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Users\HP\Documents\DavJud\Travel docs\Important documents\Tech Training_DSA_RCCG\Capstone Project Files\Docs for Submission\"/>
    </mc:Choice>
  </mc:AlternateContent>
  <bookViews>
    <workbookView xWindow="0" yWindow="0" windowWidth="25365" windowHeight="11985"/>
  </bookViews>
  <sheets>
    <sheet name="Dashboard" sheetId="12" r:id="rId1"/>
    <sheet name="amazoncasestudy_pivot_table" sheetId="6" r:id="rId2"/>
    <sheet name="amazon_dataset" sheetId="5" r:id="rId3"/>
    <sheet name="Top 10 Procducts by Rating" sheetId="8" r:id="rId4"/>
    <sheet name="Top 10 Reviewed Procducts" sheetId="9" r:id="rId5"/>
    <sheet name="Top 5 Products by Rating &amp; RI" sheetId="11" r:id="rId6"/>
  </sheets>
  <definedNames>
    <definedName name="_xlnm._FilterDatabase" localSheetId="1" hidden="1">amazoncasestudy_pivot_table!$A$92:$C$92</definedName>
    <definedName name="_xlnm._FilterDatabase" localSheetId="3" hidden="1">'Top 10 Procducts by Rating'!$A$1:$D$11</definedName>
    <definedName name="Slicer_bucket_price_500">#N/A</definedName>
    <definedName name="Slicer_category_trimmed">#N/A</definedName>
    <definedName name="Slicer_high_discount_flag">#N/A</definedName>
  </definedNames>
  <calcPr calcId="152511"/>
  <pivotCaches>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D11" i="8" l="1"/>
  <c r="D10" i="8"/>
  <c r="D9" i="8"/>
  <c r="D8" i="8"/>
  <c r="D7" i="8"/>
  <c r="D6" i="8"/>
  <c r="D5" i="8"/>
  <c r="D4" i="8"/>
  <c r="C3" i="8"/>
  <c r="D3" i="8" s="1"/>
  <c r="D2" i="8"/>
  <c r="D8" i="12"/>
  <c r="C8" i="12"/>
  <c r="B8" i="12"/>
  <c r="A8" i="12"/>
  <c r="E2" i="11" l="1"/>
  <c r="E3" i="11"/>
  <c r="E4" i="11"/>
  <c r="E5" i="11"/>
  <c r="E6" i="11"/>
  <c r="M2" i="5" l="1"/>
  <c r="M3" i="5"/>
  <c r="M4" i="5"/>
  <c r="M5" i="5"/>
  <c r="M6" i="5"/>
  <c r="M7" i="5"/>
  <c r="M8"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2" i="5"/>
  <c r="K2" i="5"/>
  <c r="K3" i="5"/>
  <c r="K4" i="5"/>
  <c r="K5" i="5"/>
  <c r="K6" i="5"/>
  <c r="K7" i="5"/>
  <c r="K8"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2" i="5"/>
  <c r="N2" i="5"/>
  <c r="B154" i="6" l="1"/>
  <c r="C120" i="6"/>
  <c r="C121" i="6"/>
  <c r="C122" i="6"/>
  <c r="C123" i="6"/>
  <c r="C124" i="6"/>
  <c r="C125" i="6"/>
  <c r="C126" i="6"/>
  <c r="C127" i="6"/>
  <c r="C128" i="6"/>
  <c r="C129" i="6"/>
  <c r="C130" i="6"/>
  <c r="C131" i="6"/>
  <c r="C132" i="6"/>
  <c r="C133" i="6"/>
  <c r="C134" i="6"/>
  <c r="C135" i="6"/>
  <c r="C136" i="6"/>
  <c r="C137" i="6"/>
  <c r="C138" i="6"/>
  <c r="C139" i="6"/>
  <c r="C140" i="6"/>
  <c r="C141" i="6"/>
  <c r="C142" i="6"/>
  <c r="C143" i="6"/>
  <c r="C144" i="6"/>
  <c r="G1350" i="5"/>
  <c r="G1351" i="5"/>
  <c r="G1352" i="5"/>
  <c r="G1347" i="5"/>
  <c r="G1348" i="5"/>
  <c r="G1349" i="5"/>
  <c r="G1341" i="5"/>
  <c r="G1342" i="5"/>
  <c r="G1343" i="5"/>
  <c r="G1344" i="5"/>
  <c r="G1345" i="5"/>
  <c r="G1346" i="5"/>
  <c r="G1325" i="5"/>
  <c r="G1326" i="5"/>
  <c r="G1327" i="5"/>
  <c r="G1328" i="5"/>
  <c r="G1329" i="5"/>
  <c r="G1330" i="5"/>
  <c r="G1331" i="5"/>
  <c r="G1332" i="5"/>
  <c r="G1333" i="5"/>
  <c r="G1334" i="5"/>
  <c r="G1335" i="5"/>
  <c r="G1336" i="5"/>
  <c r="G1337" i="5"/>
  <c r="G1338" i="5"/>
  <c r="G1339" i="5"/>
  <c r="G1340" i="5"/>
  <c r="G1257" i="5"/>
  <c r="G1258" i="5"/>
  <c r="G1259" i="5"/>
  <c r="G1260" i="5"/>
  <c r="G1261" i="5"/>
  <c r="G934"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228"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1316"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726" i="5"/>
  <c r="G1133"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1134"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1135" i="5"/>
  <c r="G903" i="5"/>
  <c r="G904" i="5"/>
  <c r="G905" i="5"/>
  <c r="G906" i="5"/>
  <c r="G907" i="5"/>
  <c r="G908" i="5"/>
  <c r="G909" i="5"/>
  <c r="G910" i="5"/>
  <c r="G911" i="5"/>
  <c r="G912" i="5"/>
  <c r="G913" i="5"/>
  <c r="G914" i="5"/>
  <c r="G1317" i="5"/>
  <c r="G915" i="5"/>
  <c r="G916" i="5"/>
  <c r="G917" i="5"/>
  <c r="G918" i="5"/>
  <c r="G919" i="5"/>
  <c r="G920" i="5"/>
  <c r="G921" i="5"/>
  <c r="G922" i="5"/>
  <c r="G923"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1318" i="5"/>
  <c r="G541" i="5"/>
  <c r="G542" i="5"/>
  <c r="G543" i="5"/>
  <c r="G544" i="5"/>
  <c r="G545" i="5"/>
  <c r="G144" i="5"/>
  <c r="G546" i="5"/>
  <c r="G547" i="5"/>
  <c r="G548" i="5"/>
  <c r="G549" i="5"/>
  <c r="G550" i="5"/>
  <c r="G551" i="5"/>
  <c r="G552" i="5"/>
  <c r="G553" i="5"/>
  <c r="G554" i="5"/>
  <c r="G555" i="5"/>
  <c r="G556" i="5"/>
  <c r="G557" i="5"/>
  <c r="G558" i="5"/>
  <c r="G559" i="5"/>
  <c r="G560" i="5"/>
  <c r="G561" i="5"/>
  <c r="G562" i="5"/>
  <c r="G563" i="5"/>
  <c r="G564" i="5"/>
  <c r="G565" i="5"/>
  <c r="G566" i="5"/>
  <c r="G1319" i="5"/>
  <c r="G567" i="5"/>
  <c r="G568" i="5"/>
  <c r="G569" i="5"/>
  <c r="G570" i="5"/>
  <c r="G571" i="5"/>
  <c r="G572" i="5"/>
  <c r="G573" i="5"/>
  <c r="G574" i="5"/>
  <c r="G575" i="5"/>
  <c r="G576" i="5"/>
  <c r="G577" i="5"/>
  <c r="G578" i="5"/>
  <c r="G579" i="5"/>
  <c r="G580" i="5"/>
  <c r="G581" i="5"/>
  <c r="G582" i="5"/>
  <c r="G1136"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1137" i="5"/>
  <c r="G628" i="5"/>
  <c r="G629" i="5"/>
  <c r="G630" i="5"/>
  <c r="G631" i="5"/>
  <c r="G632" i="5"/>
  <c r="G633" i="5"/>
  <c r="G634" i="5"/>
  <c r="G635" i="5"/>
  <c r="G636" i="5"/>
  <c r="G637" i="5"/>
  <c r="G638" i="5"/>
  <c r="G639" i="5"/>
  <c r="G640" i="5"/>
  <c r="G641" i="5"/>
  <c r="G642" i="5"/>
  <c r="G342" i="5"/>
  <c r="G643" i="5"/>
  <c r="G644" i="5"/>
  <c r="G645" i="5"/>
  <c r="G646" i="5"/>
  <c r="G647" i="5"/>
  <c r="G648" i="5"/>
  <c r="G649" i="5"/>
  <c r="G650" i="5"/>
  <c r="G229" i="5"/>
  <c r="G651" i="5"/>
  <c r="G652" i="5"/>
  <c r="G653" i="5"/>
  <c r="G654" i="5"/>
  <c r="G655" i="5"/>
  <c r="G656" i="5"/>
  <c r="G657" i="5"/>
  <c r="G658" i="5"/>
  <c r="G659" i="5"/>
  <c r="G660" i="5"/>
  <c r="G661" i="5"/>
  <c r="G662" i="5"/>
  <c r="G1138"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1320" i="5"/>
  <c r="G691" i="5"/>
  <c r="G692" i="5"/>
  <c r="G693" i="5"/>
  <c r="G694" i="5"/>
  <c r="G924" i="5"/>
  <c r="G925"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1139" i="5"/>
  <c r="G720" i="5"/>
  <c r="G721" i="5"/>
  <c r="G722" i="5"/>
  <c r="G723" i="5"/>
  <c r="G343" i="5"/>
  <c r="G344" i="5"/>
  <c r="G345" i="5"/>
  <c r="G346" i="5"/>
  <c r="G347" i="5"/>
  <c r="G348" i="5"/>
  <c r="G349" i="5"/>
  <c r="G350" i="5"/>
  <c r="G351" i="5"/>
  <c r="G352" i="5"/>
  <c r="G353" i="5"/>
  <c r="G354" i="5"/>
  <c r="G355" i="5"/>
  <c r="G356" i="5"/>
  <c r="G357" i="5"/>
  <c r="G358" i="5"/>
  <c r="G359" i="5"/>
  <c r="G926" i="5"/>
  <c r="G360" i="5"/>
  <c r="G1254" i="5"/>
  <c r="G361" i="5"/>
  <c r="G362" i="5"/>
  <c r="G363" i="5"/>
  <c r="G364" i="5"/>
  <c r="G365" i="5"/>
  <c r="G366" i="5"/>
  <c r="G367" i="5"/>
  <c r="G368" i="5"/>
  <c r="G1255" i="5"/>
  <c r="G369" i="5"/>
  <c r="G370" i="5"/>
  <c r="G371" i="5"/>
  <c r="G372" i="5"/>
  <c r="G1321" i="5"/>
  <c r="G373" i="5"/>
  <c r="G374" i="5"/>
  <c r="G145" i="5"/>
  <c r="G375" i="5"/>
  <c r="G376" i="5"/>
  <c r="G377" i="5"/>
  <c r="G378" i="5"/>
  <c r="G379" i="5"/>
  <c r="G380" i="5"/>
  <c r="G1322" i="5"/>
  <c r="G381" i="5"/>
  <c r="G382" i="5"/>
  <c r="G383" i="5"/>
  <c r="G384" i="5"/>
  <c r="G385" i="5"/>
  <c r="G386" i="5"/>
  <c r="G387" i="5"/>
  <c r="G388" i="5"/>
  <c r="G389" i="5"/>
  <c r="G69" i="5"/>
  <c r="G390" i="5"/>
  <c r="G391" i="5"/>
  <c r="G392" i="5"/>
  <c r="G1323" i="5"/>
  <c r="G393" i="5"/>
  <c r="G927" i="5"/>
  <c r="G724"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928" i="5"/>
  <c r="G455" i="5"/>
  <c r="G456" i="5"/>
  <c r="G457" i="5"/>
  <c r="G458" i="5"/>
  <c r="G459" i="5"/>
  <c r="G460" i="5"/>
  <c r="G461" i="5"/>
  <c r="G462" i="5"/>
  <c r="G463" i="5"/>
  <c r="G464" i="5"/>
  <c r="G465" i="5"/>
  <c r="G466" i="5"/>
  <c r="G467" i="5"/>
  <c r="G468" i="5"/>
  <c r="G469" i="5"/>
  <c r="G470" i="5"/>
  <c r="G471" i="5"/>
  <c r="G472" i="5"/>
  <c r="G473" i="5"/>
  <c r="G474" i="5"/>
  <c r="G475" i="5"/>
  <c r="G929" i="5"/>
  <c r="G476" i="5"/>
  <c r="G477" i="5"/>
  <c r="G478" i="5"/>
  <c r="G479" i="5"/>
  <c r="G480" i="5"/>
  <c r="G481" i="5"/>
  <c r="G482" i="5"/>
  <c r="G483" i="5"/>
  <c r="G484" i="5"/>
  <c r="G485" i="5"/>
  <c r="G486" i="5"/>
  <c r="G487" i="5"/>
  <c r="G488" i="5"/>
  <c r="G489" i="5"/>
  <c r="G490" i="5"/>
  <c r="G491" i="5"/>
  <c r="G1324" i="5"/>
  <c r="G492" i="5"/>
  <c r="G493" i="5"/>
  <c r="G494" i="5"/>
  <c r="G495" i="5"/>
  <c r="G496" i="5"/>
  <c r="G497" i="5"/>
  <c r="G498" i="5"/>
  <c r="G230" i="5"/>
  <c r="G231" i="5"/>
  <c r="G232" i="5"/>
  <c r="G233" i="5"/>
  <c r="G234" i="5"/>
  <c r="G235" i="5"/>
  <c r="G236" i="5"/>
  <c r="G237" i="5"/>
  <c r="G238" i="5"/>
  <c r="G725" i="5"/>
  <c r="G930"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931" i="5"/>
  <c r="G270" i="5"/>
  <c r="G271" i="5"/>
  <c r="G272" i="5"/>
  <c r="G499" i="5"/>
  <c r="G273" i="5"/>
  <c r="G274" i="5"/>
  <c r="G275" i="5"/>
  <c r="G276" i="5"/>
  <c r="G277" i="5"/>
  <c r="G278" i="5"/>
  <c r="G279" i="5"/>
  <c r="G280" i="5"/>
  <c r="G932" i="5"/>
  <c r="G281" i="5"/>
  <c r="G282" i="5"/>
  <c r="G283" i="5"/>
  <c r="G284" i="5"/>
  <c r="G285" i="5"/>
  <c r="G286" i="5"/>
  <c r="G1140"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1141" i="5"/>
  <c r="G327" i="5"/>
  <c r="G328" i="5"/>
  <c r="G329" i="5"/>
  <c r="G330" i="5"/>
  <c r="G331" i="5"/>
  <c r="G332" i="5"/>
  <c r="G333" i="5"/>
  <c r="G334" i="5"/>
  <c r="G335" i="5"/>
  <c r="G336" i="5"/>
  <c r="G337" i="5"/>
  <c r="G338" i="5"/>
  <c r="G339" i="5"/>
  <c r="G340" i="5"/>
  <c r="G341"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933"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1142" i="5"/>
  <c r="G211" i="5"/>
  <c r="G212" i="5"/>
  <c r="G213" i="5"/>
  <c r="G214" i="5"/>
  <c r="G215" i="5"/>
  <c r="G216" i="5"/>
  <c r="G217" i="5"/>
  <c r="G218" i="5"/>
  <c r="G219" i="5"/>
  <c r="G220" i="5"/>
  <c r="G221" i="5"/>
  <c r="G222" i="5"/>
  <c r="G223" i="5"/>
  <c r="G224" i="5"/>
  <c r="G225" i="5"/>
  <c r="G226" i="5"/>
  <c r="G227"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500" i="5"/>
  <c r="G136" i="5"/>
  <c r="G137" i="5"/>
  <c r="G138" i="5"/>
  <c r="G139" i="5"/>
  <c r="G140" i="5"/>
  <c r="G141" i="5"/>
  <c r="G142" i="5"/>
  <c r="G143"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43" i="5"/>
  <c r="G44" i="5"/>
  <c r="G45" i="5"/>
  <c r="G46" i="5"/>
  <c r="G47" i="5"/>
  <c r="G48" i="5"/>
  <c r="G49" i="5"/>
  <c r="G50" i="5"/>
  <c r="G51" i="5"/>
  <c r="G52" i="5"/>
  <c r="G53" i="5"/>
  <c r="G54" i="5"/>
  <c r="G55" i="5"/>
  <c r="G56" i="5"/>
  <c r="G57" i="5"/>
  <c r="G58" i="5"/>
  <c r="G59" i="5"/>
  <c r="G60" i="5"/>
  <c r="G61" i="5"/>
  <c r="G62" i="5"/>
  <c r="G63" i="5"/>
  <c r="G64" i="5"/>
  <c r="G65" i="5"/>
  <c r="G66" i="5"/>
  <c r="G67" i="5"/>
  <c r="G68" i="5"/>
  <c r="G33" i="5"/>
  <c r="G34" i="5"/>
  <c r="G35" i="5"/>
  <c r="G36" i="5"/>
  <c r="G37" i="5"/>
  <c r="G38" i="5"/>
  <c r="G39" i="5"/>
  <c r="G40" i="5"/>
  <c r="G41" i="5"/>
  <c r="G42" i="5"/>
  <c r="G18" i="5"/>
  <c r="G19" i="5"/>
  <c r="G20" i="5"/>
  <c r="G21" i="5"/>
  <c r="G22" i="5"/>
  <c r="G23" i="5"/>
  <c r="G24" i="5"/>
  <c r="G25" i="5"/>
  <c r="G26" i="5"/>
  <c r="G27" i="5"/>
  <c r="G28" i="5"/>
  <c r="G29" i="5"/>
  <c r="G30" i="5"/>
  <c r="G31" i="5"/>
  <c r="G32" i="5"/>
  <c r="G16" i="5"/>
  <c r="G17" i="5"/>
  <c r="G12" i="5"/>
  <c r="G13" i="5"/>
  <c r="G14" i="5"/>
  <c r="G15" i="5"/>
  <c r="G8" i="5"/>
  <c r="G9" i="5"/>
  <c r="G10" i="5"/>
  <c r="G1256" i="5"/>
  <c r="G11" i="5"/>
  <c r="G7" i="5"/>
  <c r="G5" i="5"/>
  <c r="G6" i="5"/>
  <c r="G4" i="5"/>
  <c r="G3" i="5"/>
  <c r="G2" i="5"/>
  <c r="H925" i="5" l="1"/>
  <c r="M925" i="5" s="1"/>
  <c r="L726" i="5" l="1"/>
  <c r="J726" i="5"/>
  <c r="O1132" i="5" l="1"/>
  <c r="N1132" i="5"/>
  <c r="L1132" i="5"/>
  <c r="J1132" i="5"/>
  <c r="O498" i="5"/>
  <c r="N498" i="5"/>
  <c r="L498" i="5"/>
  <c r="J498" i="5"/>
  <c r="O102" i="5"/>
  <c r="N102" i="5"/>
  <c r="L102" i="5"/>
  <c r="J102" i="5"/>
  <c r="O723" i="5"/>
  <c r="N723" i="5"/>
  <c r="L723" i="5"/>
  <c r="J723" i="5"/>
  <c r="O497" i="5"/>
  <c r="N497" i="5"/>
  <c r="L497" i="5"/>
  <c r="J497" i="5"/>
  <c r="O15" i="5"/>
  <c r="N15" i="5"/>
  <c r="L15" i="5"/>
  <c r="J15" i="5"/>
  <c r="O101" i="5"/>
  <c r="N101" i="5"/>
  <c r="L101" i="5"/>
  <c r="J101" i="5"/>
  <c r="O1256" i="5"/>
  <c r="N1256" i="5"/>
  <c r="L1256" i="5"/>
  <c r="J1256" i="5"/>
  <c r="O17" i="5"/>
  <c r="N17" i="5"/>
  <c r="L17" i="5"/>
  <c r="J17" i="5"/>
  <c r="O722" i="5"/>
  <c r="N722" i="5"/>
  <c r="L722" i="5"/>
  <c r="J722" i="5"/>
  <c r="O68" i="5"/>
  <c r="N68" i="5"/>
  <c r="L68" i="5"/>
  <c r="J68" i="5"/>
  <c r="O227" i="5"/>
  <c r="N227" i="5"/>
  <c r="L227" i="5"/>
  <c r="J227" i="5"/>
  <c r="O721" i="5"/>
  <c r="N721" i="5"/>
  <c r="L721" i="5"/>
  <c r="J721" i="5"/>
  <c r="O1253" i="5"/>
  <c r="N1253" i="5"/>
  <c r="L1253" i="5"/>
  <c r="J1253" i="5"/>
  <c r="O923" i="5"/>
  <c r="N923" i="5"/>
  <c r="L923" i="5"/>
  <c r="J923" i="5"/>
  <c r="O7" i="5"/>
  <c r="N7" i="5"/>
  <c r="L7" i="5"/>
  <c r="J7" i="5"/>
  <c r="O100" i="5"/>
  <c r="N100" i="5"/>
  <c r="L100" i="5"/>
  <c r="J100" i="5"/>
  <c r="O1131" i="5"/>
  <c r="N1131" i="5"/>
  <c r="L1131" i="5"/>
  <c r="J1131" i="5"/>
  <c r="O67" i="5"/>
  <c r="N67" i="5"/>
  <c r="L67" i="5"/>
  <c r="J67" i="5"/>
  <c r="O99" i="5"/>
  <c r="N99" i="5"/>
  <c r="L99" i="5"/>
  <c r="J99" i="5"/>
  <c r="O1130" i="5"/>
  <c r="N1130" i="5"/>
  <c r="L1130" i="5"/>
  <c r="J1130" i="5"/>
  <c r="O496" i="5"/>
  <c r="N496" i="5"/>
  <c r="L496" i="5"/>
  <c r="J496" i="5"/>
  <c r="O922" i="5"/>
  <c r="N922" i="5"/>
  <c r="L922" i="5"/>
  <c r="J922" i="5"/>
  <c r="O921" i="5"/>
  <c r="N921" i="5"/>
  <c r="L921" i="5"/>
  <c r="J921" i="5"/>
  <c r="O720" i="5"/>
  <c r="N720" i="5"/>
  <c r="L720" i="5"/>
  <c r="J720" i="5"/>
  <c r="O719" i="5"/>
  <c r="N719" i="5"/>
  <c r="L719" i="5"/>
  <c r="J719" i="5"/>
  <c r="O1315" i="5"/>
  <c r="N1315" i="5"/>
  <c r="L1315" i="5"/>
  <c r="J1315" i="5"/>
  <c r="O920" i="5"/>
  <c r="N920" i="5"/>
  <c r="L920" i="5"/>
  <c r="J920" i="5"/>
  <c r="O1252" i="5"/>
  <c r="N1252" i="5"/>
  <c r="L1252" i="5"/>
  <c r="J1252" i="5"/>
  <c r="O495" i="5"/>
  <c r="N495" i="5"/>
  <c r="L495" i="5"/>
  <c r="J495" i="5"/>
  <c r="O341" i="5"/>
  <c r="N341" i="5"/>
  <c r="L341" i="5"/>
  <c r="J341" i="5"/>
  <c r="O340" i="5"/>
  <c r="N340" i="5"/>
  <c r="L340" i="5"/>
  <c r="J340" i="5"/>
  <c r="O1129" i="5"/>
  <c r="N1129" i="5"/>
  <c r="L1129" i="5"/>
  <c r="J1129" i="5"/>
  <c r="O919" i="5"/>
  <c r="N919" i="5"/>
  <c r="L919" i="5"/>
  <c r="J919" i="5"/>
  <c r="O718" i="5"/>
  <c r="N718" i="5"/>
  <c r="L718" i="5"/>
  <c r="J718" i="5"/>
  <c r="O98" i="5"/>
  <c r="N98" i="5"/>
  <c r="L98" i="5"/>
  <c r="J98" i="5"/>
  <c r="O1340" i="5"/>
  <c r="N1340" i="5"/>
  <c r="L1340" i="5"/>
  <c r="J1340" i="5"/>
  <c r="O226" i="5"/>
  <c r="N226" i="5"/>
  <c r="L226" i="5"/>
  <c r="J226" i="5"/>
  <c r="O339" i="5"/>
  <c r="N339" i="5"/>
  <c r="L339" i="5"/>
  <c r="J339" i="5"/>
  <c r="O338" i="5"/>
  <c r="N338" i="5"/>
  <c r="L338" i="5"/>
  <c r="J338" i="5"/>
  <c r="O717" i="5"/>
  <c r="N717" i="5"/>
  <c r="L717" i="5"/>
  <c r="J717" i="5"/>
  <c r="O918" i="5"/>
  <c r="N918" i="5"/>
  <c r="L918" i="5"/>
  <c r="J918" i="5"/>
  <c r="O716" i="5"/>
  <c r="N716" i="5"/>
  <c r="L716" i="5"/>
  <c r="J716" i="5"/>
  <c r="O1128" i="5"/>
  <c r="N1128" i="5"/>
  <c r="L1128" i="5"/>
  <c r="J1128" i="5"/>
  <c r="O917" i="5"/>
  <c r="N917" i="5"/>
  <c r="L917" i="5"/>
  <c r="J917" i="5"/>
  <c r="O715" i="5"/>
  <c r="N715" i="5"/>
  <c r="L715" i="5"/>
  <c r="J715" i="5"/>
  <c r="O1251" i="5"/>
  <c r="N1251" i="5"/>
  <c r="L1251" i="5"/>
  <c r="J1251" i="5"/>
  <c r="O225" i="5"/>
  <c r="N225" i="5"/>
  <c r="L225" i="5"/>
  <c r="J225" i="5"/>
  <c r="O1314" i="5"/>
  <c r="N1314" i="5"/>
  <c r="L1314" i="5"/>
  <c r="J1314" i="5"/>
  <c r="O916" i="5"/>
  <c r="N916" i="5"/>
  <c r="L916" i="5"/>
  <c r="J916" i="5"/>
  <c r="O915" i="5"/>
  <c r="N915" i="5"/>
  <c r="L915" i="5"/>
  <c r="J915" i="5"/>
  <c r="O494" i="5"/>
  <c r="N494" i="5"/>
  <c r="L494" i="5"/>
  <c r="J494" i="5"/>
  <c r="O1127" i="5"/>
  <c r="N1127" i="5"/>
  <c r="L1127" i="5"/>
  <c r="J1127" i="5"/>
  <c r="O914" i="5"/>
  <c r="N914" i="5"/>
  <c r="L914" i="5"/>
  <c r="J914" i="5"/>
  <c r="O1313" i="5"/>
  <c r="N1313" i="5"/>
  <c r="L1313" i="5"/>
  <c r="J1313" i="5"/>
  <c r="O714" i="5"/>
  <c r="N714" i="5"/>
  <c r="L714" i="5"/>
  <c r="J714" i="5"/>
  <c r="O97" i="5"/>
  <c r="N97" i="5"/>
  <c r="L97" i="5"/>
  <c r="J97" i="5"/>
  <c r="O1126" i="5"/>
  <c r="N1126" i="5"/>
  <c r="L1126" i="5"/>
  <c r="J1126" i="5"/>
  <c r="O913" i="5"/>
  <c r="N913" i="5"/>
  <c r="L913" i="5"/>
  <c r="J913" i="5"/>
  <c r="O713" i="5"/>
  <c r="N713" i="5"/>
  <c r="L713" i="5"/>
  <c r="J713" i="5"/>
  <c r="O143" i="5"/>
  <c r="N143" i="5"/>
  <c r="L143" i="5"/>
  <c r="J143" i="5"/>
  <c r="O712" i="5"/>
  <c r="N712" i="5"/>
  <c r="L712" i="5"/>
  <c r="J712" i="5"/>
  <c r="O912" i="5"/>
  <c r="N912" i="5"/>
  <c r="L912" i="5"/>
  <c r="J912" i="5"/>
  <c r="O337" i="5"/>
  <c r="N337" i="5"/>
  <c r="L337" i="5"/>
  <c r="J337" i="5"/>
  <c r="O493" i="5"/>
  <c r="N493" i="5"/>
  <c r="L493" i="5"/>
  <c r="J493" i="5"/>
  <c r="O1312" i="5"/>
  <c r="N1312" i="5"/>
  <c r="L1312" i="5"/>
  <c r="J1312" i="5"/>
  <c r="O1125" i="5"/>
  <c r="N1125" i="5"/>
  <c r="L1125" i="5"/>
  <c r="J1125" i="5"/>
  <c r="O1250" i="5"/>
  <c r="N1250" i="5"/>
  <c r="L1250" i="5"/>
  <c r="J1250" i="5"/>
  <c r="O336" i="5"/>
  <c r="N336" i="5"/>
  <c r="L336" i="5"/>
  <c r="J336" i="5"/>
  <c r="O711" i="5"/>
  <c r="N711" i="5"/>
  <c r="L711" i="5"/>
  <c r="J711" i="5"/>
  <c r="O492" i="5"/>
  <c r="N492" i="5"/>
  <c r="L492" i="5"/>
  <c r="J492" i="5"/>
  <c r="O66" i="5"/>
  <c r="N66" i="5"/>
  <c r="L66" i="5"/>
  <c r="J66" i="5"/>
  <c r="O142" i="5"/>
  <c r="N142" i="5"/>
  <c r="L142" i="5"/>
  <c r="J142" i="5"/>
  <c r="O335" i="5"/>
  <c r="N335" i="5"/>
  <c r="L335" i="5"/>
  <c r="J335" i="5"/>
  <c r="O334" i="5"/>
  <c r="N334" i="5"/>
  <c r="L334" i="5"/>
  <c r="J334" i="5"/>
  <c r="O1124" i="5"/>
  <c r="N1124" i="5"/>
  <c r="L1124" i="5"/>
  <c r="J1124" i="5"/>
  <c r="O1346" i="5"/>
  <c r="N1346" i="5"/>
  <c r="L1346" i="5"/>
  <c r="J1346" i="5"/>
  <c r="O1123" i="5"/>
  <c r="N1123" i="5"/>
  <c r="L1123" i="5"/>
  <c r="J1123" i="5"/>
  <c r="O1249" i="5"/>
  <c r="N1249" i="5"/>
  <c r="L1249" i="5"/>
  <c r="J1249" i="5"/>
  <c r="O96" i="5"/>
  <c r="N96" i="5"/>
  <c r="L96" i="5"/>
  <c r="J96" i="5"/>
  <c r="O710" i="5"/>
  <c r="N710" i="5"/>
  <c r="L710" i="5"/>
  <c r="J710" i="5"/>
  <c r="O333" i="5"/>
  <c r="N333" i="5"/>
  <c r="L333" i="5"/>
  <c r="J333" i="5"/>
  <c r="O224" i="5"/>
  <c r="N224" i="5"/>
  <c r="L224" i="5"/>
  <c r="J224" i="5"/>
  <c r="O1339" i="5"/>
  <c r="N1339" i="5"/>
  <c r="L1339" i="5"/>
  <c r="J1339" i="5"/>
  <c r="O332" i="5"/>
  <c r="N332" i="5"/>
  <c r="L332" i="5"/>
  <c r="J332" i="5"/>
  <c r="O223" i="5"/>
  <c r="N223" i="5"/>
  <c r="L223" i="5"/>
  <c r="J223" i="5"/>
  <c r="O95" i="5"/>
  <c r="N95" i="5"/>
  <c r="L95" i="5"/>
  <c r="J95" i="5"/>
  <c r="O1122" i="5"/>
  <c r="N1122" i="5"/>
  <c r="L1122" i="5"/>
  <c r="J1122" i="5"/>
  <c r="O331" i="5"/>
  <c r="N331" i="5"/>
  <c r="L331" i="5"/>
  <c r="J331" i="5"/>
  <c r="O1121" i="5"/>
  <c r="N1121" i="5"/>
  <c r="L1121" i="5"/>
  <c r="J1121" i="5"/>
  <c r="O32" i="5"/>
  <c r="N32" i="5"/>
  <c r="L32" i="5"/>
  <c r="J32" i="5"/>
  <c r="O330" i="5"/>
  <c r="N330" i="5"/>
  <c r="L330" i="5"/>
  <c r="J330" i="5"/>
  <c r="O709" i="5"/>
  <c r="N709" i="5"/>
  <c r="L709" i="5"/>
  <c r="J709" i="5"/>
  <c r="O911" i="5"/>
  <c r="N911" i="5"/>
  <c r="L911" i="5"/>
  <c r="J911" i="5"/>
  <c r="O1120" i="5"/>
  <c r="N1120" i="5"/>
  <c r="L1120" i="5"/>
  <c r="J1120" i="5"/>
  <c r="O910" i="5"/>
  <c r="N910" i="5"/>
  <c r="L910" i="5"/>
  <c r="J910" i="5"/>
  <c r="O708" i="5"/>
  <c r="N708" i="5"/>
  <c r="L708" i="5"/>
  <c r="J708" i="5"/>
  <c r="O222" i="5"/>
  <c r="N222" i="5"/>
  <c r="L222" i="5"/>
  <c r="J222" i="5"/>
  <c r="O909" i="5"/>
  <c r="N909" i="5"/>
  <c r="L909" i="5"/>
  <c r="J909" i="5"/>
  <c r="O42" i="5"/>
  <c r="N42" i="5"/>
  <c r="L42" i="5"/>
  <c r="J42" i="5"/>
  <c r="O491" i="5"/>
  <c r="N491" i="5"/>
  <c r="L491" i="5"/>
  <c r="J491" i="5"/>
  <c r="O65" i="5"/>
  <c r="N65" i="5"/>
  <c r="L65" i="5"/>
  <c r="J65" i="5"/>
  <c r="O490" i="5"/>
  <c r="N490" i="5"/>
  <c r="L490" i="5"/>
  <c r="J490" i="5"/>
  <c r="O489" i="5"/>
  <c r="N489" i="5"/>
  <c r="L489" i="5"/>
  <c r="J489" i="5"/>
  <c r="O329" i="5"/>
  <c r="N329" i="5"/>
  <c r="L329" i="5"/>
  <c r="J329" i="5"/>
  <c r="O64" i="5"/>
  <c r="N64" i="5"/>
  <c r="L64" i="5"/>
  <c r="J64" i="5"/>
  <c r="O1311" i="5"/>
  <c r="N1311" i="5"/>
  <c r="L1311" i="5"/>
  <c r="J1311" i="5"/>
  <c r="O221" i="5"/>
  <c r="N221" i="5"/>
  <c r="L221" i="5"/>
  <c r="J221" i="5"/>
  <c r="O4" i="5"/>
  <c r="N4" i="5"/>
  <c r="L4" i="5"/>
  <c r="J4" i="5"/>
  <c r="O500" i="5"/>
  <c r="N500" i="5"/>
  <c r="L500" i="5"/>
  <c r="J500" i="5"/>
  <c r="O1119" i="5"/>
  <c r="N1119" i="5"/>
  <c r="L1119" i="5"/>
  <c r="J1119" i="5"/>
  <c r="O908" i="5"/>
  <c r="N908" i="5"/>
  <c r="L908" i="5"/>
  <c r="J908" i="5"/>
  <c r="O328" i="5"/>
  <c r="N328" i="5"/>
  <c r="L328" i="5"/>
  <c r="J328" i="5"/>
  <c r="O488" i="5"/>
  <c r="N488" i="5"/>
  <c r="L488" i="5"/>
  <c r="J488" i="5"/>
  <c r="O327" i="5"/>
  <c r="N327" i="5"/>
  <c r="L327" i="5"/>
  <c r="J327" i="5"/>
  <c r="O707" i="5"/>
  <c r="N707" i="5"/>
  <c r="L707" i="5"/>
  <c r="J707" i="5"/>
  <c r="O487" i="5"/>
  <c r="N487" i="5"/>
  <c r="L487" i="5"/>
  <c r="J487" i="5"/>
  <c r="O907" i="5"/>
  <c r="N907" i="5"/>
  <c r="L907" i="5"/>
  <c r="J907" i="5"/>
  <c r="O41" i="5"/>
  <c r="N41" i="5"/>
  <c r="L41" i="5"/>
  <c r="J41" i="5"/>
  <c r="O141" i="5"/>
  <c r="N141" i="5"/>
  <c r="L141" i="5"/>
  <c r="J141" i="5"/>
  <c r="O140" i="5"/>
  <c r="N140" i="5"/>
  <c r="L140" i="5"/>
  <c r="J140" i="5"/>
  <c r="O906" i="5"/>
  <c r="N906" i="5"/>
  <c r="L906" i="5"/>
  <c r="J906" i="5"/>
  <c r="O905" i="5"/>
  <c r="N905" i="5"/>
  <c r="L905" i="5"/>
  <c r="J905" i="5"/>
  <c r="O326" i="5"/>
  <c r="N326" i="5"/>
  <c r="L326" i="5"/>
  <c r="J326" i="5"/>
  <c r="O325" i="5"/>
  <c r="N325" i="5"/>
  <c r="L325" i="5"/>
  <c r="J325" i="5"/>
  <c r="O706" i="5"/>
  <c r="N706" i="5"/>
  <c r="L706" i="5"/>
  <c r="J706" i="5"/>
  <c r="O904" i="5"/>
  <c r="N904" i="5"/>
  <c r="L904" i="5"/>
  <c r="J904" i="5"/>
  <c r="O705" i="5"/>
  <c r="N705" i="5"/>
  <c r="L705" i="5"/>
  <c r="J705" i="5"/>
  <c r="O1248" i="5"/>
  <c r="N1248" i="5"/>
  <c r="L1248" i="5"/>
  <c r="J1248" i="5"/>
  <c r="O704" i="5"/>
  <c r="N704" i="5"/>
  <c r="L704" i="5"/>
  <c r="J704" i="5"/>
  <c r="O903" i="5"/>
  <c r="N903" i="5"/>
  <c r="L903" i="5"/>
  <c r="J903" i="5"/>
  <c r="O902" i="5"/>
  <c r="N902" i="5"/>
  <c r="L902" i="5"/>
  <c r="J902" i="5"/>
  <c r="O486" i="5"/>
  <c r="N486" i="5"/>
  <c r="L486" i="5"/>
  <c r="J486" i="5"/>
  <c r="O324" i="5"/>
  <c r="N324" i="5"/>
  <c r="L324" i="5"/>
  <c r="J324" i="5"/>
  <c r="O901" i="5"/>
  <c r="N901" i="5"/>
  <c r="L901" i="5"/>
  <c r="J901" i="5"/>
  <c r="O703" i="5"/>
  <c r="N703" i="5"/>
  <c r="L703" i="5"/>
  <c r="J703" i="5"/>
  <c r="O900" i="5"/>
  <c r="N900" i="5"/>
  <c r="L900" i="5"/>
  <c r="J900" i="5"/>
  <c r="O94" i="5"/>
  <c r="N94" i="5"/>
  <c r="L94" i="5"/>
  <c r="J94" i="5"/>
  <c r="O899" i="5"/>
  <c r="N899" i="5"/>
  <c r="L899" i="5"/>
  <c r="J899" i="5"/>
  <c r="O485" i="5"/>
  <c r="N485" i="5"/>
  <c r="L485" i="5"/>
  <c r="J485" i="5"/>
  <c r="O702" i="5"/>
  <c r="N702" i="5"/>
  <c r="L702" i="5"/>
  <c r="J702" i="5"/>
  <c r="O220" i="5"/>
  <c r="N220" i="5"/>
  <c r="L220" i="5"/>
  <c r="J220" i="5"/>
  <c r="O1118" i="5"/>
  <c r="N1118" i="5"/>
  <c r="L1118" i="5"/>
  <c r="J1118" i="5"/>
  <c r="O898" i="5"/>
  <c r="N898" i="5"/>
  <c r="L898" i="5"/>
  <c r="J898" i="5"/>
  <c r="O1247" i="5"/>
  <c r="N1247" i="5"/>
  <c r="L1247" i="5"/>
  <c r="J1247" i="5"/>
  <c r="O93" i="5"/>
  <c r="N93" i="5"/>
  <c r="L93" i="5"/>
  <c r="J93" i="5"/>
  <c r="O701" i="5"/>
  <c r="N701" i="5"/>
  <c r="L701" i="5"/>
  <c r="J701" i="5"/>
  <c r="O1246" i="5"/>
  <c r="N1246" i="5"/>
  <c r="L1246" i="5"/>
  <c r="J1246" i="5"/>
  <c r="O484" i="5"/>
  <c r="N484" i="5"/>
  <c r="L484" i="5"/>
  <c r="J484" i="5"/>
  <c r="O11" i="5"/>
  <c r="N11" i="5"/>
  <c r="L11" i="5"/>
  <c r="J11" i="5"/>
  <c r="O14" i="5"/>
  <c r="N14" i="5"/>
  <c r="L14" i="5"/>
  <c r="J14" i="5"/>
  <c r="O323" i="5"/>
  <c r="N323" i="5"/>
  <c r="L323" i="5"/>
  <c r="J323" i="5"/>
  <c r="O219" i="5"/>
  <c r="N219" i="5"/>
  <c r="L219" i="5"/>
  <c r="J219" i="5"/>
  <c r="O139" i="5"/>
  <c r="N139" i="5"/>
  <c r="L139" i="5"/>
  <c r="J139" i="5"/>
  <c r="O483" i="5"/>
  <c r="N483" i="5"/>
  <c r="L483" i="5"/>
  <c r="J483" i="5"/>
  <c r="O2" i="5"/>
  <c r="L2" i="5"/>
  <c r="J2" i="5"/>
  <c r="O92" i="5"/>
  <c r="N92" i="5"/>
  <c r="L92" i="5"/>
  <c r="J92" i="5"/>
  <c r="O700" i="5"/>
  <c r="N700" i="5"/>
  <c r="L700" i="5"/>
  <c r="J700" i="5"/>
  <c r="O1245" i="5"/>
  <c r="N1245" i="5"/>
  <c r="L1245" i="5"/>
  <c r="J1245" i="5"/>
  <c r="O482" i="5"/>
  <c r="N482" i="5"/>
  <c r="L482" i="5"/>
  <c r="J482" i="5"/>
  <c r="O1142" i="5"/>
  <c r="N1142" i="5"/>
  <c r="L1142" i="5"/>
  <c r="J1142" i="5"/>
  <c r="O481" i="5"/>
  <c r="N481" i="5"/>
  <c r="L481" i="5"/>
  <c r="J481" i="5"/>
  <c r="O1117" i="5"/>
  <c r="N1117" i="5"/>
  <c r="L1117" i="5"/>
  <c r="J1117" i="5"/>
  <c r="O1116" i="5"/>
  <c r="N1116" i="5"/>
  <c r="L1116" i="5"/>
  <c r="J1116" i="5"/>
  <c r="O1244" i="5"/>
  <c r="N1244" i="5"/>
  <c r="L1244" i="5"/>
  <c r="J1244" i="5"/>
  <c r="O1349" i="5"/>
  <c r="N1349" i="5"/>
  <c r="L1349" i="5"/>
  <c r="J1349" i="5"/>
  <c r="O699" i="5"/>
  <c r="N699" i="5"/>
  <c r="L699" i="5"/>
  <c r="J699" i="5"/>
  <c r="O897" i="5"/>
  <c r="N897" i="5"/>
  <c r="L897" i="5"/>
  <c r="J897" i="5"/>
  <c r="O896" i="5"/>
  <c r="N896" i="5"/>
  <c r="L896" i="5"/>
  <c r="J896" i="5"/>
  <c r="O322" i="5"/>
  <c r="N322" i="5"/>
  <c r="L322" i="5"/>
  <c r="J322" i="5"/>
  <c r="O895" i="5"/>
  <c r="N895" i="5"/>
  <c r="L895" i="5"/>
  <c r="J895" i="5"/>
  <c r="O1338" i="5"/>
  <c r="N1338" i="5"/>
  <c r="L1338" i="5"/>
  <c r="J1338" i="5"/>
  <c r="O40" i="5"/>
  <c r="N40" i="5"/>
  <c r="L40" i="5"/>
  <c r="J40" i="5"/>
  <c r="O698" i="5"/>
  <c r="N698" i="5"/>
  <c r="L698" i="5"/>
  <c r="J698" i="5"/>
  <c r="O697" i="5"/>
  <c r="N697" i="5"/>
  <c r="L697" i="5"/>
  <c r="J697" i="5"/>
  <c r="O1337" i="5"/>
  <c r="N1337" i="5"/>
  <c r="L1337" i="5"/>
  <c r="J1337" i="5"/>
  <c r="O1310" i="5"/>
  <c r="N1310" i="5"/>
  <c r="L1310" i="5"/>
  <c r="J1310" i="5"/>
  <c r="O480" i="5"/>
  <c r="N480" i="5"/>
  <c r="L480" i="5"/>
  <c r="J480" i="5"/>
  <c r="O6" i="5"/>
  <c r="N6" i="5"/>
  <c r="L6" i="5"/>
  <c r="J6" i="5"/>
  <c r="O321" i="5"/>
  <c r="N321" i="5"/>
  <c r="L321" i="5"/>
  <c r="J321" i="5"/>
  <c r="O1115" i="5"/>
  <c r="N1115" i="5"/>
  <c r="L1115" i="5"/>
  <c r="J1115" i="5"/>
  <c r="O696" i="5"/>
  <c r="N696" i="5"/>
  <c r="L696" i="5"/>
  <c r="J696" i="5"/>
  <c r="O218" i="5"/>
  <c r="N218" i="5"/>
  <c r="L218" i="5"/>
  <c r="J218" i="5"/>
  <c r="O320" i="5"/>
  <c r="N320" i="5"/>
  <c r="L320" i="5"/>
  <c r="J320" i="5"/>
  <c r="O695" i="5"/>
  <c r="N695" i="5"/>
  <c r="L695" i="5"/>
  <c r="J695" i="5"/>
  <c r="O925" i="5"/>
  <c r="N925" i="5"/>
  <c r="L925" i="5"/>
  <c r="J925" i="5"/>
  <c r="O694" i="5"/>
  <c r="N694" i="5"/>
  <c r="L694" i="5"/>
  <c r="J694" i="5"/>
  <c r="O217" i="5"/>
  <c r="N217" i="5"/>
  <c r="L217" i="5"/>
  <c r="J217" i="5"/>
  <c r="O693" i="5"/>
  <c r="N693" i="5"/>
  <c r="L693" i="5"/>
  <c r="J693" i="5"/>
  <c r="O1345" i="5"/>
  <c r="N1345" i="5"/>
  <c r="L1345" i="5"/>
  <c r="J1345" i="5"/>
  <c r="O479" i="5"/>
  <c r="N479" i="5"/>
  <c r="L479" i="5"/>
  <c r="J479" i="5"/>
  <c r="O319" i="5"/>
  <c r="N319" i="5"/>
  <c r="L319" i="5"/>
  <c r="J319" i="5"/>
  <c r="O318" i="5"/>
  <c r="N318" i="5"/>
  <c r="L318" i="5"/>
  <c r="J318" i="5"/>
  <c r="O1114" i="5"/>
  <c r="N1114" i="5"/>
  <c r="L1114" i="5"/>
  <c r="J1114" i="5"/>
  <c r="O63" i="5"/>
  <c r="N63" i="5"/>
  <c r="L63" i="5"/>
  <c r="J63" i="5"/>
  <c r="O317" i="5"/>
  <c r="N317" i="5"/>
  <c r="L317" i="5"/>
  <c r="J317" i="5"/>
  <c r="O933" i="5"/>
  <c r="N933" i="5"/>
  <c r="L933" i="5"/>
  <c r="J933" i="5"/>
  <c r="O1309" i="5"/>
  <c r="N1309" i="5"/>
  <c r="L1309" i="5"/>
  <c r="J1309" i="5"/>
  <c r="O1113" i="5"/>
  <c r="N1113" i="5"/>
  <c r="L1113" i="5"/>
  <c r="J1113" i="5"/>
  <c r="O216" i="5"/>
  <c r="N216" i="5"/>
  <c r="L216" i="5"/>
  <c r="J216" i="5"/>
  <c r="O692" i="5"/>
  <c r="N692" i="5"/>
  <c r="L692" i="5"/>
  <c r="J692" i="5"/>
  <c r="O691" i="5"/>
  <c r="N691" i="5"/>
  <c r="L691" i="5"/>
  <c r="J691" i="5"/>
  <c r="O690" i="5"/>
  <c r="N690" i="5"/>
  <c r="L690" i="5"/>
  <c r="J690" i="5"/>
  <c r="O215" i="5"/>
  <c r="N215" i="5"/>
  <c r="L215" i="5"/>
  <c r="J215" i="5"/>
  <c r="O316" i="5"/>
  <c r="N316" i="5"/>
  <c r="L316" i="5"/>
  <c r="J316" i="5"/>
  <c r="O315" i="5"/>
  <c r="N315" i="5"/>
  <c r="L315" i="5"/>
  <c r="J315" i="5"/>
  <c r="O91" i="5"/>
  <c r="N91" i="5"/>
  <c r="L91" i="5"/>
  <c r="J91" i="5"/>
  <c r="O478" i="5"/>
  <c r="N478" i="5"/>
  <c r="L478" i="5"/>
  <c r="J478" i="5"/>
  <c r="O689" i="5"/>
  <c r="N689" i="5"/>
  <c r="L689" i="5"/>
  <c r="J689" i="5"/>
  <c r="O688" i="5"/>
  <c r="N688" i="5"/>
  <c r="L688" i="5"/>
  <c r="J688" i="5"/>
  <c r="O1243" i="5"/>
  <c r="N1243" i="5"/>
  <c r="L1243" i="5"/>
  <c r="J1243" i="5"/>
  <c r="O1242" i="5"/>
  <c r="N1242" i="5"/>
  <c r="L1242" i="5"/>
  <c r="J1242" i="5"/>
  <c r="O1112" i="5"/>
  <c r="N1112" i="5"/>
  <c r="L1112" i="5"/>
  <c r="J1112" i="5"/>
  <c r="O13" i="5"/>
  <c r="N13" i="5"/>
  <c r="L13" i="5"/>
  <c r="J13" i="5"/>
  <c r="O1241" i="5"/>
  <c r="N1241" i="5"/>
  <c r="L1241" i="5"/>
  <c r="J1241" i="5"/>
  <c r="O687" i="5"/>
  <c r="N687" i="5"/>
  <c r="L687" i="5"/>
  <c r="J687" i="5"/>
  <c r="O1240" i="5"/>
  <c r="N1240" i="5"/>
  <c r="L1240" i="5"/>
  <c r="J1240" i="5"/>
  <c r="O477" i="5"/>
  <c r="N477" i="5"/>
  <c r="L477" i="5"/>
  <c r="J477" i="5"/>
  <c r="O138" i="5"/>
  <c r="N138" i="5"/>
  <c r="L138" i="5"/>
  <c r="J138" i="5"/>
  <c r="O476" i="5"/>
  <c r="N476" i="5"/>
  <c r="L476" i="5"/>
  <c r="J476" i="5"/>
  <c r="O1308" i="5"/>
  <c r="N1308" i="5"/>
  <c r="L1308" i="5"/>
  <c r="J1308" i="5"/>
  <c r="O3" i="5"/>
  <c r="N3" i="5"/>
  <c r="L3" i="5"/>
  <c r="J3" i="5"/>
  <c r="O214" i="5"/>
  <c r="N214" i="5"/>
  <c r="L214" i="5"/>
  <c r="J214" i="5"/>
  <c r="O1111" i="5"/>
  <c r="N1111" i="5"/>
  <c r="L1111" i="5"/>
  <c r="J1111" i="5"/>
  <c r="O213" i="5"/>
  <c r="N213" i="5"/>
  <c r="L213" i="5"/>
  <c r="J213" i="5"/>
  <c r="O1239" i="5"/>
  <c r="N1239" i="5"/>
  <c r="L1239" i="5"/>
  <c r="J1239" i="5"/>
  <c r="O475" i="5"/>
  <c r="N475" i="5"/>
  <c r="L475" i="5"/>
  <c r="J475" i="5"/>
  <c r="O686" i="5"/>
  <c r="N686" i="5"/>
  <c r="L686" i="5"/>
  <c r="J686" i="5"/>
  <c r="O1238" i="5"/>
  <c r="N1238" i="5"/>
  <c r="L1238" i="5"/>
  <c r="J1238" i="5"/>
  <c r="O1110" i="5"/>
  <c r="N1110" i="5"/>
  <c r="L1110" i="5"/>
  <c r="J1110" i="5"/>
  <c r="O1109" i="5"/>
  <c r="N1109" i="5"/>
  <c r="L1109" i="5"/>
  <c r="J1109" i="5"/>
  <c r="O137" i="5"/>
  <c r="N137" i="5"/>
  <c r="L137" i="5"/>
  <c r="J137" i="5"/>
  <c r="O894" i="5"/>
  <c r="N894" i="5"/>
  <c r="L894" i="5"/>
  <c r="J894" i="5"/>
  <c r="O39" i="5"/>
  <c r="N39" i="5"/>
  <c r="L39" i="5"/>
  <c r="J39" i="5"/>
  <c r="O1108" i="5"/>
  <c r="N1108" i="5"/>
  <c r="L1108" i="5"/>
  <c r="J1108" i="5"/>
  <c r="O1237" i="5"/>
  <c r="N1237" i="5"/>
  <c r="L1237" i="5"/>
  <c r="J1237" i="5"/>
  <c r="O212" i="5"/>
  <c r="N212" i="5"/>
  <c r="L212" i="5"/>
  <c r="J212" i="5"/>
  <c r="O685" i="5"/>
  <c r="N685" i="5"/>
  <c r="L685" i="5"/>
  <c r="J685" i="5"/>
  <c r="O1344" i="5"/>
  <c r="N1344" i="5"/>
  <c r="L1344" i="5"/>
  <c r="J1344" i="5"/>
  <c r="O314" i="5"/>
  <c r="N314" i="5"/>
  <c r="L314" i="5"/>
  <c r="J314" i="5"/>
  <c r="O1236" i="5"/>
  <c r="N1236" i="5"/>
  <c r="L1236" i="5"/>
  <c r="J1236" i="5"/>
  <c r="O1343" i="5"/>
  <c r="N1343" i="5"/>
  <c r="L1343" i="5"/>
  <c r="J1343" i="5"/>
  <c r="O1141" i="5"/>
  <c r="N1141" i="5"/>
  <c r="L1141" i="5"/>
  <c r="J1141" i="5"/>
  <c r="O1107" i="5"/>
  <c r="N1107" i="5"/>
  <c r="L1107" i="5"/>
  <c r="J1107" i="5"/>
  <c r="O1106" i="5"/>
  <c r="N1106" i="5"/>
  <c r="L1106" i="5"/>
  <c r="J1106" i="5"/>
  <c r="O893" i="5"/>
  <c r="N893" i="5"/>
  <c r="L893" i="5"/>
  <c r="J893" i="5"/>
  <c r="O31" i="5"/>
  <c r="N31" i="5"/>
  <c r="L31" i="5"/>
  <c r="J31" i="5"/>
  <c r="O684" i="5"/>
  <c r="N684" i="5"/>
  <c r="L684" i="5"/>
  <c r="J684" i="5"/>
  <c r="O1336" i="5"/>
  <c r="N1336" i="5"/>
  <c r="L1336" i="5"/>
  <c r="J1336" i="5"/>
  <c r="O892" i="5"/>
  <c r="N892" i="5"/>
  <c r="L892" i="5"/>
  <c r="J892" i="5"/>
  <c r="O211" i="5"/>
  <c r="N211" i="5"/>
  <c r="L211" i="5"/>
  <c r="J211" i="5"/>
  <c r="O474" i="5"/>
  <c r="N474" i="5"/>
  <c r="L474" i="5"/>
  <c r="J474" i="5"/>
  <c r="O683" i="5"/>
  <c r="N683" i="5"/>
  <c r="L683" i="5"/>
  <c r="J683" i="5"/>
  <c r="O136" i="5"/>
  <c r="N136" i="5"/>
  <c r="L136" i="5"/>
  <c r="J136" i="5"/>
  <c r="O313" i="5"/>
  <c r="N313" i="5"/>
  <c r="L313" i="5"/>
  <c r="J313" i="5"/>
  <c r="O891" i="5"/>
  <c r="N891" i="5"/>
  <c r="L891" i="5"/>
  <c r="J891" i="5"/>
  <c r="O682" i="5"/>
  <c r="N682" i="5"/>
  <c r="L682" i="5"/>
  <c r="J682" i="5"/>
  <c r="O1105" i="5"/>
  <c r="N1105" i="5"/>
  <c r="L1105" i="5"/>
  <c r="J1105" i="5"/>
  <c r="O681" i="5"/>
  <c r="N681" i="5"/>
  <c r="L681" i="5"/>
  <c r="J681" i="5"/>
  <c r="O312" i="5"/>
  <c r="N312" i="5"/>
  <c r="L312" i="5"/>
  <c r="J312" i="5"/>
  <c r="O473" i="5"/>
  <c r="N473" i="5"/>
  <c r="L473" i="5"/>
  <c r="J473" i="5"/>
  <c r="O680" i="5"/>
  <c r="N680" i="5"/>
  <c r="L680" i="5"/>
  <c r="J680" i="5"/>
  <c r="O890" i="5"/>
  <c r="N890" i="5"/>
  <c r="L890" i="5"/>
  <c r="J890" i="5"/>
  <c r="O1348" i="5"/>
  <c r="N1348" i="5"/>
  <c r="L1348" i="5"/>
  <c r="J1348" i="5"/>
  <c r="O679" i="5"/>
  <c r="N679" i="5"/>
  <c r="L679" i="5"/>
  <c r="J679" i="5"/>
  <c r="O472" i="5"/>
  <c r="N472" i="5"/>
  <c r="L472" i="5"/>
  <c r="J472" i="5"/>
  <c r="O311" i="5"/>
  <c r="N311" i="5"/>
  <c r="L311" i="5"/>
  <c r="J311" i="5"/>
  <c r="O889" i="5"/>
  <c r="N889" i="5"/>
  <c r="L889" i="5"/>
  <c r="J889" i="5"/>
  <c r="O210" i="5"/>
  <c r="N210" i="5"/>
  <c r="L210" i="5"/>
  <c r="J210" i="5"/>
  <c r="O888" i="5"/>
  <c r="N888" i="5"/>
  <c r="L888" i="5"/>
  <c r="J888" i="5"/>
  <c r="O471" i="5"/>
  <c r="N471" i="5"/>
  <c r="L471" i="5"/>
  <c r="J471" i="5"/>
  <c r="O135" i="5"/>
  <c r="N135" i="5"/>
  <c r="L135" i="5"/>
  <c r="J135" i="5"/>
  <c r="O90" i="5"/>
  <c r="N90" i="5"/>
  <c r="L90" i="5"/>
  <c r="J90" i="5"/>
  <c r="O134" i="5"/>
  <c r="N134" i="5"/>
  <c r="L134" i="5"/>
  <c r="J134" i="5"/>
  <c r="O1235" i="5"/>
  <c r="N1235" i="5"/>
  <c r="L1235" i="5"/>
  <c r="J1235" i="5"/>
  <c r="O310" i="5"/>
  <c r="N310" i="5"/>
  <c r="L310" i="5"/>
  <c r="J310" i="5"/>
  <c r="O470" i="5"/>
  <c r="N470" i="5"/>
  <c r="L470" i="5"/>
  <c r="J470" i="5"/>
  <c r="O1104" i="5"/>
  <c r="N1104" i="5"/>
  <c r="L1104" i="5"/>
  <c r="J1104" i="5"/>
  <c r="O678" i="5"/>
  <c r="N678" i="5"/>
  <c r="L678" i="5"/>
  <c r="J678" i="5"/>
  <c r="O469" i="5"/>
  <c r="N469" i="5"/>
  <c r="L469" i="5"/>
  <c r="J469" i="5"/>
  <c r="O209" i="5"/>
  <c r="N209" i="5"/>
  <c r="L209" i="5"/>
  <c r="J209" i="5"/>
  <c r="O89" i="5"/>
  <c r="N89" i="5"/>
  <c r="L89" i="5"/>
  <c r="J89" i="5"/>
  <c r="O1234" i="5"/>
  <c r="N1234" i="5"/>
  <c r="L1234" i="5"/>
  <c r="J1234" i="5"/>
  <c r="O1140" i="5"/>
  <c r="N1140" i="5"/>
  <c r="L1140" i="5"/>
  <c r="J1140" i="5"/>
  <c r="O309" i="5"/>
  <c r="N309" i="5"/>
  <c r="L309" i="5"/>
  <c r="J309" i="5"/>
  <c r="O677" i="5"/>
  <c r="N677" i="5"/>
  <c r="L677" i="5"/>
  <c r="J677" i="5"/>
  <c r="O208" i="5"/>
  <c r="N208" i="5"/>
  <c r="L208" i="5"/>
  <c r="J208" i="5"/>
  <c r="O1233" i="5"/>
  <c r="N1233" i="5"/>
  <c r="L1233" i="5"/>
  <c r="J1233" i="5"/>
  <c r="O887" i="5"/>
  <c r="N887" i="5"/>
  <c r="L887" i="5"/>
  <c r="J887" i="5"/>
  <c r="O1103" i="5"/>
  <c r="N1103" i="5"/>
  <c r="L1103" i="5"/>
  <c r="J1103" i="5"/>
  <c r="O932" i="5"/>
  <c r="N932" i="5"/>
  <c r="L932" i="5"/>
  <c r="J932" i="5"/>
  <c r="O1102" i="5"/>
  <c r="N1102" i="5"/>
  <c r="L1102" i="5"/>
  <c r="J1102" i="5"/>
  <c r="O886" i="5"/>
  <c r="N886" i="5"/>
  <c r="L886" i="5"/>
  <c r="J886" i="5"/>
  <c r="O207" i="5"/>
  <c r="N207" i="5"/>
  <c r="L207" i="5"/>
  <c r="J207" i="5"/>
  <c r="O468" i="5"/>
  <c r="N468" i="5"/>
  <c r="L468" i="5"/>
  <c r="J468" i="5"/>
  <c r="O308" i="5"/>
  <c r="N308" i="5"/>
  <c r="L308" i="5"/>
  <c r="J308" i="5"/>
  <c r="O467" i="5"/>
  <c r="N467" i="5"/>
  <c r="L467" i="5"/>
  <c r="J467" i="5"/>
  <c r="O466" i="5"/>
  <c r="N466" i="5"/>
  <c r="L466" i="5"/>
  <c r="J466" i="5"/>
  <c r="O1232" i="5"/>
  <c r="N1232" i="5"/>
  <c r="L1232" i="5"/>
  <c r="J1232" i="5"/>
  <c r="O499" i="5"/>
  <c r="N499" i="5"/>
  <c r="L499" i="5"/>
  <c r="J499" i="5"/>
  <c r="O1307" i="5"/>
  <c r="N1307" i="5"/>
  <c r="L1307" i="5"/>
  <c r="J1307" i="5"/>
  <c r="O885" i="5"/>
  <c r="N885" i="5"/>
  <c r="L885" i="5"/>
  <c r="J885" i="5"/>
  <c r="O676" i="5"/>
  <c r="N676" i="5"/>
  <c r="L676" i="5"/>
  <c r="J676" i="5"/>
  <c r="O931" i="5"/>
  <c r="N931" i="5"/>
  <c r="L931" i="5"/>
  <c r="J931" i="5"/>
  <c r="O675" i="5"/>
  <c r="N675" i="5"/>
  <c r="L675" i="5"/>
  <c r="J675" i="5"/>
  <c r="O206" i="5"/>
  <c r="N206" i="5"/>
  <c r="L206" i="5"/>
  <c r="J206" i="5"/>
  <c r="O1306" i="5"/>
  <c r="N1306" i="5"/>
  <c r="L1306" i="5"/>
  <c r="J1306" i="5"/>
  <c r="O205" i="5"/>
  <c r="N205" i="5"/>
  <c r="L205" i="5"/>
  <c r="J205" i="5"/>
  <c r="O884" i="5"/>
  <c r="N884" i="5"/>
  <c r="L884" i="5"/>
  <c r="J884" i="5"/>
  <c r="O307" i="5"/>
  <c r="N307" i="5"/>
  <c r="L307" i="5"/>
  <c r="J307" i="5"/>
  <c r="O1101" i="5"/>
  <c r="N1101" i="5"/>
  <c r="L1101" i="5"/>
  <c r="J1101" i="5"/>
  <c r="O62" i="5"/>
  <c r="N62" i="5"/>
  <c r="L62" i="5"/>
  <c r="J62" i="5"/>
  <c r="O674" i="5"/>
  <c r="N674" i="5"/>
  <c r="L674" i="5"/>
  <c r="J674" i="5"/>
  <c r="O883" i="5"/>
  <c r="N883" i="5"/>
  <c r="L883" i="5"/>
  <c r="J883" i="5"/>
  <c r="O673" i="5"/>
  <c r="N673" i="5"/>
  <c r="L673" i="5"/>
  <c r="J673" i="5"/>
  <c r="O306" i="5"/>
  <c r="N306" i="5"/>
  <c r="L306" i="5"/>
  <c r="J306" i="5"/>
  <c r="O672" i="5"/>
  <c r="N672" i="5"/>
  <c r="L672" i="5"/>
  <c r="J672" i="5"/>
  <c r="O465" i="5"/>
  <c r="N465" i="5"/>
  <c r="L465" i="5"/>
  <c r="J465" i="5"/>
  <c r="O1305" i="5"/>
  <c r="N1305" i="5"/>
  <c r="L1305" i="5"/>
  <c r="J1305" i="5"/>
  <c r="O1347" i="5"/>
  <c r="N1347" i="5"/>
  <c r="L1347" i="5"/>
  <c r="J1347" i="5"/>
  <c r="O133" i="5"/>
  <c r="N133" i="5"/>
  <c r="L133" i="5"/>
  <c r="J133" i="5"/>
  <c r="O671" i="5"/>
  <c r="N671" i="5"/>
  <c r="L671" i="5"/>
  <c r="J671" i="5"/>
  <c r="O1100" i="5"/>
  <c r="N1100" i="5"/>
  <c r="L1100" i="5"/>
  <c r="J1100" i="5"/>
  <c r="O1231" i="5"/>
  <c r="N1231" i="5"/>
  <c r="L1231" i="5"/>
  <c r="J1231" i="5"/>
  <c r="O670" i="5"/>
  <c r="N670" i="5"/>
  <c r="L670" i="5"/>
  <c r="J670" i="5"/>
  <c r="O669" i="5"/>
  <c r="N669" i="5"/>
  <c r="L669" i="5"/>
  <c r="J669" i="5"/>
  <c r="O30" i="5"/>
  <c r="N30" i="5"/>
  <c r="L30" i="5"/>
  <c r="J30" i="5"/>
  <c r="O668" i="5"/>
  <c r="N668" i="5"/>
  <c r="L668" i="5"/>
  <c r="J668" i="5"/>
  <c r="O667" i="5"/>
  <c r="N667" i="5"/>
  <c r="L667" i="5"/>
  <c r="J667" i="5"/>
  <c r="O666" i="5"/>
  <c r="N666" i="5"/>
  <c r="L666" i="5"/>
  <c r="J666" i="5"/>
  <c r="O132" i="5"/>
  <c r="N132" i="5"/>
  <c r="L132" i="5"/>
  <c r="J132" i="5"/>
  <c r="O464" i="5"/>
  <c r="N464" i="5"/>
  <c r="L464" i="5"/>
  <c r="J464" i="5"/>
  <c r="O665" i="5"/>
  <c r="N665" i="5"/>
  <c r="L665" i="5"/>
  <c r="J665" i="5"/>
  <c r="O664" i="5"/>
  <c r="N664" i="5"/>
  <c r="L664" i="5"/>
  <c r="J664" i="5"/>
  <c r="O305" i="5"/>
  <c r="N305" i="5"/>
  <c r="L305" i="5"/>
  <c r="J305" i="5"/>
  <c r="O930" i="5"/>
  <c r="N930" i="5"/>
  <c r="L930" i="5"/>
  <c r="J930" i="5"/>
  <c r="O725" i="5"/>
  <c r="N725" i="5"/>
  <c r="L725" i="5"/>
  <c r="J725" i="5"/>
  <c r="O1335" i="5"/>
  <c r="N1335" i="5"/>
  <c r="L1335" i="5"/>
  <c r="J1335" i="5"/>
  <c r="O663" i="5"/>
  <c r="N663" i="5"/>
  <c r="L663" i="5"/>
  <c r="J663" i="5"/>
  <c r="O204" i="5"/>
  <c r="N204" i="5"/>
  <c r="L204" i="5"/>
  <c r="J204" i="5"/>
  <c r="O662" i="5"/>
  <c r="N662" i="5"/>
  <c r="L662" i="5"/>
  <c r="J662" i="5"/>
  <c r="O660" i="5"/>
  <c r="N660" i="5"/>
  <c r="L660" i="5"/>
  <c r="J660" i="5"/>
  <c r="O882" i="5"/>
  <c r="N882" i="5"/>
  <c r="L882" i="5"/>
  <c r="J882" i="5"/>
  <c r="O131" i="5"/>
  <c r="N131" i="5"/>
  <c r="L131" i="5"/>
  <c r="J131" i="5"/>
  <c r="O304" i="5"/>
  <c r="N304" i="5"/>
  <c r="L304" i="5"/>
  <c r="J304" i="5"/>
  <c r="O1334" i="5"/>
  <c r="N1334" i="5"/>
  <c r="L1334" i="5"/>
  <c r="J1334" i="5"/>
  <c r="O463" i="5"/>
  <c r="N463" i="5"/>
  <c r="L463" i="5"/>
  <c r="J463" i="5"/>
  <c r="O29" i="5"/>
  <c r="N29" i="5"/>
  <c r="L29" i="5"/>
  <c r="J29" i="5"/>
  <c r="O203" i="5"/>
  <c r="N203" i="5"/>
  <c r="L203" i="5"/>
  <c r="J203" i="5"/>
  <c r="O659" i="5"/>
  <c r="N659" i="5"/>
  <c r="L659" i="5"/>
  <c r="J659" i="5"/>
  <c r="O658" i="5"/>
  <c r="N658" i="5"/>
  <c r="L658" i="5"/>
  <c r="J658" i="5"/>
  <c r="O202" i="5"/>
  <c r="N202" i="5"/>
  <c r="L202" i="5"/>
  <c r="J202" i="5"/>
  <c r="O201" i="5"/>
  <c r="N201" i="5"/>
  <c r="L201" i="5"/>
  <c r="J201" i="5"/>
  <c r="O1324" i="5"/>
  <c r="N1324" i="5"/>
  <c r="L1324" i="5"/>
  <c r="J1324" i="5"/>
  <c r="O200" i="5"/>
  <c r="N200" i="5"/>
  <c r="L200" i="5"/>
  <c r="J200" i="5"/>
  <c r="O1230" i="5"/>
  <c r="N1230" i="5"/>
  <c r="L1230" i="5"/>
  <c r="J1230" i="5"/>
  <c r="O1099" i="5"/>
  <c r="N1099" i="5"/>
  <c r="L1099" i="5"/>
  <c r="J1099" i="5"/>
  <c r="O1098" i="5"/>
  <c r="N1098" i="5"/>
  <c r="L1098" i="5"/>
  <c r="J1098" i="5"/>
  <c r="O881" i="5"/>
  <c r="N881" i="5"/>
  <c r="L881" i="5"/>
  <c r="J881" i="5"/>
  <c r="O130" i="5"/>
  <c r="N130" i="5"/>
  <c r="L130" i="5"/>
  <c r="J130" i="5"/>
  <c r="O1097" i="5"/>
  <c r="N1097" i="5"/>
  <c r="L1097" i="5"/>
  <c r="J1097" i="5"/>
  <c r="O657" i="5"/>
  <c r="N657" i="5"/>
  <c r="L657" i="5"/>
  <c r="J657" i="5"/>
  <c r="O880" i="5"/>
  <c r="N880" i="5"/>
  <c r="L880" i="5"/>
  <c r="J880" i="5"/>
  <c r="O462" i="5"/>
  <c r="N462" i="5"/>
  <c r="L462" i="5"/>
  <c r="J462" i="5"/>
  <c r="O199" i="5"/>
  <c r="N199" i="5"/>
  <c r="L199" i="5"/>
  <c r="J199" i="5"/>
  <c r="O303" i="5"/>
  <c r="N303" i="5"/>
  <c r="L303" i="5"/>
  <c r="J303" i="5"/>
  <c r="O302" i="5"/>
  <c r="N302" i="5"/>
  <c r="L302" i="5"/>
  <c r="J302" i="5"/>
  <c r="O656" i="5"/>
  <c r="N656" i="5"/>
  <c r="L656" i="5"/>
  <c r="J656" i="5"/>
  <c r="O655" i="5"/>
  <c r="N655" i="5"/>
  <c r="L655" i="5"/>
  <c r="J655" i="5"/>
  <c r="O654" i="5"/>
  <c r="N654" i="5"/>
  <c r="L654" i="5"/>
  <c r="J654" i="5"/>
  <c r="O929" i="5"/>
  <c r="N929" i="5"/>
  <c r="L929" i="5"/>
  <c r="J929" i="5"/>
  <c r="O653" i="5"/>
  <c r="N653" i="5"/>
  <c r="L653" i="5"/>
  <c r="J653" i="5"/>
  <c r="O1229" i="5"/>
  <c r="N1229" i="5"/>
  <c r="L1229" i="5"/>
  <c r="J1229" i="5"/>
  <c r="O879" i="5"/>
  <c r="N879" i="5"/>
  <c r="L879" i="5"/>
  <c r="J879" i="5"/>
  <c r="O1096" i="5"/>
  <c r="N1096" i="5"/>
  <c r="L1096" i="5"/>
  <c r="J1096" i="5"/>
  <c r="O12" i="5"/>
  <c r="N12" i="5"/>
  <c r="L12" i="5"/>
  <c r="J12" i="5"/>
  <c r="O461" i="5"/>
  <c r="N461" i="5"/>
  <c r="L461" i="5"/>
  <c r="J461" i="5"/>
  <c r="O198" i="5"/>
  <c r="N198" i="5"/>
  <c r="L198" i="5"/>
  <c r="J198" i="5"/>
  <c r="O460" i="5"/>
  <c r="N460" i="5"/>
  <c r="L460" i="5"/>
  <c r="J460" i="5"/>
  <c r="O1228" i="5"/>
  <c r="N1228" i="5"/>
  <c r="L1228" i="5"/>
  <c r="J1228" i="5"/>
  <c r="O652" i="5"/>
  <c r="N652" i="5"/>
  <c r="L652" i="5"/>
  <c r="J652" i="5"/>
  <c r="O878" i="5"/>
  <c r="N878" i="5"/>
  <c r="L878" i="5"/>
  <c r="J878" i="5"/>
  <c r="O301" i="5"/>
  <c r="N301" i="5"/>
  <c r="L301" i="5"/>
  <c r="J301" i="5"/>
  <c r="O459" i="5"/>
  <c r="N459" i="5"/>
  <c r="L459" i="5"/>
  <c r="J459" i="5"/>
  <c r="O1095" i="5"/>
  <c r="N1095" i="5"/>
  <c r="L1095" i="5"/>
  <c r="J1095" i="5"/>
  <c r="O458" i="5"/>
  <c r="N458" i="5"/>
  <c r="L458" i="5"/>
  <c r="J458" i="5"/>
  <c r="O651" i="5"/>
  <c r="N651" i="5"/>
  <c r="L651" i="5"/>
  <c r="J651" i="5"/>
  <c r="O877" i="5"/>
  <c r="N877" i="5"/>
  <c r="L877" i="5"/>
  <c r="J877" i="5"/>
  <c r="O457" i="5"/>
  <c r="N457" i="5"/>
  <c r="L457" i="5"/>
  <c r="J457" i="5"/>
  <c r="O1094" i="5"/>
  <c r="N1094" i="5"/>
  <c r="L1094" i="5"/>
  <c r="J1094" i="5"/>
  <c r="O88" i="5"/>
  <c r="N88" i="5"/>
  <c r="L88" i="5"/>
  <c r="J88" i="5"/>
  <c r="O876" i="5"/>
  <c r="N876" i="5"/>
  <c r="L876" i="5"/>
  <c r="J876" i="5"/>
  <c r="O928" i="5"/>
  <c r="N928" i="5"/>
  <c r="L928" i="5"/>
  <c r="J928" i="5"/>
  <c r="O456" i="5"/>
  <c r="N456" i="5"/>
  <c r="L456" i="5"/>
  <c r="J456" i="5"/>
  <c r="O197" i="5"/>
  <c r="N197" i="5"/>
  <c r="L197" i="5"/>
  <c r="J197" i="5"/>
  <c r="O1093" i="5"/>
  <c r="N1093" i="5"/>
  <c r="L1093" i="5"/>
  <c r="J1093" i="5"/>
  <c r="O300" i="5"/>
  <c r="N300" i="5"/>
  <c r="L300" i="5"/>
  <c r="J300" i="5"/>
  <c r="O455" i="5"/>
  <c r="N455" i="5"/>
  <c r="L455" i="5"/>
  <c r="J455" i="5"/>
  <c r="O875" i="5"/>
  <c r="N875" i="5"/>
  <c r="L875" i="5"/>
  <c r="J875" i="5"/>
  <c r="O196" i="5"/>
  <c r="N196" i="5"/>
  <c r="L196" i="5"/>
  <c r="J196" i="5"/>
  <c r="O874" i="5"/>
  <c r="N874" i="5"/>
  <c r="L874" i="5"/>
  <c r="J874" i="5"/>
  <c r="O454" i="5"/>
  <c r="N454" i="5"/>
  <c r="L454" i="5"/>
  <c r="J454" i="5"/>
  <c r="O195" i="5"/>
  <c r="N195" i="5"/>
  <c r="L195" i="5"/>
  <c r="J195" i="5"/>
  <c r="O1227" i="5"/>
  <c r="N1227" i="5"/>
  <c r="L1227" i="5"/>
  <c r="J1227" i="5"/>
  <c r="O650" i="5"/>
  <c r="N650" i="5"/>
  <c r="L650" i="5"/>
  <c r="J650" i="5"/>
  <c r="O129" i="5"/>
  <c r="N129" i="5"/>
  <c r="L129" i="5"/>
  <c r="J129" i="5"/>
  <c r="O873" i="5"/>
  <c r="N873" i="5"/>
  <c r="L873" i="5"/>
  <c r="J873" i="5"/>
  <c r="O872" i="5"/>
  <c r="N872" i="5"/>
  <c r="L872" i="5"/>
  <c r="J872" i="5"/>
  <c r="O1092" i="5"/>
  <c r="N1092" i="5"/>
  <c r="L1092" i="5"/>
  <c r="J1092" i="5"/>
  <c r="O453" i="5"/>
  <c r="N453" i="5"/>
  <c r="L453" i="5"/>
  <c r="J453" i="5"/>
  <c r="O871" i="5"/>
  <c r="N871" i="5"/>
  <c r="L871" i="5"/>
  <c r="J871" i="5"/>
  <c r="O649" i="5"/>
  <c r="N649" i="5"/>
  <c r="L649" i="5"/>
  <c r="J649" i="5"/>
  <c r="O648" i="5"/>
  <c r="N648" i="5"/>
  <c r="L648" i="5"/>
  <c r="J648" i="5"/>
  <c r="O647" i="5"/>
  <c r="N647" i="5"/>
  <c r="L647" i="5"/>
  <c r="J647" i="5"/>
  <c r="O646" i="5"/>
  <c r="N646" i="5"/>
  <c r="L646" i="5"/>
  <c r="J646" i="5"/>
  <c r="O194" i="5"/>
  <c r="N194" i="5"/>
  <c r="L194" i="5"/>
  <c r="J194" i="5"/>
  <c r="O87" i="5"/>
  <c r="N87" i="5"/>
  <c r="L87" i="5"/>
  <c r="J87" i="5"/>
  <c r="O870" i="5"/>
  <c r="N870" i="5"/>
  <c r="L870" i="5"/>
  <c r="J870" i="5"/>
  <c r="O869" i="5"/>
  <c r="N869" i="5"/>
  <c r="L869" i="5"/>
  <c r="J869" i="5"/>
  <c r="O193" i="5"/>
  <c r="N193" i="5"/>
  <c r="L193" i="5"/>
  <c r="J193" i="5"/>
  <c r="O868" i="5"/>
  <c r="N868" i="5"/>
  <c r="L868" i="5"/>
  <c r="J868" i="5"/>
  <c r="O452" i="5"/>
  <c r="N452" i="5"/>
  <c r="L452" i="5"/>
  <c r="J452" i="5"/>
  <c r="O645" i="5"/>
  <c r="N645" i="5"/>
  <c r="L645" i="5"/>
  <c r="J645" i="5"/>
  <c r="O1304" i="5"/>
  <c r="N1304" i="5"/>
  <c r="L1304" i="5"/>
  <c r="J1304" i="5"/>
  <c r="O451" i="5"/>
  <c r="N451" i="5"/>
  <c r="L451" i="5"/>
  <c r="J451" i="5"/>
  <c r="O1091" i="5"/>
  <c r="N1091" i="5"/>
  <c r="L1091" i="5"/>
  <c r="J1091" i="5"/>
  <c r="O450" i="5"/>
  <c r="N450" i="5"/>
  <c r="L450" i="5"/>
  <c r="J450" i="5"/>
  <c r="O867" i="5"/>
  <c r="N867" i="5"/>
  <c r="L867" i="5"/>
  <c r="J867" i="5"/>
  <c r="O28" i="5"/>
  <c r="N28" i="5"/>
  <c r="L28" i="5"/>
  <c r="J28" i="5"/>
  <c r="O644" i="5"/>
  <c r="N644" i="5"/>
  <c r="L644" i="5"/>
  <c r="J644" i="5"/>
  <c r="O643" i="5"/>
  <c r="N643" i="5"/>
  <c r="L643" i="5"/>
  <c r="J643" i="5"/>
  <c r="O192" i="5"/>
  <c r="N192" i="5"/>
  <c r="L192" i="5"/>
  <c r="J192" i="5"/>
  <c r="O191" i="5"/>
  <c r="N191" i="5"/>
  <c r="L191" i="5"/>
  <c r="J191" i="5"/>
  <c r="O299" i="5"/>
  <c r="N299" i="5"/>
  <c r="L299" i="5"/>
  <c r="J299" i="5"/>
  <c r="O298" i="5"/>
  <c r="N298" i="5"/>
  <c r="L298" i="5"/>
  <c r="J298" i="5"/>
  <c r="O297" i="5"/>
  <c r="N297" i="5"/>
  <c r="L297" i="5"/>
  <c r="J297" i="5"/>
  <c r="O642" i="5"/>
  <c r="N642" i="5"/>
  <c r="L642" i="5"/>
  <c r="J642" i="5"/>
  <c r="O296" i="5"/>
  <c r="N296" i="5"/>
  <c r="L296" i="5"/>
  <c r="J296" i="5"/>
  <c r="O128" i="5"/>
  <c r="N128" i="5"/>
  <c r="L128" i="5"/>
  <c r="J128" i="5"/>
  <c r="O641" i="5"/>
  <c r="N641" i="5"/>
  <c r="L641" i="5"/>
  <c r="J641" i="5"/>
  <c r="O449" i="5"/>
  <c r="N449" i="5"/>
  <c r="L449" i="5"/>
  <c r="J449" i="5"/>
  <c r="O86" i="5"/>
  <c r="N86" i="5"/>
  <c r="L86" i="5"/>
  <c r="J86" i="5"/>
  <c r="O295" i="5"/>
  <c r="N295" i="5"/>
  <c r="L295" i="5"/>
  <c r="J295" i="5"/>
  <c r="O640" i="5"/>
  <c r="N640" i="5"/>
  <c r="L640" i="5"/>
  <c r="J640" i="5"/>
  <c r="O1090" i="5"/>
  <c r="N1090" i="5"/>
  <c r="L1090" i="5"/>
  <c r="J1090" i="5"/>
  <c r="O127" i="5"/>
  <c r="N127" i="5"/>
  <c r="L127" i="5"/>
  <c r="J127" i="5"/>
  <c r="O866" i="5"/>
  <c r="N866" i="5"/>
  <c r="L866" i="5"/>
  <c r="J866" i="5"/>
  <c r="O448" i="5"/>
  <c r="N448" i="5"/>
  <c r="L448" i="5"/>
  <c r="J448" i="5"/>
  <c r="O294" i="5"/>
  <c r="N294" i="5"/>
  <c r="L294" i="5"/>
  <c r="J294" i="5"/>
  <c r="O1226" i="5"/>
  <c r="N1226" i="5"/>
  <c r="L1226" i="5"/>
  <c r="J1226" i="5"/>
  <c r="O865" i="5"/>
  <c r="N865" i="5"/>
  <c r="L865" i="5"/>
  <c r="J865" i="5"/>
  <c r="O1089" i="5"/>
  <c r="N1089" i="5"/>
  <c r="L1089" i="5"/>
  <c r="J1089" i="5"/>
  <c r="O190" i="5"/>
  <c r="N190" i="5"/>
  <c r="L190" i="5"/>
  <c r="J190" i="5"/>
  <c r="O639" i="5"/>
  <c r="N639" i="5"/>
  <c r="L639" i="5"/>
  <c r="J639" i="5"/>
  <c r="O724" i="5"/>
  <c r="N724" i="5"/>
  <c r="L724" i="5"/>
  <c r="J724" i="5"/>
  <c r="O927" i="5"/>
  <c r="N927" i="5"/>
  <c r="L927" i="5"/>
  <c r="J927" i="5"/>
  <c r="O1088" i="5"/>
  <c r="N1088" i="5"/>
  <c r="L1088" i="5"/>
  <c r="J1088" i="5"/>
  <c r="O1323" i="5"/>
  <c r="N1323" i="5"/>
  <c r="L1323" i="5"/>
  <c r="J1323" i="5"/>
  <c r="O864" i="5"/>
  <c r="N864" i="5"/>
  <c r="L864" i="5"/>
  <c r="J864" i="5"/>
  <c r="O863" i="5"/>
  <c r="N863" i="5"/>
  <c r="L863" i="5"/>
  <c r="J863" i="5"/>
  <c r="O862" i="5"/>
  <c r="N862" i="5"/>
  <c r="L862" i="5"/>
  <c r="J862" i="5"/>
  <c r="O69" i="5"/>
  <c r="N69" i="5"/>
  <c r="L69" i="5"/>
  <c r="J69" i="5"/>
  <c r="O861" i="5"/>
  <c r="N861" i="5"/>
  <c r="L861" i="5"/>
  <c r="J861" i="5"/>
  <c r="O1087" i="5"/>
  <c r="N1087" i="5"/>
  <c r="L1087" i="5"/>
  <c r="J1087" i="5"/>
  <c r="O1225" i="5"/>
  <c r="N1225" i="5"/>
  <c r="L1225" i="5"/>
  <c r="J1225" i="5"/>
  <c r="O638" i="5"/>
  <c r="N638" i="5"/>
  <c r="L638" i="5"/>
  <c r="J638" i="5"/>
  <c r="O1224" i="5"/>
  <c r="N1224" i="5"/>
  <c r="L1224" i="5"/>
  <c r="J1224" i="5"/>
  <c r="O637" i="5"/>
  <c r="N637" i="5"/>
  <c r="L637" i="5"/>
  <c r="J637" i="5"/>
  <c r="O447" i="5"/>
  <c r="N447" i="5"/>
  <c r="L447" i="5"/>
  <c r="J447" i="5"/>
  <c r="O636" i="5"/>
  <c r="N636" i="5"/>
  <c r="L636" i="5"/>
  <c r="J636" i="5"/>
  <c r="O1086" i="5"/>
  <c r="N1086" i="5"/>
  <c r="L1086" i="5"/>
  <c r="J1086" i="5"/>
  <c r="O1322" i="5"/>
  <c r="N1322" i="5"/>
  <c r="L1322" i="5"/>
  <c r="J1322" i="5"/>
  <c r="O1303" i="5"/>
  <c r="N1303" i="5"/>
  <c r="L1303" i="5"/>
  <c r="J1303" i="5"/>
  <c r="O446" i="5"/>
  <c r="N446" i="5"/>
  <c r="L446" i="5"/>
  <c r="J446" i="5"/>
  <c r="O1085" i="5"/>
  <c r="N1085" i="5"/>
  <c r="L1085" i="5"/>
  <c r="J1085" i="5"/>
  <c r="O445" i="5"/>
  <c r="N445" i="5"/>
  <c r="L445" i="5"/>
  <c r="J445" i="5"/>
  <c r="O635" i="5"/>
  <c r="N635" i="5"/>
  <c r="L635" i="5"/>
  <c r="J635" i="5"/>
  <c r="O1333" i="5"/>
  <c r="N1333" i="5"/>
  <c r="L1333" i="5"/>
  <c r="J1333" i="5"/>
  <c r="O145" i="5"/>
  <c r="N145" i="5"/>
  <c r="L145" i="5"/>
  <c r="J145" i="5"/>
  <c r="O634" i="5"/>
  <c r="N634" i="5"/>
  <c r="L634" i="5"/>
  <c r="J634" i="5"/>
  <c r="O85" i="5"/>
  <c r="N85" i="5"/>
  <c r="L85" i="5"/>
  <c r="J85" i="5"/>
  <c r="O1321" i="5"/>
  <c r="N1321" i="5"/>
  <c r="L1321" i="5"/>
  <c r="J1321" i="5"/>
  <c r="O1302" i="5"/>
  <c r="N1302" i="5"/>
  <c r="L1302" i="5"/>
  <c r="J1302" i="5"/>
  <c r="O1084" i="5"/>
  <c r="N1084" i="5"/>
  <c r="L1084" i="5"/>
  <c r="J1084" i="5"/>
  <c r="O293" i="5"/>
  <c r="N293" i="5"/>
  <c r="L293" i="5"/>
  <c r="J293" i="5"/>
  <c r="O1301" i="5"/>
  <c r="N1301" i="5"/>
  <c r="L1301" i="5"/>
  <c r="J1301" i="5"/>
  <c r="O1255" i="5"/>
  <c r="N1255" i="5"/>
  <c r="L1255" i="5"/>
  <c r="J1255" i="5"/>
  <c r="O1332" i="5"/>
  <c r="N1332" i="5"/>
  <c r="L1332" i="5"/>
  <c r="J1332" i="5"/>
  <c r="O1083" i="5"/>
  <c r="N1083" i="5"/>
  <c r="L1083" i="5"/>
  <c r="J1083" i="5"/>
  <c r="O1223" i="5"/>
  <c r="N1223" i="5"/>
  <c r="L1223" i="5"/>
  <c r="J1223" i="5"/>
  <c r="O444" i="5"/>
  <c r="N444" i="5"/>
  <c r="L444" i="5"/>
  <c r="J444" i="5"/>
  <c r="O84" i="5"/>
  <c r="N84" i="5"/>
  <c r="L84" i="5"/>
  <c r="J84" i="5"/>
  <c r="O1222" i="5"/>
  <c r="N1222" i="5"/>
  <c r="L1222" i="5"/>
  <c r="J1222" i="5"/>
  <c r="O1082" i="5"/>
  <c r="N1082" i="5"/>
  <c r="L1082" i="5"/>
  <c r="J1082" i="5"/>
  <c r="O633" i="5"/>
  <c r="N633" i="5"/>
  <c r="L633" i="5"/>
  <c r="J633" i="5"/>
  <c r="O1254" i="5"/>
  <c r="N1254" i="5"/>
  <c r="L1254" i="5"/>
  <c r="J1254" i="5"/>
  <c r="O1300" i="5"/>
  <c r="N1300" i="5"/>
  <c r="L1300" i="5"/>
  <c r="J1300" i="5"/>
  <c r="O926" i="5"/>
  <c r="N926" i="5"/>
  <c r="L926" i="5"/>
  <c r="J926" i="5"/>
  <c r="O1081" i="5"/>
  <c r="N1081" i="5"/>
  <c r="L1081" i="5"/>
  <c r="J1081" i="5"/>
  <c r="O1080" i="5"/>
  <c r="N1080" i="5"/>
  <c r="L1080" i="5"/>
  <c r="J1080" i="5"/>
  <c r="O632" i="5"/>
  <c r="N632" i="5"/>
  <c r="L632" i="5"/>
  <c r="J632" i="5"/>
  <c r="O860" i="5"/>
  <c r="N860" i="5"/>
  <c r="L860" i="5"/>
  <c r="J860" i="5"/>
  <c r="O859" i="5"/>
  <c r="N859" i="5"/>
  <c r="L859" i="5"/>
  <c r="J859" i="5"/>
  <c r="O1079" i="5"/>
  <c r="N1079" i="5"/>
  <c r="L1079" i="5"/>
  <c r="J1079" i="5"/>
  <c r="O443" i="5"/>
  <c r="N443" i="5"/>
  <c r="L443" i="5"/>
  <c r="J443" i="5"/>
  <c r="O1078" i="5"/>
  <c r="N1078" i="5"/>
  <c r="L1078" i="5"/>
  <c r="J1078" i="5"/>
  <c r="O292" i="5"/>
  <c r="N292" i="5"/>
  <c r="L292" i="5"/>
  <c r="J292" i="5"/>
  <c r="O858" i="5"/>
  <c r="N858" i="5"/>
  <c r="L858" i="5"/>
  <c r="J858" i="5"/>
  <c r="O1299" i="5"/>
  <c r="N1299" i="5"/>
  <c r="L1299" i="5"/>
  <c r="J1299" i="5"/>
  <c r="O631" i="5"/>
  <c r="N631" i="5"/>
  <c r="L631" i="5"/>
  <c r="J631" i="5"/>
  <c r="O1221" i="5"/>
  <c r="N1221" i="5"/>
  <c r="L1221" i="5"/>
  <c r="J1221" i="5"/>
  <c r="O1077" i="5"/>
  <c r="N1077" i="5"/>
  <c r="L1077" i="5"/>
  <c r="J1077" i="5"/>
  <c r="O857" i="5"/>
  <c r="N857" i="5"/>
  <c r="L857" i="5"/>
  <c r="J857" i="5"/>
  <c r="O189" i="5"/>
  <c r="N189" i="5"/>
  <c r="L189" i="5"/>
  <c r="J189" i="5"/>
  <c r="O442" i="5"/>
  <c r="N442" i="5"/>
  <c r="L442" i="5"/>
  <c r="J442" i="5"/>
  <c r="O630" i="5"/>
  <c r="N630" i="5"/>
  <c r="L630" i="5"/>
  <c r="J630" i="5"/>
  <c r="O441" i="5"/>
  <c r="N441" i="5"/>
  <c r="L441" i="5"/>
  <c r="J441" i="5"/>
  <c r="O440" i="5"/>
  <c r="N440" i="5"/>
  <c r="L440" i="5"/>
  <c r="J440" i="5"/>
  <c r="O629" i="5"/>
  <c r="N629" i="5"/>
  <c r="L629" i="5"/>
  <c r="J629" i="5"/>
  <c r="O1139" i="5"/>
  <c r="N1139" i="5"/>
  <c r="L1139" i="5"/>
  <c r="J1139" i="5"/>
  <c r="O1076" i="5"/>
  <c r="N1076" i="5"/>
  <c r="L1076" i="5"/>
  <c r="J1076" i="5"/>
  <c r="O1075" i="5"/>
  <c r="N1075" i="5"/>
  <c r="L1075" i="5"/>
  <c r="J1075" i="5"/>
  <c r="O38" i="5"/>
  <c r="N38" i="5"/>
  <c r="L38" i="5"/>
  <c r="J38" i="5"/>
  <c r="O188" i="5"/>
  <c r="N188" i="5"/>
  <c r="L188" i="5"/>
  <c r="J188" i="5"/>
  <c r="O439" i="5"/>
  <c r="N439" i="5"/>
  <c r="L439" i="5"/>
  <c r="J439" i="5"/>
  <c r="O1298" i="5"/>
  <c r="N1298" i="5"/>
  <c r="L1298" i="5"/>
  <c r="J1298" i="5"/>
  <c r="O291" i="5"/>
  <c r="N291" i="5"/>
  <c r="L291" i="5"/>
  <c r="J291" i="5"/>
  <c r="O126" i="5"/>
  <c r="N126" i="5"/>
  <c r="L126" i="5"/>
  <c r="J126" i="5"/>
  <c r="O1072" i="5"/>
  <c r="N1072" i="5"/>
  <c r="L1072" i="5"/>
  <c r="J1072" i="5"/>
  <c r="O1071" i="5"/>
  <c r="N1071" i="5"/>
  <c r="L1071" i="5"/>
  <c r="J1071" i="5"/>
  <c r="O856" i="5"/>
  <c r="N856" i="5"/>
  <c r="L856" i="5"/>
  <c r="J856" i="5"/>
  <c r="O855" i="5"/>
  <c r="N855" i="5"/>
  <c r="L855" i="5"/>
  <c r="J855" i="5"/>
  <c r="O628" i="5"/>
  <c r="N628" i="5"/>
  <c r="L628" i="5"/>
  <c r="J628" i="5"/>
  <c r="O1220" i="5"/>
  <c r="N1220" i="5"/>
  <c r="L1220" i="5"/>
  <c r="J1220" i="5"/>
  <c r="O1297" i="5"/>
  <c r="N1297" i="5"/>
  <c r="L1297" i="5"/>
  <c r="J1297" i="5"/>
  <c r="O61" i="5"/>
  <c r="N61" i="5"/>
  <c r="L61" i="5"/>
  <c r="J61" i="5"/>
  <c r="O1219" i="5"/>
  <c r="N1219" i="5"/>
  <c r="L1219" i="5"/>
  <c r="J1219" i="5"/>
  <c r="O1218" i="5"/>
  <c r="N1218" i="5"/>
  <c r="L1218" i="5"/>
  <c r="J1218" i="5"/>
  <c r="O1217" i="5"/>
  <c r="N1217" i="5"/>
  <c r="L1217" i="5"/>
  <c r="J1217" i="5"/>
  <c r="O627" i="5"/>
  <c r="N627" i="5"/>
  <c r="L627" i="5"/>
  <c r="J627" i="5"/>
  <c r="O438" i="5"/>
  <c r="N438" i="5"/>
  <c r="L438" i="5"/>
  <c r="J438" i="5"/>
  <c r="O290" i="5"/>
  <c r="N290" i="5"/>
  <c r="L290" i="5"/>
  <c r="J290" i="5"/>
  <c r="O187" i="5"/>
  <c r="N187" i="5"/>
  <c r="L187" i="5"/>
  <c r="J187" i="5"/>
  <c r="O1296" i="5"/>
  <c r="N1296" i="5"/>
  <c r="L1296" i="5"/>
  <c r="J1296" i="5"/>
  <c r="O854" i="5"/>
  <c r="N854" i="5"/>
  <c r="L854" i="5"/>
  <c r="J854" i="5"/>
  <c r="O1216" i="5"/>
  <c r="N1216" i="5"/>
  <c r="L1216" i="5"/>
  <c r="J1216" i="5"/>
  <c r="O924" i="5"/>
  <c r="N924" i="5"/>
  <c r="L924" i="5"/>
  <c r="J924" i="5"/>
  <c r="O1215" i="5"/>
  <c r="N1215" i="5"/>
  <c r="L1215" i="5"/>
  <c r="J1215" i="5"/>
  <c r="O60" i="5"/>
  <c r="N60" i="5"/>
  <c r="L60" i="5"/>
  <c r="J60" i="5"/>
  <c r="O1295" i="5"/>
  <c r="N1295" i="5"/>
  <c r="L1295" i="5"/>
  <c r="J1295" i="5"/>
  <c r="O626" i="5"/>
  <c r="N626" i="5"/>
  <c r="L626" i="5"/>
  <c r="J626" i="5"/>
  <c r="O1320" i="5"/>
  <c r="N1320" i="5"/>
  <c r="L1320" i="5"/>
  <c r="J1320" i="5"/>
  <c r="O1331" i="5"/>
  <c r="N1331" i="5"/>
  <c r="L1331" i="5"/>
  <c r="J1331" i="5"/>
  <c r="O1070" i="5"/>
  <c r="N1070" i="5"/>
  <c r="L1070" i="5"/>
  <c r="J1070" i="5"/>
  <c r="O853" i="5"/>
  <c r="N853" i="5"/>
  <c r="L853" i="5"/>
  <c r="J853" i="5"/>
  <c r="O1294" i="5"/>
  <c r="N1294" i="5"/>
  <c r="L1294" i="5"/>
  <c r="J1294" i="5"/>
  <c r="O437" i="5"/>
  <c r="N437" i="5"/>
  <c r="L437" i="5"/>
  <c r="J437" i="5"/>
  <c r="O83" i="5"/>
  <c r="N83" i="5"/>
  <c r="L83" i="5"/>
  <c r="J83" i="5"/>
  <c r="O1069" i="5"/>
  <c r="N1069" i="5"/>
  <c r="L1069" i="5"/>
  <c r="J1069" i="5"/>
  <c r="O625" i="5"/>
  <c r="N625" i="5"/>
  <c r="L625" i="5"/>
  <c r="J625" i="5"/>
  <c r="O1214" i="5"/>
  <c r="N1214" i="5"/>
  <c r="L1214" i="5"/>
  <c r="J1214" i="5"/>
  <c r="O1293" i="5"/>
  <c r="N1293" i="5"/>
  <c r="L1293" i="5"/>
  <c r="J1293" i="5"/>
  <c r="O624" i="5"/>
  <c r="N624" i="5"/>
  <c r="L624" i="5"/>
  <c r="J624" i="5"/>
  <c r="O59" i="5"/>
  <c r="N59" i="5"/>
  <c r="L59" i="5"/>
  <c r="J59" i="5"/>
  <c r="O186" i="5"/>
  <c r="N186" i="5"/>
  <c r="L186" i="5"/>
  <c r="J186" i="5"/>
  <c r="O623" i="5"/>
  <c r="N623" i="5"/>
  <c r="L623" i="5"/>
  <c r="J623" i="5"/>
  <c r="O27" i="5"/>
  <c r="N27" i="5"/>
  <c r="L27" i="5"/>
  <c r="J27" i="5"/>
  <c r="O1292" i="5"/>
  <c r="N1292" i="5"/>
  <c r="L1292" i="5"/>
  <c r="J1292" i="5"/>
  <c r="O58" i="5"/>
  <c r="N58" i="5"/>
  <c r="L58" i="5"/>
  <c r="J58" i="5"/>
  <c r="O1291" i="5"/>
  <c r="N1291" i="5"/>
  <c r="L1291" i="5"/>
  <c r="J1291" i="5"/>
  <c r="O436" i="5"/>
  <c r="N436" i="5"/>
  <c r="L436" i="5"/>
  <c r="J436" i="5"/>
  <c r="O1290" i="5"/>
  <c r="N1290" i="5"/>
  <c r="L1290" i="5"/>
  <c r="J1290" i="5"/>
  <c r="O852" i="5"/>
  <c r="N852" i="5"/>
  <c r="L852" i="5"/>
  <c r="J852" i="5"/>
  <c r="O622" i="5"/>
  <c r="N622" i="5"/>
  <c r="L622" i="5"/>
  <c r="J622" i="5"/>
  <c r="O1068" i="5"/>
  <c r="N1068" i="5"/>
  <c r="L1068" i="5"/>
  <c r="J1068" i="5"/>
  <c r="O289" i="5"/>
  <c r="N289" i="5"/>
  <c r="L289" i="5"/>
  <c r="J289" i="5"/>
  <c r="O125" i="5"/>
  <c r="N125" i="5"/>
  <c r="L125" i="5"/>
  <c r="J125" i="5"/>
  <c r="O1067" i="5"/>
  <c r="N1067" i="5"/>
  <c r="L1067" i="5"/>
  <c r="J1067" i="5"/>
  <c r="O851" i="5"/>
  <c r="N851" i="5"/>
  <c r="L851" i="5"/>
  <c r="J851" i="5"/>
  <c r="O435" i="5"/>
  <c r="N435" i="5"/>
  <c r="L435" i="5"/>
  <c r="J435" i="5"/>
  <c r="O1138" i="5"/>
  <c r="N1138" i="5"/>
  <c r="L1138" i="5"/>
  <c r="J1138" i="5"/>
  <c r="O1330" i="5"/>
  <c r="N1330" i="5"/>
  <c r="L1330" i="5"/>
  <c r="J1330" i="5"/>
  <c r="O661" i="5"/>
  <c r="N661" i="5"/>
  <c r="L661" i="5"/>
  <c r="J661" i="5"/>
  <c r="O850" i="5"/>
  <c r="N850" i="5"/>
  <c r="L850" i="5"/>
  <c r="J850" i="5"/>
  <c r="O1066" i="5"/>
  <c r="N1066" i="5"/>
  <c r="L1066" i="5"/>
  <c r="J1066" i="5"/>
  <c r="O185" i="5"/>
  <c r="N185" i="5"/>
  <c r="L185" i="5"/>
  <c r="J185" i="5"/>
  <c r="O434" i="5"/>
  <c r="N434" i="5"/>
  <c r="L434" i="5"/>
  <c r="J434" i="5"/>
  <c r="O621" i="5"/>
  <c r="N621" i="5"/>
  <c r="L621" i="5"/>
  <c r="J621" i="5"/>
  <c r="O433" i="5"/>
  <c r="N433" i="5"/>
  <c r="L433" i="5"/>
  <c r="J433" i="5"/>
  <c r="O620" i="5"/>
  <c r="N620" i="5"/>
  <c r="L620" i="5"/>
  <c r="J620" i="5"/>
  <c r="O619" i="5"/>
  <c r="N619" i="5"/>
  <c r="L619" i="5"/>
  <c r="J619" i="5"/>
  <c r="O57" i="5"/>
  <c r="N57" i="5"/>
  <c r="L57" i="5"/>
  <c r="J57" i="5"/>
  <c r="O82" i="5"/>
  <c r="N82" i="5"/>
  <c r="L82" i="5"/>
  <c r="J82" i="5"/>
  <c r="O229" i="5"/>
  <c r="N229" i="5"/>
  <c r="L229" i="5"/>
  <c r="J229" i="5"/>
  <c r="O1213" i="5"/>
  <c r="N1213" i="5"/>
  <c r="L1213" i="5"/>
  <c r="J1213" i="5"/>
  <c r="O618" i="5"/>
  <c r="N618" i="5"/>
  <c r="L618" i="5"/>
  <c r="J618" i="5"/>
  <c r="O1212" i="5"/>
  <c r="N1212" i="5"/>
  <c r="L1212" i="5"/>
  <c r="J1212" i="5"/>
  <c r="O849" i="5"/>
  <c r="N849" i="5"/>
  <c r="L849" i="5"/>
  <c r="J849" i="5"/>
  <c r="O848" i="5"/>
  <c r="N848" i="5"/>
  <c r="L848" i="5"/>
  <c r="J848" i="5"/>
  <c r="O617" i="5"/>
  <c r="N617" i="5"/>
  <c r="L617" i="5"/>
  <c r="J617" i="5"/>
  <c r="O184" i="5"/>
  <c r="N184" i="5"/>
  <c r="L184" i="5"/>
  <c r="J184" i="5"/>
  <c r="O847" i="5"/>
  <c r="N847" i="5"/>
  <c r="L847" i="5"/>
  <c r="J847" i="5"/>
  <c r="O342" i="5"/>
  <c r="N342" i="5"/>
  <c r="L342" i="5"/>
  <c r="J342" i="5"/>
  <c r="O1211" i="5"/>
  <c r="N1211" i="5"/>
  <c r="L1211" i="5"/>
  <c r="J1211" i="5"/>
  <c r="O1065" i="5"/>
  <c r="N1065" i="5"/>
  <c r="L1065" i="5"/>
  <c r="J1065" i="5"/>
  <c r="O1210" i="5"/>
  <c r="N1210" i="5"/>
  <c r="L1210" i="5"/>
  <c r="J1210" i="5"/>
  <c r="O1209" i="5"/>
  <c r="N1209" i="5"/>
  <c r="L1209" i="5"/>
  <c r="J1209" i="5"/>
  <c r="O1329" i="5"/>
  <c r="N1329" i="5"/>
  <c r="L1329" i="5"/>
  <c r="J1329" i="5"/>
  <c r="O1208" i="5"/>
  <c r="N1208" i="5"/>
  <c r="L1208" i="5"/>
  <c r="J1208" i="5"/>
  <c r="O432" i="5"/>
  <c r="N432" i="5"/>
  <c r="L432" i="5"/>
  <c r="J432" i="5"/>
  <c r="O288" i="5"/>
  <c r="N288" i="5"/>
  <c r="L288" i="5"/>
  <c r="J288" i="5"/>
  <c r="O1289" i="5"/>
  <c r="N1289" i="5"/>
  <c r="L1289" i="5"/>
  <c r="J1289" i="5"/>
  <c r="O1207" i="5"/>
  <c r="N1207" i="5"/>
  <c r="L1207" i="5"/>
  <c r="J1207" i="5"/>
  <c r="O81" i="5"/>
  <c r="N81" i="5"/>
  <c r="L81" i="5"/>
  <c r="J81" i="5"/>
  <c r="O1064" i="5"/>
  <c r="N1064" i="5"/>
  <c r="L1064" i="5"/>
  <c r="J1064" i="5"/>
  <c r="O616" i="5"/>
  <c r="N616" i="5"/>
  <c r="L616" i="5"/>
  <c r="J616" i="5"/>
  <c r="O1288" i="5"/>
  <c r="N1288" i="5"/>
  <c r="L1288" i="5"/>
  <c r="J1288" i="5"/>
  <c r="O1287" i="5"/>
  <c r="N1287" i="5"/>
  <c r="L1287" i="5"/>
  <c r="J1287" i="5"/>
  <c r="O1137" i="5"/>
  <c r="N1137" i="5"/>
  <c r="L1137" i="5"/>
  <c r="J1137" i="5"/>
  <c r="O615" i="5"/>
  <c r="N615" i="5"/>
  <c r="L615" i="5"/>
  <c r="J615" i="5"/>
  <c r="O614" i="5"/>
  <c r="N614" i="5"/>
  <c r="L614" i="5"/>
  <c r="J614" i="5"/>
  <c r="O431" i="5"/>
  <c r="N431" i="5"/>
  <c r="L431" i="5"/>
  <c r="J431" i="5"/>
  <c r="O846" i="5"/>
  <c r="N846" i="5"/>
  <c r="L846" i="5"/>
  <c r="J846" i="5"/>
  <c r="O613" i="5"/>
  <c r="N613" i="5"/>
  <c r="L613" i="5"/>
  <c r="J613" i="5"/>
  <c r="O1063" i="5"/>
  <c r="N1063" i="5"/>
  <c r="L1063" i="5"/>
  <c r="J1063" i="5"/>
  <c r="O183" i="5"/>
  <c r="N183" i="5"/>
  <c r="L183" i="5"/>
  <c r="J183" i="5"/>
  <c r="O845" i="5"/>
  <c r="N845" i="5"/>
  <c r="L845" i="5"/>
  <c r="J845" i="5"/>
  <c r="O1062" i="5"/>
  <c r="N1062" i="5"/>
  <c r="L1062" i="5"/>
  <c r="J1062" i="5"/>
  <c r="O844" i="5"/>
  <c r="N844" i="5"/>
  <c r="L844" i="5"/>
  <c r="J844" i="5"/>
  <c r="O1061" i="5"/>
  <c r="N1061" i="5"/>
  <c r="L1061" i="5"/>
  <c r="J1061" i="5"/>
  <c r="O1060" i="5"/>
  <c r="N1060" i="5"/>
  <c r="L1060" i="5"/>
  <c r="J1060" i="5"/>
  <c r="O1059" i="5"/>
  <c r="N1059" i="5"/>
  <c r="L1059" i="5"/>
  <c r="J1059" i="5"/>
  <c r="O1206" i="5"/>
  <c r="N1206" i="5"/>
  <c r="L1206" i="5"/>
  <c r="J1206" i="5"/>
  <c r="O1205" i="5"/>
  <c r="N1205" i="5"/>
  <c r="L1205" i="5"/>
  <c r="J1205" i="5"/>
  <c r="O1204" i="5"/>
  <c r="N1204" i="5"/>
  <c r="L1204" i="5"/>
  <c r="J1204" i="5"/>
  <c r="O1203" i="5"/>
  <c r="N1203" i="5"/>
  <c r="L1203" i="5"/>
  <c r="J1203" i="5"/>
  <c r="O612" i="5"/>
  <c r="N612" i="5"/>
  <c r="L612" i="5"/>
  <c r="J612" i="5"/>
  <c r="O1202" i="5"/>
  <c r="N1202" i="5"/>
  <c r="L1202" i="5"/>
  <c r="J1202" i="5"/>
  <c r="O1058" i="5"/>
  <c r="N1058" i="5"/>
  <c r="L1058" i="5"/>
  <c r="J1058" i="5"/>
  <c r="O843" i="5"/>
  <c r="N843" i="5"/>
  <c r="L843" i="5"/>
  <c r="J843" i="5"/>
  <c r="O182" i="5"/>
  <c r="N182" i="5"/>
  <c r="L182" i="5"/>
  <c r="J182" i="5"/>
  <c r="O842" i="5"/>
  <c r="N842" i="5"/>
  <c r="L842" i="5"/>
  <c r="J842" i="5"/>
  <c r="O80" i="5"/>
  <c r="N80" i="5"/>
  <c r="L80" i="5"/>
  <c r="J80" i="5"/>
  <c r="O181" i="5"/>
  <c r="N181" i="5"/>
  <c r="L181" i="5"/>
  <c r="J181" i="5"/>
  <c r="O79" i="5"/>
  <c r="N79" i="5"/>
  <c r="L79" i="5"/>
  <c r="J79" i="5"/>
  <c r="O611" i="5"/>
  <c r="N611" i="5"/>
  <c r="L611" i="5"/>
  <c r="J611" i="5"/>
  <c r="O1201" i="5"/>
  <c r="N1201" i="5"/>
  <c r="L1201" i="5"/>
  <c r="J1201" i="5"/>
  <c r="O287" i="5"/>
  <c r="N287" i="5"/>
  <c r="L287" i="5"/>
  <c r="J287" i="5"/>
  <c r="O1286" i="5"/>
  <c r="N1286" i="5"/>
  <c r="L1286" i="5"/>
  <c r="J1286" i="5"/>
  <c r="O1352" i="5"/>
  <c r="N1352" i="5"/>
  <c r="L1352" i="5"/>
  <c r="J1352" i="5"/>
  <c r="O610" i="5"/>
  <c r="N610" i="5"/>
  <c r="L610" i="5"/>
  <c r="J610" i="5"/>
  <c r="O124" i="5"/>
  <c r="N124" i="5"/>
  <c r="L124" i="5"/>
  <c r="J124" i="5"/>
  <c r="O26" i="5"/>
  <c r="N26" i="5"/>
  <c r="L26" i="5"/>
  <c r="J26" i="5"/>
  <c r="O430" i="5"/>
  <c r="N430" i="5"/>
  <c r="L430" i="5"/>
  <c r="J430" i="5"/>
  <c r="O1200" i="5"/>
  <c r="N1200" i="5"/>
  <c r="L1200" i="5"/>
  <c r="J1200" i="5"/>
  <c r="O1057" i="5"/>
  <c r="N1057" i="5"/>
  <c r="L1057" i="5"/>
  <c r="J1057" i="5"/>
  <c r="O1056" i="5"/>
  <c r="N1056" i="5"/>
  <c r="L1056" i="5"/>
  <c r="J1056" i="5"/>
  <c r="O1054" i="5"/>
  <c r="N1054" i="5"/>
  <c r="L1054" i="5"/>
  <c r="J1054" i="5"/>
  <c r="O1053" i="5"/>
  <c r="N1053" i="5"/>
  <c r="L1053" i="5"/>
  <c r="J1053" i="5"/>
  <c r="O1199" i="5"/>
  <c r="N1199" i="5"/>
  <c r="L1199" i="5"/>
  <c r="J1199" i="5"/>
  <c r="O1285" i="5"/>
  <c r="N1285" i="5"/>
  <c r="L1285" i="5"/>
  <c r="J1285" i="5"/>
  <c r="O609" i="5"/>
  <c r="N609" i="5"/>
  <c r="L609" i="5"/>
  <c r="J609" i="5"/>
  <c r="O608" i="5"/>
  <c r="N608" i="5"/>
  <c r="L608" i="5"/>
  <c r="J608" i="5"/>
  <c r="O841" i="5"/>
  <c r="N841" i="5"/>
  <c r="L841" i="5"/>
  <c r="J841" i="5"/>
  <c r="O1136" i="5"/>
  <c r="N1136" i="5"/>
  <c r="L1136" i="5"/>
  <c r="J1136" i="5"/>
  <c r="O1052" i="5"/>
  <c r="N1052" i="5"/>
  <c r="L1052" i="5"/>
  <c r="J1052" i="5"/>
  <c r="O1051" i="5"/>
  <c r="N1051" i="5"/>
  <c r="L1051" i="5"/>
  <c r="J1051" i="5"/>
  <c r="O1198" i="5"/>
  <c r="N1198" i="5"/>
  <c r="L1198" i="5"/>
  <c r="J1198" i="5"/>
  <c r="O607" i="5"/>
  <c r="N607" i="5"/>
  <c r="L607" i="5"/>
  <c r="J607" i="5"/>
  <c r="O840" i="5"/>
  <c r="N840" i="5"/>
  <c r="L840" i="5"/>
  <c r="J840" i="5"/>
  <c r="O1284" i="5"/>
  <c r="N1284" i="5"/>
  <c r="L1284" i="5"/>
  <c r="J1284" i="5"/>
  <c r="O1050" i="5"/>
  <c r="N1050" i="5"/>
  <c r="L1050" i="5"/>
  <c r="J1050" i="5"/>
  <c r="O606" i="5"/>
  <c r="N606" i="5"/>
  <c r="L606" i="5"/>
  <c r="J606" i="5"/>
  <c r="O286" i="5"/>
  <c r="N286" i="5"/>
  <c r="L286" i="5"/>
  <c r="J286" i="5"/>
  <c r="O1049" i="5"/>
  <c r="N1049" i="5"/>
  <c r="L1049" i="5"/>
  <c r="J1049" i="5"/>
  <c r="O37" i="5"/>
  <c r="N37" i="5"/>
  <c r="L37" i="5"/>
  <c r="J37" i="5"/>
  <c r="O429" i="5"/>
  <c r="N429" i="5"/>
  <c r="L429" i="5"/>
  <c r="J429" i="5"/>
  <c r="O36" i="5"/>
  <c r="N36" i="5"/>
  <c r="L36" i="5"/>
  <c r="J36" i="5"/>
  <c r="O605" i="5"/>
  <c r="N605" i="5"/>
  <c r="L605" i="5"/>
  <c r="J605" i="5"/>
  <c r="O428" i="5"/>
  <c r="N428" i="5"/>
  <c r="L428" i="5"/>
  <c r="J428" i="5"/>
  <c r="O285" i="5"/>
  <c r="N285" i="5"/>
  <c r="L285" i="5"/>
  <c r="J285" i="5"/>
  <c r="O1319" i="5"/>
  <c r="N1319" i="5"/>
  <c r="L1319" i="5"/>
  <c r="J1319" i="5"/>
  <c r="O427" i="5"/>
  <c r="N427" i="5"/>
  <c r="L427" i="5"/>
  <c r="J427" i="5"/>
  <c r="O1048" i="5"/>
  <c r="N1048" i="5"/>
  <c r="L1048" i="5"/>
  <c r="J1048" i="5"/>
  <c r="O839" i="5"/>
  <c r="N839" i="5"/>
  <c r="L839" i="5"/>
  <c r="J839" i="5"/>
  <c r="O1283" i="5"/>
  <c r="N1283" i="5"/>
  <c r="L1283" i="5"/>
  <c r="J1283" i="5"/>
  <c r="O838" i="5"/>
  <c r="N838" i="5"/>
  <c r="L838" i="5"/>
  <c r="J838" i="5"/>
  <c r="O604" i="5"/>
  <c r="N604" i="5"/>
  <c r="L604" i="5"/>
  <c r="J604" i="5"/>
  <c r="O1047" i="5"/>
  <c r="N1047" i="5"/>
  <c r="L1047" i="5"/>
  <c r="J1047" i="5"/>
  <c r="O284" i="5"/>
  <c r="N284" i="5"/>
  <c r="L284" i="5"/>
  <c r="J284" i="5"/>
  <c r="O1282" i="5"/>
  <c r="N1282" i="5"/>
  <c r="L1282" i="5"/>
  <c r="J1282" i="5"/>
  <c r="O1197" i="5"/>
  <c r="N1197" i="5"/>
  <c r="L1197" i="5"/>
  <c r="J1197" i="5"/>
  <c r="O283" i="5"/>
  <c r="N283" i="5"/>
  <c r="L283" i="5"/>
  <c r="J283" i="5"/>
  <c r="O1046" i="5"/>
  <c r="N1046" i="5"/>
  <c r="L1046" i="5"/>
  <c r="J1046" i="5"/>
  <c r="O1045" i="5"/>
  <c r="N1045" i="5"/>
  <c r="L1045" i="5"/>
  <c r="J1045" i="5"/>
  <c r="O282" i="5"/>
  <c r="N282" i="5"/>
  <c r="L282" i="5"/>
  <c r="J282" i="5"/>
  <c r="O837" i="5"/>
  <c r="N837" i="5"/>
  <c r="L837" i="5"/>
  <c r="J837" i="5"/>
  <c r="O1044" i="5"/>
  <c r="N1044" i="5"/>
  <c r="L1044" i="5"/>
  <c r="J1044" i="5"/>
  <c r="O836" i="5"/>
  <c r="N836" i="5"/>
  <c r="L836" i="5"/>
  <c r="J836" i="5"/>
  <c r="O123" i="5"/>
  <c r="N123" i="5"/>
  <c r="L123" i="5"/>
  <c r="J123" i="5"/>
  <c r="O281" i="5"/>
  <c r="N281" i="5"/>
  <c r="L281" i="5"/>
  <c r="J281" i="5"/>
  <c r="O280" i="5"/>
  <c r="N280" i="5"/>
  <c r="L280" i="5"/>
  <c r="J280" i="5"/>
  <c r="O1043" i="5"/>
  <c r="N1043" i="5"/>
  <c r="L1043" i="5"/>
  <c r="J1043" i="5"/>
  <c r="O144" i="5"/>
  <c r="N144" i="5"/>
  <c r="L144" i="5"/>
  <c r="J144" i="5"/>
  <c r="O835" i="5"/>
  <c r="N835" i="5"/>
  <c r="L835" i="5"/>
  <c r="J835" i="5"/>
  <c r="O603" i="5"/>
  <c r="N603" i="5"/>
  <c r="L603" i="5"/>
  <c r="J603" i="5"/>
  <c r="O1281" i="5"/>
  <c r="N1281" i="5"/>
  <c r="L1281" i="5"/>
  <c r="J1281" i="5"/>
  <c r="O279" i="5"/>
  <c r="N279" i="5"/>
  <c r="L279" i="5"/>
  <c r="J279" i="5"/>
  <c r="O1042" i="5"/>
  <c r="N1042" i="5"/>
  <c r="L1042" i="5"/>
  <c r="J1042" i="5"/>
  <c r="O1318" i="5"/>
  <c r="N1318" i="5"/>
  <c r="L1318" i="5"/>
  <c r="J1318" i="5"/>
  <c r="O602" i="5"/>
  <c r="N602" i="5"/>
  <c r="L602" i="5"/>
  <c r="J602" i="5"/>
  <c r="O834" i="5"/>
  <c r="N834" i="5"/>
  <c r="L834" i="5"/>
  <c r="J834" i="5"/>
  <c r="O1196" i="5"/>
  <c r="N1196" i="5"/>
  <c r="L1196" i="5"/>
  <c r="J1196" i="5"/>
  <c r="O426" i="5"/>
  <c r="N426" i="5"/>
  <c r="L426" i="5"/>
  <c r="J426" i="5"/>
  <c r="O833" i="5"/>
  <c r="N833" i="5"/>
  <c r="L833" i="5"/>
  <c r="J833" i="5"/>
  <c r="O1041" i="5"/>
  <c r="N1041" i="5"/>
  <c r="L1041" i="5"/>
  <c r="J1041" i="5"/>
  <c r="O1040" i="5"/>
  <c r="N1040" i="5"/>
  <c r="L1040" i="5"/>
  <c r="J1040" i="5"/>
  <c r="O1039" i="5"/>
  <c r="N1039" i="5"/>
  <c r="L1039" i="5"/>
  <c r="J1039" i="5"/>
  <c r="O180" i="5"/>
  <c r="N180" i="5"/>
  <c r="L180" i="5"/>
  <c r="J180" i="5"/>
  <c r="O1038" i="5"/>
  <c r="N1038" i="5"/>
  <c r="L1038" i="5"/>
  <c r="J1038" i="5"/>
  <c r="O425" i="5"/>
  <c r="N425" i="5"/>
  <c r="L425" i="5"/>
  <c r="J425" i="5"/>
  <c r="O1280" i="5"/>
  <c r="N1280" i="5"/>
  <c r="L1280" i="5"/>
  <c r="J1280" i="5"/>
  <c r="O1195" i="5"/>
  <c r="N1195" i="5"/>
  <c r="L1195" i="5"/>
  <c r="J1195" i="5"/>
  <c r="O424" i="5"/>
  <c r="N424" i="5"/>
  <c r="L424" i="5"/>
  <c r="J424" i="5"/>
  <c r="O179" i="5"/>
  <c r="N179" i="5"/>
  <c r="L179" i="5"/>
  <c r="J179" i="5"/>
  <c r="O178" i="5"/>
  <c r="N178" i="5"/>
  <c r="L178" i="5"/>
  <c r="J178" i="5"/>
  <c r="O1194" i="5"/>
  <c r="N1194" i="5"/>
  <c r="L1194" i="5"/>
  <c r="J1194" i="5"/>
  <c r="O1193" i="5"/>
  <c r="N1193" i="5"/>
  <c r="L1193" i="5"/>
  <c r="J1193" i="5"/>
  <c r="O1037" i="5"/>
  <c r="N1037" i="5"/>
  <c r="L1037" i="5"/>
  <c r="J1037" i="5"/>
  <c r="O1036" i="5"/>
  <c r="N1036" i="5"/>
  <c r="L1036" i="5"/>
  <c r="J1036" i="5"/>
  <c r="O1192" i="5"/>
  <c r="N1192" i="5"/>
  <c r="L1192" i="5"/>
  <c r="J1192" i="5"/>
  <c r="O278" i="5"/>
  <c r="N278" i="5"/>
  <c r="L278" i="5"/>
  <c r="J278" i="5"/>
  <c r="O423" i="5"/>
  <c r="N423" i="5"/>
  <c r="L423" i="5"/>
  <c r="J423" i="5"/>
  <c r="O177" i="5"/>
  <c r="N177" i="5"/>
  <c r="L177" i="5"/>
  <c r="J177" i="5"/>
  <c r="O78" i="5"/>
  <c r="N78" i="5"/>
  <c r="L78" i="5"/>
  <c r="J78" i="5"/>
  <c r="O56" i="5"/>
  <c r="N56" i="5"/>
  <c r="L56" i="5"/>
  <c r="J56" i="5"/>
  <c r="O601" i="5"/>
  <c r="N601" i="5"/>
  <c r="L601" i="5"/>
  <c r="J601" i="5"/>
  <c r="O600" i="5"/>
  <c r="N600" i="5"/>
  <c r="L600" i="5"/>
  <c r="J600" i="5"/>
  <c r="O1191" i="5"/>
  <c r="N1191" i="5"/>
  <c r="L1191" i="5"/>
  <c r="J1191" i="5"/>
  <c r="O599" i="5"/>
  <c r="N599" i="5"/>
  <c r="L599" i="5"/>
  <c r="J599" i="5"/>
  <c r="O832" i="5"/>
  <c r="N832" i="5"/>
  <c r="L832" i="5"/>
  <c r="J832" i="5"/>
  <c r="O176" i="5"/>
  <c r="N176" i="5"/>
  <c r="L176" i="5"/>
  <c r="J176" i="5"/>
  <c r="O1190" i="5"/>
  <c r="N1190" i="5"/>
  <c r="L1190" i="5"/>
  <c r="J1190" i="5"/>
  <c r="O175" i="5"/>
  <c r="N175" i="5"/>
  <c r="L175" i="5"/>
  <c r="J175" i="5"/>
  <c r="O174" i="5"/>
  <c r="N174" i="5"/>
  <c r="L174" i="5"/>
  <c r="J174" i="5"/>
  <c r="O1279" i="5"/>
  <c r="N1279" i="5"/>
  <c r="L1279" i="5"/>
  <c r="J1279" i="5"/>
  <c r="O831" i="5"/>
  <c r="N831" i="5"/>
  <c r="L831" i="5"/>
  <c r="J831" i="5"/>
  <c r="O1189" i="5"/>
  <c r="N1189" i="5"/>
  <c r="L1189" i="5"/>
  <c r="J1189" i="5"/>
  <c r="O1188" i="5"/>
  <c r="N1188" i="5"/>
  <c r="L1188" i="5"/>
  <c r="J1188" i="5"/>
  <c r="O1187" i="5"/>
  <c r="N1187" i="5"/>
  <c r="L1187" i="5"/>
  <c r="J1187" i="5"/>
  <c r="O122" i="5"/>
  <c r="N122" i="5"/>
  <c r="L122" i="5"/>
  <c r="J122" i="5"/>
  <c r="O1186" i="5"/>
  <c r="N1186" i="5"/>
  <c r="L1186" i="5"/>
  <c r="J1186" i="5"/>
  <c r="O173" i="5"/>
  <c r="N173" i="5"/>
  <c r="L173" i="5"/>
  <c r="J173" i="5"/>
  <c r="O1035" i="5"/>
  <c r="N1035" i="5"/>
  <c r="L1035" i="5"/>
  <c r="J1035" i="5"/>
  <c r="O55" i="5"/>
  <c r="N55" i="5"/>
  <c r="L55" i="5"/>
  <c r="J55" i="5"/>
  <c r="O422" i="5"/>
  <c r="N422" i="5"/>
  <c r="L422" i="5"/>
  <c r="J422" i="5"/>
  <c r="O277" i="5"/>
  <c r="N277" i="5"/>
  <c r="L277" i="5"/>
  <c r="J277" i="5"/>
  <c r="O598" i="5"/>
  <c r="N598" i="5"/>
  <c r="L598" i="5"/>
  <c r="J598" i="5"/>
  <c r="O830" i="5"/>
  <c r="N830" i="5"/>
  <c r="L830" i="5"/>
  <c r="J830" i="5"/>
  <c r="O1317" i="5"/>
  <c r="N1317" i="5"/>
  <c r="L1317" i="5"/>
  <c r="J1317" i="5"/>
  <c r="O597" i="5"/>
  <c r="N597" i="5"/>
  <c r="L597" i="5"/>
  <c r="J597" i="5"/>
  <c r="O1034" i="5"/>
  <c r="N1034" i="5"/>
  <c r="L1034" i="5"/>
  <c r="J1034" i="5"/>
  <c r="O276" i="5"/>
  <c r="N276" i="5"/>
  <c r="L276" i="5"/>
  <c r="J276" i="5"/>
  <c r="O1033" i="5"/>
  <c r="N1033" i="5"/>
  <c r="L1033" i="5"/>
  <c r="J1033" i="5"/>
  <c r="O54" i="5"/>
  <c r="N54" i="5"/>
  <c r="L54" i="5"/>
  <c r="J54" i="5"/>
  <c r="O53" i="5"/>
  <c r="N53" i="5"/>
  <c r="L53" i="5"/>
  <c r="J53" i="5"/>
  <c r="O121" i="5"/>
  <c r="N121" i="5"/>
  <c r="L121" i="5"/>
  <c r="J121" i="5"/>
  <c r="O1278" i="5"/>
  <c r="N1278" i="5"/>
  <c r="L1278" i="5"/>
  <c r="J1278" i="5"/>
  <c r="O829" i="5"/>
  <c r="N829" i="5"/>
  <c r="L829" i="5"/>
  <c r="J829" i="5"/>
  <c r="O828" i="5"/>
  <c r="N828" i="5"/>
  <c r="L828" i="5"/>
  <c r="J828" i="5"/>
  <c r="O596" i="5"/>
  <c r="N596" i="5"/>
  <c r="L596" i="5"/>
  <c r="J596" i="5"/>
  <c r="O275" i="5"/>
  <c r="N275" i="5"/>
  <c r="L275" i="5"/>
  <c r="J275" i="5"/>
  <c r="O1135" i="5"/>
  <c r="N1135" i="5"/>
  <c r="L1135" i="5"/>
  <c r="J1135" i="5"/>
  <c r="O1277" i="5"/>
  <c r="N1277" i="5"/>
  <c r="L1277" i="5"/>
  <c r="J1277" i="5"/>
  <c r="O421" i="5"/>
  <c r="N421" i="5"/>
  <c r="L421" i="5"/>
  <c r="J421" i="5"/>
  <c r="O1276" i="5"/>
  <c r="N1276" i="5"/>
  <c r="L1276" i="5"/>
  <c r="J1276" i="5"/>
  <c r="O1032" i="5"/>
  <c r="N1032" i="5"/>
  <c r="L1032" i="5"/>
  <c r="J1032" i="5"/>
  <c r="O274" i="5"/>
  <c r="N274" i="5"/>
  <c r="L274" i="5"/>
  <c r="J274" i="5"/>
  <c r="O595" i="5"/>
  <c r="N595" i="5"/>
  <c r="L595" i="5"/>
  <c r="J595" i="5"/>
  <c r="O1031" i="5"/>
  <c r="N1031" i="5"/>
  <c r="L1031" i="5"/>
  <c r="J1031" i="5"/>
  <c r="O827" i="5"/>
  <c r="N827" i="5"/>
  <c r="L827" i="5"/>
  <c r="J827" i="5"/>
  <c r="O594" i="5"/>
  <c r="N594" i="5"/>
  <c r="L594" i="5"/>
  <c r="J594" i="5"/>
  <c r="O273" i="5"/>
  <c r="N273" i="5"/>
  <c r="L273" i="5"/>
  <c r="J273" i="5"/>
  <c r="O593" i="5"/>
  <c r="N593" i="5"/>
  <c r="L593" i="5"/>
  <c r="J593" i="5"/>
  <c r="O52" i="5"/>
  <c r="N52" i="5"/>
  <c r="L52" i="5"/>
  <c r="J52" i="5"/>
  <c r="O1030" i="5"/>
  <c r="N1030" i="5"/>
  <c r="L1030" i="5"/>
  <c r="J1030" i="5"/>
  <c r="O592" i="5"/>
  <c r="N592" i="5"/>
  <c r="L592" i="5"/>
  <c r="J592" i="5"/>
  <c r="O51" i="5"/>
  <c r="N51" i="5"/>
  <c r="L51" i="5"/>
  <c r="J51" i="5"/>
  <c r="O172" i="5"/>
  <c r="N172" i="5"/>
  <c r="L172" i="5"/>
  <c r="J172" i="5"/>
  <c r="O171" i="5"/>
  <c r="N171" i="5"/>
  <c r="L171" i="5"/>
  <c r="J171" i="5"/>
  <c r="O1185" i="5"/>
  <c r="N1185" i="5"/>
  <c r="L1185" i="5"/>
  <c r="J1185" i="5"/>
  <c r="O1029" i="5"/>
  <c r="N1029" i="5"/>
  <c r="L1029" i="5"/>
  <c r="J1029" i="5"/>
  <c r="O272" i="5"/>
  <c r="N272" i="5"/>
  <c r="L272" i="5"/>
  <c r="J272" i="5"/>
  <c r="O591" i="5"/>
  <c r="N591" i="5"/>
  <c r="L591" i="5"/>
  <c r="J591" i="5"/>
  <c r="O1275" i="5"/>
  <c r="N1275" i="5"/>
  <c r="L1275" i="5"/>
  <c r="J1275" i="5"/>
  <c r="O826" i="5"/>
  <c r="N826" i="5"/>
  <c r="L826" i="5"/>
  <c r="J826" i="5"/>
  <c r="O590" i="5"/>
  <c r="N590" i="5"/>
  <c r="L590" i="5"/>
  <c r="J590" i="5"/>
  <c r="O1274" i="5"/>
  <c r="N1274" i="5"/>
  <c r="L1274" i="5"/>
  <c r="J1274" i="5"/>
  <c r="O1184" i="5"/>
  <c r="N1184" i="5"/>
  <c r="L1184" i="5"/>
  <c r="J1184" i="5"/>
  <c r="O589" i="5"/>
  <c r="N589" i="5"/>
  <c r="L589" i="5"/>
  <c r="J589" i="5"/>
  <c r="O588" i="5"/>
  <c r="N588" i="5"/>
  <c r="L588" i="5"/>
  <c r="J588" i="5"/>
  <c r="O587" i="5"/>
  <c r="N587" i="5"/>
  <c r="L587" i="5"/>
  <c r="J587" i="5"/>
  <c r="O1183" i="5"/>
  <c r="N1183" i="5"/>
  <c r="L1183" i="5"/>
  <c r="J1183" i="5"/>
  <c r="O1028" i="5"/>
  <c r="N1028" i="5"/>
  <c r="L1028" i="5"/>
  <c r="J1028" i="5"/>
  <c r="O420" i="5"/>
  <c r="N420" i="5"/>
  <c r="L420" i="5"/>
  <c r="J420" i="5"/>
  <c r="O271" i="5"/>
  <c r="N271" i="5"/>
  <c r="L271" i="5"/>
  <c r="J271" i="5"/>
  <c r="O1328" i="5"/>
  <c r="N1328" i="5"/>
  <c r="L1328" i="5"/>
  <c r="J1328" i="5"/>
  <c r="O825" i="5"/>
  <c r="N825" i="5"/>
  <c r="L825" i="5"/>
  <c r="J825" i="5"/>
  <c r="O120" i="5"/>
  <c r="N120" i="5"/>
  <c r="L120" i="5"/>
  <c r="J120" i="5"/>
  <c r="O586" i="5"/>
  <c r="N586" i="5"/>
  <c r="L586" i="5"/>
  <c r="J586" i="5"/>
  <c r="O270" i="5"/>
  <c r="N270" i="5"/>
  <c r="L270" i="5"/>
  <c r="J270" i="5"/>
  <c r="O1027" i="5"/>
  <c r="N1027" i="5"/>
  <c r="L1027" i="5"/>
  <c r="J1027" i="5"/>
  <c r="O1026" i="5"/>
  <c r="N1026" i="5"/>
  <c r="L1026" i="5"/>
  <c r="J1026" i="5"/>
  <c r="O170" i="5"/>
  <c r="N170" i="5"/>
  <c r="L170" i="5"/>
  <c r="J170" i="5"/>
  <c r="O824" i="5"/>
  <c r="N824" i="5"/>
  <c r="L824" i="5"/>
  <c r="J824" i="5"/>
  <c r="O1025" i="5"/>
  <c r="N1025" i="5"/>
  <c r="L1025" i="5"/>
  <c r="J1025" i="5"/>
  <c r="O1182" i="5"/>
  <c r="N1182" i="5"/>
  <c r="L1182" i="5"/>
  <c r="J1182" i="5"/>
  <c r="O419" i="5"/>
  <c r="N419" i="5"/>
  <c r="L419" i="5"/>
  <c r="J419" i="5"/>
  <c r="O1024" i="5"/>
  <c r="N1024" i="5"/>
  <c r="L1024" i="5"/>
  <c r="J1024" i="5"/>
  <c r="O585" i="5"/>
  <c r="N585" i="5"/>
  <c r="L585" i="5"/>
  <c r="J585" i="5"/>
  <c r="O584" i="5"/>
  <c r="N584" i="5"/>
  <c r="L584" i="5"/>
  <c r="J584" i="5"/>
  <c r="O269" i="5"/>
  <c r="N269" i="5"/>
  <c r="L269" i="5"/>
  <c r="J269" i="5"/>
  <c r="O418" i="5"/>
  <c r="N418" i="5"/>
  <c r="L418" i="5"/>
  <c r="J418" i="5"/>
  <c r="O10" i="5"/>
  <c r="N10" i="5"/>
  <c r="L10" i="5"/>
  <c r="J10" i="5"/>
  <c r="O583" i="5"/>
  <c r="N583" i="5"/>
  <c r="L583" i="5"/>
  <c r="J583" i="5"/>
  <c r="O1023" i="5"/>
  <c r="N1023" i="5"/>
  <c r="L1023" i="5"/>
  <c r="J1023" i="5"/>
  <c r="O1273" i="5"/>
  <c r="N1273" i="5"/>
  <c r="L1273" i="5"/>
  <c r="J1273" i="5"/>
  <c r="O169" i="5"/>
  <c r="N169" i="5"/>
  <c r="L169" i="5"/>
  <c r="J169" i="5"/>
  <c r="O5" i="5"/>
  <c r="N5" i="5"/>
  <c r="L5" i="5"/>
  <c r="J5" i="5"/>
  <c r="O1022" i="5"/>
  <c r="N1022" i="5"/>
  <c r="L1022" i="5"/>
  <c r="J1022" i="5"/>
  <c r="O268" i="5"/>
  <c r="N268" i="5"/>
  <c r="L268" i="5"/>
  <c r="J268" i="5"/>
  <c r="O417" i="5"/>
  <c r="N417" i="5"/>
  <c r="L417" i="5"/>
  <c r="J417" i="5"/>
  <c r="O50" i="5"/>
  <c r="N50" i="5"/>
  <c r="L50" i="5"/>
  <c r="J50" i="5"/>
  <c r="O1134" i="5"/>
  <c r="N1134" i="5"/>
  <c r="L1134" i="5"/>
  <c r="J1134" i="5"/>
  <c r="O168" i="5"/>
  <c r="N168" i="5"/>
  <c r="L168" i="5"/>
  <c r="J168" i="5"/>
  <c r="O1181" i="5"/>
  <c r="N1181" i="5"/>
  <c r="L1181" i="5"/>
  <c r="J1181" i="5"/>
  <c r="O582" i="5"/>
  <c r="N582" i="5"/>
  <c r="L582" i="5"/>
  <c r="J582" i="5"/>
  <c r="O581" i="5"/>
  <c r="N581" i="5"/>
  <c r="L581" i="5"/>
  <c r="J581" i="5"/>
  <c r="O267" i="5"/>
  <c r="N267" i="5"/>
  <c r="L267" i="5"/>
  <c r="J267" i="5"/>
  <c r="O1021" i="5"/>
  <c r="N1021" i="5"/>
  <c r="L1021" i="5"/>
  <c r="J1021" i="5"/>
  <c r="O580" i="5"/>
  <c r="N580" i="5"/>
  <c r="L580" i="5"/>
  <c r="J580" i="5"/>
  <c r="O416" i="5"/>
  <c r="N416" i="5"/>
  <c r="L416" i="5"/>
  <c r="J416" i="5"/>
  <c r="O579" i="5"/>
  <c r="N579" i="5"/>
  <c r="L579" i="5"/>
  <c r="J579" i="5"/>
  <c r="O77" i="5"/>
  <c r="N77" i="5"/>
  <c r="L77" i="5"/>
  <c r="J77" i="5"/>
  <c r="O1020" i="5"/>
  <c r="N1020" i="5"/>
  <c r="L1020" i="5"/>
  <c r="J1020" i="5"/>
  <c r="O578" i="5"/>
  <c r="N578" i="5"/>
  <c r="L578" i="5"/>
  <c r="J578" i="5"/>
  <c r="O1019" i="5"/>
  <c r="N1019" i="5"/>
  <c r="L1019" i="5"/>
  <c r="J1019" i="5"/>
  <c r="O577" i="5"/>
  <c r="N577" i="5"/>
  <c r="L577" i="5"/>
  <c r="J577" i="5"/>
  <c r="O576" i="5"/>
  <c r="N576" i="5"/>
  <c r="L576" i="5"/>
  <c r="J576" i="5"/>
  <c r="O823" i="5"/>
  <c r="N823" i="5"/>
  <c r="L823" i="5"/>
  <c r="J823" i="5"/>
  <c r="O266" i="5"/>
  <c r="N266" i="5"/>
  <c r="L266" i="5"/>
  <c r="J266" i="5"/>
  <c r="O822" i="5"/>
  <c r="N822" i="5"/>
  <c r="L822" i="5"/>
  <c r="J822" i="5"/>
  <c r="O1272" i="5"/>
  <c r="N1272" i="5"/>
  <c r="L1272" i="5"/>
  <c r="J1272" i="5"/>
  <c r="O265" i="5"/>
  <c r="N265" i="5"/>
  <c r="L265" i="5"/>
  <c r="J265" i="5"/>
  <c r="O821" i="5"/>
  <c r="N821" i="5"/>
  <c r="L821" i="5"/>
  <c r="J821" i="5"/>
  <c r="O415" i="5"/>
  <c r="N415" i="5"/>
  <c r="L415" i="5"/>
  <c r="J415" i="5"/>
  <c r="O119" i="5"/>
  <c r="N119" i="5"/>
  <c r="L119" i="5"/>
  <c r="J119" i="5"/>
  <c r="O167" i="5"/>
  <c r="N167" i="5"/>
  <c r="L167" i="5"/>
  <c r="J167" i="5"/>
  <c r="O1018" i="5"/>
  <c r="N1018" i="5"/>
  <c r="L1018" i="5"/>
  <c r="J1018" i="5"/>
  <c r="O575" i="5"/>
  <c r="N575" i="5"/>
  <c r="L575" i="5"/>
  <c r="J575" i="5"/>
  <c r="O414" i="5"/>
  <c r="N414" i="5"/>
  <c r="L414" i="5"/>
  <c r="J414" i="5"/>
  <c r="O574" i="5"/>
  <c r="N574" i="5"/>
  <c r="L574" i="5"/>
  <c r="J574" i="5"/>
  <c r="O1017" i="5"/>
  <c r="N1017" i="5"/>
  <c r="L1017" i="5"/>
  <c r="J1017" i="5"/>
  <c r="O1180" i="5"/>
  <c r="N1180" i="5"/>
  <c r="L1180" i="5"/>
  <c r="J1180" i="5"/>
  <c r="O25" i="5"/>
  <c r="N25" i="5"/>
  <c r="L25" i="5"/>
  <c r="J25" i="5"/>
  <c r="O820" i="5"/>
  <c r="N820" i="5"/>
  <c r="L820" i="5"/>
  <c r="J820" i="5"/>
  <c r="O573" i="5"/>
  <c r="N573" i="5"/>
  <c r="L573" i="5"/>
  <c r="J573" i="5"/>
  <c r="O572" i="5"/>
  <c r="N572" i="5"/>
  <c r="L572" i="5"/>
  <c r="J572" i="5"/>
  <c r="O1016" i="5"/>
  <c r="N1016" i="5"/>
  <c r="L1016" i="5"/>
  <c r="J1016" i="5"/>
  <c r="O571" i="5"/>
  <c r="N571" i="5"/>
  <c r="L571" i="5"/>
  <c r="J571" i="5"/>
  <c r="O570" i="5"/>
  <c r="N570" i="5"/>
  <c r="L570" i="5"/>
  <c r="J570" i="5"/>
  <c r="O1015" i="5"/>
  <c r="N1015" i="5"/>
  <c r="L1015" i="5"/>
  <c r="J1015" i="5"/>
  <c r="O264" i="5"/>
  <c r="N264" i="5"/>
  <c r="L264" i="5"/>
  <c r="J264" i="5"/>
  <c r="O413" i="5"/>
  <c r="N413" i="5"/>
  <c r="L413" i="5"/>
  <c r="J413" i="5"/>
  <c r="O412" i="5"/>
  <c r="N412" i="5"/>
  <c r="L412" i="5"/>
  <c r="J412" i="5"/>
  <c r="O411" i="5"/>
  <c r="N411" i="5"/>
  <c r="L411" i="5"/>
  <c r="J411" i="5"/>
  <c r="O24" i="5"/>
  <c r="N24" i="5"/>
  <c r="L24" i="5"/>
  <c r="J24" i="5"/>
  <c r="O263" i="5"/>
  <c r="N263" i="5"/>
  <c r="L263" i="5"/>
  <c r="J263" i="5"/>
  <c r="O262" i="5"/>
  <c r="N262" i="5"/>
  <c r="L262" i="5"/>
  <c r="J262" i="5"/>
  <c r="O569" i="5"/>
  <c r="N569" i="5"/>
  <c r="L569" i="5"/>
  <c r="J569" i="5"/>
  <c r="O1014" i="5"/>
  <c r="N1014" i="5"/>
  <c r="L1014" i="5"/>
  <c r="J1014" i="5"/>
  <c r="O49" i="5"/>
  <c r="N49" i="5"/>
  <c r="L49" i="5"/>
  <c r="J49" i="5"/>
  <c r="O410" i="5"/>
  <c r="N410" i="5"/>
  <c r="L410" i="5"/>
  <c r="J410" i="5"/>
  <c r="O819" i="5"/>
  <c r="N819" i="5"/>
  <c r="L819" i="5"/>
  <c r="J819" i="5"/>
  <c r="O818" i="5"/>
  <c r="N818" i="5"/>
  <c r="L818" i="5"/>
  <c r="J818" i="5"/>
  <c r="O817" i="5"/>
  <c r="N817" i="5"/>
  <c r="L817" i="5"/>
  <c r="J817" i="5"/>
  <c r="O166" i="5"/>
  <c r="N166" i="5"/>
  <c r="L166" i="5"/>
  <c r="J166" i="5"/>
  <c r="O568" i="5"/>
  <c r="N568" i="5"/>
  <c r="L568" i="5"/>
  <c r="J568" i="5"/>
  <c r="O165" i="5"/>
  <c r="N165" i="5"/>
  <c r="L165" i="5"/>
  <c r="J165" i="5"/>
  <c r="O567" i="5"/>
  <c r="N567" i="5"/>
  <c r="L567" i="5"/>
  <c r="J567" i="5"/>
  <c r="O164" i="5"/>
  <c r="N164" i="5"/>
  <c r="L164" i="5"/>
  <c r="J164" i="5"/>
  <c r="O1271" i="5"/>
  <c r="N1271" i="5"/>
  <c r="L1271" i="5"/>
  <c r="J1271" i="5"/>
  <c r="O816" i="5"/>
  <c r="N816" i="5"/>
  <c r="L816" i="5"/>
  <c r="J816" i="5"/>
  <c r="O815" i="5"/>
  <c r="N815" i="5"/>
  <c r="L815" i="5"/>
  <c r="J815" i="5"/>
  <c r="O566" i="5"/>
  <c r="N566" i="5"/>
  <c r="L566" i="5"/>
  <c r="J566" i="5"/>
  <c r="O118" i="5"/>
  <c r="N118" i="5"/>
  <c r="L118" i="5"/>
  <c r="J118" i="5"/>
  <c r="O814" i="5"/>
  <c r="N814" i="5"/>
  <c r="L814" i="5"/>
  <c r="J814" i="5"/>
  <c r="O1327" i="5"/>
  <c r="N1327" i="5"/>
  <c r="L1327" i="5"/>
  <c r="J1327" i="5"/>
  <c r="O778" i="5"/>
  <c r="N778" i="5"/>
  <c r="L778" i="5"/>
  <c r="J778" i="5"/>
  <c r="O409" i="5"/>
  <c r="N409" i="5"/>
  <c r="L409" i="5"/>
  <c r="J409" i="5"/>
  <c r="O23" i="5"/>
  <c r="N23" i="5"/>
  <c r="L23" i="5"/>
  <c r="J23" i="5"/>
  <c r="O565" i="5"/>
  <c r="N565" i="5"/>
  <c r="L565" i="5"/>
  <c r="J565" i="5"/>
  <c r="O813" i="5"/>
  <c r="N813" i="5"/>
  <c r="L813" i="5"/>
  <c r="J813" i="5"/>
  <c r="O1013" i="5"/>
  <c r="N1013" i="5"/>
  <c r="L1013" i="5"/>
  <c r="J1013" i="5"/>
  <c r="O1342" i="5"/>
  <c r="N1342" i="5"/>
  <c r="L1342" i="5"/>
  <c r="J1342" i="5"/>
  <c r="O163" i="5"/>
  <c r="N163" i="5"/>
  <c r="L163" i="5"/>
  <c r="J163" i="5"/>
  <c r="O261" i="5"/>
  <c r="N261" i="5"/>
  <c r="L261" i="5"/>
  <c r="J261" i="5"/>
  <c r="O408" i="5"/>
  <c r="N408" i="5"/>
  <c r="L408" i="5"/>
  <c r="J408" i="5"/>
  <c r="O407" i="5"/>
  <c r="N407" i="5"/>
  <c r="L407" i="5"/>
  <c r="J407" i="5"/>
  <c r="O812" i="5"/>
  <c r="N812" i="5"/>
  <c r="L812" i="5"/>
  <c r="J812" i="5"/>
  <c r="O1012" i="5"/>
  <c r="N1012" i="5"/>
  <c r="L1012" i="5"/>
  <c r="J1012" i="5"/>
  <c r="O1011" i="5"/>
  <c r="N1011" i="5"/>
  <c r="L1011" i="5"/>
  <c r="J1011" i="5"/>
  <c r="O406" i="5"/>
  <c r="N406" i="5"/>
  <c r="L406" i="5"/>
  <c r="J406" i="5"/>
  <c r="O405" i="5"/>
  <c r="N405" i="5"/>
  <c r="L405" i="5"/>
  <c r="J405" i="5"/>
  <c r="O1326" i="5"/>
  <c r="N1326" i="5"/>
  <c r="L1326" i="5"/>
  <c r="J1326" i="5"/>
  <c r="O811" i="5"/>
  <c r="N811" i="5"/>
  <c r="L811" i="5"/>
  <c r="J811" i="5"/>
  <c r="O564" i="5"/>
  <c r="N564" i="5"/>
  <c r="L564" i="5"/>
  <c r="J564" i="5"/>
  <c r="O404" i="5"/>
  <c r="N404" i="5"/>
  <c r="L404" i="5"/>
  <c r="J404" i="5"/>
  <c r="O563" i="5"/>
  <c r="N563" i="5"/>
  <c r="L563" i="5"/>
  <c r="J563" i="5"/>
  <c r="O403" i="5"/>
  <c r="N403" i="5"/>
  <c r="L403" i="5"/>
  <c r="J403" i="5"/>
  <c r="O1010" i="5"/>
  <c r="N1010" i="5"/>
  <c r="L1010" i="5"/>
  <c r="J1010" i="5"/>
  <c r="O402" i="5"/>
  <c r="N402" i="5"/>
  <c r="L402" i="5"/>
  <c r="J402" i="5"/>
  <c r="O562" i="5"/>
  <c r="N562" i="5"/>
  <c r="L562" i="5"/>
  <c r="J562" i="5"/>
  <c r="O561" i="5"/>
  <c r="N561" i="5"/>
  <c r="L561" i="5"/>
  <c r="J561" i="5"/>
  <c r="O260" i="5"/>
  <c r="N260" i="5"/>
  <c r="L260" i="5"/>
  <c r="J260" i="5"/>
  <c r="O560" i="5"/>
  <c r="N560" i="5"/>
  <c r="L560" i="5"/>
  <c r="J560" i="5"/>
  <c r="O559" i="5"/>
  <c r="N559" i="5"/>
  <c r="L559" i="5"/>
  <c r="J559" i="5"/>
  <c r="O401" i="5"/>
  <c r="N401" i="5"/>
  <c r="L401" i="5"/>
  <c r="J401" i="5"/>
  <c r="O400" i="5"/>
  <c r="N400" i="5"/>
  <c r="L400" i="5"/>
  <c r="J400" i="5"/>
  <c r="O1270" i="5"/>
  <c r="N1270" i="5"/>
  <c r="L1270" i="5"/>
  <c r="J1270" i="5"/>
  <c r="O399" i="5"/>
  <c r="N399" i="5"/>
  <c r="L399" i="5"/>
  <c r="J399" i="5"/>
  <c r="O259" i="5"/>
  <c r="N259" i="5"/>
  <c r="L259" i="5"/>
  <c r="J259" i="5"/>
  <c r="O558" i="5"/>
  <c r="N558" i="5"/>
  <c r="L558" i="5"/>
  <c r="J558" i="5"/>
  <c r="O557" i="5"/>
  <c r="N557" i="5"/>
  <c r="L557" i="5"/>
  <c r="J557" i="5"/>
  <c r="O556" i="5"/>
  <c r="N556" i="5"/>
  <c r="L556" i="5"/>
  <c r="J556" i="5"/>
  <c r="O810" i="5"/>
  <c r="N810" i="5"/>
  <c r="L810" i="5"/>
  <c r="J810" i="5"/>
  <c r="O162" i="5"/>
  <c r="N162" i="5"/>
  <c r="L162" i="5"/>
  <c r="J162" i="5"/>
  <c r="O555" i="5"/>
  <c r="N555" i="5"/>
  <c r="L555" i="5"/>
  <c r="J555" i="5"/>
  <c r="O554" i="5"/>
  <c r="N554" i="5"/>
  <c r="L554" i="5"/>
  <c r="J554" i="5"/>
  <c r="O553" i="5"/>
  <c r="N553" i="5"/>
  <c r="L553" i="5"/>
  <c r="J553" i="5"/>
  <c r="O1009" i="5"/>
  <c r="N1009" i="5"/>
  <c r="L1009" i="5"/>
  <c r="J1009" i="5"/>
  <c r="O48" i="5"/>
  <c r="N48" i="5"/>
  <c r="L48" i="5"/>
  <c r="J48" i="5"/>
  <c r="O398" i="5"/>
  <c r="N398" i="5"/>
  <c r="L398" i="5"/>
  <c r="J398" i="5"/>
  <c r="O397" i="5"/>
  <c r="N397" i="5"/>
  <c r="L397" i="5"/>
  <c r="J397" i="5"/>
  <c r="O552" i="5"/>
  <c r="N552" i="5"/>
  <c r="L552" i="5"/>
  <c r="J552" i="5"/>
  <c r="O551" i="5"/>
  <c r="N551" i="5"/>
  <c r="L551" i="5"/>
  <c r="J551" i="5"/>
  <c r="O809" i="5"/>
  <c r="N809" i="5"/>
  <c r="L809" i="5"/>
  <c r="J809" i="5"/>
  <c r="O550" i="5"/>
  <c r="N550" i="5"/>
  <c r="L550" i="5"/>
  <c r="J550" i="5"/>
  <c r="O76" i="5"/>
  <c r="N76" i="5"/>
  <c r="L76" i="5"/>
  <c r="J76" i="5"/>
  <c r="O396" i="5"/>
  <c r="N396" i="5"/>
  <c r="L396" i="5"/>
  <c r="J396" i="5"/>
  <c r="O1133" i="5"/>
  <c r="N1133" i="5"/>
  <c r="L1133" i="5"/>
  <c r="J1133" i="5"/>
  <c r="O395" i="5"/>
  <c r="N395" i="5"/>
  <c r="L395" i="5"/>
  <c r="J395" i="5"/>
  <c r="O1008" i="5"/>
  <c r="N1008" i="5"/>
  <c r="L1008" i="5"/>
  <c r="J1008" i="5"/>
  <c r="O1179" i="5"/>
  <c r="N1179" i="5"/>
  <c r="L1179" i="5"/>
  <c r="J1179" i="5"/>
  <c r="O549" i="5"/>
  <c r="N549" i="5"/>
  <c r="L549" i="5"/>
  <c r="J549" i="5"/>
  <c r="O548" i="5"/>
  <c r="N548" i="5"/>
  <c r="L548" i="5"/>
  <c r="J548" i="5"/>
  <c r="O547" i="5"/>
  <c r="N547" i="5"/>
  <c r="L547" i="5"/>
  <c r="J547" i="5"/>
  <c r="O546" i="5"/>
  <c r="N546" i="5"/>
  <c r="L546" i="5"/>
  <c r="J546" i="5"/>
  <c r="O1007" i="5"/>
  <c r="N1007" i="5"/>
  <c r="L1007" i="5"/>
  <c r="J1007" i="5"/>
  <c r="O394" i="5"/>
  <c r="N394" i="5"/>
  <c r="L394" i="5"/>
  <c r="J394" i="5"/>
  <c r="O808" i="5"/>
  <c r="N808" i="5"/>
  <c r="L808" i="5"/>
  <c r="J808" i="5"/>
  <c r="O1178" i="5"/>
  <c r="N1178" i="5"/>
  <c r="L1178" i="5"/>
  <c r="J1178" i="5"/>
  <c r="O161" i="5"/>
  <c r="N161" i="5"/>
  <c r="L161" i="5"/>
  <c r="J161" i="5"/>
  <c r="O393" i="5"/>
  <c r="N393" i="5"/>
  <c r="L393" i="5"/>
  <c r="J393" i="5"/>
  <c r="O392" i="5"/>
  <c r="N392" i="5"/>
  <c r="L392" i="5"/>
  <c r="J392" i="5"/>
  <c r="O1177" i="5"/>
  <c r="N1177" i="5"/>
  <c r="L1177" i="5"/>
  <c r="J1177" i="5"/>
  <c r="O258" i="5"/>
  <c r="N258" i="5"/>
  <c r="L258" i="5"/>
  <c r="J258" i="5"/>
  <c r="O807" i="5"/>
  <c r="N807" i="5"/>
  <c r="L807" i="5"/>
  <c r="J807" i="5"/>
  <c r="O1006" i="5"/>
  <c r="N1006" i="5"/>
  <c r="L1006" i="5"/>
  <c r="J1006" i="5"/>
  <c r="O160" i="5"/>
  <c r="N160" i="5"/>
  <c r="L160" i="5"/>
  <c r="J160" i="5"/>
  <c r="O806" i="5"/>
  <c r="N806" i="5"/>
  <c r="L806" i="5"/>
  <c r="J806" i="5"/>
  <c r="O1176" i="5"/>
  <c r="N1176" i="5"/>
  <c r="L1176" i="5"/>
  <c r="J1176" i="5"/>
  <c r="O391" i="5"/>
  <c r="N391" i="5"/>
  <c r="L391" i="5"/>
  <c r="J391" i="5"/>
  <c r="O805" i="5"/>
  <c r="N805" i="5"/>
  <c r="L805" i="5"/>
  <c r="J805" i="5"/>
  <c r="O545" i="5"/>
  <c r="N545" i="5"/>
  <c r="L545" i="5"/>
  <c r="J545" i="5"/>
  <c r="O544" i="5"/>
  <c r="N544" i="5"/>
  <c r="L544" i="5"/>
  <c r="J544" i="5"/>
  <c r="O1005" i="5"/>
  <c r="N1005" i="5"/>
  <c r="L1005" i="5"/>
  <c r="J1005" i="5"/>
  <c r="O1004" i="5"/>
  <c r="N1004" i="5"/>
  <c r="L1004" i="5"/>
  <c r="J1004" i="5"/>
  <c r="O390" i="5"/>
  <c r="N390" i="5"/>
  <c r="L390" i="5"/>
  <c r="J390" i="5"/>
  <c r="O804" i="5"/>
  <c r="N804" i="5"/>
  <c r="L804" i="5"/>
  <c r="J804" i="5"/>
  <c r="O543" i="5"/>
  <c r="N543" i="5"/>
  <c r="L543" i="5"/>
  <c r="J543" i="5"/>
  <c r="O542" i="5"/>
  <c r="N542" i="5"/>
  <c r="L542" i="5"/>
  <c r="J542" i="5"/>
  <c r="O803" i="5"/>
  <c r="N803" i="5"/>
  <c r="L803" i="5"/>
  <c r="J803" i="5"/>
  <c r="O389" i="5"/>
  <c r="N389" i="5"/>
  <c r="L389" i="5"/>
  <c r="J389" i="5"/>
  <c r="O541" i="5"/>
  <c r="N541" i="5"/>
  <c r="L541" i="5"/>
  <c r="J541" i="5"/>
  <c r="O802" i="5"/>
  <c r="N802" i="5"/>
  <c r="L802" i="5"/>
  <c r="J802" i="5"/>
  <c r="O801" i="5"/>
  <c r="N801" i="5"/>
  <c r="L801" i="5"/>
  <c r="J801" i="5"/>
  <c r="O540" i="5"/>
  <c r="N540" i="5"/>
  <c r="L540" i="5"/>
  <c r="J540" i="5"/>
  <c r="O1175" i="5"/>
  <c r="N1175" i="5"/>
  <c r="L1175" i="5"/>
  <c r="J1175" i="5"/>
  <c r="O539" i="5"/>
  <c r="N539" i="5"/>
  <c r="L539" i="5"/>
  <c r="J539" i="5"/>
  <c r="O800" i="5"/>
  <c r="N800" i="5"/>
  <c r="L800" i="5"/>
  <c r="J800" i="5"/>
  <c r="O388" i="5"/>
  <c r="N388" i="5"/>
  <c r="L388" i="5"/>
  <c r="J388" i="5"/>
  <c r="O1174" i="5"/>
  <c r="N1174" i="5"/>
  <c r="L1174" i="5"/>
  <c r="J1174" i="5"/>
  <c r="O257" i="5"/>
  <c r="N257" i="5"/>
  <c r="L257" i="5"/>
  <c r="J257" i="5"/>
  <c r="O1003" i="5"/>
  <c r="N1003" i="5"/>
  <c r="L1003" i="5"/>
  <c r="J1003" i="5"/>
  <c r="O1002" i="5"/>
  <c r="N1002" i="5"/>
  <c r="L1002" i="5"/>
  <c r="J1002" i="5"/>
  <c r="O799" i="5"/>
  <c r="N799" i="5"/>
  <c r="L799" i="5"/>
  <c r="J799" i="5"/>
  <c r="O1173" i="5"/>
  <c r="N1173" i="5"/>
  <c r="L1173" i="5"/>
  <c r="J1173" i="5"/>
  <c r="O538" i="5"/>
  <c r="N538" i="5"/>
  <c r="L538" i="5"/>
  <c r="J538" i="5"/>
  <c r="O387" i="5"/>
  <c r="N387" i="5"/>
  <c r="L387" i="5"/>
  <c r="J387" i="5"/>
  <c r="O386" i="5"/>
  <c r="N386" i="5"/>
  <c r="L386" i="5"/>
  <c r="J386" i="5"/>
  <c r="O256" i="5"/>
  <c r="N256" i="5"/>
  <c r="L256" i="5"/>
  <c r="J256" i="5"/>
  <c r="O798" i="5"/>
  <c r="N798" i="5"/>
  <c r="L798" i="5"/>
  <c r="J798" i="5"/>
  <c r="O537" i="5"/>
  <c r="N537" i="5"/>
  <c r="L537" i="5"/>
  <c r="J537" i="5"/>
  <c r="O255" i="5"/>
  <c r="N255" i="5"/>
  <c r="L255" i="5"/>
  <c r="J255" i="5"/>
  <c r="O385" i="5"/>
  <c r="N385" i="5"/>
  <c r="L385" i="5"/>
  <c r="J385" i="5"/>
  <c r="O536" i="5"/>
  <c r="N536" i="5"/>
  <c r="L536" i="5"/>
  <c r="J536" i="5"/>
  <c r="O1172" i="5"/>
  <c r="N1172" i="5"/>
  <c r="L1172" i="5"/>
  <c r="J1172" i="5"/>
  <c r="O384" i="5"/>
  <c r="N384" i="5"/>
  <c r="L384" i="5"/>
  <c r="J384" i="5"/>
  <c r="O383" i="5"/>
  <c r="N383" i="5"/>
  <c r="L383" i="5"/>
  <c r="J383" i="5"/>
  <c r="O1074" i="5"/>
  <c r="N1074" i="5"/>
  <c r="L1074" i="5"/>
  <c r="J1074" i="5"/>
  <c r="O1073" i="5"/>
  <c r="N1073" i="5"/>
  <c r="L1073" i="5"/>
  <c r="J1073" i="5"/>
  <c r="O382" i="5"/>
  <c r="N382" i="5"/>
  <c r="L382" i="5"/>
  <c r="J382" i="5"/>
  <c r="O1001" i="5"/>
  <c r="N1001" i="5"/>
  <c r="L1001" i="5"/>
  <c r="J1001" i="5"/>
  <c r="O159" i="5"/>
  <c r="N159" i="5"/>
  <c r="L159" i="5"/>
  <c r="J159" i="5"/>
  <c r="O1000" i="5"/>
  <c r="N1000" i="5"/>
  <c r="L1000" i="5"/>
  <c r="J1000" i="5"/>
  <c r="O797" i="5"/>
  <c r="N797" i="5"/>
  <c r="L797" i="5"/>
  <c r="J797" i="5"/>
  <c r="O999" i="5"/>
  <c r="N999" i="5"/>
  <c r="L999" i="5"/>
  <c r="J999" i="5"/>
  <c r="O998" i="5"/>
  <c r="N998" i="5"/>
  <c r="L998" i="5"/>
  <c r="J998" i="5"/>
  <c r="O1171" i="5"/>
  <c r="N1171" i="5"/>
  <c r="L1171" i="5"/>
  <c r="J1171" i="5"/>
  <c r="O997" i="5"/>
  <c r="N997" i="5"/>
  <c r="L997" i="5"/>
  <c r="J997" i="5"/>
  <c r="O158" i="5"/>
  <c r="N158" i="5"/>
  <c r="L158" i="5"/>
  <c r="J158" i="5"/>
  <c r="O996" i="5"/>
  <c r="N996" i="5"/>
  <c r="L996" i="5"/>
  <c r="J996" i="5"/>
  <c r="O796" i="5"/>
  <c r="N796" i="5"/>
  <c r="L796" i="5"/>
  <c r="J796" i="5"/>
  <c r="O254" i="5"/>
  <c r="N254" i="5"/>
  <c r="L254" i="5"/>
  <c r="J254" i="5"/>
  <c r="O535" i="5"/>
  <c r="N535" i="5"/>
  <c r="L535" i="5"/>
  <c r="J535" i="5"/>
  <c r="O1351" i="5"/>
  <c r="N1351" i="5"/>
  <c r="I1351" i="5"/>
  <c r="O795" i="5"/>
  <c r="N795" i="5"/>
  <c r="L795" i="5"/>
  <c r="J795" i="5"/>
  <c r="O253" i="5"/>
  <c r="N253" i="5"/>
  <c r="L253" i="5"/>
  <c r="J253" i="5"/>
  <c r="O1055" i="5"/>
  <c r="N1055" i="5"/>
  <c r="L1055" i="5"/>
  <c r="J1055" i="5"/>
  <c r="O381" i="5"/>
  <c r="N381" i="5"/>
  <c r="L381" i="5"/>
  <c r="J381" i="5"/>
  <c r="O157" i="5"/>
  <c r="N157" i="5"/>
  <c r="L157" i="5"/>
  <c r="J157" i="5"/>
  <c r="O22" i="5"/>
  <c r="N22" i="5"/>
  <c r="L22" i="5"/>
  <c r="J22" i="5"/>
  <c r="O252" i="5"/>
  <c r="N252" i="5"/>
  <c r="L252" i="5"/>
  <c r="J252" i="5"/>
  <c r="O380" i="5"/>
  <c r="N380" i="5"/>
  <c r="L380" i="5"/>
  <c r="J380" i="5"/>
  <c r="O794" i="5"/>
  <c r="N794" i="5"/>
  <c r="L794" i="5"/>
  <c r="J794" i="5"/>
  <c r="O995" i="5"/>
  <c r="N995" i="5"/>
  <c r="L995" i="5"/>
  <c r="J995" i="5"/>
  <c r="O534" i="5"/>
  <c r="N534" i="5"/>
  <c r="L534" i="5"/>
  <c r="J534" i="5"/>
  <c r="O47" i="5"/>
  <c r="N47" i="5"/>
  <c r="L47" i="5"/>
  <c r="J47" i="5"/>
  <c r="O1170" i="5"/>
  <c r="N1170" i="5"/>
  <c r="L1170" i="5"/>
  <c r="J1170" i="5"/>
  <c r="O793" i="5"/>
  <c r="N793" i="5"/>
  <c r="L793" i="5"/>
  <c r="J793" i="5"/>
  <c r="O994" i="5"/>
  <c r="N994" i="5"/>
  <c r="L994" i="5"/>
  <c r="J994" i="5"/>
  <c r="O117" i="5"/>
  <c r="N117" i="5"/>
  <c r="L117" i="5"/>
  <c r="J117" i="5"/>
  <c r="O993" i="5"/>
  <c r="N993" i="5"/>
  <c r="L993" i="5"/>
  <c r="J993" i="5"/>
  <c r="O792" i="5"/>
  <c r="N792" i="5"/>
  <c r="L792" i="5"/>
  <c r="J792" i="5"/>
  <c r="O1169" i="5"/>
  <c r="N1169" i="5"/>
  <c r="L1169" i="5"/>
  <c r="J1169" i="5"/>
  <c r="O992" i="5"/>
  <c r="N992" i="5"/>
  <c r="L992" i="5"/>
  <c r="J992" i="5"/>
  <c r="O791" i="5"/>
  <c r="N791" i="5"/>
  <c r="L791" i="5"/>
  <c r="J791" i="5"/>
  <c r="O790" i="5"/>
  <c r="N790" i="5"/>
  <c r="L790" i="5"/>
  <c r="J790" i="5"/>
  <c r="O789" i="5"/>
  <c r="N789" i="5"/>
  <c r="L789" i="5"/>
  <c r="J789" i="5"/>
  <c r="O116" i="5"/>
  <c r="N116" i="5"/>
  <c r="L116" i="5"/>
  <c r="J116" i="5"/>
  <c r="O1269" i="5"/>
  <c r="N1269" i="5"/>
  <c r="L1269" i="5"/>
  <c r="J1269" i="5"/>
  <c r="O379" i="5"/>
  <c r="N379" i="5"/>
  <c r="L379" i="5"/>
  <c r="J379" i="5"/>
  <c r="O251" i="5"/>
  <c r="N251" i="5"/>
  <c r="L251" i="5"/>
  <c r="J251" i="5"/>
  <c r="O788" i="5"/>
  <c r="N788" i="5"/>
  <c r="L788" i="5"/>
  <c r="J788" i="5"/>
  <c r="O1168" i="5"/>
  <c r="N1168" i="5"/>
  <c r="L1168" i="5"/>
  <c r="J1168" i="5"/>
  <c r="O533" i="5"/>
  <c r="N533" i="5"/>
  <c r="L533" i="5"/>
  <c r="J533" i="5"/>
  <c r="O787" i="5"/>
  <c r="N787" i="5"/>
  <c r="L787" i="5"/>
  <c r="J787" i="5"/>
  <c r="O532" i="5"/>
  <c r="N532" i="5"/>
  <c r="L532" i="5"/>
  <c r="J532" i="5"/>
  <c r="O1268" i="5"/>
  <c r="N1268" i="5"/>
  <c r="L1268" i="5"/>
  <c r="J1268" i="5"/>
  <c r="O21" i="5"/>
  <c r="N21" i="5"/>
  <c r="L21" i="5"/>
  <c r="J21" i="5"/>
  <c r="O991" i="5"/>
  <c r="N991" i="5"/>
  <c r="L991" i="5"/>
  <c r="J991" i="5"/>
  <c r="O156" i="5"/>
  <c r="N156" i="5"/>
  <c r="L156" i="5"/>
  <c r="J156" i="5"/>
  <c r="O990" i="5"/>
  <c r="N990" i="5"/>
  <c r="L990" i="5"/>
  <c r="J990" i="5"/>
  <c r="O378" i="5"/>
  <c r="N378" i="5"/>
  <c r="L378" i="5"/>
  <c r="J378" i="5"/>
  <c r="O250" i="5"/>
  <c r="N250" i="5"/>
  <c r="L250" i="5"/>
  <c r="J250" i="5"/>
  <c r="O46" i="5"/>
  <c r="N46" i="5"/>
  <c r="L46" i="5"/>
  <c r="J46" i="5"/>
  <c r="O989" i="5"/>
  <c r="N989" i="5"/>
  <c r="L989" i="5"/>
  <c r="J989" i="5"/>
  <c r="O9" i="5"/>
  <c r="N9" i="5"/>
  <c r="I9" i="5"/>
  <c r="O249" i="5"/>
  <c r="N249" i="5"/>
  <c r="L249" i="5"/>
  <c r="J249" i="5"/>
  <c r="O988" i="5"/>
  <c r="N988" i="5"/>
  <c r="L988" i="5"/>
  <c r="J988" i="5"/>
  <c r="O115" i="5"/>
  <c r="N115" i="5"/>
  <c r="L115" i="5"/>
  <c r="J115" i="5"/>
  <c r="O786" i="5"/>
  <c r="N786" i="5"/>
  <c r="L786" i="5"/>
  <c r="J786" i="5"/>
  <c r="O155" i="5"/>
  <c r="N155" i="5"/>
  <c r="L155" i="5"/>
  <c r="J155" i="5"/>
  <c r="O987" i="5"/>
  <c r="N987" i="5"/>
  <c r="L987" i="5"/>
  <c r="J987" i="5"/>
  <c r="O20" i="5"/>
  <c r="N20" i="5"/>
  <c r="L20" i="5"/>
  <c r="J20" i="5"/>
  <c r="O785" i="5"/>
  <c r="N785" i="5"/>
  <c r="L785" i="5"/>
  <c r="J785" i="5"/>
  <c r="O377" i="5"/>
  <c r="N377" i="5"/>
  <c r="L377" i="5"/>
  <c r="J377" i="5"/>
  <c r="O531" i="5"/>
  <c r="N531" i="5"/>
  <c r="L531" i="5"/>
  <c r="J531" i="5"/>
  <c r="O784" i="5"/>
  <c r="N784" i="5"/>
  <c r="L784" i="5"/>
  <c r="J784" i="5"/>
  <c r="O986" i="5"/>
  <c r="N986" i="5"/>
  <c r="L986" i="5"/>
  <c r="J986" i="5"/>
  <c r="O154" i="5"/>
  <c r="N154" i="5"/>
  <c r="L154" i="5"/>
  <c r="J154" i="5"/>
  <c r="O376" i="5"/>
  <c r="N376" i="5"/>
  <c r="L376" i="5"/>
  <c r="J376" i="5"/>
  <c r="O1167" i="5"/>
  <c r="N1167" i="5"/>
  <c r="L1167" i="5"/>
  <c r="J1167" i="5"/>
  <c r="O783" i="5"/>
  <c r="N783" i="5"/>
  <c r="L783" i="5"/>
  <c r="J783" i="5"/>
  <c r="O985" i="5"/>
  <c r="N985" i="5"/>
  <c r="L985" i="5"/>
  <c r="J985" i="5"/>
  <c r="O1316" i="5"/>
  <c r="N1316" i="5"/>
  <c r="L1316" i="5"/>
  <c r="J1316" i="5"/>
  <c r="O8" i="5"/>
  <c r="N8" i="5"/>
  <c r="L8" i="5"/>
  <c r="J8" i="5"/>
  <c r="O1166" i="5"/>
  <c r="N1166" i="5"/>
  <c r="L1166" i="5"/>
  <c r="J1166" i="5"/>
  <c r="O782" i="5"/>
  <c r="N782" i="5"/>
  <c r="L782" i="5"/>
  <c r="J782" i="5"/>
  <c r="O1165" i="5"/>
  <c r="N1165" i="5"/>
  <c r="L1165" i="5"/>
  <c r="J1165" i="5"/>
  <c r="O781" i="5"/>
  <c r="N781" i="5"/>
  <c r="L781" i="5"/>
  <c r="J781" i="5"/>
  <c r="O780" i="5"/>
  <c r="N780" i="5"/>
  <c r="L780" i="5"/>
  <c r="J780" i="5"/>
  <c r="O984" i="5"/>
  <c r="N984" i="5"/>
  <c r="L984" i="5"/>
  <c r="J984" i="5"/>
  <c r="O779" i="5"/>
  <c r="N779" i="5"/>
  <c r="L779" i="5"/>
  <c r="J779" i="5"/>
  <c r="O983" i="5"/>
  <c r="N983" i="5"/>
  <c r="L983" i="5"/>
  <c r="J983" i="5"/>
  <c r="O75" i="5"/>
  <c r="N75" i="5"/>
  <c r="L75" i="5"/>
  <c r="J75" i="5"/>
  <c r="O375" i="5"/>
  <c r="N375" i="5"/>
  <c r="L375" i="5"/>
  <c r="J375" i="5"/>
  <c r="O777" i="5"/>
  <c r="N777" i="5"/>
  <c r="L777" i="5"/>
  <c r="J777" i="5"/>
  <c r="O114" i="5"/>
  <c r="N114" i="5"/>
  <c r="L114" i="5"/>
  <c r="J114" i="5"/>
  <c r="O74" i="5"/>
  <c r="N74" i="5"/>
  <c r="L74" i="5"/>
  <c r="J74" i="5"/>
  <c r="O1341" i="5"/>
  <c r="N1341" i="5"/>
  <c r="L1341" i="5"/>
  <c r="J1341" i="5"/>
  <c r="O248" i="5"/>
  <c r="N248" i="5"/>
  <c r="L248" i="5"/>
  <c r="J248" i="5"/>
  <c r="O776" i="5"/>
  <c r="N776" i="5"/>
  <c r="L776" i="5"/>
  <c r="J776" i="5"/>
  <c r="O247" i="5"/>
  <c r="N247" i="5"/>
  <c r="L247" i="5"/>
  <c r="J247" i="5"/>
  <c r="O1164" i="5"/>
  <c r="N1164" i="5"/>
  <c r="L1164" i="5"/>
  <c r="J1164" i="5"/>
  <c r="O153" i="5"/>
  <c r="N153" i="5"/>
  <c r="L153" i="5"/>
  <c r="J153" i="5"/>
  <c r="O775" i="5"/>
  <c r="N775" i="5"/>
  <c r="L775" i="5"/>
  <c r="J775" i="5"/>
  <c r="O374" i="5"/>
  <c r="N374" i="5"/>
  <c r="L374" i="5"/>
  <c r="J374" i="5"/>
  <c r="O982" i="5"/>
  <c r="N982" i="5"/>
  <c r="L982" i="5"/>
  <c r="J982" i="5"/>
  <c r="O373" i="5"/>
  <c r="N373" i="5"/>
  <c r="L373" i="5"/>
  <c r="J373" i="5"/>
  <c r="O1163" i="5"/>
  <c r="N1163" i="5"/>
  <c r="L1163" i="5"/>
  <c r="J1163" i="5"/>
  <c r="O372" i="5"/>
  <c r="N372" i="5"/>
  <c r="L372" i="5"/>
  <c r="J372" i="5"/>
  <c r="O371" i="5"/>
  <c r="N371" i="5"/>
  <c r="L371" i="5"/>
  <c r="J371" i="5"/>
  <c r="O35" i="5"/>
  <c r="N35" i="5"/>
  <c r="L35" i="5"/>
  <c r="J35" i="5"/>
  <c r="O1267" i="5"/>
  <c r="N1267" i="5"/>
  <c r="L1267" i="5"/>
  <c r="J1267" i="5"/>
  <c r="O246" i="5"/>
  <c r="N246" i="5"/>
  <c r="L246" i="5"/>
  <c r="J246" i="5"/>
  <c r="O45" i="5"/>
  <c r="N45" i="5"/>
  <c r="L45" i="5"/>
  <c r="J45" i="5"/>
  <c r="O981" i="5"/>
  <c r="N981" i="5"/>
  <c r="L981" i="5"/>
  <c r="J981" i="5"/>
  <c r="O980" i="5"/>
  <c r="N980" i="5"/>
  <c r="L980" i="5"/>
  <c r="J980" i="5"/>
  <c r="O1162" i="5"/>
  <c r="N1162" i="5"/>
  <c r="L1162" i="5"/>
  <c r="J1162" i="5"/>
  <c r="O979" i="5"/>
  <c r="N979" i="5"/>
  <c r="L979" i="5"/>
  <c r="J979" i="5"/>
  <c r="O530" i="5"/>
  <c r="N530" i="5"/>
  <c r="L530" i="5"/>
  <c r="J530" i="5"/>
  <c r="O774" i="5"/>
  <c r="N774" i="5"/>
  <c r="L774" i="5"/>
  <c r="J774" i="5"/>
  <c r="O370" i="5"/>
  <c r="N370" i="5"/>
  <c r="L370" i="5"/>
  <c r="J370" i="5"/>
  <c r="O113" i="5"/>
  <c r="N113" i="5"/>
  <c r="L113" i="5"/>
  <c r="J113" i="5"/>
  <c r="O978" i="5"/>
  <c r="N978" i="5"/>
  <c r="L978" i="5"/>
  <c r="J978" i="5"/>
  <c r="O529" i="5"/>
  <c r="N529" i="5"/>
  <c r="L529" i="5"/>
  <c r="J529" i="5"/>
  <c r="O528" i="5"/>
  <c r="N528" i="5"/>
  <c r="L528" i="5"/>
  <c r="J528" i="5"/>
  <c r="O152" i="5"/>
  <c r="N152" i="5"/>
  <c r="L152" i="5"/>
  <c r="J152" i="5"/>
  <c r="O773" i="5"/>
  <c r="N773" i="5"/>
  <c r="L773" i="5"/>
  <c r="J773" i="5"/>
  <c r="O245" i="5"/>
  <c r="N245" i="5"/>
  <c r="L245" i="5"/>
  <c r="J245" i="5"/>
  <c r="O1161" i="5"/>
  <c r="N1161" i="5"/>
  <c r="L1161" i="5"/>
  <c r="J1161" i="5"/>
  <c r="O977" i="5"/>
  <c r="N977" i="5"/>
  <c r="L977" i="5"/>
  <c r="J977" i="5"/>
  <c r="O527" i="5"/>
  <c r="N527" i="5"/>
  <c r="L527" i="5"/>
  <c r="J527" i="5"/>
  <c r="O151" i="5"/>
  <c r="N151" i="5"/>
  <c r="L151" i="5"/>
  <c r="J151" i="5"/>
  <c r="O150" i="5"/>
  <c r="N150" i="5"/>
  <c r="L150" i="5"/>
  <c r="J150" i="5"/>
  <c r="O772" i="5"/>
  <c r="N772" i="5"/>
  <c r="L772" i="5"/>
  <c r="J772" i="5"/>
  <c r="O1266" i="5"/>
  <c r="N1266" i="5"/>
  <c r="L1266" i="5"/>
  <c r="J1266" i="5"/>
  <c r="O44" i="5"/>
  <c r="N44" i="5"/>
  <c r="L44" i="5"/>
  <c r="J44" i="5"/>
  <c r="O369" i="5"/>
  <c r="N369" i="5"/>
  <c r="L369" i="5"/>
  <c r="J369" i="5"/>
  <c r="O73" i="5"/>
  <c r="N73" i="5"/>
  <c r="L73" i="5"/>
  <c r="J73" i="5"/>
  <c r="O112" i="5"/>
  <c r="N112" i="5"/>
  <c r="L112" i="5"/>
  <c r="J112" i="5"/>
  <c r="O244" i="5"/>
  <c r="N244" i="5"/>
  <c r="L244" i="5"/>
  <c r="J244" i="5"/>
  <c r="O771" i="5"/>
  <c r="N771" i="5"/>
  <c r="L771" i="5"/>
  <c r="J771" i="5"/>
  <c r="O368" i="5"/>
  <c r="N368" i="5"/>
  <c r="L368" i="5"/>
  <c r="J368" i="5"/>
  <c r="O1160" i="5"/>
  <c r="N1160" i="5"/>
  <c r="L1160" i="5"/>
  <c r="J1160" i="5"/>
  <c r="O367" i="5"/>
  <c r="N367" i="5"/>
  <c r="L367" i="5"/>
  <c r="J367" i="5"/>
  <c r="O1159" i="5"/>
  <c r="N1159" i="5"/>
  <c r="L1159" i="5"/>
  <c r="J1159" i="5"/>
  <c r="O149" i="5"/>
  <c r="N149" i="5"/>
  <c r="L149" i="5"/>
  <c r="J149" i="5"/>
  <c r="O976" i="5"/>
  <c r="N976" i="5"/>
  <c r="L976" i="5"/>
  <c r="J976" i="5"/>
  <c r="O526" i="5"/>
  <c r="N526" i="5"/>
  <c r="L526" i="5"/>
  <c r="J526" i="5"/>
  <c r="O1158" i="5"/>
  <c r="N1158" i="5"/>
  <c r="L1158" i="5"/>
  <c r="J1158" i="5"/>
  <c r="O770" i="5"/>
  <c r="N770" i="5"/>
  <c r="L770" i="5"/>
  <c r="J770" i="5"/>
  <c r="O366" i="5"/>
  <c r="N366" i="5"/>
  <c r="L366" i="5"/>
  <c r="J366" i="5"/>
  <c r="O243" i="5"/>
  <c r="N243" i="5"/>
  <c r="L243" i="5"/>
  <c r="J243" i="5"/>
  <c r="O525" i="5"/>
  <c r="N525" i="5"/>
  <c r="L525" i="5"/>
  <c r="J525" i="5"/>
  <c r="O111" i="5"/>
  <c r="N111" i="5"/>
  <c r="L111" i="5"/>
  <c r="J111" i="5"/>
  <c r="O975" i="5"/>
  <c r="N975" i="5"/>
  <c r="L975" i="5"/>
  <c r="J975" i="5"/>
  <c r="O524" i="5"/>
  <c r="N524" i="5"/>
  <c r="L524" i="5"/>
  <c r="J524" i="5"/>
  <c r="O769" i="5"/>
  <c r="N769" i="5"/>
  <c r="L769" i="5"/>
  <c r="J769" i="5"/>
  <c r="O768" i="5"/>
  <c r="N768" i="5"/>
  <c r="L768" i="5"/>
  <c r="J768" i="5"/>
  <c r="O242" i="5"/>
  <c r="N242" i="5"/>
  <c r="L242" i="5"/>
  <c r="J242" i="5"/>
  <c r="O974" i="5"/>
  <c r="N974" i="5"/>
  <c r="L974" i="5"/>
  <c r="J974" i="5"/>
  <c r="O1157" i="5"/>
  <c r="N1157" i="5"/>
  <c r="L1157" i="5"/>
  <c r="J1157" i="5"/>
  <c r="O973" i="5"/>
  <c r="N973" i="5"/>
  <c r="L973" i="5"/>
  <c r="J973" i="5"/>
  <c r="O972" i="5"/>
  <c r="N972" i="5"/>
  <c r="L972" i="5"/>
  <c r="J972" i="5"/>
  <c r="O1156" i="5"/>
  <c r="N1156" i="5"/>
  <c r="L1156" i="5"/>
  <c r="J1156" i="5"/>
  <c r="O523" i="5"/>
  <c r="N523" i="5"/>
  <c r="L523" i="5"/>
  <c r="J523" i="5"/>
  <c r="O522" i="5"/>
  <c r="N522" i="5"/>
  <c r="L522" i="5"/>
  <c r="J522" i="5"/>
  <c r="O148" i="5"/>
  <c r="N148" i="5"/>
  <c r="L148" i="5"/>
  <c r="J148" i="5"/>
  <c r="O19" i="5"/>
  <c r="N19" i="5"/>
  <c r="L19" i="5"/>
  <c r="J19" i="5"/>
  <c r="O365" i="5"/>
  <c r="N365" i="5"/>
  <c r="L365" i="5"/>
  <c r="J365" i="5"/>
  <c r="O521" i="5"/>
  <c r="N521" i="5"/>
  <c r="L521" i="5"/>
  <c r="J521" i="5"/>
  <c r="O364" i="5"/>
  <c r="N364" i="5"/>
  <c r="L364" i="5"/>
  <c r="J364" i="5"/>
  <c r="O110" i="5"/>
  <c r="N110" i="5"/>
  <c r="L110" i="5"/>
  <c r="J110" i="5"/>
  <c r="O1350" i="5"/>
  <c r="N1350" i="5"/>
  <c r="L1350" i="5"/>
  <c r="J1350" i="5"/>
  <c r="O971" i="5"/>
  <c r="N971" i="5"/>
  <c r="L971" i="5"/>
  <c r="J971" i="5"/>
  <c r="O363" i="5"/>
  <c r="N363" i="5"/>
  <c r="L363" i="5"/>
  <c r="J363" i="5"/>
  <c r="O970" i="5"/>
  <c r="N970" i="5"/>
  <c r="L970" i="5"/>
  <c r="J970" i="5"/>
  <c r="O1155" i="5"/>
  <c r="N1155" i="5"/>
  <c r="L1155" i="5"/>
  <c r="J1155" i="5"/>
  <c r="O362" i="5"/>
  <c r="N362" i="5"/>
  <c r="L362" i="5"/>
  <c r="J362" i="5"/>
  <c r="O969" i="5"/>
  <c r="N969" i="5"/>
  <c r="L969" i="5"/>
  <c r="J969" i="5"/>
  <c r="O361" i="5"/>
  <c r="N361" i="5"/>
  <c r="L361" i="5"/>
  <c r="J361" i="5"/>
  <c r="O767" i="5"/>
  <c r="N767" i="5"/>
  <c r="L767" i="5"/>
  <c r="J767" i="5"/>
  <c r="O241" i="5"/>
  <c r="N241" i="5"/>
  <c r="L241" i="5"/>
  <c r="J241" i="5"/>
  <c r="O1265" i="5"/>
  <c r="N1265" i="5"/>
  <c r="L1265" i="5"/>
  <c r="J1265" i="5"/>
  <c r="O240" i="5"/>
  <c r="N240" i="5"/>
  <c r="L240" i="5"/>
  <c r="J240" i="5"/>
  <c r="O360" i="5"/>
  <c r="N360" i="5"/>
  <c r="L360" i="5"/>
  <c r="J360" i="5"/>
  <c r="O968" i="5"/>
  <c r="N968" i="5"/>
  <c r="L968" i="5"/>
  <c r="J968" i="5"/>
  <c r="O359" i="5"/>
  <c r="N359" i="5"/>
  <c r="L359" i="5"/>
  <c r="J359" i="5"/>
  <c r="O239" i="5"/>
  <c r="N239" i="5"/>
  <c r="L239" i="5"/>
  <c r="J239" i="5"/>
  <c r="O520" i="5"/>
  <c r="N520" i="5"/>
  <c r="L520" i="5"/>
  <c r="J520" i="5"/>
  <c r="O238" i="5"/>
  <c r="N238" i="5"/>
  <c r="L238" i="5"/>
  <c r="J238" i="5"/>
  <c r="O1154" i="5"/>
  <c r="N1154" i="5"/>
  <c r="L1154" i="5"/>
  <c r="J1154" i="5"/>
  <c r="O967" i="5"/>
  <c r="N967" i="5"/>
  <c r="L967" i="5"/>
  <c r="J967" i="5"/>
  <c r="O34" i="5"/>
  <c r="N34" i="5"/>
  <c r="L34" i="5"/>
  <c r="J34" i="5"/>
  <c r="O966" i="5"/>
  <c r="N966" i="5"/>
  <c r="L966" i="5"/>
  <c r="J966" i="5"/>
  <c r="O965" i="5"/>
  <c r="N965" i="5"/>
  <c r="L965" i="5"/>
  <c r="J965" i="5"/>
  <c r="O964" i="5"/>
  <c r="N964" i="5"/>
  <c r="L964" i="5"/>
  <c r="J964" i="5"/>
  <c r="O519" i="5"/>
  <c r="N519" i="5"/>
  <c r="L519" i="5"/>
  <c r="J519" i="5"/>
  <c r="O766" i="5"/>
  <c r="N766" i="5"/>
  <c r="L766" i="5"/>
  <c r="J766" i="5"/>
  <c r="O765" i="5"/>
  <c r="N765" i="5"/>
  <c r="L765" i="5"/>
  <c r="J765" i="5"/>
  <c r="O764" i="5"/>
  <c r="N764" i="5"/>
  <c r="L764" i="5"/>
  <c r="J764" i="5"/>
  <c r="O1264" i="5"/>
  <c r="N1264" i="5"/>
  <c r="L1264" i="5"/>
  <c r="J1264" i="5"/>
  <c r="O109" i="5"/>
  <c r="N109" i="5"/>
  <c r="L109" i="5"/>
  <c r="J109" i="5"/>
  <c r="O763" i="5"/>
  <c r="N763" i="5"/>
  <c r="L763" i="5"/>
  <c r="J763" i="5"/>
  <c r="O762" i="5"/>
  <c r="N762" i="5"/>
  <c r="L762" i="5"/>
  <c r="J762" i="5"/>
  <c r="O16" i="5"/>
  <c r="N16" i="5"/>
  <c r="L16" i="5"/>
  <c r="J16" i="5"/>
  <c r="O1153" i="5"/>
  <c r="N1153" i="5"/>
  <c r="L1153" i="5"/>
  <c r="J1153" i="5"/>
  <c r="O518" i="5"/>
  <c r="N518" i="5"/>
  <c r="L518" i="5"/>
  <c r="J518" i="5"/>
  <c r="O963" i="5"/>
  <c r="N963" i="5"/>
  <c r="L963" i="5"/>
  <c r="J963" i="5"/>
  <c r="O228" i="5"/>
  <c r="N228" i="5"/>
  <c r="L228" i="5"/>
  <c r="J228" i="5"/>
  <c r="O1325" i="5"/>
  <c r="N1325" i="5"/>
  <c r="L1325" i="5"/>
  <c r="J1325" i="5"/>
  <c r="O237" i="5"/>
  <c r="N237" i="5"/>
  <c r="L237" i="5"/>
  <c r="J237" i="5"/>
  <c r="O962" i="5"/>
  <c r="N962" i="5"/>
  <c r="L962" i="5"/>
  <c r="J962" i="5"/>
  <c r="O761" i="5"/>
  <c r="N761" i="5"/>
  <c r="L761" i="5"/>
  <c r="J761" i="5"/>
  <c r="O236" i="5"/>
  <c r="N236" i="5"/>
  <c r="L236" i="5"/>
  <c r="J236" i="5"/>
  <c r="O358" i="5"/>
  <c r="N358" i="5"/>
  <c r="L358" i="5"/>
  <c r="J358" i="5"/>
  <c r="O961" i="5"/>
  <c r="N961" i="5"/>
  <c r="L961" i="5"/>
  <c r="J961" i="5"/>
  <c r="O960" i="5"/>
  <c r="N960" i="5"/>
  <c r="L960" i="5"/>
  <c r="J960" i="5"/>
  <c r="O1152" i="5"/>
  <c r="N1152" i="5"/>
  <c r="L1152" i="5"/>
  <c r="J1152" i="5"/>
  <c r="O760" i="5"/>
  <c r="N760" i="5"/>
  <c r="L760" i="5"/>
  <c r="J760" i="5"/>
  <c r="O759" i="5"/>
  <c r="N759" i="5"/>
  <c r="L759" i="5"/>
  <c r="J759" i="5"/>
  <c r="O959" i="5"/>
  <c r="N959" i="5"/>
  <c r="L959" i="5"/>
  <c r="J959" i="5"/>
  <c r="O517" i="5"/>
  <c r="N517" i="5"/>
  <c r="L517" i="5"/>
  <c r="J517" i="5"/>
  <c r="O758" i="5"/>
  <c r="N758" i="5"/>
  <c r="L758" i="5"/>
  <c r="J758" i="5"/>
  <c r="O516" i="5"/>
  <c r="N516" i="5"/>
  <c r="L516" i="5"/>
  <c r="J516" i="5"/>
  <c r="O958" i="5"/>
  <c r="N958" i="5"/>
  <c r="L958" i="5"/>
  <c r="J958" i="5"/>
  <c r="O108" i="5"/>
  <c r="N108" i="5"/>
  <c r="L108" i="5"/>
  <c r="J108" i="5"/>
  <c r="O1151" i="5"/>
  <c r="N1151" i="5"/>
  <c r="L1151" i="5"/>
  <c r="J1151" i="5"/>
  <c r="O147" i="5"/>
  <c r="N147" i="5"/>
  <c r="L147" i="5"/>
  <c r="J147" i="5"/>
  <c r="O357" i="5"/>
  <c r="N357" i="5"/>
  <c r="L357" i="5"/>
  <c r="J357" i="5"/>
  <c r="O43" i="5"/>
  <c r="N43" i="5"/>
  <c r="L43" i="5"/>
  <c r="J43" i="5"/>
  <c r="O72" i="5"/>
  <c r="N72" i="5"/>
  <c r="L72" i="5"/>
  <c r="J72" i="5"/>
  <c r="O515" i="5"/>
  <c r="N515" i="5"/>
  <c r="L515" i="5"/>
  <c r="J515" i="5"/>
  <c r="O1263" i="5"/>
  <c r="N1263" i="5"/>
  <c r="L1263" i="5"/>
  <c r="J1263" i="5"/>
  <c r="O514" i="5"/>
  <c r="N514" i="5"/>
  <c r="L514" i="5"/>
  <c r="J514" i="5"/>
  <c r="O957" i="5"/>
  <c r="N957" i="5"/>
  <c r="L957" i="5"/>
  <c r="J957" i="5"/>
  <c r="O956" i="5"/>
  <c r="N956" i="5"/>
  <c r="L956" i="5"/>
  <c r="J956" i="5"/>
  <c r="O513" i="5"/>
  <c r="N513" i="5"/>
  <c r="L513" i="5"/>
  <c r="J513" i="5"/>
  <c r="O235" i="5"/>
  <c r="N235" i="5"/>
  <c r="L235" i="5"/>
  <c r="J235" i="5"/>
  <c r="O955" i="5"/>
  <c r="N955" i="5"/>
  <c r="L955" i="5"/>
  <c r="J955" i="5"/>
  <c r="O954" i="5"/>
  <c r="N954" i="5"/>
  <c r="L954" i="5"/>
  <c r="J954" i="5"/>
  <c r="O757" i="5"/>
  <c r="N757" i="5"/>
  <c r="L757" i="5"/>
  <c r="J757" i="5"/>
  <c r="O953" i="5"/>
  <c r="N953" i="5"/>
  <c r="L953" i="5"/>
  <c r="J953" i="5"/>
  <c r="O756" i="5"/>
  <c r="N756" i="5"/>
  <c r="L756" i="5"/>
  <c r="J756" i="5"/>
  <c r="O755" i="5"/>
  <c r="N755" i="5"/>
  <c r="L755" i="5"/>
  <c r="J755" i="5"/>
  <c r="O356" i="5"/>
  <c r="N356" i="5"/>
  <c r="L356" i="5"/>
  <c r="J356" i="5"/>
  <c r="O952" i="5"/>
  <c r="N952" i="5"/>
  <c r="L952" i="5"/>
  <c r="J952" i="5"/>
  <c r="O951" i="5"/>
  <c r="N951" i="5"/>
  <c r="L951" i="5"/>
  <c r="J951" i="5"/>
  <c r="O512" i="5"/>
  <c r="N512" i="5"/>
  <c r="L512" i="5"/>
  <c r="J512" i="5"/>
  <c r="O1262" i="5"/>
  <c r="N1262" i="5"/>
  <c r="L1262" i="5"/>
  <c r="J1262" i="5"/>
  <c r="O107" i="5"/>
  <c r="N107" i="5"/>
  <c r="L107" i="5"/>
  <c r="J107" i="5"/>
  <c r="O146" i="5"/>
  <c r="N146" i="5"/>
  <c r="L146" i="5"/>
  <c r="J146" i="5"/>
  <c r="O106" i="5"/>
  <c r="N106" i="5"/>
  <c r="L106" i="5"/>
  <c r="J106" i="5"/>
  <c r="O754" i="5"/>
  <c r="N754" i="5"/>
  <c r="L754" i="5"/>
  <c r="J754" i="5"/>
  <c r="O511" i="5"/>
  <c r="N511" i="5"/>
  <c r="L511" i="5"/>
  <c r="J511" i="5"/>
  <c r="O753" i="5"/>
  <c r="N753" i="5"/>
  <c r="L753" i="5"/>
  <c r="J753" i="5"/>
  <c r="O752" i="5"/>
  <c r="N752" i="5"/>
  <c r="L752" i="5"/>
  <c r="J752" i="5"/>
  <c r="O71" i="5"/>
  <c r="N71" i="5"/>
  <c r="L71" i="5"/>
  <c r="J71" i="5"/>
  <c r="O751" i="5"/>
  <c r="N751" i="5"/>
  <c r="L751" i="5"/>
  <c r="J751" i="5"/>
  <c r="O1261" i="5"/>
  <c r="N1261" i="5"/>
  <c r="L1261" i="5"/>
  <c r="J1261" i="5"/>
  <c r="O950" i="5"/>
  <c r="N950" i="5"/>
  <c r="L950" i="5"/>
  <c r="J950" i="5"/>
  <c r="O949" i="5"/>
  <c r="N949" i="5"/>
  <c r="L949" i="5"/>
  <c r="J949" i="5"/>
  <c r="O750" i="5"/>
  <c r="N750" i="5"/>
  <c r="L750" i="5"/>
  <c r="J750" i="5"/>
  <c r="O749" i="5"/>
  <c r="N749" i="5"/>
  <c r="L749" i="5"/>
  <c r="J749" i="5"/>
  <c r="O1150" i="5"/>
  <c r="N1150" i="5"/>
  <c r="L1150" i="5"/>
  <c r="J1150" i="5"/>
  <c r="O33" i="5"/>
  <c r="N33" i="5"/>
  <c r="L33" i="5"/>
  <c r="J33" i="5"/>
  <c r="O355" i="5"/>
  <c r="N355" i="5"/>
  <c r="L355" i="5"/>
  <c r="J355" i="5"/>
  <c r="O748" i="5"/>
  <c r="N748" i="5"/>
  <c r="L748" i="5"/>
  <c r="J748" i="5"/>
  <c r="O354" i="5"/>
  <c r="N354" i="5"/>
  <c r="L354" i="5"/>
  <c r="J354" i="5"/>
  <c r="O234" i="5"/>
  <c r="N234" i="5"/>
  <c r="L234" i="5"/>
  <c r="J234" i="5"/>
  <c r="O510" i="5"/>
  <c r="N510" i="5"/>
  <c r="L510" i="5"/>
  <c r="J510" i="5"/>
  <c r="O353" i="5"/>
  <c r="N353" i="5"/>
  <c r="L353" i="5"/>
  <c r="J353" i="5"/>
  <c r="O509" i="5"/>
  <c r="N509" i="5"/>
  <c r="L509" i="5"/>
  <c r="J509" i="5"/>
  <c r="O508" i="5"/>
  <c r="N508" i="5"/>
  <c r="L508" i="5"/>
  <c r="J508" i="5"/>
  <c r="O352" i="5"/>
  <c r="N352" i="5"/>
  <c r="L352" i="5"/>
  <c r="J352" i="5"/>
  <c r="O747" i="5"/>
  <c r="N747" i="5"/>
  <c r="L747" i="5"/>
  <c r="J747" i="5"/>
  <c r="O507" i="5"/>
  <c r="N507" i="5"/>
  <c r="L507" i="5"/>
  <c r="J507" i="5"/>
  <c r="O1260" i="5"/>
  <c r="N1260" i="5"/>
  <c r="L1260" i="5"/>
  <c r="J1260" i="5"/>
  <c r="O948" i="5"/>
  <c r="N948" i="5"/>
  <c r="L948" i="5"/>
  <c r="J948" i="5"/>
  <c r="O746" i="5"/>
  <c r="N746" i="5"/>
  <c r="L746" i="5"/>
  <c r="J746" i="5"/>
  <c r="O947" i="5"/>
  <c r="N947" i="5"/>
  <c r="L947" i="5"/>
  <c r="J947" i="5"/>
  <c r="O506" i="5"/>
  <c r="N506" i="5"/>
  <c r="L506" i="5"/>
  <c r="J506" i="5"/>
  <c r="O1149" i="5"/>
  <c r="N1149" i="5"/>
  <c r="L1149" i="5"/>
  <c r="J1149" i="5"/>
  <c r="O745" i="5"/>
  <c r="N745" i="5"/>
  <c r="L745" i="5"/>
  <c r="J745" i="5"/>
  <c r="O744" i="5"/>
  <c r="N744" i="5"/>
  <c r="L744" i="5"/>
  <c r="J744" i="5"/>
  <c r="O351" i="5"/>
  <c r="N351" i="5"/>
  <c r="L351" i="5"/>
  <c r="J351" i="5"/>
  <c r="O946" i="5"/>
  <c r="N946" i="5"/>
  <c r="L946" i="5"/>
  <c r="J946" i="5"/>
  <c r="O105" i="5"/>
  <c r="N105" i="5"/>
  <c r="L105" i="5"/>
  <c r="J105" i="5"/>
  <c r="O945" i="5"/>
  <c r="N945" i="5"/>
  <c r="L945" i="5"/>
  <c r="J945" i="5"/>
  <c r="O743" i="5"/>
  <c r="N743" i="5"/>
  <c r="L743" i="5"/>
  <c r="J743" i="5"/>
  <c r="O742" i="5"/>
  <c r="N742" i="5"/>
  <c r="L742" i="5"/>
  <c r="J742" i="5"/>
  <c r="O741" i="5"/>
  <c r="N741" i="5"/>
  <c r="L741" i="5"/>
  <c r="J741" i="5"/>
  <c r="O104" i="5"/>
  <c r="N104" i="5"/>
  <c r="L104" i="5"/>
  <c r="J104" i="5"/>
  <c r="O505" i="5"/>
  <c r="N505" i="5"/>
  <c r="L505" i="5"/>
  <c r="J505" i="5"/>
  <c r="O740" i="5"/>
  <c r="N740" i="5"/>
  <c r="L740" i="5"/>
  <c r="J740" i="5"/>
  <c r="O944" i="5"/>
  <c r="N944" i="5"/>
  <c r="L944" i="5"/>
  <c r="J944" i="5"/>
  <c r="O739" i="5"/>
  <c r="N739" i="5"/>
  <c r="L739" i="5"/>
  <c r="J739" i="5"/>
  <c r="O1148" i="5"/>
  <c r="N1148" i="5"/>
  <c r="L1148" i="5"/>
  <c r="J1148" i="5"/>
  <c r="O738" i="5"/>
  <c r="N738" i="5"/>
  <c r="L738" i="5"/>
  <c r="J738" i="5"/>
  <c r="O70" i="5"/>
  <c r="N70" i="5"/>
  <c r="L70" i="5"/>
  <c r="J70" i="5"/>
  <c r="O1147" i="5"/>
  <c r="N1147" i="5"/>
  <c r="L1147" i="5"/>
  <c r="J1147" i="5"/>
  <c r="O504" i="5"/>
  <c r="N504" i="5"/>
  <c r="L504" i="5"/>
  <c r="J504" i="5"/>
  <c r="O18" i="5"/>
  <c r="N18" i="5"/>
  <c r="L18" i="5"/>
  <c r="J18" i="5"/>
  <c r="O350" i="5"/>
  <c r="N350" i="5"/>
  <c r="L350" i="5"/>
  <c r="J350" i="5"/>
  <c r="O943" i="5"/>
  <c r="N943" i="5"/>
  <c r="L943" i="5"/>
  <c r="J943" i="5"/>
  <c r="O737" i="5"/>
  <c r="N737" i="5"/>
  <c r="L737" i="5"/>
  <c r="J737" i="5"/>
  <c r="O942" i="5"/>
  <c r="N942" i="5"/>
  <c r="L942" i="5"/>
  <c r="J942" i="5"/>
  <c r="O1259" i="5"/>
  <c r="N1259" i="5"/>
  <c r="L1259" i="5"/>
  <c r="J1259" i="5"/>
  <c r="O736" i="5"/>
  <c r="N736" i="5"/>
  <c r="L736" i="5"/>
  <c r="J736" i="5"/>
  <c r="O735" i="5"/>
  <c r="N735" i="5"/>
  <c r="L735" i="5"/>
  <c r="J735" i="5"/>
  <c r="O349" i="5"/>
  <c r="N349" i="5"/>
  <c r="L349" i="5"/>
  <c r="J349" i="5"/>
  <c r="O1146" i="5"/>
  <c r="N1146" i="5"/>
  <c r="L1146" i="5"/>
  <c r="J1146" i="5"/>
  <c r="O233" i="5"/>
  <c r="N233" i="5"/>
  <c r="L233" i="5"/>
  <c r="J233" i="5"/>
  <c r="O232" i="5"/>
  <c r="N232" i="5"/>
  <c r="L232" i="5"/>
  <c r="J232" i="5"/>
  <c r="O934" i="5"/>
  <c r="N934" i="5"/>
  <c r="L934" i="5"/>
  <c r="J934" i="5"/>
  <c r="O941" i="5"/>
  <c r="N941" i="5"/>
  <c r="L941" i="5"/>
  <c r="J941" i="5"/>
  <c r="O348" i="5"/>
  <c r="N348" i="5"/>
  <c r="L348" i="5"/>
  <c r="J348" i="5"/>
  <c r="O1258" i="5"/>
  <c r="N1258" i="5"/>
  <c r="L1258" i="5"/>
  <c r="J1258" i="5"/>
  <c r="O940" i="5"/>
  <c r="N940" i="5"/>
  <c r="L940" i="5"/>
  <c r="J940" i="5"/>
  <c r="O1145" i="5"/>
  <c r="N1145" i="5"/>
  <c r="L1145" i="5"/>
  <c r="J1145" i="5"/>
  <c r="O347" i="5"/>
  <c r="N347" i="5"/>
  <c r="L347" i="5"/>
  <c r="J347" i="5"/>
  <c r="O734" i="5"/>
  <c r="N734" i="5"/>
  <c r="L734" i="5"/>
  <c r="J734" i="5"/>
  <c r="O733" i="5"/>
  <c r="N733" i="5"/>
  <c r="L733" i="5"/>
  <c r="J733" i="5"/>
  <c r="O939" i="5"/>
  <c r="N939" i="5"/>
  <c r="L939" i="5"/>
  <c r="J939" i="5"/>
  <c r="O346" i="5"/>
  <c r="N346" i="5"/>
  <c r="L346" i="5"/>
  <c r="J346" i="5"/>
  <c r="O938" i="5"/>
  <c r="N938" i="5"/>
  <c r="L938" i="5"/>
  <c r="J938" i="5"/>
  <c r="O103" i="5"/>
  <c r="N103" i="5"/>
  <c r="L103" i="5"/>
  <c r="J103" i="5"/>
  <c r="O1257" i="5"/>
  <c r="N1257" i="5"/>
  <c r="L1257" i="5"/>
  <c r="J1257" i="5"/>
  <c r="O937" i="5"/>
  <c r="N937" i="5"/>
  <c r="L937" i="5"/>
  <c r="J937" i="5"/>
  <c r="O503" i="5"/>
  <c r="N503" i="5"/>
  <c r="L503" i="5"/>
  <c r="J503" i="5"/>
  <c r="O345" i="5"/>
  <c r="N345" i="5"/>
  <c r="L345" i="5"/>
  <c r="J345" i="5"/>
  <c r="O732" i="5"/>
  <c r="N732" i="5"/>
  <c r="L732" i="5"/>
  <c r="J732" i="5"/>
  <c r="O1144" i="5"/>
  <c r="N1144" i="5"/>
  <c r="L1144" i="5"/>
  <c r="J1144" i="5"/>
  <c r="O502" i="5"/>
  <c r="N502" i="5"/>
  <c r="L502" i="5"/>
  <c r="J502" i="5"/>
  <c r="O731" i="5"/>
  <c r="N731" i="5"/>
  <c r="L731" i="5"/>
  <c r="J731" i="5"/>
  <c r="O1143" i="5"/>
  <c r="N1143" i="5"/>
  <c r="L1143" i="5"/>
  <c r="J1143" i="5"/>
  <c r="O730" i="5"/>
  <c r="N730" i="5"/>
  <c r="L730" i="5"/>
  <c r="J730" i="5"/>
  <c r="O936" i="5"/>
  <c r="N936" i="5"/>
  <c r="L936" i="5"/>
  <c r="J936" i="5"/>
  <c r="O344" i="5"/>
  <c r="N344" i="5"/>
  <c r="L344" i="5"/>
  <c r="J344" i="5"/>
  <c r="O729" i="5"/>
  <c r="N729" i="5"/>
  <c r="L729" i="5"/>
  <c r="J729" i="5"/>
  <c r="O935" i="5"/>
  <c r="N935" i="5"/>
  <c r="L935" i="5"/>
  <c r="J935" i="5"/>
  <c r="O501" i="5"/>
  <c r="N501" i="5"/>
  <c r="L501" i="5"/>
  <c r="J501" i="5"/>
  <c r="O231" i="5"/>
  <c r="N231" i="5"/>
  <c r="L231" i="5"/>
  <c r="J231" i="5"/>
  <c r="O728" i="5"/>
  <c r="N728" i="5"/>
  <c r="L728" i="5"/>
  <c r="J728" i="5"/>
  <c r="O727" i="5"/>
  <c r="N727" i="5"/>
  <c r="L727" i="5"/>
  <c r="J727" i="5"/>
  <c r="O230" i="5"/>
  <c r="N230" i="5"/>
  <c r="L230" i="5"/>
  <c r="J230" i="5"/>
  <c r="O343" i="5"/>
  <c r="N343" i="5"/>
  <c r="L343" i="5"/>
  <c r="J343" i="5"/>
  <c r="O726" i="5"/>
  <c r="N726" i="5"/>
  <c r="L1351" i="5" l="1"/>
  <c r="M1351" i="5"/>
  <c r="K1351" i="5"/>
  <c r="L9" i="5"/>
  <c r="M9" i="5"/>
  <c r="K9" i="5"/>
  <c r="J9" i="5"/>
  <c r="J1351" i="5"/>
</calcChain>
</file>

<file path=xl/sharedStrings.xml><?xml version="1.0" encoding="utf-8"?>
<sst xmlns="http://schemas.openxmlformats.org/spreadsheetml/2006/main" count="15135" uniqueCount="12863">
  <si>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</si>
  <si>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</si>
  <si>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</si>
  <si>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</si>
  <si>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</si>
  <si>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</si>
  <si>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</si>
  <si>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</si>
  <si>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</si>
  <si>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</si>
  <si>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</si>
  <si>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</si>
  <si>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</si>
  <si>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</si>
  <si>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</si>
  <si>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</si>
  <si>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</si>
  <si>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</si>
  <si>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</si>
  <si>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</si>
  <si>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</si>
  <si>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</si>
  <si>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</si>
  <si>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</si>
  <si>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</si>
  <si>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</si>
  <si>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</si>
  <si>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</si>
  <si>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https://m.media-amazon.com/images/W/WEBP_402378-T2/images/I/31zOsqQOAOL._SY445_SX342_QL70_FMwebp_.jpg</t>
  </si>
  <si>
    <t>https://www.amazon.in/Ambrane-Unbreakable-Charging-Braided-Cable/dp/B098NS6PVG/ref=sr_1_2?qid=1672909124&amp;s=electronics&amp;sr=1-2</t>
  </si>
  <si>
    <t>B096MSW6CT</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</si>
  <si>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</si>
  <si>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</si>
  <si>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</si>
  <si>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</si>
  <si>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</si>
  <si>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</si>
  <si>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</si>
  <si>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</si>
  <si>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</si>
  <si>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</si>
  <si>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</si>
  <si>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</si>
  <si>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https://m.media-amazon.com/images/I/41V5FtEWPkL._SX300_SY300_QL70_FMwebp_.jpg</t>
  </si>
  <si>
    <t>https://www.amazon.in/Deuce-300-Resistant-Tangle-Free-Transmission/dp/B08HDJ86NZ/ref=sr_1_4?qid=1672909124&amp;s=electronics&amp;sr=1-4</t>
  </si>
  <si>
    <t>B08CF3B7N1</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</si>
  <si>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</si>
  <si>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</si>
  <si>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</si>
  <si>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</si>
  <si>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</si>
  <si>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</si>
  <si>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</si>
  <si>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</si>
  <si>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</si>
  <si>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</si>
  <si>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</si>
  <si>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</si>
  <si>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</si>
  <si>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</si>
  <si>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</si>
  <si>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</si>
  <si>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</si>
  <si>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</si>
  <si>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</si>
  <si>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</si>
  <si>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</si>
  <si>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B08DDRGWTJ</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</si>
  <si>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</si>
  <si>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</si>
  <si>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</si>
  <si>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</si>
  <si>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</si>
  <si>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</si>
  <si>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</si>
  <si>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</si>
  <si>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</si>
  <si>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</si>
  <si>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</si>
  <si>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</si>
  <si>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</si>
  <si>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</si>
  <si>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</si>
  <si>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https://m.media-amazon.com/images/W/WEBP_402378-T2/images/I/31e6ElWRymL._SX300_SY300_QL70_FMwebp_.jpg</t>
  </si>
  <si>
    <t>https://www.amazon.in/TP-Link-TL-WN725N-150Mbps-Wireless-Adapter/dp/B008IFXQFU/ref=sr_1_10?qid=1672909124&amp;s=electronics&amp;sr=1-10</t>
  </si>
  <si>
    <t>B082LZGK39</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</si>
  <si>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</si>
  <si>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</si>
  <si>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</si>
  <si>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</si>
  <si>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</si>
  <si>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</si>
  <si>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</si>
  <si>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</si>
  <si>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</si>
  <si>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https://m.media-amazon.com/images/I/31dJ+lXJq3L._SY300_SX300_.jpg</t>
  </si>
  <si>
    <t>https://www.amazon.in/Portronics-POR-1081-Charging-1-2Meter-Function/dp/B08CF3D7QR/ref=sr_1_12?qid=1672909124&amp;s=electronics&amp;sr=1-12</t>
  </si>
  <si>
    <t>B0789LZTCJ</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</si>
  <si>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</si>
  <si>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</si>
  <si>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</si>
  <si>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</si>
  <si>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</si>
  <si>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</si>
  <si>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</si>
  <si>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</si>
  <si>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</si>
  <si>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</si>
  <si>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</si>
  <si>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</si>
  <si>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</si>
  <si>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</si>
  <si>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</si>
  <si>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</si>
  <si>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</si>
  <si>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</si>
  <si>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https://m.media-amazon.com/images/I/31J6qGhAL9L._SX300_SY300_QL70_FMwebp_.jpg</t>
  </si>
  <si>
    <t>https://www.amazon.in/Portronics-Konnect-Delivery-Support-Braided/dp/B085DTN6R2/ref=sr_1_15?qid=1672909124&amp;s=electronics&amp;sr=1-15</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</si>
  <si>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</si>
  <si>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</si>
  <si>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</si>
  <si>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</si>
  <si>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</si>
  <si>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</si>
  <si>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</si>
  <si>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</si>
  <si>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</si>
  <si>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</si>
  <si>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</si>
  <si>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</si>
  <si>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</si>
  <si>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</si>
  <si>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</si>
  <si>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</si>
  <si>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</si>
  <si>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</si>
  <si>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</si>
  <si>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</si>
  <si>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</si>
  <si>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</si>
  <si>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</si>
  <si>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</si>
  <si>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</si>
  <si>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</si>
  <si>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</si>
  <si>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https://m.media-amazon.com/images/I/41d84o5-M-L._SY445_SX342_QL70_FMwebp_.jpg</t>
  </si>
  <si>
    <t>https://www.amazon.in/Ambrane-Unbreakable-Charging-Braided-Cable/dp/B082LSVT4B/ref=sr_1_19?qid=1672909124&amp;s=electronics&amp;sr=1-19</t>
  </si>
  <si>
    <t>B08WRBG3XW</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</si>
  <si>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</si>
  <si>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</si>
  <si>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</si>
  <si>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</si>
  <si>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https://m.media-amazon.com/images/W/WEBP_402378-T1/images/I/41xwPQLxTML._SX300_SY300_QL70_FMwebp_.jpg</t>
  </si>
  <si>
    <t>LG 80 cm (32 inches) HD Ready Smart LED TV 32LM563BPTC (Dark Iron Gray)</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</si>
  <si>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</si>
  <si>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</si>
  <si>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</si>
  <si>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</si>
  <si>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</si>
  <si>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</si>
  <si>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B09C6HXFC1</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</si>
  <si>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</si>
  <si>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</si>
  <si>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</si>
  <si>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</si>
  <si>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</si>
  <si>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</si>
  <si>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</si>
  <si>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</si>
  <si>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</si>
  <si>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</si>
  <si>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</si>
  <si>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</si>
  <si>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</si>
  <si>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</si>
  <si>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</si>
  <si>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</si>
  <si>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</si>
  <si>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</si>
  <si>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</si>
  <si>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</si>
  <si>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</si>
  <si>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</si>
  <si>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</si>
  <si>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</si>
  <si>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</si>
  <si>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</si>
  <si>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</si>
  <si>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</si>
  <si>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</si>
  <si>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</si>
  <si>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</si>
  <si>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</si>
  <si>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</si>
  <si>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</si>
  <si>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</si>
  <si>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</si>
  <si>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</si>
  <si>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</si>
  <si>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</si>
  <si>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</si>
  <si>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</si>
  <si>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</si>
  <si>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</si>
  <si>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</si>
  <si>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</si>
  <si>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</si>
  <si>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</si>
  <si>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</si>
  <si>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</si>
  <si>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</si>
  <si>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</si>
  <si>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</si>
  <si>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</si>
  <si>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</si>
  <si>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</si>
  <si>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</si>
  <si>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</si>
  <si>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</si>
  <si>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</si>
  <si>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</si>
  <si>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</si>
  <si>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</si>
  <si>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</si>
  <si>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https://m.media-amazon.com/images/W/WEBP_402378-T2/images/I/41GeM83DzzL._SX300_SY300_QL70_FMwebp_.jpg</t>
  </si>
  <si>
    <t>https://www.amazon.in/Ambrane-Unbreakable-Charging-Braided-Multipurpose/dp/B094JNXNPV/ref=sr_1_31?qid=1672909125&amp;s=electronics&amp;sr=1-31</t>
  </si>
  <si>
    <t>B09W5XR9RT</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</si>
  <si>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</si>
  <si>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</si>
  <si>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</si>
  <si>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https://m.media-amazon.com/images/W/WEBP_402378-T2/images/I/4177nw8okbL._SX300_SY300_QL70_FMwebp_.jpg</t>
  </si>
  <si>
    <t>https://www.amazon.in/Duracell-Lightning-Certified-Braided-Charging/dp/B09W5XR9RT/ref=sr_1_32?qid=1672909125&amp;s=electronics&amp;sr=1-32</t>
  </si>
  <si>
    <t>B077Z65HSD</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</si>
  <si>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</si>
  <si>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</si>
  <si>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</si>
  <si>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</si>
  <si>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</si>
  <si>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</si>
  <si>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</si>
  <si>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</si>
  <si>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</si>
  <si>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</si>
  <si>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</si>
  <si>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https://m.media-amazon.com/images/W/WEBP_402378-T2/images/I/41Fqm0bR7PL._SX300_SY300_QL70_FMwebp_.jpg</t>
  </si>
  <si>
    <t>https://www.amazon.in/AmazonBasics-Extension-Cable-Male-Female/dp/B00NH11PEY/ref=sr_1_34?qid=1672909125&amp;s=electronics&amp;sr=1-34</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</si>
  <si>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</si>
  <si>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</si>
  <si>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</si>
  <si>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</si>
  <si>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B08QSC1XY8</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</si>
  <si>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</si>
  <si>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</si>
  <si>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</si>
  <si>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</si>
  <si>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</si>
  <si>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</si>
  <si>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</si>
  <si>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</si>
  <si>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</si>
  <si>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</si>
  <si>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</si>
  <si>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</si>
  <si>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</si>
  <si>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</si>
  <si>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</si>
  <si>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</si>
  <si>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</si>
  <si>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</si>
  <si>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</si>
  <si>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</si>
  <si>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</si>
  <si>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</si>
  <si>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</si>
  <si>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</si>
  <si>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</si>
  <si>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</si>
  <si>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</si>
  <si>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</si>
  <si>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</si>
  <si>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</si>
  <si>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</si>
  <si>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https://m.media-amazon.com/images/I/3183iGEWksL._SX300_SY300_QL70_FMwebp_.jpg</t>
  </si>
  <si>
    <t>https://www.amazon.in/AmazonBasics-Apple-Certified-Lightning-Charging/dp/B07XLCFSSN/ref=sr_1_40?qid=1672909125&amp;s=electronics&amp;sr=1-40</t>
  </si>
  <si>
    <t>B09RZS1NQT</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</si>
  <si>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</si>
  <si>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</si>
  <si>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</si>
  <si>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</si>
  <si>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</si>
  <si>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</si>
  <si>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</si>
  <si>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</si>
  <si>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</si>
  <si>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</si>
  <si>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</si>
  <si>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</si>
  <si>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</si>
  <si>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</si>
  <si>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</si>
  <si>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</si>
  <si>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</si>
  <si>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</si>
  <si>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</si>
  <si>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</si>
  <si>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</si>
  <si>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</si>
  <si>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</si>
  <si>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</si>
  <si>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</si>
  <si>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</si>
  <si>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</si>
  <si>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</si>
  <si>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</si>
  <si>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</si>
  <si>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</si>
  <si>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</si>
  <si>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</si>
  <si>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</si>
  <si>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</si>
  <si>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</si>
  <si>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</si>
  <si>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</si>
  <si>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</si>
  <si>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</si>
  <si>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</si>
  <si>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</si>
  <si>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</si>
  <si>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</si>
  <si>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</si>
  <si>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</si>
  <si>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</si>
  <si>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</si>
  <si>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</si>
  <si>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</si>
  <si>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</si>
  <si>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</si>
  <si>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</si>
  <si>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</si>
  <si>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</si>
  <si>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</si>
  <si>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</si>
  <si>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</si>
  <si>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</si>
  <si>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</si>
  <si>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</si>
  <si>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</si>
  <si>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</si>
  <si>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</si>
  <si>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</si>
  <si>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</si>
  <si>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</si>
  <si>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</si>
  <si>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</si>
  <si>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https://m.media-amazon.com/images/I/31+NwZ8gb1L._SX300_SY300_.jpg</t>
  </si>
  <si>
    <t>https://www.amazon.in/D-Link-DWA-131-Wireless-Adapter-Black/dp/B002PD61Y4/ref=sr_1_50?qid=1672909126&amp;s=electronics&amp;sr=1-50</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</si>
  <si>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</si>
  <si>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</si>
  <si>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</si>
  <si>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</si>
  <si>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</si>
  <si>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</si>
  <si>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</si>
  <si>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</si>
  <si>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</si>
  <si>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</si>
  <si>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</si>
  <si>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</si>
  <si>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</si>
  <si>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</si>
  <si>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</si>
  <si>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</si>
  <si>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</si>
  <si>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</si>
  <si>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https://m.media-amazon.com/images/W/WEBP_402378-T1/images/I/31nrDWDT8+L._SX300_SY300_.jpg</t>
  </si>
  <si>
    <t>https://www.amazon.in/AmazonBasics-Micro-Charging-Android-Phones/dp/B07232M876/ref=sr_1_53?qid=1672909126&amp;s=electronics&amp;sr=1-53</t>
  </si>
  <si>
    <t>B07P681N66</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</si>
  <si>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</si>
  <si>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</si>
  <si>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</si>
  <si>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https://m.media-amazon.com/images/I/216Q4FqmZVL._SX300_SY300_QL70_FMwebp_.jpg</t>
  </si>
  <si>
    <t>https://www.amazon.in/TP-Link-Wireless-Adapter-Archer-T2U/dp/B07P681N66/ref=sr_1_54?qid=1672909126&amp;s=electronics&amp;sr=1-54</t>
  </si>
  <si>
    <t>B0711PVX6Z</t>
  </si>
  <si>
    <t>https://m.media-amazon.com/images/W/WEBP_402378-T1/images/I/31iESA2h2gL._SY300_SX300_QL70_FMwebp_.jpg</t>
  </si>
  <si>
    <t>https://www.amazon.in/AmazonBasics-Micro-Charging-Android-Phones/dp/B0711PVX6Z/ref=sr_1_55?qid=1672909126&amp;s=electronics&amp;sr=1-55</t>
  </si>
  <si>
    <t>B082T6V3DT</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</si>
  <si>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</si>
  <si>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</si>
  <si>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</si>
  <si>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</si>
  <si>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</si>
  <si>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</si>
  <si>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</si>
  <si>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</si>
  <si>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</si>
  <si>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</si>
  <si>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</si>
  <si>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</si>
  <si>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</si>
  <si>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</si>
  <si>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</si>
  <si>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</si>
  <si>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</si>
  <si>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</si>
  <si>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</si>
  <si>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</si>
  <si>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</si>
  <si>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</si>
  <si>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</si>
  <si>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</si>
  <si>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</si>
  <si>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</si>
  <si>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</si>
  <si>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</si>
  <si>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</si>
  <si>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</si>
  <si>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</si>
  <si>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</si>
  <si>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</si>
  <si>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</si>
  <si>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</si>
  <si>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</si>
  <si>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</si>
  <si>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https://m.media-amazon.com/images/I/512YHGuR4RL._SX300_SY300_QL70_FMwebp_.jpg</t>
  </si>
  <si>
    <t>https://www.amazon.in/OnePlus-inches-Ready-Smart-Android/dp/B09Q5SWVBJ/ref=sr_1_63?qid=1672909126&amp;s=electronics&amp;sr=1-63</t>
  </si>
  <si>
    <t>B0B4DT8MKT</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</si>
  <si>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</si>
  <si>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</si>
  <si>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</si>
  <si>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</si>
  <si>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https://m.media-amazon.com/images/W/WEBP_402378-T2/images/I/313uqx3djjL._SX300_SY300_QL70_FMwebp_.jpg</t>
  </si>
  <si>
    <t>https://www.amazon.in/WeCool-Unbreakable-Charging-Purpose-iPhone/dp/B0B4DT8MKT/ref=sr_1_64?qid=1672909126&amp;s=electronics&amp;sr=1-64</t>
  </si>
  <si>
    <t>B08CDKQ8T6</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</si>
  <si>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</si>
  <si>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</si>
  <si>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</si>
  <si>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</si>
  <si>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</si>
  <si>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</si>
  <si>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</si>
  <si>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</si>
  <si>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</si>
  <si>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</si>
  <si>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</si>
  <si>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</si>
  <si>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</si>
  <si>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</si>
  <si>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</si>
  <si>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</si>
  <si>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</si>
  <si>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</si>
  <si>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</si>
  <si>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</si>
  <si>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</si>
  <si>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</si>
  <si>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</si>
  <si>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</si>
  <si>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</si>
  <si>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</si>
  <si>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</si>
  <si>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</si>
  <si>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</si>
  <si>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</si>
  <si>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</si>
  <si>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</si>
  <si>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</si>
  <si>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</si>
  <si>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</si>
  <si>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</si>
  <si>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</si>
  <si>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</si>
  <si>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</si>
  <si>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</si>
  <si>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</si>
  <si>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</si>
  <si>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</si>
  <si>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</si>
  <si>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</si>
  <si>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</si>
  <si>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</si>
  <si>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</si>
  <si>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</si>
  <si>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</si>
  <si>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</si>
  <si>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</si>
  <si>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</si>
  <si>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</si>
  <si>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</si>
  <si>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</si>
  <si>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</si>
  <si>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</si>
  <si>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</si>
  <si>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</si>
  <si>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</si>
  <si>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</si>
  <si>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</si>
  <si>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</si>
  <si>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</si>
  <si>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</si>
  <si>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</si>
  <si>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</si>
  <si>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</si>
  <si>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</si>
  <si>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</si>
  <si>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</si>
  <si>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</si>
  <si>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</si>
  <si>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</si>
  <si>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</si>
  <si>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</si>
  <si>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</si>
  <si>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</si>
  <si>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</si>
  <si>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</si>
  <si>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</si>
  <si>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</si>
  <si>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</si>
  <si>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</si>
  <si>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</si>
  <si>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</si>
  <si>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</si>
  <si>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</si>
  <si>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</si>
  <si>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</si>
  <si>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</si>
  <si>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</si>
  <si>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https://m.media-amazon.com/images/I/41gztmbiIgL._SX300_SY300_QL70_FMwebp_.jpg</t>
  </si>
  <si>
    <t>https://www.amazon.in/oraimo-Charging-Syncing-Indicator-Compatible/dp/B0B86CDHL1/ref=sr_1_79?qid=1672909128&amp;s=electronics&amp;sr=1-79</t>
  </si>
  <si>
    <t>B0B5ZF3NRK</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</si>
  <si>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</si>
  <si>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</si>
  <si>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</si>
  <si>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</si>
  <si>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</si>
  <si>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</si>
  <si>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</si>
  <si>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</si>
  <si>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</si>
  <si>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https://m.media-amazon.com/images/W/WEBP_402378-T2/images/I/41w1didcczL._SY300_SX300_QL70_FMwebp_.jpg</t>
  </si>
  <si>
    <t>https://www.amazon.in/Redmi-inches-Ultra-Android-L43R7-7AIN/dp/B09RFC46VP/ref=sr_1_81?qid=1672909128&amp;s=electronics&amp;sr=1-81</t>
  </si>
  <si>
    <t>B08R69VDHT</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</si>
  <si>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</si>
  <si>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</si>
  <si>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</si>
  <si>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</si>
  <si>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</si>
  <si>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https://m.media-amazon.com/images/I/41gFqSHngyL._SX300_SY300_QL70_FMwebp_.jpg</t>
  </si>
  <si>
    <t>https://www.amazon.in/Pinnaclz-Original-Micro-USB-Charging/dp/B08R69VDHT/ref=sr_1_82?qid=1672909128&amp;s=electronics&amp;sr=1-82</t>
  </si>
  <si>
    <t>B09RWZRCP1</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</si>
  <si>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</si>
  <si>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</si>
  <si>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</si>
  <si>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</si>
  <si>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</si>
  <si>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</si>
  <si>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</si>
  <si>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Gopal krishna rout,Customer,Amazon Customer,AMAN KUMAR,Amazon Customer,Ghanshyam Hemade,Satyam Pandey,Amazon Customer</t>
  </si>
  <si>
    <t>R37D7HJR4MR520,RPXR67LNCQALE,R1K9WE1GDB2PP0,R34PZ2AX727RPD,R2HALNEM14EW7P,R3D6EV6X38WU4Q,R2NCR8UX28VRH4,R3PTXRLR7MPN25</t>
  </si>
  <si>
    <t>https://m.media-amazon.com/images/I/31x3IUfMneL._SX300_SY300_QL70_FMwebp_.jpg</t>
  </si>
  <si>
    <t>B09YLXYP7Y</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</si>
  <si>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</si>
  <si>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</si>
  <si>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</si>
  <si>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</si>
  <si>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</si>
  <si>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</si>
  <si>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</si>
  <si>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</si>
  <si>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</si>
  <si>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</si>
  <si>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</si>
  <si>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</si>
  <si>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</si>
  <si>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</si>
  <si>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</si>
  <si>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</si>
  <si>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</si>
  <si>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</si>
  <si>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</si>
  <si>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</si>
  <si>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</si>
  <si>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</si>
  <si>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</si>
  <si>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</si>
  <si>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</si>
  <si>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</si>
  <si>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</si>
  <si>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</si>
  <si>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</si>
  <si>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</si>
  <si>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</si>
  <si>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</si>
  <si>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</si>
  <si>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</si>
  <si>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</si>
  <si>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</si>
  <si>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</si>
  <si>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</si>
  <si>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</si>
  <si>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</si>
  <si>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</si>
  <si>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</si>
  <si>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</si>
  <si>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</si>
  <si>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</si>
  <si>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</si>
  <si>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</si>
  <si>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</si>
  <si>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</si>
  <si>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</si>
  <si>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</si>
  <si>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</si>
  <si>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</si>
  <si>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</si>
  <si>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</si>
  <si>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</si>
  <si>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</si>
  <si>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B07GVGTSLN</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</si>
  <si>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</si>
  <si>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</si>
  <si>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</si>
  <si>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</si>
  <si>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</si>
  <si>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</si>
  <si>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</si>
  <si>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</si>
  <si>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</si>
  <si>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</si>
  <si>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</si>
  <si>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</si>
  <si>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</si>
  <si>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</si>
  <si>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</si>
  <si>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</si>
  <si>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</si>
  <si>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https://m.media-amazon.com/images/I/41RVzq6GiIL._SY300_SX300_QL70_FMwebp_.jpg</t>
  </si>
  <si>
    <t>https://www.amazon.in/Samsung-inches-Crystal-Ultra-UA43AUE60AKLXL/dp/B092BJMT8Q/ref=sr_1_96?qid=1672909128&amp;s=electronics&amp;sr=1-96</t>
  </si>
  <si>
    <t>B0BMXMLSMM</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</si>
  <si>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</si>
  <si>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</si>
  <si>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</si>
  <si>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</si>
  <si>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</si>
  <si>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</si>
  <si>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</si>
  <si>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</si>
  <si>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</si>
  <si>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</si>
  <si>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</si>
  <si>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</si>
  <si>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</si>
  <si>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</si>
  <si>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</si>
  <si>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</si>
  <si>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</si>
  <si>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</si>
  <si>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</si>
  <si>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</si>
  <si>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https://m.media-amazon.com/images/I/51F6FClq10L._SX300_SY300_QL70_FMwebp_.jpg</t>
  </si>
  <si>
    <t>https://www.amazon.in/OnePlus-inches-Smart-Android-Black/dp/B09Q5P2MT3/ref=sr_1_100?qid=1672909129&amp;s=electronics&amp;sr=1-100</t>
  </si>
  <si>
    <t>B08HDH26JX</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</si>
  <si>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</si>
  <si>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</si>
  <si>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</si>
  <si>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</si>
  <si>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</si>
  <si>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</si>
  <si>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</si>
  <si>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</si>
  <si>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</si>
  <si>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</si>
  <si>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</si>
  <si>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</si>
  <si>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</si>
  <si>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</si>
  <si>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</si>
  <si>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</si>
  <si>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</si>
  <si>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</si>
  <si>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</si>
  <si>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</si>
  <si>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</si>
  <si>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</si>
  <si>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</si>
  <si>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</si>
  <si>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</si>
  <si>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</si>
  <si>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</si>
  <si>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</si>
  <si>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</si>
  <si>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</si>
  <si>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</si>
  <si>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</si>
  <si>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</si>
  <si>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</si>
  <si>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</si>
  <si>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</si>
  <si>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</si>
  <si>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</si>
  <si>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</si>
  <si>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</si>
  <si>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</si>
  <si>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</si>
  <si>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</si>
  <si>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</si>
  <si>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</si>
  <si>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</si>
  <si>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</si>
  <si>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</si>
  <si>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</si>
  <si>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</si>
  <si>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</si>
  <si>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</si>
  <si>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</si>
  <si>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</si>
  <si>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</si>
  <si>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</si>
  <si>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</si>
  <si>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</si>
  <si>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</si>
  <si>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</si>
  <si>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</si>
  <si>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</si>
  <si>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</si>
  <si>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</si>
  <si>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</si>
  <si>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</si>
  <si>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</si>
  <si>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</si>
  <si>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</si>
  <si>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</si>
  <si>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</si>
  <si>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</si>
  <si>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</si>
  <si>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</si>
  <si>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</si>
  <si>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</si>
  <si>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</si>
  <si>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</si>
  <si>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</si>
  <si>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</si>
  <si>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</si>
  <si>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</si>
  <si>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</si>
  <si>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</si>
  <si>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</si>
  <si>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</si>
  <si>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</si>
  <si>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</si>
  <si>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</si>
  <si>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</si>
  <si>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</si>
  <si>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</si>
  <si>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</si>
  <si>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</si>
  <si>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</si>
  <si>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</si>
  <si>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</si>
  <si>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</si>
  <si>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</si>
  <si>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</si>
  <si>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</si>
  <si>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</si>
  <si>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</si>
  <si>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</si>
  <si>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</si>
  <si>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</si>
  <si>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</si>
  <si>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</si>
  <si>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</si>
  <si>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</si>
  <si>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</si>
  <si>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</si>
  <si>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</si>
  <si>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</si>
  <si>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</si>
  <si>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</si>
  <si>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</si>
  <si>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</si>
  <si>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</si>
  <si>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</si>
  <si>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</si>
  <si>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</si>
  <si>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</si>
  <si>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</si>
  <si>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</si>
  <si>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</si>
  <si>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</si>
  <si>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</si>
  <si>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</si>
  <si>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</si>
  <si>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</si>
  <si>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</si>
  <si>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</si>
  <si>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</si>
  <si>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</si>
  <si>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</si>
  <si>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</si>
  <si>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</si>
  <si>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</si>
  <si>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</si>
  <si>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</si>
  <si>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</si>
  <si>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</si>
  <si>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</si>
  <si>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</si>
  <si>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</si>
  <si>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</si>
  <si>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</si>
  <si>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</si>
  <si>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https://m.media-amazon.com/images/W/WEBP_402378-T2/images/I/41jk4zYjTsL._SX300_SY300_QL70_FMwebp_.jpg</t>
  </si>
  <si>
    <t>B09YL9SN9B</t>
  </si>
  <si>
    <t>LG 80 cm (32 inches) HD Ready Smart LED TV 32LQ576BPSA (Ceramic Black)</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</si>
  <si>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</si>
  <si>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</si>
  <si>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</si>
  <si>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</si>
  <si>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</si>
  <si>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</si>
  <si>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</si>
  <si>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</si>
  <si>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https://m.media-amazon.com/images/W/WEBP_402378-T1/images/I/41+3EsgcpzL._SY300_SX300_.jpg</t>
  </si>
  <si>
    <t>B09TT6BFDX</t>
  </si>
  <si>
    <t>Cotbolt Silicone Protective Case Cover for LG an MR21GA Magic Remote Shockproof for LG Smart TV Remote 2021 Protective Skin Waterproof Anti Lost (Black) (Remote Not Included)</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</si>
  <si>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</si>
  <si>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</si>
  <si>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</si>
  <si>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</si>
  <si>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</si>
  <si>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</si>
  <si>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</si>
  <si>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</si>
  <si>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</si>
  <si>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</si>
  <si>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</si>
  <si>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</si>
  <si>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</si>
  <si>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</si>
  <si>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</si>
  <si>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</si>
  <si>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</si>
  <si>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</si>
  <si>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</si>
  <si>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</si>
  <si>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</si>
  <si>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</si>
  <si>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</si>
  <si>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</si>
  <si>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</si>
  <si>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</si>
  <si>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</si>
  <si>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</si>
  <si>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</si>
  <si>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</si>
  <si>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</si>
  <si>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</si>
  <si>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</si>
  <si>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https://m.media-amazon.com/images/W/WEBP_402378-T1/images/I/41ipWb8mrKL._SX300_SY300_QL70_FMwebp_.jpg</t>
  </si>
  <si>
    <t>B0B21C4BMX</t>
  </si>
  <si>
    <t>Portronics Konnect Spydr 31 3-in-1 Multi Functional Cable with 3.0A Output, Tangle Resistant, 1.2M Length, Nylon Braided(Zebra)</t>
  </si>
  <si>
    <t>3.0A Output|PVC + Nylon Braided|Tangle Resistant|1.2M Length</t>
  </si>
  <si>
    <t>SyedShoaib Afnan,Deepak Gogia,stuartb4u,Ramanasai Rupanagudi Venkata,ABC Thiruvananthapuram,Aneesh Suresh,SunDeeP ChebrolU,harsh shah</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</si>
  <si>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</si>
  <si>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</si>
  <si>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</si>
  <si>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</si>
  <si>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</si>
  <si>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</si>
  <si>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</si>
  <si>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</si>
  <si>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</si>
  <si>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</si>
  <si>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</si>
  <si>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</si>
  <si>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</si>
  <si>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</si>
  <si>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</si>
  <si>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</si>
  <si>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</si>
  <si>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</si>
  <si>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</si>
  <si>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</si>
  <si>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</si>
  <si>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</si>
  <si>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</si>
  <si>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</si>
  <si>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</si>
  <si>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</si>
  <si>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</si>
  <si>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</si>
  <si>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</si>
  <si>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</si>
  <si>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</si>
  <si>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</si>
  <si>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</si>
  <si>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</si>
  <si>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</si>
  <si>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</si>
  <si>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</si>
  <si>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</si>
  <si>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</si>
  <si>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</si>
  <si>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</si>
  <si>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</si>
  <si>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</si>
  <si>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</si>
  <si>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</si>
  <si>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</si>
  <si>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</si>
  <si>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</si>
  <si>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</si>
  <si>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</si>
  <si>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</si>
  <si>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</si>
  <si>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</si>
  <si>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</si>
  <si>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</si>
  <si>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</si>
  <si>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</si>
  <si>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</si>
  <si>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</si>
  <si>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</si>
  <si>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</si>
  <si>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</si>
  <si>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</si>
  <si>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</si>
  <si>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</si>
  <si>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</si>
  <si>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</si>
  <si>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</si>
  <si>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</si>
  <si>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</si>
  <si>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</si>
  <si>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</si>
  <si>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</si>
  <si>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</si>
  <si>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</si>
  <si>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</si>
  <si>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</si>
  <si>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</si>
  <si>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</si>
  <si>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</si>
  <si>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</si>
  <si>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</si>
  <si>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</si>
  <si>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</si>
  <si>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</si>
  <si>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</si>
  <si>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</si>
  <si>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</si>
  <si>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</si>
  <si>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</si>
  <si>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</si>
  <si>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</si>
  <si>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</si>
  <si>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</si>
  <si>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</si>
  <si>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</si>
  <si>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</si>
  <si>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</si>
  <si>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</si>
  <si>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</si>
  <si>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</si>
  <si>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</si>
  <si>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</si>
  <si>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</si>
  <si>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</si>
  <si>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</si>
  <si>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</si>
  <si>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</si>
  <si>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</si>
  <si>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</si>
  <si>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</si>
  <si>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</si>
  <si>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https://m.media-amazon.com/images/I/21fnxCjCF1L._SX300_SY300_QL70_FMwebp_.jpg</t>
  </si>
  <si>
    <t>B082T6GVG9</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</si>
  <si>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</si>
  <si>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</si>
  <si>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</si>
  <si>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</si>
  <si>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</si>
  <si>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</si>
  <si>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</si>
  <si>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</si>
  <si>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</si>
  <si>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</si>
  <si>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</si>
  <si>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</si>
  <si>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</si>
  <si>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</si>
  <si>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</si>
  <si>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</si>
  <si>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</si>
  <si>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</si>
  <si>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</si>
  <si>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</si>
  <si>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</si>
  <si>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</si>
  <si>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</si>
  <si>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</si>
  <si>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</si>
  <si>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</si>
  <si>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</si>
  <si>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</si>
  <si>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</si>
  <si>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</si>
  <si>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</si>
  <si>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</si>
  <si>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</si>
  <si>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</si>
  <si>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</si>
  <si>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</si>
  <si>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</si>
  <si>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</si>
  <si>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</si>
  <si>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https://m.media-amazon.com/images/I/41alINWQKXL._SX300_SY300_QL70_FMwebp_.jpg</t>
  </si>
  <si>
    <t>https://www.amazon.in/Indestructible-Type-C-Cable-Type-Phones/dp/B071SDRGWL/ref=sr_1_158?qid=1672909131&amp;s=electronics&amp;sr=1-158</t>
  </si>
  <si>
    <t>B08PSQRW2T</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</si>
  <si>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</si>
  <si>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</si>
  <si>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</si>
  <si>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</si>
  <si>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https://m.media-amazon.com/images/I/41wI9GGhTHL._SX300_SY300_QL70_FMwebp_.jpg</t>
  </si>
  <si>
    <t>https://www.amazon.in/Charging-Braided-Compatible-Samsung-Galaxy/dp/B08PSQRW2T/ref=sr_1_159?qid=1672909131&amp;s=electronics&amp;sr=1-159</t>
  </si>
  <si>
    <t>B0859M539M</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</si>
  <si>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</si>
  <si>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</si>
  <si>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</si>
  <si>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</si>
  <si>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</si>
  <si>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</si>
  <si>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</si>
  <si>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</si>
  <si>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</si>
  <si>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</si>
  <si>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</si>
  <si>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</si>
  <si>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</si>
  <si>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</si>
  <si>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</si>
  <si>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</si>
  <si>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</si>
  <si>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</si>
  <si>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</si>
  <si>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</si>
  <si>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</si>
  <si>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</si>
  <si>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</si>
  <si>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</si>
  <si>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</si>
  <si>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</si>
  <si>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</si>
  <si>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</si>
  <si>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</si>
  <si>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</si>
  <si>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</si>
  <si>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</si>
  <si>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</si>
  <si>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</si>
  <si>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</si>
  <si>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</si>
  <si>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</si>
  <si>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</si>
  <si>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</si>
  <si>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https://m.media-amazon.com/images/W/WEBP_402378-T1/images/I/31OIv762uSL._SX300_SY300_QL70_FMwebp_.jpg</t>
  </si>
  <si>
    <t>https://www.amazon.in/AmazonBasics-Nylon-Braided-Lightning-Cable/dp/B082T6GXS5/ref=sr_1_165?qid=1672909131&amp;s=electronics&amp;sr=1-165</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</si>
  <si>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</si>
  <si>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</si>
  <si>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</si>
  <si>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</si>
  <si>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</si>
  <si>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</si>
  <si>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B005LJQMCK</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</si>
  <si>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</si>
  <si>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Mahender Singh,Vinay,Supratim Banerjee,Vinod Bhattu,Amitabha,RISHAV RAJ,khushal027,Shubham Gupta</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</si>
  <si>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</si>
  <si>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</si>
  <si>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</si>
  <si>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</si>
  <si>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</si>
  <si>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</si>
  <si>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</si>
  <si>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</si>
  <si>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</si>
  <si>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</si>
  <si>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</si>
  <si>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</si>
  <si>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</si>
  <si>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</si>
  <si>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</si>
  <si>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</si>
  <si>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</si>
  <si>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</si>
  <si>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https://m.media-amazon.com/images/I/41HhmJpfjNL._SX300_SY300_QL70_FMwebp_.jpg</t>
  </si>
  <si>
    <t>https://www.amazon.in/VU-inches-Premium-Ultra-Smart/dp/B0BB3CBFBM/ref=sr_1_169?qid=1672909133&amp;s=electronics&amp;sr=1-169</t>
  </si>
  <si>
    <t>B08QSDKFGQ</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</si>
  <si>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</si>
  <si>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</si>
  <si>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</si>
  <si>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</si>
  <si>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https://m.media-amazon.com/images/W/WEBP_402378-T1/images/I/41+b6inZEkL._SX300_SY300_.jpg</t>
  </si>
  <si>
    <t>https://www.amazon.in/Samsung-inches-Wondertainment-Ready-UA32TE40AAKBXL/dp/B08PV1X771/ref=sr_1_171?qid=1672909133&amp;s=electronics&amp;sr=1-171</t>
  </si>
  <si>
    <t>B07YTNKVJQ</t>
  </si>
  <si>
    <t>https://m.media-amazon.com/images/W/WEBP_402378-T1/images/I/21WhHd9leXL._SX300_SY300_QL70_FMwebp_.jpg</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</si>
  <si>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</si>
  <si>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</si>
  <si>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</si>
  <si>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</si>
  <si>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</si>
  <si>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</si>
  <si>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</si>
  <si>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</si>
  <si>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</si>
  <si>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</si>
  <si>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</si>
  <si>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</si>
  <si>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</si>
  <si>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</si>
  <si>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</si>
  <si>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</si>
  <si>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</si>
  <si>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</si>
  <si>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</si>
  <si>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https://m.media-amazon.com/images/W/WEBP_402378-T2/images/I/21fnuilweNL._SY445_SX342_QL70_FMwebp_.jpg</t>
  </si>
  <si>
    <t>https://www.amazon.in/Belkin-Lightning-iPhone-Charging-MFi-Certified/dp/B084N133Y7/ref=sr_1_175?qid=1672909133&amp;s=electronics&amp;sr=1-175</t>
  </si>
  <si>
    <t>B088Z1YWBC</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</si>
  <si>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</si>
  <si>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</si>
  <si>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</si>
  <si>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</si>
  <si>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</si>
  <si>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</si>
  <si>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</si>
  <si>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</si>
  <si>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</si>
  <si>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</si>
  <si>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</si>
  <si>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</si>
  <si>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</si>
  <si>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</si>
  <si>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</si>
  <si>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</si>
  <si>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</si>
  <si>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</si>
  <si>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</si>
  <si>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</si>
  <si>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</si>
  <si>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</si>
  <si>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</si>
  <si>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</si>
  <si>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</si>
  <si>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</si>
  <si>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</si>
  <si>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</si>
  <si>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</si>
  <si>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</si>
  <si>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</si>
  <si>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</si>
  <si>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https://m.media-amazon.com/images/W/WEBP_402378-T1/images/I/41OrFRgZhYL._SX300_SY300_QL70_FMwebp_.jpg</t>
  </si>
  <si>
    <t>https://www.amazon.in/AmazonBasics-Digital-Optical-Converter-Adapter/dp/B07KSB1MLX/ref=sr_1_179?qid=1672909133&amp;s=electronics&amp;sr=1-179</t>
  </si>
  <si>
    <t>B081FG1QYX</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</si>
  <si>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</si>
  <si>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</si>
  <si>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</si>
  <si>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</si>
  <si>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</si>
  <si>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</si>
  <si>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</si>
  <si>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</si>
  <si>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</si>
  <si>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</si>
  <si>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</si>
  <si>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</si>
  <si>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</si>
  <si>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</si>
  <si>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</si>
  <si>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</si>
  <si>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</si>
  <si>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</si>
  <si>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</si>
  <si>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</si>
  <si>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</si>
  <si>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</si>
  <si>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</si>
  <si>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</si>
  <si>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</si>
  <si>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</si>
  <si>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</si>
  <si>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</si>
  <si>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</si>
  <si>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</si>
  <si>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</si>
  <si>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</si>
  <si>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</si>
  <si>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</si>
  <si>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</si>
  <si>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</si>
  <si>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</si>
  <si>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</si>
  <si>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</si>
  <si>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</si>
  <si>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</si>
  <si>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</si>
  <si>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</si>
  <si>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</si>
  <si>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</si>
  <si>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</si>
  <si>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</si>
  <si>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</si>
  <si>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</si>
  <si>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</si>
  <si>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</si>
  <si>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</si>
  <si>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</si>
  <si>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</si>
  <si>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</si>
  <si>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</si>
  <si>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https://m.media-amazon.com/images/I/51sUInS8MiL._SY300_SX300_QL70_FMwebp_.jpg</t>
  </si>
  <si>
    <t>https://www.amazon.in/Acer-inches-Ready-Android-AR32AR2841HDSB/dp/B0B9959XF3/ref=sr_1_188?qid=1672909133&amp;s=electronics&amp;sr=1-188</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</si>
  <si>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</si>
  <si>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</si>
  <si>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</si>
  <si>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</si>
  <si>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</si>
  <si>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</si>
  <si>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</si>
  <si>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</si>
  <si>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</si>
  <si>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</si>
  <si>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Shweta Bairagi,Sarathi,Abhishek,AAR,Deepak Rai,Shefaz,Nilesh P.,DEEPAK</t>
  </si>
  <si>
    <t>R3WPIQCSIWIMK,R1ANFA2SPBTDL,R2P816U6PY0U3Y,R28AU62UTEENY,R2YH785B1MQJI2,R2LM3S536I6Z7M,R1FCXDQ5IID48F,R3FTMVP0OKIYMY</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</si>
  <si>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</si>
  <si>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</si>
  <si>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</si>
  <si>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</si>
  <si>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https://www.amazon.in/Acer-inches-Ultra-Android-AR55AR2851UDFL/dp/B0B1YZ9CB8/ref=sr_1_191?qid=1672909133&amp;s=electronics&amp;sr=1-191</t>
  </si>
  <si>
    <t>B09YLYB9PB</t>
  </si>
  <si>
    <t>https://m.media-amazon.com/images/W/WEBP_402378-T2/images/I/414P4JCZY-L._SX300_SY300_QL70_FMwebp_.jpg</t>
  </si>
  <si>
    <t>B08CTNJ985</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</si>
  <si>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</si>
  <si>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</si>
  <si>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</si>
  <si>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https://m.media-amazon.com/images/I/416qO6VZHgL._SX300_SY300_QL70_FMwebp_.jpg</t>
  </si>
  <si>
    <t>https://www.amazon.in/Wayona-Charging-Charger-Samsung-Galaxy/dp/B08CTNJ985/ref=sr_1_193?qid=1672909134&amp;s=electronics&amp;sr=1-193</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</si>
  <si>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</si>
  <si>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</si>
  <si>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</si>
  <si>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</si>
  <si>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</si>
  <si>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</si>
  <si>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</si>
  <si>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</si>
  <si>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</si>
  <si>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</si>
  <si>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</si>
  <si>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</si>
  <si>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</si>
  <si>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</si>
  <si>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</si>
  <si>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</si>
  <si>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</si>
  <si>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</si>
  <si>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</si>
  <si>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</si>
  <si>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</si>
  <si>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</si>
  <si>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https://m.media-amazon.com/images/I/41EhlNJ-v8L._SX300_SY300_QL70_FMwebp_.jpg</t>
  </si>
  <si>
    <t>https://www.amazon.in/Charging-Braided-Compatible-Samsung-Galaxy/dp/B08PSVBB2X/ref=sr_1_197?qid=1672909134&amp;s=electronics&amp;sr=1-197</t>
  </si>
  <si>
    <t>B0B3MQXNFB</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</si>
  <si>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</si>
  <si>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</si>
  <si>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</si>
  <si>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</si>
  <si>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</si>
  <si>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</si>
  <si>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</si>
  <si>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</si>
  <si>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</si>
  <si>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</si>
  <si>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</si>
  <si>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</si>
  <si>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</si>
  <si>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</si>
  <si>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</si>
  <si>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</si>
  <si>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</si>
  <si>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</si>
  <si>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</si>
  <si>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</si>
  <si>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</si>
  <si>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</si>
  <si>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</si>
  <si>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</si>
  <si>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</si>
  <si>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</si>
  <si>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</si>
  <si>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</si>
  <si>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</si>
  <si>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</si>
  <si>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</si>
  <si>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</si>
  <si>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</si>
  <si>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</si>
  <si>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</si>
  <si>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</si>
  <si>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</si>
  <si>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</si>
  <si>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</si>
  <si>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</si>
  <si>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</si>
  <si>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</si>
  <si>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</si>
  <si>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</si>
  <si>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</si>
  <si>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</si>
  <si>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</si>
  <si>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</si>
  <si>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</si>
  <si>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</si>
  <si>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</si>
  <si>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</si>
  <si>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</si>
  <si>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</si>
  <si>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</si>
  <si>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</si>
  <si>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</si>
  <si>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</si>
  <si>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</si>
  <si>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</si>
  <si>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</si>
  <si>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</si>
  <si>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</si>
  <si>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</si>
  <si>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</si>
  <si>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</si>
  <si>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</si>
  <si>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</si>
  <si>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</si>
  <si>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</si>
  <si>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</si>
  <si>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</si>
  <si>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</si>
  <si>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</si>
  <si>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</si>
  <si>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</si>
  <si>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</si>
  <si>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</si>
  <si>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</si>
  <si>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</si>
  <si>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</si>
  <si>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</si>
  <si>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</si>
  <si>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</si>
  <si>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</si>
  <si>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</si>
  <si>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</si>
  <si>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</si>
  <si>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</si>
  <si>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</si>
  <si>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</si>
  <si>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</si>
  <si>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</si>
  <si>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</si>
  <si>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</si>
  <si>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</si>
  <si>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</si>
  <si>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</si>
  <si>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</si>
  <si>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</si>
  <si>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</si>
  <si>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</si>
  <si>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</si>
  <si>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</si>
  <si>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</si>
  <si>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</si>
  <si>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</si>
  <si>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</si>
  <si>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</si>
  <si>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</si>
  <si>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</si>
  <si>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</si>
  <si>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</si>
  <si>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</si>
  <si>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</si>
  <si>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https://m.media-amazon.com/images/I/41Fu3K9KAZL._SX300_SY300_QL70_FMwebp_.jpg</t>
  </si>
  <si>
    <t>https://www.amazon.in/DURACELL-Micro-braided-Charge-Cable/dp/B09C6FML9B/ref=sr_1_214?qid=1672909134&amp;s=electronics&amp;sr=1-214</t>
  </si>
  <si>
    <t>B0B65MJ45G</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</si>
  <si>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</si>
  <si>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</si>
  <si>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</si>
  <si>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</si>
  <si>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</si>
  <si>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</si>
  <si>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</si>
  <si>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</si>
  <si>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</si>
  <si>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</si>
  <si>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</si>
  <si>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</si>
  <si>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</si>
  <si>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</si>
  <si>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</si>
  <si>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</si>
  <si>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</si>
  <si>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</si>
  <si>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</si>
  <si>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</si>
  <si>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https://m.media-amazon.com/images/I/21rGO6HtUxL._SY445_SX342_QL70_FMwebp_.jpg</t>
  </si>
  <si>
    <t>https://www.amazon.in/Belkin-Lightning-AirPods-MFi-Certified-Charging/dp/B084MZXJN6/ref=sr_1_218?qid=1672909135&amp;s=electronics&amp;sr=1-218</t>
  </si>
  <si>
    <t>B08XMG618K</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</si>
  <si>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</si>
  <si>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</si>
  <si>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</si>
  <si>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</si>
  <si>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</si>
  <si>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</si>
  <si>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</si>
  <si>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</si>
  <si>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</si>
  <si>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</si>
  <si>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</si>
  <si>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</si>
  <si>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</si>
  <si>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</si>
  <si>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</si>
  <si>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</si>
  <si>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</si>
  <si>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</si>
  <si>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</si>
  <si>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</si>
  <si>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</si>
  <si>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</si>
  <si>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</si>
  <si>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</si>
  <si>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</si>
  <si>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</si>
  <si>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</si>
  <si>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</si>
  <si>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</si>
  <si>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</si>
  <si>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</si>
  <si>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</si>
  <si>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</si>
  <si>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</si>
  <si>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</si>
  <si>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</si>
  <si>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</si>
  <si>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</si>
  <si>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</si>
  <si>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</si>
  <si>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</si>
  <si>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</si>
  <si>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</si>
  <si>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</si>
  <si>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</si>
  <si>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</si>
  <si>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</si>
  <si>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</si>
  <si>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</si>
  <si>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</si>
  <si>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</si>
  <si>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</si>
  <si>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</si>
  <si>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</si>
  <si>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</si>
  <si>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</si>
  <si>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</si>
  <si>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</si>
  <si>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</si>
  <si>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</si>
  <si>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</si>
  <si>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</si>
  <si>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</si>
  <si>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</si>
  <si>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</si>
  <si>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</si>
  <si>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</si>
  <si>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</si>
  <si>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</si>
  <si>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</si>
  <si>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</si>
  <si>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Digvijay Kharbas,D,Vibhor,Asha,RoRo,tanya,Sai Tenish Harsha,Aasif Shaik</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</si>
  <si>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</si>
  <si>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</si>
  <si>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</si>
  <si>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</si>
  <si>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</si>
  <si>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</si>
  <si>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</si>
  <si>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</si>
  <si>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</si>
  <si>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</si>
  <si>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</si>
  <si>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</si>
  <si>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</si>
  <si>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</si>
  <si>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</si>
  <si>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</si>
  <si>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</si>
  <si>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</si>
  <si>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</si>
  <si>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</si>
  <si>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</si>
  <si>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</si>
  <si>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</si>
  <si>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</si>
  <si>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</si>
  <si>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</si>
  <si>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</si>
  <si>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</si>
  <si>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</si>
  <si>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</si>
  <si>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</si>
  <si>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</si>
  <si>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</si>
  <si>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</si>
  <si>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</si>
  <si>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</si>
  <si>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</si>
  <si>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</si>
  <si>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</si>
  <si>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</si>
  <si>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</si>
  <si>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</si>
  <si>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</si>
  <si>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</si>
  <si>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</si>
  <si>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</si>
  <si>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</si>
  <si>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</si>
  <si>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</si>
  <si>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</si>
  <si>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</si>
  <si>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</si>
  <si>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</si>
  <si>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</si>
  <si>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</si>
  <si>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</si>
  <si>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</si>
  <si>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</si>
  <si>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</si>
  <si>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</si>
  <si>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</si>
  <si>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</si>
  <si>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</si>
  <si>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</si>
  <si>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</si>
  <si>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</si>
  <si>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</si>
  <si>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</si>
  <si>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</si>
  <si>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</si>
  <si>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</si>
  <si>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</si>
  <si>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</si>
  <si>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</si>
  <si>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</si>
  <si>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</si>
  <si>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</si>
  <si>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</si>
  <si>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</si>
  <si>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</si>
  <si>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</si>
  <si>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</si>
  <si>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</si>
  <si>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</si>
  <si>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</si>
  <si>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</si>
  <si>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</si>
  <si>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</si>
  <si>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</si>
  <si>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</si>
  <si>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</si>
  <si>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</si>
  <si>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</si>
  <si>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</si>
  <si>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</si>
  <si>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</si>
  <si>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</si>
  <si>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</si>
  <si>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</si>
  <si>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</si>
  <si>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</si>
  <si>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</si>
  <si>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</si>
  <si>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</si>
  <si>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</si>
  <si>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</si>
  <si>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</si>
  <si>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</si>
  <si>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https://m.media-amazon.com/images/I/41ovRStbxUL._SX300_SY300_QL70_FMwebp_.jpg</t>
  </si>
  <si>
    <t>B07JH1CBGW</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</si>
  <si>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</si>
  <si>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</si>
  <si>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</si>
  <si>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</si>
  <si>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</si>
  <si>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</si>
  <si>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</si>
  <si>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</si>
  <si>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</si>
  <si>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</si>
  <si>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</si>
  <si>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</si>
  <si>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</si>
  <si>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</si>
  <si>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</si>
  <si>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</si>
  <si>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</si>
  <si>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</si>
  <si>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</si>
  <si>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</si>
  <si>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</si>
  <si>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</si>
  <si>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</si>
  <si>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</si>
  <si>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</si>
  <si>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</si>
  <si>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</si>
  <si>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</si>
  <si>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</si>
  <si>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</si>
  <si>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</si>
  <si>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</si>
  <si>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</si>
  <si>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</si>
  <si>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</si>
  <si>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</si>
  <si>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</si>
  <si>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</si>
  <si>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</si>
  <si>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</si>
  <si>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</si>
  <si>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</si>
  <si>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</si>
  <si>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</si>
  <si>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</si>
  <si>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</si>
  <si>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</si>
  <si>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</si>
  <si>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</si>
  <si>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</si>
  <si>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</si>
  <si>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</si>
  <si>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</si>
  <si>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</si>
  <si>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</si>
  <si>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</si>
  <si>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</si>
  <si>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</si>
  <si>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</si>
  <si>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</si>
  <si>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</si>
  <si>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</si>
  <si>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</si>
  <si>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</si>
  <si>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</si>
  <si>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</si>
  <si>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</si>
  <si>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</si>
  <si>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</si>
  <si>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</si>
  <si>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</si>
  <si>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</si>
  <si>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</si>
  <si>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</si>
  <si>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</si>
  <si>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</si>
  <si>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</si>
  <si>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</si>
  <si>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</si>
  <si>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</si>
  <si>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</si>
  <si>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</si>
  <si>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</si>
  <si>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</si>
  <si>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</si>
  <si>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</si>
  <si>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</si>
  <si>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</si>
  <si>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</si>
  <si>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</si>
  <si>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</si>
  <si>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</si>
  <si>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</si>
  <si>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</si>
  <si>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</si>
  <si>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</si>
  <si>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</si>
  <si>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</si>
  <si>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</si>
  <si>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</si>
  <si>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</si>
  <si>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</si>
  <si>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</si>
  <si>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</si>
  <si>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</si>
  <si>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</si>
  <si>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</si>
  <si>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</si>
  <si>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</si>
  <si>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</si>
  <si>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</si>
  <si>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</si>
  <si>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</si>
  <si>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</si>
  <si>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</si>
  <si>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</si>
  <si>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</si>
  <si>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</si>
  <si>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</si>
  <si>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</si>
  <si>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</si>
  <si>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</si>
  <si>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https://m.media-amazon.com/images/W/WEBP_402378-T2/images/I/31q4l5k9uOL._SX300_SY300_QL70_FMwebp_.jpg</t>
  </si>
  <si>
    <t>https://www.amazon.in/Zebronics-charging-capacity-durability-Black/dp/B0B65P827P/ref=sr_1_256?qid=1672909136&amp;s=electronics&amp;sr=1-256</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</si>
  <si>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</si>
  <si>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</si>
  <si>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</si>
  <si>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</si>
  <si>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</si>
  <si>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</si>
  <si>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</si>
  <si>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</si>
  <si>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</si>
  <si>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</si>
  <si>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</si>
  <si>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</si>
  <si>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</si>
  <si>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</si>
  <si>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</si>
  <si>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</si>
  <si>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</si>
  <si>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</si>
  <si>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</si>
  <si>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</si>
  <si>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</si>
  <si>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</si>
  <si>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</si>
  <si>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</si>
  <si>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</si>
  <si>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</si>
  <si>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</si>
  <si>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</si>
  <si>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</si>
  <si>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</si>
  <si>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</si>
  <si>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</si>
  <si>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</si>
  <si>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</si>
  <si>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</si>
  <si>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</si>
  <si>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</si>
  <si>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</si>
  <si>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</si>
  <si>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</si>
  <si>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</si>
  <si>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</si>
  <si>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</si>
  <si>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https://m.media-amazon.com/images/W/WEBP_402378-T2/images/I/31VemHkewfL._SX300_SY300_QL70_FMwebp_.jpg</t>
  </si>
  <si>
    <t>https://www.amazon.in/Ambrane-Charging-Neckband-Wireless-ACT/dp/B09YLX91QR/ref=sr_1_272?qid=1672909138&amp;s=electronics&amp;sr=1-272</t>
  </si>
  <si>
    <t>B081FJWN52</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</si>
  <si>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</si>
  <si>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</si>
  <si>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</si>
  <si>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</si>
  <si>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</si>
  <si>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</si>
  <si>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</si>
  <si>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</si>
  <si>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</si>
  <si>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</si>
  <si>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</si>
  <si>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</si>
  <si>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</si>
  <si>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</si>
  <si>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</si>
  <si>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</si>
  <si>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</si>
  <si>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</si>
  <si>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</si>
  <si>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</si>
  <si>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</si>
  <si>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</si>
  <si>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</si>
  <si>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</si>
  <si>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</si>
  <si>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</si>
  <si>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</si>
  <si>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</si>
  <si>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</si>
  <si>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</si>
  <si>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</si>
  <si>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</si>
  <si>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</si>
  <si>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</si>
  <si>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</si>
  <si>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</si>
  <si>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</si>
  <si>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</si>
  <si>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https://m.media-amazon.com/images/W/WEBP_402378-T1/images/I/41pOYlC-U8L._SX300_SY300_QL70_FMwebp_.jpg</t>
  </si>
  <si>
    <t>https://www.amazon.in/AmazonBasics-USB-Type-C-2-0-Cable/dp/B01GGKZ4NU/ref=sr_1_288?qid=1672909138&amp;s=electronics&amp;sr=1-288</t>
  </si>
  <si>
    <t>B09BW2GP18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</si>
  <si>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</si>
  <si>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</si>
  <si>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</si>
  <si>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</si>
  <si>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</si>
  <si>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</si>
  <si>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</si>
  <si>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</si>
  <si>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</si>
  <si>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</si>
  <si>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</si>
  <si>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</si>
  <si>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</si>
  <si>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</si>
  <si>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</si>
  <si>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</si>
  <si>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</si>
  <si>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</si>
  <si>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</si>
  <si>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</si>
  <si>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</si>
  <si>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</si>
  <si>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</si>
  <si>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</si>
  <si>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</si>
  <si>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</si>
  <si>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</si>
  <si>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</si>
  <si>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</si>
  <si>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</si>
  <si>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</si>
  <si>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</si>
  <si>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</si>
  <si>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</si>
  <si>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</si>
  <si>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</si>
  <si>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</si>
  <si>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</si>
  <si>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</si>
  <si>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</si>
  <si>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https://m.media-amazon.com/images/I/41Ft9wrU55L._SX300_SY300_QL70_FMwebp_.jpg</t>
  </si>
  <si>
    <t>https://www.amazon.in/Storite-Feet-Micro-USB-Cable/dp/B07924P3C5/ref=sr_1_292?qid=1672909139&amp;s=electronics&amp;sr=1-292</t>
  </si>
  <si>
    <t>B08N1WL9XW</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</si>
  <si>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</si>
  <si>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</si>
  <si>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</si>
  <si>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</si>
  <si>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Samadhan patil,ARUN,govind,kishor Wankhade,Rawal Singh Bhati,Naryain,Renuka,Shim</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</si>
  <si>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</si>
  <si>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</si>
  <si>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</si>
  <si>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</si>
  <si>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</si>
  <si>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</si>
  <si>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</si>
  <si>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</si>
  <si>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</si>
  <si>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</si>
  <si>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</si>
  <si>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</si>
  <si>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</si>
  <si>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</si>
  <si>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</si>
  <si>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</si>
  <si>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</si>
  <si>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</si>
  <si>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https://www.amazon.in/Wayona-Charging-Charger-Samsung-Galaxy/dp/B08CT62BM1/ref=sr_1_326?qid=1672909140&amp;s=electronics&amp;sr=1-326</t>
  </si>
  <si>
    <t>B07CRL2GY6</t>
  </si>
  <si>
    <t>https://m.media-amazon.com/images/W/WEBP_402378-T1/images/I/31mfWNStU9L._SX300_SY300_QL70_FMwebp_.jpg</t>
  </si>
  <si>
    <t>https://www.amazon.in/Rugged-V3-Braided-Micro-Cable/dp/B07CRL2GY6/ref=sr_1_329?qid=1672909140&amp;s=electronics&amp;sr=1-329</t>
  </si>
  <si>
    <t>B07DWFX9YS</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</si>
  <si>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</si>
  <si>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</si>
  <si>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</si>
  <si>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</si>
  <si>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</si>
  <si>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</si>
  <si>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</si>
  <si>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</si>
  <si>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</si>
  <si>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</si>
  <si>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Vikas,Salil P.,PESI MEHTA,Dr.Sukhdev G. Punjabi,Satish Pasupuleti,Dr. N.,harry duggal,Nilesh</t>
  </si>
  <si>
    <t>https://m.media-amazon.com/images/I/41BIgj-8fML._SY300_SX300_QL70_FMwebp_.jpg</t>
  </si>
  <si>
    <t>https://www.amazon.in/AmazonBasics-High-Speed-Female-Extension-Cable/dp/B01D5H90L4/ref=sr_1_335?qid=1672909140&amp;s=electronics&amp;sr=1-335</t>
  </si>
  <si>
    <t>B07F1P8KNV</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</si>
  <si>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</si>
  <si>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</si>
  <si>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</si>
  <si>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</si>
  <si>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</si>
  <si>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</si>
  <si>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</si>
  <si>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</si>
  <si>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</si>
  <si>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</si>
  <si>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</si>
  <si>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</si>
  <si>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</si>
  <si>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</si>
  <si>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</si>
  <si>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</si>
  <si>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</si>
  <si>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</si>
  <si>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</si>
  <si>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</si>
  <si>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</si>
  <si>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</si>
  <si>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</si>
  <si>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</si>
  <si>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</si>
  <si>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</si>
  <si>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</si>
  <si>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</si>
  <si>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</si>
  <si>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</si>
  <si>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</si>
  <si>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</si>
  <si>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</si>
  <si>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</si>
  <si>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</si>
  <si>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</si>
  <si>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</si>
  <si>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</si>
  <si>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</si>
  <si>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</si>
  <si>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</si>
  <si>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</si>
  <si>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</si>
  <si>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</si>
  <si>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</si>
  <si>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</si>
  <si>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</si>
  <si>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</si>
  <si>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</si>
  <si>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</si>
  <si>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</si>
  <si>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</si>
  <si>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</si>
  <si>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</si>
  <si>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</si>
  <si>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</si>
  <si>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</si>
  <si>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</si>
  <si>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</si>
  <si>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</si>
  <si>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</si>
  <si>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</si>
  <si>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</si>
  <si>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</si>
  <si>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</si>
  <si>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</si>
  <si>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</si>
  <si>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</si>
  <si>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</si>
  <si>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</si>
  <si>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</si>
  <si>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</si>
  <si>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</si>
  <si>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</si>
  <si>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</si>
  <si>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</si>
  <si>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</si>
  <si>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</si>
  <si>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</si>
  <si>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</si>
  <si>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</si>
  <si>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</si>
  <si>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</si>
  <si>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</si>
  <si>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</si>
  <si>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</si>
  <si>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</si>
  <si>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</si>
  <si>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</si>
  <si>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</si>
  <si>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</si>
  <si>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</si>
  <si>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</si>
  <si>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</si>
  <si>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</si>
  <si>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</si>
  <si>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</si>
  <si>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</si>
  <si>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</si>
  <si>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</si>
  <si>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</si>
  <si>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</si>
  <si>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</si>
  <si>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</si>
  <si>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</si>
  <si>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</si>
  <si>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</si>
  <si>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</si>
  <si>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</si>
  <si>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</si>
  <si>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</si>
  <si>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</si>
  <si>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</si>
  <si>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</si>
  <si>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https://m.media-amazon.com/images/W/WEBP_402378-T1/images/I/41Y9XnzBHTL._SY300_SX300_QL70_FMwebp_.jpg</t>
  </si>
  <si>
    <t>https://www.amazon.in/Samsung-inches-Crystal-Ultra-UA55AUE60AKLXL/dp/B092BL5DCX/ref=sr_1_411?qid=1672909145&amp;s=electronics&amp;sr=1-411</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</si>
  <si>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</si>
  <si>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</si>
  <si>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Sachin Dsouza,Ashrith S,Sheetal Prasad,Vibhu,Bobby,Taj Mohammad,Sm,Mayank  Arora</t>
  </si>
  <si>
    <t>RR7JLC3VD2TBS,R3PG7SPU02XR6Z,R382LEGRZSS0UN,R1TFXCJ8YR6S8Z,R37IX8UNUF7V26,R188MKEOB6CXNH,R1WY278AMA2M2L,R1B9BGU3D96MM1</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</si>
  <si>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</si>
  <si>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</si>
  <si>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</si>
  <si>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</si>
  <si>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</si>
  <si>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</si>
  <si>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</si>
  <si>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</si>
  <si>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</si>
  <si>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</si>
  <si>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</si>
  <si>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</si>
  <si>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</si>
  <si>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</si>
  <si>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</si>
  <si>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</si>
  <si>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</si>
  <si>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</si>
  <si>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</si>
  <si>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</si>
  <si>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</si>
  <si>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</si>
  <si>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</si>
  <si>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</si>
  <si>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</si>
  <si>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</si>
  <si>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</si>
  <si>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</si>
  <si>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</si>
  <si>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</si>
  <si>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</si>
  <si>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</si>
  <si>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</si>
  <si>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AE7CFHY23VAJT2FI4NZKKP6GS2UQ</t>
  </si>
  <si>
    <t>Pranav</t>
  </si>
  <si>
    <t>RUB7U91HVZ30</t>
  </si>
  <si>
    <t>The cable works but is not 65W as advertised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</si>
  <si>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</si>
  <si>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</si>
  <si>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</si>
  <si>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</si>
  <si>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</si>
  <si>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</si>
  <si>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</si>
  <si>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</si>
  <si>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</si>
  <si>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</si>
  <si>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</si>
  <si>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</si>
  <si>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</si>
  <si>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</si>
  <si>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</si>
  <si>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</si>
  <si>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</si>
  <si>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</si>
  <si>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</si>
  <si>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</si>
  <si>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</si>
  <si>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</si>
  <si>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</si>
  <si>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</si>
  <si>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</si>
  <si>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</si>
  <si>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</si>
  <si>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</si>
  <si>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</si>
  <si>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</si>
  <si>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</si>
  <si>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</si>
  <si>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</si>
  <si>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</si>
  <si>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</si>
  <si>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</si>
  <si>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</si>
  <si>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</si>
  <si>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</si>
  <si>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</si>
  <si>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</si>
  <si>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</si>
  <si>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</si>
  <si>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</si>
  <si>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</si>
  <si>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</si>
  <si>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</si>
  <si>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</si>
  <si>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</si>
  <si>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</si>
  <si>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</si>
  <si>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</si>
  <si>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</si>
  <si>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</si>
  <si>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</si>
  <si>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</si>
  <si>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</si>
  <si>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</si>
  <si>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</si>
  <si>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</si>
  <si>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</si>
  <si>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</si>
  <si>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</si>
  <si>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</si>
  <si>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</si>
  <si>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</si>
  <si>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</si>
  <si>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</si>
  <si>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</si>
  <si>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</si>
  <si>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</si>
  <si>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</si>
  <si>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</si>
  <si>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</si>
  <si>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</si>
  <si>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</si>
  <si>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</si>
  <si>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</si>
  <si>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</si>
  <si>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</si>
  <si>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</si>
  <si>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</si>
  <si>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</si>
  <si>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</si>
  <si>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</si>
  <si>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</si>
  <si>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</si>
  <si>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</si>
  <si>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</si>
  <si>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</si>
  <si>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</si>
  <si>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</si>
  <si>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</si>
  <si>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</si>
  <si>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</si>
  <si>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</si>
  <si>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</si>
  <si>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</si>
  <si>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</si>
  <si>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</si>
  <si>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</si>
  <si>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</si>
  <si>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</si>
  <si>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</si>
  <si>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</si>
  <si>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</si>
  <si>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</si>
  <si>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</si>
  <si>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</si>
  <si>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</si>
  <si>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</si>
  <si>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</si>
  <si>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</si>
  <si>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</si>
  <si>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</si>
  <si>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</si>
  <si>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</si>
  <si>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</si>
  <si>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</si>
  <si>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</si>
  <si>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</si>
  <si>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</si>
  <si>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</si>
  <si>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</si>
  <si>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</si>
  <si>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</si>
  <si>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</si>
  <si>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</si>
  <si>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</si>
  <si>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</si>
  <si>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</si>
  <si>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</si>
  <si>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</si>
  <si>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</si>
  <si>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</si>
  <si>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</si>
  <si>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</si>
  <si>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</si>
  <si>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</si>
  <si>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</si>
  <si>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</si>
  <si>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</si>
  <si>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</si>
  <si>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</si>
  <si>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</si>
  <si>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</si>
  <si>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</si>
  <si>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</si>
  <si>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</si>
  <si>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</si>
  <si>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</si>
  <si>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</si>
  <si>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</si>
  <si>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</si>
  <si>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</si>
  <si>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</si>
  <si>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</si>
  <si>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</si>
  <si>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</si>
  <si>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</si>
  <si>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</si>
  <si>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</si>
  <si>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</si>
  <si>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</si>
  <si>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</si>
  <si>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</si>
  <si>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</si>
  <si>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</si>
  <si>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</si>
  <si>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</si>
  <si>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</si>
  <si>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</si>
  <si>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</si>
  <si>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</si>
  <si>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</si>
  <si>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</si>
  <si>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</si>
  <si>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</si>
  <si>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</si>
  <si>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</si>
  <si>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</si>
  <si>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</si>
  <si>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</si>
  <si>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</si>
  <si>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</si>
  <si>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</si>
  <si>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</si>
  <si>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</si>
  <si>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</si>
  <si>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</si>
  <si>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</si>
  <si>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</si>
  <si>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</si>
  <si>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</si>
  <si>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</si>
  <si>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</si>
  <si>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</si>
  <si>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</si>
  <si>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</si>
  <si>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</si>
  <si>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</si>
  <si>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</si>
  <si>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</si>
  <si>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</si>
  <si>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</si>
  <si>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</si>
  <si>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</si>
  <si>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</si>
  <si>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</si>
  <si>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</si>
  <si>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</si>
  <si>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</si>
  <si>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</si>
  <si>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</si>
  <si>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</si>
  <si>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</si>
  <si>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</si>
  <si>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</si>
  <si>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</si>
  <si>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</si>
  <si>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</si>
  <si>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</si>
  <si>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</si>
  <si>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</si>
  <si>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</si>
  <si>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</si>
  <si>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</si>
  <si>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</si>
  <si>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</si>
  <si>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</si>
  <si>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</si>
  <si>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</si>
  <si>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</si>
  <si>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</si>
  <si>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</si>
  <si>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</si>
  <si>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</si>
  <si>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</si>
  <si>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</si>
  <si>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</si>
  <si>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</si>
  <si>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</si>
  <si>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</si>
  <si>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</si>
  <si>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</si>
  <si>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</si>
  <si>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</si>
  <si>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</si>
  <si>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</si>
  <si>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</si>
  <si>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</si>
  <si>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</si>
  <si>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</si>
  <si>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</si>
  <si>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</si>
  <si>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</si>
  <si>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</si>
  <si>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</si>
  <si>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</si>
  <si>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</si>
  <si>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</si>
  <si>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</si>
  <si>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</si>
  <si>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</si>
  <si>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</si>
  <si>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</si>
  <si>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</si>
  <si>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</si>
  <si>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</si>
  <si>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</si>
  <si>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</si>
  <si>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</si>
  <si>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</si>
  <si>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</si>
  <si>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</si>
  <si>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</si>
  <si>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</si>
  <si>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</si>
  <si>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</si>
  <si>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</si>
  <si>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</si>
  <si>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</si>
  <si>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</si>
  <si>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</si>
  <si>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</si>
  <si>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</si>
  <si>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</si>
  <si>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</si>
  <si>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</si>
  <si>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</si>
  <si>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</si>
  <si>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</si>
  <si>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</si>
  <si>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</si>
  <si>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</si>
  <si>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</si>
  <si>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</si>
  <si>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</si>
  <si>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</si>
  <si>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</si>
  <si>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</si>
  <si>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</si>
  <si>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</si>
  <si>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</si>
  <si>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</si>
  <si>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</si>
  <si>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</si>
  <si>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MUNIYANDI. D,Rathod Ganesh.,Pankaj,Arulkumar M,S Anil Babu,srinivassan,Recardo,Suresh waghmare</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</si>
  <si>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</si>
  <si>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</si>
  <si>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</si>
  <si>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</si>
  <si>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</si>
  <si>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</si>
  <si>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</si>
  <si>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</si>
  <si>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</si>
  <si>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</si>
  <si>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</si>
  <si>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</si>
  <si>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</si>
  <si>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</si>
  <si>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</si>
  <si>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</si>
  <si>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</si>
  <si>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</si>
  <si>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</si>
  <si>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</si>
  <si>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</si>
  <si>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</si>
  <si>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</si>
  <si>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</si>
  <si>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</si>
  <si>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</si>
  <si>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</si>
  <si>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</si>
  <si>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</si>
  <si>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</si>
  <si>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</si>
  <si>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</si>
  <si>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</si>
  <si>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</si>
  <si>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</si>
  <si>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</si>
  <si>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</si>
  <si>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</si>
  <si>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</si>
  <si>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</si>
  <si>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</si>
  <si>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</si>
  <si>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</si>
  <si>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</si>
  <si>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</si>
  <si>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</si>
  <si>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</si>
  <si>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</si>
  <si>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</si>
  <si>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https://m.media-amazon.com/images/I/31FmMK7a9PL._SY445_SX342_QL70_FMwebp_.jpg</t>
  </si>
  <si>
    <t>https://www.amazon.in/Synqe-Braided-Charging-Compatible-Samsung/dp/B08V9C4B1J/ref=sr_1_495?qid=1672909149&amp;s=electronics&amp;sr=1-495</t>
  </si>
  <si>
    <t>B08PKBMJKS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</si>
  <si>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</si>
  <si>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</si>
  <si>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</si>
  <si>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</si>
  <si>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</si>
  <si>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</si>
  <si>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</si>
  <si>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</si>
  <si>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</si>
  <si>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</si>
  <si>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</si>
  <si>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</si>
  <si>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</si>
  <si>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</si>
  <si>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</si>
  <si>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</si>
  <si>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</si>
  <si>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</si>
  <si>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</si>
  <si>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</si>
  <si>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</si>
  <si>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</si>
  <si>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</si>
  <si>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</si>
  <si>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</si>
  <si>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</si>
  <si>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</si>
  <si>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</si>
  <si>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</si>
  <si>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</si>
  <si>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</si>
  <si>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</si>
  <si>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</si>
  <si>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</si>
  <si>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</si>
  <si>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</si>
  <si>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</si>
  <si>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</si>
  <si>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</si>
  <si>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</si>
  <si>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</si>
  <si>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</si>
  <si>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</si>
  <si>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B0BF57RN3K</t>
  </si>
  <si>
    <t>Fire-Boltt Ninja Call Pro Plus 1.83" Smart Watch with Bluetooth Calling, AI Voice Assistance, 100 Sports Modes IP67 Rating, 240*280 Pixel High Resolution</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</si>
  <si>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</si>
  <si>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</si>
  <si>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</si>
  <si>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</si>
  <si>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</si>
  <si>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</si>
  <si>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</si>
  <si>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</si>
  <si>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</si>
  <si>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</si>
  <si>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</si>
  <si>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</si>
  <si>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</si>
  <si>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</si>
  <si>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</si>
  <si>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</si>
  <si>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</si>
  <si>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</si>
  <si>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</si>
  <si>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</si>
  <si>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https://m.media-amazon.com/images/I/41d69zua5LL._SX300_SY300_QL70_ML2_.jpg</t>
  </si>
  <si>
    <t>B08HV83HL3</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</si>
  <si>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</si>
  <si>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</si>
  <si>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</si>
  <si>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</si>
  <si>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</si>
  <si>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</si>
  <si>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</si>
  <si>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</si>
  <si>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</si>
  <si>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</si>
  <si>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</si>
  <si>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</si>
  <si>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</si>
  <si>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</si>
  <si>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</si>
  <si>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</si>
  <si>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</si>
  <si>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</si>
  <si>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</si>
  <si>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</si>
  <si>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</si>
  <si>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</si>
  <si>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</si>
  <si>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</si>
  <si>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</si>
  <si>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</si>
  <si>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</si>
  <si>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</si>
  <si>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</si>
  <si>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</si>
  <si>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</si>
  <si>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</si>
  <si>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</si>
  <si>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</si>
  <si>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</si>
  <si>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</si>
  <si>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</si>
  <si>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</si>
  <si>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</si>
  <si>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</si>
  <si>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</si>
  <si>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</si>
  <si>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</si>
  <si>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</si>
  <si>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</si>
  <si>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</si>
  <si>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</si>
  <si>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</si>
  <si>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</si>
  <si>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</si>
  <si>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</si>
  <si>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</si>
  <si>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</si>
  <si>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</si>
  <si>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</si>
  <si>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</si>
  <si>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</si>
  <si>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</si>
  <si>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</si>
  <si>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</si>
  <si>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virender malhotra,Vikas kabra,Das,Naveen,Amazon Customer,Adv. Manish kotwani,Vinod Jadhao,Priti tijare</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</si>
  <si>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</si>
  <si>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</si>
  <si>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</si>
  <si>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</si>
  <si>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</si>
  <si>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</si>
  <si>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</si>
  <si>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</si>
  <si>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</si>
  <si>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</si>
  <si>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</si>
  <si>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</si>
  <si>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B01DEWVZ2C</t>
  </si>
  <si>
    <t>JBL C100SI Wired In Ear Headphones with Mic, JBL Pure Bass Sound, One Button Multi-function Remote, Angled Buds for Comfort fit (Black)</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</si>
  <si>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</si>
  <si>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</si>
  <si>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</si>
  <si>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</si>
  <si>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</si>
  <si>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</si>
  <si>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</si>
  <si>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</si>
  <si>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</si>
  <si>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</si>
  <si>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</si>
  <si>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</si>
  <si>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</si>
  <si>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</si>
  <si>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</si>
  <si>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</si>
  <si>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</si>
  <si>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</si>
  <si>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</si>
  <si>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</si>
  <si>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</si>
  <si>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</si>
  <si>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</si>
  <si>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</si>
  <si>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</si>
  <si>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</si>
  <si>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</si>
  <si>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</si>
  <si>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</si>
  <si>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</si>
  <si>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</si>
  <si>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</si>
  <si>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</si>
  <si>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</si>
  <si>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</si>
  <si>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</si>
  <si>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</si>
  <si>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</si>
  <si>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</si>
  <si>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https://www.amazon.in/PTron-Bullet-Pro-Lightweight-Smartphones/dp/B07WG8PDCW/ref=sr_1_20?qid=1672895748&amp;s=electronics&amp;sr=1-20</t>
  </si>
  <si>
    <t>B07GPXXNNG</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</si>
  <si>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</si>
  <si>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</si>
  <si>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</si>
  <si>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</si>
  <si>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</si>
  <si>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</si>
  <si>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</si>
  <si>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</si>
  <si>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</si>
  <si>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</si>
  <si>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</si>
  <si>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</si>
  <si>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</si>
  <si>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</si>
  <si>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</si>
  <si>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</si>
  <si>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</si>
  <si>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</si>
  <si>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</si>
  <si>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</si>
  <si>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https://m.media-amazon.com/images/I/41J2W8DASzS._SX300_SY300_QL70_ML2_.jpg</t>
  </si>
  <si>
    <t>https://www.amazon.in/Pocket-10000mAh-Triple-Charging-Delivery/dp/B08MC57J31/ref=sr_1_24?qid=1672895748&amp;s=electronics&amp;sr=1-24</t>
  </si>
  <si>
    <t>B08HVL8QN3</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</si>
  <si>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</si>
  <si>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</si>
  <si>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</si>
  <si>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</si>
  <si>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</si>
  <si>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</si>
  <si>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</si>
  <si>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</si>
  <si>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</si>
  <si>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</si>
  <si>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</si>
  <si>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</si>
  <si>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</si>
  <si>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</si>
  <si>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</si>
  <si>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</si>
  <si>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</si>
  <si>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</si>
  <si>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https://m.media-amazon.com/images/I/21uXmiH98wL._SX300_SY300_QL70_ML2_.jpg</t>
  </si>
  <si>
    <t>https://www.amazon.in/Samsung-25W-Travel-Adapter/dp/B08VFF6JQ8/ref=sr_1_27_mod_primary_new?qid=1672895755&amp;s=electronics&amp;sbo=RZvfv%2F%2FHxDF%2BO5021pAnSA%3D%3D&amp;sr=1-27</t>
  </si>
  <si>
    <t>B09NVPSCQT</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</si>
  <si>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</si>
  <si>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</si>
  <si>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</si>
  <si>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</si>
  <si>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</si>
  <si>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</si>
  <si>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</si>
  <si>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</si>
  <si>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</si>
  <si>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</si>
  <si>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</si>
  <si>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</si>
  <si>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</si>
  <si>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</si>
  <si>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</si>
  <si>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</si>
  <si>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</si>
  <si>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</si>
  <si>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</si>
  <si>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</si>
  <si>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</si>
  <si>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</si>
  <si>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</si>
  <si>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</si>
  <si>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</si>
  <si>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</si>
  <si>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</si>
  <si>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</si>
  <si>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</si>
  <si>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</si>
  <si>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</si>
  <si>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</si>
  <si>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</si>
  <si>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</si>
  <si>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</si>
  <si>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</si>
  <si>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</si>
  <si>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</si>
  <si>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</si>
  <si>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</si>
  <si>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</si>
  <si>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</si>
  <si>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</si>
  <si>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</si>
  <si>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</si>
  <si>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</si>
  <si>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</si>
  <si>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</si>
  <si>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</si>
  <si>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</si>
  <si>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</si>
  <si>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</si>
  <si>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</si>
  <si>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</si>
  <si>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</si>
  <si>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</si>
  <si>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</si>
  <si>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</si>
  <si>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</si>
  <si>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</si>
  <si>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</si>
  <si>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</si>
  <si>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</si>
  <si>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</si>
  <si>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</si>
  <si>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</si>
  <si>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</si>
  <si>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</si>
  <si>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</si>
  <si>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</si>
  <si>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</si>
  <si>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</si>
  <si>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</si>
  <si>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</si>
  <si>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</si>
  <si>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</si>
  <si>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</si>
  <si>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</si>
  <si>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</si>
  <si>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</si>
  <si>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</si>
  <si>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</si>
  <si>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</si>
  <si>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</si>
  <si>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</si>
  <si>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</si>
  <si>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</si>
  <si>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</si>
  <si>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</si>
  <si>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</si>
  <si>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</si>
  <si>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</si>
  <si>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</si>
  <si>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</si>
  <si>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</si>
  <si>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</si>
  <si>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</si>
  <si>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</si>
  <si>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</si>
  <si>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</si>
  <si>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</si>
  <si>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</si>
  <si>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</si>
  <si>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</si>
  <si>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</si>
  <si>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</si>
  <si>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</si>
  <si>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</si>
  <si>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</si>
  <si>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</si>
  <si>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</si>
  <si>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</si>
  <si>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</si>
  <si>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</si>
  <si>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</si>
  <si>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</si>
  <si>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</si>
  <si>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</si>
  <si>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</si>
  <si>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</si>
  <si>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</si>
  <si>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</si>
  <si>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</si>
  <si>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</si>
  <si>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</si>
  <si>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</si>
  <si>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</si>
  <si>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</si>
  <si>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</si>
  <si>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</si>
  <si>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</si>
  <si>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</si>
  <si>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</si>
  <si>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</si>
  <si>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</si>
  <si>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</si>
  <si>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</si>
  <si>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</si>
  <si>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</si>
  <si>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</si>
  <si>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</si>
  <si>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</si>
  <si>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</si>
  <si>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</si>
  <si>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</si>
  <si>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</si>
  <si>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</si>
  <si>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</si>
  <si>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</si>
  <si>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</si>
  <si>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</si>
  <si>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</si>
  <si>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</si>
  <si>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</si>
  <si>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</si>
  <si>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</si>
  <si>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</si>
  <si>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</si>
  <si>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</si>
  <si>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</si>
  <si>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</si>
  <si>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</si>
  <si>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</si>
  <si>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</si>
  <si>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</si>
  <si>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</si>
  <si>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</si>
  <si>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</si>
  <si>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</si>
  <si>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</si>
  <si>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</si>
  <si>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</si>
  <si>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</si>
  <si>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</si>
  <si>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</si>
  <si>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</si>
  <si>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</si>
  <si>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</si>
  <si>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</si>
  <si>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</si>
  <si>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</si>
  <si>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</si>
  <si>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</si>
  <si>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</si>
  <si>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</si>
  <si>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</si>
  <si>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</si>
  <si>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</si>
  <si>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</si>
  <si>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</si>
  <si>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</si>
  <si>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</si>
  <si>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</si>
  <si>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</si>
  <si>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</si>
  <si>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</si>
  <si>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</si>
  <si>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</si>
  <si>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</si>
  <si>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</si>
  <si>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</si>
  <si>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</si>
  <si>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</si>
  <si>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</si>
  <si>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https://m.media-amazon.com/images/I/51DLLa8HNWL._SX300_SY300_QL70_ML2_.jpg</t>
  </si>
  <si>
    <t>https://www.amazon.in/iQOO-128GB-Storage-Snapdragon%C2%AE-FlashCharge/dp/B07WDKLDRX/ref=sr_1_63?qid=1672895762&amp;s=electronics&amp;sr=1-63</t>
  </si>
  <si>
    <t>B09MQSCJQ1</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</si>
  <si>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</si>
  <si>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</si>
  <si>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</si>
  <si>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</si>
  <si>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</si>
  <si>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</si>
  <si>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</si>
  <si>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B094YFFSMY</t>
  </si>
  <si>
    <t>Tygot Bluetooth Extendable Selfie Sticks with Wireless Remote and Tripod Stand, 3-in-1 Multifunctional Selfie Stick with Tripod Stand Compatible with iPhone/OnePlus/Samsung/Oppo/Vivo and All Phones</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</si>
  <si>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</si>
  <si>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</si>
  <si>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</si>
  <si>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</si>
  <si>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</si>
  <si>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</si>
  <si>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</si>
  <si>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</si>
  <si>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</si>
  <si>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</si>
  <si>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</si>
  <si>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</si>
  <si>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</si>
  <si>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</si>
  <si>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</si>
  <si>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</si>
  <si>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</si>
  <si>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</si>
  <si>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</si>
  <si>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</si>
  <si>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</si>
  <si>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</si>
  <si>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</si>
  <si>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</si>
  <si>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</si>
  <si>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</si>
  <si>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</si>
  <si>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</si>
  <si>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</si>
  <si>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</si>
  <si>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</si>
  <si>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</si>
  <si>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</si>
  <si>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</si>
  <si>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</si>
  <si>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</si>
  <si>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</si>
  <si>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</si>
  <si>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</si>
  <si>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</si>
  <si>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</si>
  <si>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</si>
  <si>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</si>
  <si>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</si>
  <si>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</si>
  <si>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</si>
  <si>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</si>
  <si>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</si>
  <si>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</si>
  <si>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</si>
  <si>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</si>
  <si>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</si>
  <si>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</si>
  <si>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</si>
  <si>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</si>
  <si>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</si>
  <si>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</si>
  <si>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</si>
  <si>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</si>
  <si>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</si>
  <si>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</si>
  <si>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</si>
  <si>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</si>
  <si>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</si>
  <si>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</si>
  <si>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</si>
  <si>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</si>
  <si>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</si>
  <si>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</si>
  <si>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</si>
  <si>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</si>
  <si>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</si>
  <si>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</si>
  <si>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</si>
  <si>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</si>
  <si>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</si>
  <si>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</si>
  <si>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</si>
  <si>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</si>
  <si>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</si>
  <si>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</si>
  <si>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</si>
  <si>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</si>
  <si>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</si>
  <si>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</si>
  <si>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</si>
  <si>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</si>
  <si>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</si>
  <si>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</si>
  <si>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</si>
  <si>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</si>
  <si>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</si>
  <si>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</si>
  <si>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</si>
  <si>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</si>
  <si>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</si>
  <si>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</si>
  <si>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</si>
  <si>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</si>
  <si>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</si>
  <si>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</si>
  <si>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</si>
  <si>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</si>
  <si>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</si>
  <si>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</si>
  <si>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</si>
  <si>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</si>
  <si>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</si>
  <si>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</si>
  <si>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</si>
  <si>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</si>
  <si>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</si>
  <si>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</si>
  <si>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</si>
  <si>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</si>
  <si>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</si>
  <si>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</si>
  <si>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</si>
  <si>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</si>
  <si>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</si>
  <si>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</si>
  <si>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</si>
  <si>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</si>
  <si>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</si>
  <si>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</si>
  <si>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</si>
  <si>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</si>
  <si>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</si>
  <si>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</si>
  <si>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</si>
  <si>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</si>
  <si>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</si>
  <si>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</si>
  <si>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</si>
  <si>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</si>
  <si>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</si>
  <si>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</si>
  <si>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</si>
  <si>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</si>
  <si>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</si>
  <si>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</si>
  <si>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</si>
  <si>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</si>
  <si>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</si>
  <si>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</si>
  <si>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</si>
  <si>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</si>
  <si>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</si>
  <si>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</si>
  <si>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</si>
  <si>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</si>
  <si>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</si>
  <si>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</si>
  <si>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https://m.media-amazon.com/images/I/41pfjyUPZLL._SX300_SY300_QL70_ML2_.jpg</t>
  </si>
  <si>
    <t>B0B5D39BCD</t>
  </si>
  <si>
    <t>https://m.media-amazon.com/images/I/41R9fDKo6iL._SX300_SY300_QL70_ML2_.jpg</t>
  </si>
  <si>
    <t>B09XBJ1CTN</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</si>
  <si>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</si>
  <si>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</si>
  <si>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</si>
  <si>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</si>
  <si>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</si>
  <si>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</si>
  <si>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</si>
  <si>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</si>
  <si>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</si>
  <si>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</si>
  <si>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</si>
  <si>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</si>
  <si>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</si>
  <si>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</si>
  <si>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</si>
  <si>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</si>
  <si>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</si>
  <si>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</si>
  <si>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</si>
  <si>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</si>
  <si>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</si>
  <si>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</si>
  <si>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</si>
  <si>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</si>
  <si>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</si>
  <si>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</si>
  <si>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</si>
  <si>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</si>
  <si>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</si>
  <si>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</si>
  <si>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</si>
  <si>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</si>
  <si>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</si>
  <si>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</si>
  <si>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</si>
  <si>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</si>
  <si>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</si>
  <si>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</si>
  <si>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</si>
  <si>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</si>
  <si>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</si>
  <si>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</si>
  <si>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</si>
  <si>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</si>
  <si>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</si>
  <si>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</si>
  <si>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</si>
  <si>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</si>
  <si>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</si>
  <si>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</si>
  <si>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</si>
  <si>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</si>
  <si>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</si>
  <si>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</si>
  <si>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</si>
  <si>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</si>
  <si>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</si>
  <si>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</si>
  <si>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</si>
  <si>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</si>
  <si>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</si>
  <si>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</si>
  <si>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</si>
  <si>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</si>
  <si>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</si>
  <si>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</si>
  <si>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</si>
  <si>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</si>
  <si>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</si>
  <si>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</si>
  <si>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</si>
  <si>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</si>
  <si>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</si>
  <si>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</si>
  <si>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</si>
  <si>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</si>
  <si>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</si>
  <si>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https://www.amazon.in/Redmi-Stealth-Additional-Exchange-Included/dp/B09T2S8X9C/ref=sr_1_109?qid=1672895777&amp;s=electronics&amp;sr=1-109</t>
  </si>
  <si>
    <t>B07S9S86BF</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</si>
  <si>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</si>
  <si>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Tanu,THENNARASU,Gatij saini,uday,Rohit,Akshat Sharma,pramod b.,deepank Sonwal</t>
  </si>
  <si>
    <t>R2WQHYFXQ5BCCA,R3BU0MFK2ORFS6,R2A3HU0CB8SUQ4,R28DOVGVW1QZXZ,R26XU8W37JQI55,R2S12HQMGEON44,R2NVYGBTVG3FJR,R3VG49O0264FQ9</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</si>
  <si>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</si>
  <si>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</si>
  <si>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</si>
  <si>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</si>
  <si>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</si>
  <si>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</si>
  <si>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</si>
  <si>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</si>
  <si>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</si>
  <si>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</si>
  <si>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</si>
  <si>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</si>
  <si>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</si>
  <si>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</si>
  <si>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</si>
  <si>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</si>
  <si>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</si>
  <si>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</si>
  <si>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</si>
  <si>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</si>
  <si>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</si>
  <si>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</si>
  <si>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</si>
  <si>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</si>
  <si>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</si>
  <si>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</si>
  <si>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</si>
  <si>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</si>
  <si>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</si>
  <si>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</si>
  <si>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</si>
  <si>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</si>
  <si>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</si>
  <si>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</si>
  <si>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</si>
  <si>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</si>
  <si>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</si>
  <si>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</si>
  <si>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</si>
  <si>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</si>
  <si>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OPPO A74 5G (Fluid Black, 6GB RAM, 128GB Storage) with No Cost EMI/Additional Exchange Offers</t>
  </si>
  <si>
    <t>https://m.media-amazon.com/images/I/41iHN9Y07cS._SX300_SY300_QL70_ML2_.jpg</t>
  </si>
  <si>
    <t>B095RTJH1M</t>
  </si>
  <si>
    <t>Spigen EZ Fit Tempered Glass Screen Protector Guard for iPhone 14/13/13 Pro - 2 Pack</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</si>
  <si>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</si>
  <si>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</si>
  <si>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</si>
  <si>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</si>
  <si>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</si>
  <si>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</si>
  <si>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</si>
  <si>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</si>
  <si>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</si>
  <si>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</si>
  <si>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</si>
  <si>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</si>
  <si>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</si>
  <si>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</si>
  <si>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</si>
  <si>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</si>
  <si>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</si>
  <si>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</si>
  <si>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</si>
  <si>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</si>
  <si>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</si>
  <si>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</si>
  <si>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</si>
  <si>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</si>
  <si>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</si>
  <si>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</si>
  <si>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</si>
  <si>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</si>
  <si>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</si>
  <si>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</si>
  <si>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</si>
  <si>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</si>
  <si>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</si>
  <si>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</si>
  <si>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</si>
  <si>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</si>
  <si>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</si>
  <si>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</si>
  <si>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</si>
  <si>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</si>
  <si>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</si>
  <si>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</si>
  <si>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</si>
  <si>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</si>
  <si>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</si>
  <si>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</si>
  <si>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</si>
  <si>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</si>
  <si>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</si>
  <si>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</si>
  <si>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</si>
  <si>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</si>
  <si>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</si>
  <si>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</si>
  <si>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</si>
  <si>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</si>
  <si>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</si>
  <si>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</si>
  <si>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</si>
  <si>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</si>
  <si>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</si>
  <si>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</si>
  <si>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https://m.media-amazon.com/images/I/41fjUA7leTL._SX300_SY300_QL70_ML2_.jpg</t>
  </si>
  <si>
    <t>B0B5CGTBKV</t>
  </si>
  <si>
    <t>https://m.media-amazon.com/images/I/4141l8ZBWXL._SX300_SY300_QL70_ML2_.jpg</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</si>
  <si>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</si>
  <si>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</si>
  <si>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</si>
  <si>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</si>
  <si>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</si>
  <si>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</si>
  <si>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</si>
  <si>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</si>
  <si>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</si>
  <si>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</si>
  <si>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</si>
  <si>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</si>
  <si>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</si>
  <si>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</si>
  <si>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</si>
  <si>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</si>
  <si>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</si>
  <si>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</si>
  <si>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</si>
  <si>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</si>
  <si>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</si>
  <si>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</si>
  <si>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</si>
  <si>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</si>
  <si>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</si>
  <si>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</si>
  <si>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</si>
  <si>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</si>
  <si>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</si>
  <si>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</si>
  <si>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</si>
  <si>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</si>
  <si>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</si>
  <si>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</si>
  <si>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</si>
  <si>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</si>
  <si>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</si>
  <si>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</si>
  <si>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</si>
  <si>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</si>
  <si>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</si>
  <si>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</si>
  <si>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</si>
  <si>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</si>
  <si>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</si>
  <si>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</si>
  <si>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</si>
  <si>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</si>
  <si>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</si>
  <si>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</si>
  <si>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</si>
  <si>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</si>
  <si>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</si>
  <si>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</si>
  <si>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</si>
  <si>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</si>
  <si>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</si>
  <si>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</si>
  <si>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</si>
  <si>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</si>
  <si>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</si>
  <si>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</si>
  <si>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</si>
  <si>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</si>
  <si>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</si>
  <si>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</si>
  <si>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</si>
  <si>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</si>
  <si>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</si>
  <si>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</si>
  <si>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</si>
  <si>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</si>
  <si>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</si>
  <si>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</si>
  <si>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</si>
  <si>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</si>
  <si>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</si>
  <si>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</si>
  <si>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</si>
  <si>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</si>
  <si>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</si>
  <si>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</si>
  <si>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</si>
  <si>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</si>
  <si>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</si>
  <si>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</si>
  <si>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</si>
  <si>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</si>
  <si>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</si>
  <si>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</si>
  <si>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</si>
  <si>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</si>
  <si>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</si>
  <si>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</si>
  <si>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</si>
  <si>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</si>
  <si>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</si>
  <si>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</si>
  <si>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</si>
  <si>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</si>
  <si>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</si>
  <si>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</si>
  <si>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</si>
  <si>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</si>
  <si>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</si>
  <si>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</si>
  <si>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</si>
  <si>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</si>
  <si>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</si>
  <si>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</si>
  <si>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</si>
  <si>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</si>
  <si>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</si>
  <si>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</si>
  <si>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</si>
  <si>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</si>
  <si>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</si>
  <si>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</si>
  <si>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</si>
  <si>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</si>
  <si>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</si>
  <si>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</si>
  <si>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</si>
  <si>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</si>
  <si>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</si>
  <si>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</si>
  <si>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</si>
  <si>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</si>
  <si>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</si>
  <si>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</si>
  <si>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</si>
  <si>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</si>
  <si>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</si>
  <si>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</si>
  <si>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</si>
  <si>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</si>
  <si>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</si>
  <si>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</si>
  <si>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</si>
  <si>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</si>
  <si>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</si>
  <si>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</si>
  <si>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</si>
  <si>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</si>
  <si>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</si>
  <si>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</si>
  <si>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</si>
  <si>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</si>
  <si>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</si>
  <si>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</si>
  <si>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</si>
  <si>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</si>
  <si>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</si>
  <si>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</si>
  <si>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</si>
  <si>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</si>
  <si>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</si>
  <si>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</si>
  <si>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</si>
  <si>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</si>
  <si>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</si>
  <si>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</si>
  <si>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</si>
  <si>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</si>
  <si>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</si>
  <si>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</si>
  <si>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</si>
  <si>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</si>
  <si>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</si>
  <si>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</si>
  <si>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</si>
  <si>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</si>
  <si>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</si>
  <si>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</si>
  <si>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</si>
  <si>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</si>
  <si>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</si>
  <si>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</si>
  <si>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</si>
  <si>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</si>
  <si>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</si>
  <si>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</si>
  <si>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</si>
  <si>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</si>
  <si>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</si>
  <si>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</si>
  <si>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</si>
  <si>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</si>
  <si>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</si>
  <si>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</si>
  <si>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</si>
  <si>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</si>
  <si>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</si>
  <si>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</si>
  <si>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</si>
  <si>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</si>
  <si>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</si>
  <si>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</si>
  <si>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</si>
  <si>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</si>
  <si>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</si>
  <si>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</si>
  <si>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</si>
  <si>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</si>
  <si>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</si>
  <si>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</si>
  <si>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</si>
  <si>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</si>
  <si>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</si>
  <si>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</si>
  <si>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</si>
  <si>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</si>
  <si>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</si>
  <si>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</si>
  <si>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</si>
  <si>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</si>
  <si>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</si>
  <si>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</si>
  <si>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</si>
  <si>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</si>
  <si>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</si>
  <si>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</si>
  <si>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</si>
  <si>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</si>
  <si>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</si>
  <si>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</si>
  <si>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</si>
  <si>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</si>
  <si>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</si>
  <si>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</si>
  <si>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</si>
  <si>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</si>
  <si>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</si>
  <si>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</si>
  <si>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</si>
  <si>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</si>
  <si>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</si>
  <si>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</si>
  <si>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</si>
  <si>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B09V175NP7</t>
  </si>
  <si>
    <t>https://m.media-amazon.com/images/I/41Bj3iYflTL._SX300_SY300_QL70_ML2_.jpg</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</si>
  <si>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</si>
  <si>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</si>
  <si>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</si>
  <si>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</si>
  <si>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</si>
  <si>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</si>
  <si>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</si>
  <si>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</si>
  <si>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</si>
  <si>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</si>
  <si>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</si>
  <si>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https://m.media-amazon.com/images/I/41jna+YGP+L._SY300_SX300_.jpg</t>
  </si>
  <si>
    <t>https://www.amazon.in/Samsung-Galaxy-Prime-Light-Blue/dp/B0BD3T6Z1D/ref=sr_1_193?qid=1672895806&amp;s=electronics&amp;sr=1-193</t>
  </si>
  <si>
    <t>B09LHYZ3GJ</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</si>
  <si>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</si>
  <si>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</si>
  <si>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</si>
  <si>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</si>
  <si>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</si>
  <si>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</si>
  <si>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</si>
  <si>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</si>
  <si>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</si>
  <si>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</si>
  <si>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</si>
  <si>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</si>
  <si>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</si>
  <si>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</si>
  <si>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</si>
  <si>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</si>
  <si>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</si>
  <si>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</si>
  <si>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</si>
  <si>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</si>
  <si>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</si>
  <si>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</si>
  <si>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</si>
  <si>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</si>
  <si>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</si>
  <si>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</si>
  <si>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</si>
  <si>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</si>
  <si>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</si>
  <si>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</si>
  <si>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</si>
  <si>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</si>
  <si>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</si>
  <si>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</si>
  <si>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</si>
  <si>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</si>
  <si>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</si>
  <si>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</si>
  <si>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</si>
  <si>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</si>
  <si>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</si>
  <si>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</si>
  <si>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</si>
  <si>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</si>
  <si>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</si>
  <si>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</si>
  <si>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</si>
  <si>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</si>
  <si>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</si>
  <si>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</si>
  <si>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</si>
  <si>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</si>
  <si>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</si>
  <si>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</si>
  <si>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</si>
  <si>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</si>
  <si>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</si>
  <si>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</si>
  <si>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</si>
  <si>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</si>
  <si>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</si>
  <si>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</si>
  <si>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</si>
  <si>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</si>
  <si>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</si>
  <si>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</si>
  <si>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</si>
  <si>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</si>
  <si>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</si>
  <si>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</si>
  <si>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</si>
  <si>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</si>
  <si>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</si>
  <si>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</si>
  <si>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</si>
  <si>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</si>
  <si>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</si>
  <si>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</si>
  <si>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</si>
  <si>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</si>
  <si>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</si>
  <si>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</si>
  <si>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</si>
  <si>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</si>
  <si>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</si>
  <si>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</si>
  <si>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</si>
  <si>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</si>
  <si>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</si>
  <si>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</si>
  <si>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</si>
  <si>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</si>
  <si>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</si>
  <si>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</si>
  <si>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</si>
  <si>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</si>
  <si>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</si>
  <si>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</si>
  <si>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https://m.media-amazon.com/images/I/41-IPkI1Y5L._SX300_SY300_QL70_ML2_.jpg</t>
  </si>
  <si>
    <t>https://www.amazon.in/Fire-Boltt-Smartwatch-Sports-Tracking-Silver/dp/B09YV463SW/ref=sr_1_242?qid=1672895821&amp;s=electronics&amp;sr=1-242</t>
  </si>
  <si>
    <t>B09NL4DCXK</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</si>
  <si>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</si>
  <si>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</si>
  <si>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</si>
  <si>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</si>
  <si>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</si>
  <si>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</si>
  <si>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</si>
  <si>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</si>
  <si>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</si>
  <si>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</si>
  <si>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</si>
  <si>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</si>
  <si>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</si>
  <si>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</si>
  <si>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</si>
  <si>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</si>
  <si>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</si>
  <si>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</si>
  <si>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</si>
  <si>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</si>
  <si>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</si>
  <si>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</si>
  <si>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</si>
  <si>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</si>
  <si>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</si>
  <si>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</si>
  <si>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</si>
  <si>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</si>
  <si>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</si>
  <si>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</si>
  <si>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</si>
  <si>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</si>
  <si>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</si>
  <si>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</si>
  <si>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</si>
  <si>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</si>
  <si>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</si>
  <si>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</si>
  <si>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</si>
  <si>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</si>
  <si>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</si>
  <si>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</si>
  <si>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</si>
  <si>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</si>
  <si>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</si>
  <si>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</si>
  <si>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</si>
  <si>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B0B2DJ5RVQ</t>
  </si>
  <si>
    <t>WeCool B1 Mobile Holder for Bikes or Bike Mobile Holder for Maps and GPS Navigation, one Click Locking, Firm Gripping, Anti Shake and Stable Cradle Clamp with 360¬∞ Rotation Bicycle Phone Mount</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</si>
  <si>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</si>
  <si>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</si>
  <si>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</si>
  <si>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</si>
  <si>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</si>
  <si>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</si>
  <si>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</si>
  <si>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</si>
  <si>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</si>
  <si>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</si>
  <si>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</si>
  <si>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</si>
  <si>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</si>
  <si>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</si>
  <si>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</si>
  <si>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</si>
  <si>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</si>
  <si>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</si>
  <si>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</si>
  <si>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</si>
  <si>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</si>
  <si>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</si>
  <si>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</si>
  <si>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</si>
  <si>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</si>
  <si>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</si>
  <si>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</si>
  <si>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</si>
  <si>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</si>
  <si>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</si>
  <si>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</si>
  <si>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</si>
  <si>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</si>
  <si>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</si>
  <si>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</si>
  <si>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</si>
  <si>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</si>
  <si>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</si>
  <si>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</si>
  <si>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</si>
  <si>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</si>
  <si>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</si>
  <si>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</si>
  <si>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</si>
  <si>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</si>
  <si>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</si>
  <si>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</si>
  <si>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https://m.media-amazon.com/images/I/312X0wyfvmL._SX300_SY300_QL70_ML2_.jpg</t>
  </si>
  <si>
    <t>https://www.amazon.in/URBN-20000-22-5W-Charging-Output/dp/B08JW1GVS7/ref=sr_1_295?qid=1672895835&amp;s=electronics&amp;sr=1-295</t>
  </si>
  <si>
    <t>B09LHZSMRR</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</si>
  <si>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</si>
  <si>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</si>
  <si>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</si>
  <si>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</si>
  <si>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</si>
  <si>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</si>
  <si>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</si>
  <si>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</si>
  <si>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</si>
  <si>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</si>
  <si>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</si>
  <si>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</si>
  <si>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</si>
  <si>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</si>
  <si>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</si>
  <si>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</si>
  <si>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</si>
  <si>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</si>
  <si>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</si>
  <si>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</si>
  <si>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</si>
  <si>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</si>
  <si>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</si>
  <si>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</si>
  <si>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</si>
  <si>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</si>
  <si>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</si>
  <si>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</si>
  <si>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</si>
  <si>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</si>
  <si>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</si>
  <si>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</si>
  <si>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</si>
  <si>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</si>
  <si>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</si>
  <si>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</si>
  <si>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</si>
  <si>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</si>
  <si>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</si>
  <si>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</si>
  <si>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</si>
  <si>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</si>
  <si>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</si>
  <si>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</si>
  <si>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</si>
  <si>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</si>
  <si>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</si>
  <si>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</si>
  <si>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</si>
  <si>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</si>
  <si>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</si>
  <si>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</si>
  <si>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</si>
  <si>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</si>
  <si>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</si>
  <si>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</si>
  <si>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</si>
  <si>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</si>
  <si>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</si>
  <si>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</si>
  <si>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</si>
  <si>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</si>
  <si>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</si>
  <si>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</si>
  <si>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</si>
  <si>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</si>
  <si>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</si>
  <si>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</si>
  <si>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</si>
  <si>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</si>
  <si>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</si>
  <si>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</si>
  <si>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</si>
  <si>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</si>
  <si>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</si>
  <si>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</si>
  <si>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</si>
  <si>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</si>
  <si>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</si>
  <si>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</si>
  <si>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</si>
  <si>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</si>
  <si>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</si>
  <si>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</si>
  <si>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</si>
  <si>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</si>
  <si>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</si>
  <si>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</si>
  <si>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</si>
  <si>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</si>
  <si>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</si>
  <si>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</si>
  <si>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</si>
  <si>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</si>
  <si>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</si>
  <si>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</si>
  <si>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</si>
  <si>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</si>
  <si>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</si>
  <si>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</si>
  <si>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</si>
  <si>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</si>
  <si>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</si>
  <si>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</si>
  <si>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</si>
  <si>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</si>
  <si>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</si>
  <si>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</si>
  <si>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</si>
  <si>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</si>
  <si>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</si>
  <si>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</si>
  <si>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</si>
  <si>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</si>
  <si>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</si>
  <si>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</si>
  <si>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</si>
  <si>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</si>
  <si>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</si>
  <si>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</si>
  <si>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</si>
  <si>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</si>
  <si>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</si>
  <si>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</si>
  <si>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</si>
  <si>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</si>
  <si>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</si>
  <si>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</si>
  <si>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</si>
  <si>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</si>
  <si>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</si>
  <si>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</si>
  <si>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</si>
  <si>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</si>
  <si>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</si>
  <si>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</si>
  <si>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</si>
  <si>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</si>
  <si>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</si>
  <si>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</si>
  <si>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</si>
  <si>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</si>
  <si>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</si>
  <si>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</si>
  <si>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</si>
  <si>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</si>
  <si>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</si>
  <si>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</si>
  <si>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</si>
  <si>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</si>
  <si>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</si>
  <si>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</si>
  <si>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</si>
  <si>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</si>
  <si>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</si>
  <si>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</si>
  <si>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</si>
  <si>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</si>
  <si>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</si>
  <si>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</si>
  <si>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</si>
  <si>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</si>
  <si>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shaan bishwas,Anirvan Kule,Tannu Mahanand,Sunil Sharma,Anuja Lad,Sankar Agarwal,Amazon Customer,Jophin Joseph</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</si>
  <si>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</si>
  <si>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</si>
  <si>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</si>
  <si>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</si>
  <si>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</si>
  <si>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</si>
  <si>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</si>
  <si>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</si>
  <si>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</si>
  <si>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</si>
  <si>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</si>
  <si>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</si>
  <si>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</si>
  <si>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</si>
  <si>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</si>
  <si>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</si>
  <si>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</si>
  <si>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</si>
  <si>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</si>
  <si>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</si>
  <si>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</si>
  <si>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</si>
  <si>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</si>
  <si>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</si>
  <si>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</si>
  <si>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</si>
  <si>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</si>
  <si>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</si>
  <si>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</si>
  <si>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</si>
  <si>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</si>
  <si>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</si>
  <si>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</si>
  <si>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</si>
  <si>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</si>
  <si>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</si>
  <si>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</si>
  <si>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</si>
  <si>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</si>
  <si>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</si>
  <si>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</si>
  <si>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</si>
  <si>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</si>
  <si>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</si>
  <si>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</si>
  <si>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</si>
  <si>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</si>
  <si>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</si>
  <si>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</si>
  <si>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</si>
  <si>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</si>
  <si>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</si>
  <si>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</si>
  <si>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</si>
  <si>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</si>
  <si>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</si>
  <si>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</si>
  <si>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</si>
  <si>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</si>
  <si>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</si>
  <si>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</si>
  <si>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</si>
  <si>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</si>
  <si>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</si>
  <si>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</si>
  <si>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</si>
  <si>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</si>
  <si>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</si>
  <si>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</si>
  <si>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</si>
  <si>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</si>
  <si>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</si>
  <si>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</si>
  <si>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</si>
  <si>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</si>
  <si>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</si>
  <si>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</si>
  <si>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</si>
  <si>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</si>
  <si>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</si>
  <si>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</si>
  <si>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</si>
  <si>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</si>
  <si>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</si>
  <si>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</si>
  <si>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</si>
  <si>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</si>
  <si>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</si>
  <si>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</si>
  <si>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</si>
  <si>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</si>
  <si>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</si>
  <si>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</si>
  <si>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</si>
  <si>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</si>
  <si>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</si>
  <si>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</si>
  <si>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AEGEOVAES62OFGQTSPSDSQ5U7SHA,AGMBYTP5MS3JCQZ2NHRA3L2FTC6A</t>
  </si>
  <si>
    <t>Mohammed Suhail,GVR</t>
  </si>
  <si>
    <t>R3R5DS04EXELTJ,R3JBXYOBYRX0A8</t>
  </si>
  <si>
    <t>WORTH BUY ! THE BEST,Good for the price.</t>
  </si>
  <si>
    <t>https://m.media-amazon.com/images/I/41ezRvTwcaL._SX300_SY300_QL70_ML2_.jpg</t>
  </si>
  <si>
    <t>https://www.amazon.in/Samsung-Galaxy-Cloud-128GB-Storage/dp/B08VB57558/ref=sr_1_434?qid=1672895879&amp;s=electronics&amp;sr=1-434</t>
  </si>
  <si>
    <t>B0B9BXKBC7</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</si>
  <si>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</si>
  <si>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</si>
  <si>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</si>
  <si>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</si>
  <si>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</si>
  <si>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</si>
  <si>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</si>
  <si>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</si>
  <si>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</si>
  <si>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</si>
  <si>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</si>
  <si>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</si>
  <si>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</si>
  <si>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</si>
  <si>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</si>
  <si>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</si>
  <si>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</si>
  <si>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</si>
  <si>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</si>
  <si>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</si>
  <si>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</si>
  <si>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</si>
  <si>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</si>
  <si>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</si>
  <si>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</si>
  <si>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</si>
  <si>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https://m.media-amazon.com/images/I/41dtbrNRHdL._SX300_SY300_QL70_ML2_.jpg</t>
  </si>
  <si>
    <t>https://www.amazon.in/Fire-Boltt-Smartwatch-Resolution-Connection-Assistance/dp/B0B3NDPCS9/ref=sr_1_459?qid=1672895886&amp;s=electronics&amp;sr=1-459</t>
  </si>
  <si>
    <t>B09VGKFM7Y</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</si>
  <si>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</si>
  <si>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</si>
  <si>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</si>
  <si>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</si>
  <si>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</si>
  <si>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</si>
  <si>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</si>
  <si>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</si>
  <si>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</si>
  <si>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</si>
  <si>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</si>
  <si>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</si>
  <si>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</si>
  <si>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</si>
  <si>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</si>
  <si>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</si>
  <si>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</si>
  <si>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</si>
  <si>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</si>
  <si>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</si>
  <si>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</si>
  <si>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</si>
  <si>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</si>
  <si>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</si>
  <si>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</si>
  <si>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</si>
  <si>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</si>
  <si>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</si>
  <si>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</si>
  <si>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</si>
  <si>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</si>
  <si>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</si>
  <si>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</si>
  <si>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</si>
  <si>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</si>
  <si>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</si>
  <si>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</si>
  <si>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</si>
  <si>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</si>
  <si>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</si>
  <si>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</si>
  <si>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</si>
  <si>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</si>
  <si>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</si>
  <si>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</si>
  <si>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</si>
  <si>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</si>
  <si>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</si>
  <si>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</si>
  <si>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</si>
  <si>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</si>
  <si>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</si>
  <si>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</si>
  <si>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</si>
  <si>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</si>
  <si>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</si>
  <si>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</si>
  <si>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</si>
  <si>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</si>
  <si>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</si>
  <si>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</si>
  <si>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</si>
  <si>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</si>
  <si>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</si>
  <si>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</si>
  <si>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</si>
  <si>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</si>
  <si>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</si>
  <si>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</si>
  <si>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https://m.media-amazon.com/images/I/31IdiM9ZM8L._SX300_SY300_QL70_FMwebp_.jpg</t>
  </si>
  <si>
    <t>B09N3ZNHTY</t>
  </si>
  <si>
    <t>AGGDISUCB6COXRY7SCEYULDTYJSA,AETIHYK5L5TW5NKHBPOWXAKS4MBQ,AH77PFYHLOMFUSAQTGZKB3Y3GLRQ</t>
  </si>
  <si>
    <t>Anindya,Jacob angami,Dillip</t>
  </si>
  <si>
    <t>R3LJ3MMSH7Z1BT,RPYZX0CFFJI72,R358NYWUQLR163</t>
  </si>
  <si>
    <t>Beast in budget!,Fake negative reviews.,great product under low price range</t>
  </si>
  <si>
    <t>https://m.media-amazon.com/images/I/31GUbeFG3FL._SX300_SY300_QL70_FMwebp_.jpg</t>
  </si>
  <si>
    <t>https://www.amazon.in/Airdopes-141-Playtime-Resistance-Bluetooth/dp/B09N3ZNHTY/ref=sr_1_2?qid=1672902995&amp;s=computers&amp;sr=1-2</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</si>
  <si>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</si>
  <si>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</si>
  <si>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</si>
  <si>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</si>
  <si>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</si>
  <si>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</si>
  <si>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</si>
  <si>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</si>
  <si>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</si>
  <si>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</si>
  <si>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</si>
  <si>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</si>
  <si>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</si>
  <si>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</si>
  <si>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</si>
  <si>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</si>
  <si>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</si>
  <si>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</si>
  <si>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</si>
  <si>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</si>
  <si>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</si>
  <si>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</si>
  <si>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</si>
  <si>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</si>
  <si>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</si>
  <si>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</si>
  <si>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</si>
  <si>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</si>
  <si>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</si>
  <si>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</si>
  <si>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</si>
  <si>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</si>
  <si>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</si>
  <si>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</si>
  <si>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</si>
  <si>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</si>
  <si>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</si>
  <si>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</si>
  <si>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</si>
  <si>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</si>
  <si>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</si>
  <si>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</si>
  <si>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</si>
  <si>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</si>
  <si>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</si>
  <si>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</si>
  <si>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</si>
  <si>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</si>
  <si>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</si>
  <si>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https://m.media-amazon.com/images/W/WEBP_402378-T1/images/I/31HCup1pqFL._SX300_SY300_QL70_FMwebp_.jpg</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</si>
  <si>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</si>
  <si>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</si>
  <si>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</si>
  <si>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</si>
  <si>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</si>
  <si>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</si>
  <si>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</si>
  <si>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</si>
  <si>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</si>
  <si>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</si>
  <si>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</si>
  <si>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</si>
  <si>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</si>
  <si>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</si>
  <si>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</si>
  <si>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</si>
  <si>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</si>
  <si>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</si>
  <si>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</si>
  <si>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Deepanshu saini,Sunil S.,Aman,Aakash,Sushil Kumar,anil lokal,Furqana Angolkar,Shivam Bharti</t>
  </si>
  <si>
    <t>RIRMEEQUWCCJK,R1E187080D8HAU,R1RPZJJNQM76M1,R1NM9CFXWMQWWF,R2E3PSSWPOJU6N,RTA5F8RZUBJ2D,R1SZB32SSCJBY5,R199WTHV00BUR4</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</si>
  <si>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</si>
  <si>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</si>
  <si>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</si>
  <si>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</si>
  <si>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</si>
  <si>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</si>
  <si>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</si>
  <si>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</si>
  <si>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</si>
  <si>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</si>
  <si>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</si>
  <si>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</si>
  <si>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</si>
  <si>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</si>
  <si>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</si>
  <si>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</si>
  <si>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</si>
  <si>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</si>
  <si>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</si>
  <si>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</si>
  <si>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</si>
  <si>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</si>
  <si>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</si>
  <si>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https://m.media-amazon.com/images/I/31febYa30qL._SX300_SY300_QL70_FMwebp_.jpg</t>
  </si>
  <si>
    <t>https://www.amazon.in/HP-v236w-64GB-USB-Drive/dp/B01L8ZNWN2/ref=sr_1_21?qid=1672902995&amp;s=computers&amp;sr=1-21</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</si>
  <si>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</si>
  <si>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</si>
  <si>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</si>
  <si>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</si>
  <si>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</si>
  <si>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</si>
  <si>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</si>
  <si>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</si>
  <si>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</si>
  <si>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</si>
  <si>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</si>
  <si>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</si>
  <si>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</si>
  <si>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</si>
  <si>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</si>
  <si>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</si>
  <si>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</si>
  <si>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</si>
  <si>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</si>
  <si>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</si>
  <si>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</si>
  <si>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</si>
  <si>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</si>
  <si>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</si>
  <si>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</si>
  <si>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</si>
  <si>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</si>
  <si>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</si>
  <si>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</si>
  <si>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</si>
  <si>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</si>
  <si>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</si>
  <si>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</si>
  <si>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</si>
  <si>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</si>
  <si>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</si>
  <si>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</si>
  <si>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</si>
  <si>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</si>
  <si>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</si>
  <si>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</si>
  <si>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</si>
  <si>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</si>
  <si>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</si>
  <si>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</si>
  <si>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</si>
  <si>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</si>
  <si>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</si>
  <si>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</si>
  <si>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</si>
  <si>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</si>
  <si>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</si>
  <si>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</si>
  <si>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</si>
  <si>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</si>
  <si>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</si>
  <si>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</si>
  <si>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</si>
  <si>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</si>
  <si>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</si>
  <si>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</si>
  <si>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</si>
  <si>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</si>
  <si>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</si>
  <si>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</si>
  <si>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</si>
  <si>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</si>
  <si>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</si>
  <si>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</si>
  <si>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</si>
  <si>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</si>
  <si>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</si>
  <si>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</si>
  <si>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</si>
  <si>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</si>
  <si>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</si>
  <si>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</si>
  <si>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</si>
  <si>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</si>
  <si>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</si>
  <si>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</si>
  <si>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</si>
  <si>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</si>
  <si>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</si>
  <si>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</si>
  <si>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</si>
  <si>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</si>
  <si>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</si>
  <si>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</si>
  <si>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https://m.media-amazon.com/images/I/31RiDkNjpjS._SX300_SY300_QL70_FMwebp_.jpg</t>
  </si>
  <si>
    <t>https://www.amazon.in/BassHeads-152-ToneSecure-Braided-Earphones/dp/B07KY3FNQP/ref=sr_1_37?qid=1672902996&amp;s=computers&amp;sr=1-37</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</si>
  <si>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</si>
  <si>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</si>
  <si>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</si>
  <si>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</si>
  <si>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</si>
  <si>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</si>
  <si>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</si>
  <si>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</si>
  <si>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</si>
  <si>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</si>
  <si>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</si>
  <si>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</si>
  <si>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</si>
  <si>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</si>
  <si>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</si>
  <si>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</si>
  <si>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</si>
  <si>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</si>
  <si>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</si>
  <si>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</si>
  <si>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</si>
  <si>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</si>
  <si>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</si>
  <si>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</si>
  <si>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</si>
  <si>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</si>
  <si>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</si>
  <si>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</si>
  <si>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</si>
  <si>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</si>
  <si>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</si>
  <si>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</si>
  <si>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</si>
  <si>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</si>
  <si>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</si>
  <si>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</si>
  <si>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</si>
  <si>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</si>
  <si>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</si>
  <si>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</si>
  <si>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</si>
  <si>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</si>
  <si>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</si>
  <si>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</si>
  <si>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</si>
  <si>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</si>
  <si>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</si>
  <si>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</si>
  <si>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</si>
  <si>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</si>
  <si>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</si>
  <si>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</si>
  <si>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</si>
  <si>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</si>
  <si>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</si>
  <si>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</si>
  <si>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</si>
  <si>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</si>
  <si>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</si>
  <si>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</si>
  <si>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</si>
  <si>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</si>
  <si>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</si>
  <si>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</si>
  <si>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</si>
  <si>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</si>
  <si>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</si>
  <si>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</si>
  <si>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</si>
  <si>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</si>
  <si>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</si>
  <si>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</si>
  <si>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</si>
  <si>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</si>
  <si>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</si>
  <si>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</si>
  <si>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</si>
  <si>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</si>
  <si>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</si>
  <si>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</si>
  <si>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</si>
  <si>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</si>
  <si>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</si>
  <si>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</si>
  <si>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</si>
  <si>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</si>
  <si>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</si>
  <si>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</si>
  <si>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https://m.media-amazon.com/images/I/31gzRr9mIaS._SX300_SY300_QL70_FMwebp_.jpg</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</si>
  <si>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</si>
  <si>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</si>
  <si>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</si>
  <si>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</si>
  <si>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</si>
  <si>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</si>
  <si>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</si>
  <si>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</si>
  <si>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</si>
  <si>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</si>
  <si>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</si>
  <si>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</si>
  <si>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</si>
  <si>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</si>
  <si>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https://m.media-amazon.com/images/I/312J9hg8ypL._SX300_SY300_QL70_FMwebp_.jpg</t>
  </si>
  <si>
    <t>https://www.amazon.in/Tp-Link-300Mbps-AC750-Range-Extender/dp/B00KXULGJQ/ref=sr_1_57?qid=1672902997&amp;s=computers&amp;sr=1-57</t>
  </si>
  <si>
    <t>B08H9Z3XQW</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</si>
  <si>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</si>
  <si>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Tanu,THENNARASU,uday,Rohit,Akshat Sharma,pramod b.,deepank Sonwal,Gatij saini</t>
  </si>
  <si>
    <t>R2WQHYFXQ5BCCA,R3BU0MFK2ORFS6,R28DOVGVW1QZXZ,R26XU8W37JQI55,R2S12HQMGEON44,R2NVYGBTVG3FJR,R3VG49O0264FQ9,R2A3HU0CB8SUQ4</t>
  </si>
  <si>
    <t>https://m.media-amazon.com/images/W/WEBP_402378-T1/images/I/41nGG6kJr9L._SX300_SY300_QL70_FMwebp_.jpg</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</si>
  <si>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</si>
  <si>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</si>
  <si>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</si>
  <si>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</si>
  <si>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</si>
  <si>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</si>
  <si>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https://m.media-amazon.com/images/W/WEBP_402378-T1/images/I/41jOKzw6-EL._SX300_SY300_QL70_FMwebp_.jpg</t>
  </si>
  <si>
    <t>https://www.amazon.in/DIGITEK%C2%AE-DTR-260-GT-Flexible/dp/B08LPJZSSW/ref=sr_1_59?qid=1672902997&amp;s=computers&amp;sr=1-59</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</si>
  <si>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</si>
  <si>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</si>
  <si>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</si>
  <si>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</si>
  <si>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</si>
  <si>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</si>
  <si>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</si>
  <si>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</si>
  <si>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</si>
  <si>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</si>
  <si>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</si>
  <si>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</si>
  <si>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</si>
  <si>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</si>
  <si>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</si>
  <si>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</si>
  <si>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</si>
  <si>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</si>
  <si>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</si>
  <si>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</si>
  <si>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</si>
  <si>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</si>
  <si>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</si>
  <si>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</si>
  <si>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</si>
  <si>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</si>
  <si>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</si>
  <si>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https://m.media-amazon.com/images/I/31YFd-LQ8rL._SY300_SX300_QL70_FMwebp_.jpg</t>
  </si>
  <si>
    <t>https://www.amazon.in/SanDisk-Ultra-128-Drive-Black/dp/B07JJFSG2B/ref=sr_1_66?qid=1672902997&amp;s=computers&amp;sr=1-66</t>
  </si>
  <si>
    <t>B09NR6G588</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</si>
  <si>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</si>
  <si>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</si>
  <si>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</si>
  <si>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</si>
  <si>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</si>
  <si>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</si>
  <si>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</si>
  <si>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</si>
  <si>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</si>
  <si>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</si>
  <si>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</si>
  <si>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</si>
  <si>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</si>
  <si>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</si>
  <si>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</si>
  <si>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</si>
  <si>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</si>
  <si>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</si>
  <si>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</si>
  <si>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</si>
  <si>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</si>
  <si>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</si>
  <si>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</si>
  <si>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</si>
  <si>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</si>
  <si>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</si>
  <si>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</si>
  <si>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</si>
  <si>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</si>
  <si>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</si>
  <si>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</si>
  <si>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</si>
  <si>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</si>
  <si>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</si>
  <si>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</si>
  <si>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</si>
  <si>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</si>
  <si>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</si>
  <si>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</si>
  <si>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</si>
  <si>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</si>
  <si>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</si>
  <si>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</si>
  <si>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</si>
  <si>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</si>
  <si>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</si>
  <si>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</si>
  <si>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</si>
  <si>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</si>
  <si>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</si>
  <si>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</si>
  <si>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</si>
  <si>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</si>
  <si>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</si>
  <si>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</si>
  <si>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</si>
  <si>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</si>
  <si>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</si>
  <si>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</si>
  <si>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</si>
  <si>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</si>
  <si>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</si>
  <si>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</si>
  <si>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</si>
  <si>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</si>
  <si>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</si>
  <si>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</si>
  <si>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</si>
  <si>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</si>
  <si>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</si>
  <si>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</si>
  <si>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</si>
  <si>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</si>
  <si>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</si>
  <si>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</si>
  <si>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</si>
  <si>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</si>
  <si>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</si>
  <si>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</si>
  <si>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</si>
  <si>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</si>
  <si>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</si>
  <si>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</si>
  <si>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</si>
  <si>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</si>
  <si>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</si>
  <si>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</si>
  <si>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</si>
  <si>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</si>
  <si>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</si>
  <si>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</si>
  <si>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</si>
  <si>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</si>
  <si>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</si>
  <si>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</si>
  <si>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</si>
  <si>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</si>
  <si>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</si>
  <si>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</si>
  <si>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</si>
  <si>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</si>
  <si>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</si>
  <si>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</si>
  <si>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</si>
  <si>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</si>
  <si>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</si>
  <si>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</si>
  <si>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</si>
  <si>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</si>
  <si>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</si>
  <si>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</si>
  <si>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</si>
  <si>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</si>
  <si>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</si>
  <si>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</si>
  <si>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</si>
  <si>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</si>
  <si>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</si>
  <si>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</si>
  <si>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</si>
  <si>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</si>
  <si>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</si>
  <si>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</si>
  <si>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https://m.media-amazon.com/images/W/WEBP_402378-T2/images/I/31PfpEPlg-L._SX300_SY300_QL70_FMwebp_.jpg</t>
  </si>
  <si>
    <t>https://www.amazon.in/Mini-UPS-Router-WiFi-12V/dp/B08HLZ28QC/ref=sr_1_83?qid=1672902998&amp;s=computers&amp;sr=1-83</t>
  </si>
  <si>
    <t>B07GVR9TG7</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</si>
  <si>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</si>
  <si>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</si>
  <si>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</si>
  <si>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</si>
  <si>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</si>
  <si>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</si>
  <si>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</si>
  <si>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</si>
  <si>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</si>
  <si>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</si>
  <si>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</si>
  <si>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</si>
  <si>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</si>
  <si>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</si>
  <si>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</si>
  <si>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</si>
  <si>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</si>
  <si>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</si>
  <si>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</si>
  <si>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</si>
  <si>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</si>
  <si>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</si>
  <si>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</si>
  <si>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</si>
  <si>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</si>
  <si>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</si>
  <si>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</si>
  <si>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</si>
  <si>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</si>
  <si>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</si>
  <si>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</si>
  <si>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</si>
  <si>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</si>
  <si>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</si>
  <si>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</si>
  <si>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</si>
  <si>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</si>
  <si>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</si>
  <si>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</si>
  <si>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</si>
  <si>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</si>
  <si>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</si>
  <si>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</si>
  <si>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</si>
  <si>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</si>
  <si>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</si>
  <si>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</si>
  <si>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</si>
  <si>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</si>
  <si>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</si>
  <si>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</si>
  <si>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</si>
  <si>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</si>
  <si>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</si>
  <si>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</si>
  <si>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</si>
  <si>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</si>
  <si>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</si>
  <si>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</si>
  <si>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</si>
  <si>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</si>
  <si>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</si>
  <si>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</si>
  <si>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</si>
  <si>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</si>
  <si>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</si>
  <si>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</si>
  <si>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</si>
  <si>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</si>
  <si>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</si>
  <si>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</si>
  <si>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</si>
  <si>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</si>
  <si>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</si>
  <si>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</si>
  <si>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</si>
  <si>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</si>
  <si>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</si>
  <si>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</si>
  <si>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</si>
  <si>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</si>
  <si>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</si>
  <si>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</si>
  <si>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</si>
  <si>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</si>
  <si>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</si>
  <si>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</si>
  <si>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</si>
  <si>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</si>
  <si>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</si>
  <si>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</si>
  <si>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</si>
  <si>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</si>
  <si>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</si>
  <si>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</si>
  <si>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</si>
  <si>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</si>
  <si>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</si>
  <si>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</si>
  <si>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</si>
  <si>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</si>
  <si>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</si>
  <si>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</si>
  <si>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</si>
  <si>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</si>
  <si>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</si>
  <si>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</si>
  <si>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</si>
  <si>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</si>
  <si>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</si>
  <si>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</si>
  <si>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</si>
  <si>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</si>
  <si>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</si>
  <si>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</si>
  <si>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</si>
  <si>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</si>
  <si>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</si>
  <si>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</si>
  <si>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</si>
  <si>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</si>
  <si>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</si>
  <si>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</si>
  <si>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</si>
  <si>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</si>
  <si>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</si>
  <si>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</si>
  <si>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</si>
  <si>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</si>
  <si>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</si>
  <si>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</si>
  <si>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</si>
  <si>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</si>
  <si>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</si>
  <si>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</si>
  <si>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</si>
  <si>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</si>
  <si>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</si>
  <si>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</si>
  <si>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</si>
  <si>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</si>
  <si>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</si>
  <si>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</si>
  <si>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</si>
  <si>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</si>
  <si>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</si>
  <si>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</si>
  <si>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</si>
  <si>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</si>
  <si>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</si>
  <si>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</si>
  <si>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</si>
  <si>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</si>
  <si>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</si>
  <si>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</si>
  <si>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</si>
  <si>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</si>
  <si>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</si>
  <si>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</si>
  <si>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</si>
  <si>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</si>
  <si>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</si>
  <si>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</si>
  <si>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</si>
  <si>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</si>
  <si>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</si>
  <si>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</si>
  <si>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</si>
  <si>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</si>
  <si>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</si>
  <si>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</si>
  <si>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</si>
  <si>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</si>
  <si>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</si>
  <si>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</si>
  <si>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</si>
  <si>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</si>
  <si>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</si>
  <si>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</si>
  <si>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</si>
  <si>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</si>
  <si>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</si>
  <si>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</si>
  <si>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</si>
  <si>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</si>
  <si>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</si>
  <si>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</si>
  <si>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</si>
  <si>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</si>
  <si>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</si>
  <si>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</si>
  <si>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</si>
  <si>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</si>
  <si>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https://m.media-amazon.com/images/W/WEBP_402378-T1/images/I/31TZq2dY-hL._SX300_SY300_QL70_FMwebp_.jpg</t>
  </si>
  <si>
    <t>https://www.amazon.in/TP-Link-Bluetooth-Receiver-UB500-Controllers/dp/B098K3H92Z/ref=sr_1_117?qid=1672903000&amp;s=computers&amp;sr=1-117</t>
  </si>
  <si>
    <t>B084PJSSQ1</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</si>
  <si>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</si>
  <si>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</si>
  <si>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</si>
  <si>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</si>
  <si>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https://m.media-amazon.com/images/W/WEBP_402378-T2/images/I/41IZ3JvOvwL._SX300_SY300_QL70_FMwebp_.jpg</t>
  </si>
  <si>
    <t>https://www.amazon.in/SanDisk-Ultra-Drive-Flash-128GB/dp/B084PJSSQ1/ref=sr_1_119?qid=1672903000&amp;s=computers&amp;sr=1-119</t>
  </si>
  <si>
    <t>B097C564GC</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</si>
  <si>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</si>
  <si>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</si>
  <si>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</si>
  <si>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</si>
  <si>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</si>
  <si>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</si>
  <si>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</si>
  <si>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</si>
  <si>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</si>
  <si>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</si>
  <si>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</si>
  <si>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</si>
  <si>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</si>
  <si>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</si>
  <si>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</si>
  <si>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</si>
  <si>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</si>
  <si>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</si>
  <si>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</si>
  <si>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</si>
  <si>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</si>
  <si>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</si>
  <si>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</si>
  <si>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</si>
  <si>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</si>
  <si>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</si>
  <si>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</si>
  <si>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</si>
  <si>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</si>
  <si>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</si>
  <si>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</si>
  <si>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</si>
  <si>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</si>
  <si>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</si>
  <si>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</si>
  <si>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</si>
  <si>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</si>
  <si>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</si>
  <si>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</si>
  <si>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</si>
  <si>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</si>
  <si>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</si>
  <si>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</si>
  <si>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</si>
  <si>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</si>
  <si>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</si>
  <si>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</si>
  <si>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</si>
  <si>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</si>
  <si>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</si>
  <si>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</si>
  <si>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</si>
  <si>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</si>
  <si>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</si>
  <si>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</si>
  <si>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</si>
  <si>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</si>
  <si>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</si>
  <si>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</si>
  <si>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</si>
  <si>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</si>
  <si>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</si>
  <si>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</si>
  <si>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</si>
  <si>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</si>
  <si>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</si>
  <si>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</si>
  <si>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</si>
  <si>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</si>
  <si>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</si>
  <si>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</si>
  <si>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</si>
  <si>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</si>
  <si>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Achint,Anish,bhomick bhaskar,Sumit,Des Raj,Amazon Customer,Gursimranpallah,Amit Ahluwalia</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</si>
  <si>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</si>
  <si>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</si>
  <si>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</si>
  <si>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</si>
  <si>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</si>
  <si>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</si>
  <si>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</si>
  <si>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</si>
  <si>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</si>
  <si>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</si>
  <si>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</si>
  <si>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</si>
  <si>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</si>
  <si>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</si>
  <si>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</si>
  <si>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</si>
  <si>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</si>
  <si>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</si>
  <si>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</si>
  <si>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</si>
  <si>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</si>
  <si>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</si>
  <si>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</si>
  <si>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</si>
  <si>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</si>
  <si>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</si>
  <si>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</si>
  <si>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</si>
  <si>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</si>
  <si>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</si>
  <si>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</si>
  <si>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</si>
  <si>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</si>
  <si>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</si>
  <si>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</si>
  <si>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</si>
  <si>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</si>
  <si>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</si>
  <si>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</si>
  <si>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</si>
  <si>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</si>
  <si>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</si>
  <si>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</si>
  <si>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</si>
  <si>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</si>
  <si>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</si>
  <si>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</si>
  <si>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</si>
  <si>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</si>
  <si>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</si>
  <si>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</si>
  <si>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</si>
  <si>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</si>
  <si>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</si>
  <si>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</si>
  <si>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</si>
  <si>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</si>
  <si>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</si>
  <si>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</si>
  <si>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</si>
  <si>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</si>
  <si>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</si>
  <si>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</si>
  <si>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</si>
  <si>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</si>
  <si>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</si>
  <si>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</si>
  <si>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</si>
  <si>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</si>
  <si>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</si>
  <si>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</si>
  <si>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</si>
  <si>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</si>
  <si>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</si>
  <si>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</si>
  <si>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</si>
  <si>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</si>
  <si>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</si>
  <si>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</si>
  <si>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</si>
  <si>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</si>
  <si>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</si>
  <si>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</si>
  <si>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</si>
  <si>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</si>
  <si>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</si>
  <si>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</si>
  <si>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</si>
  <si>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</si>
  <si>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</si>
  <si>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</si>
  <si>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</si>
  <si>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</si>
  <si>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</si>
  <si>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</si>
  <si>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</si>
  <si>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</si>
  <si>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</si>
  <si>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</si>
  <si>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</si>
  <si>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</si>
  <si>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https://m.media-amazon.com/images/I/31pcbVy11RL._SX300_SY300_QL70_FMwebp_.jpg</t>
  </si>
  <si>
    <t>https://www.amazon.in/TP-Link-Wireless-Security-Tapo-C200/dp/B07XLML2YS/ref=sr_1_146?qid=1672903002&amp;s=computers&amp;sr=1-146</t>
  </si>
  <si>
    <t>B086WMSCN3</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</si>
  <si>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</si>
  <si>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</si>
  <si>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</si>
  <si>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</si>
  <si>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</si>
  <si>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</si>
  <si>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</si>
  <si>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</si>
  <si>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</si>
  <si>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</si>
  <si>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</si>
  <si>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</si>
  <si>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</si>
  <si>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</si>
  <si>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</si>
  <si>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</si>
  <si>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</si>
  <si>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</si>
  <si>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</si>
  <si>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</si>
  <si>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</si>
  <si>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</si>
  <si>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</si>
  <si>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</si>
  <si>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</si>
  <si>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</si>
  <si>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</si>
  <si>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</si>
  <si>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</si>
  <si>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</si>
  <si>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</si>
  <si>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</si>
  <si>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</si>
  <si>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</si>
  <si>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</si>
  <si>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</si>
  <si>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</si>
  <si>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</si>
  <si>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</si>
  <si>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</si>
  <si>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</si>
  <si>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</si>
  <si>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</si>
  <si>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</si>
  <si>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</si>
  <si>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</si>
  <si>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</si>
  <si>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</si>
  <si>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</si>
  <si>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</si>
  <si>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</si>
  <si>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</si>
  <si>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</si>
  <si>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</si>
  <si>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</si>
  <si>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</si>
  <si>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</si>
  <si>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</si>
  <si>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</si>
  <si>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</si>
  <si>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</si>
  <si>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</si>
  <si>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</si>
  <si>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</si>
  <si>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</si>
  <si>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</si>
  <si>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</si>
  <si>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</si>
  <si>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https://www.amazon.in/JBL-Portable-Waterproof-Bluetooth-Speaker/dp/B07B88KQZ8/ref=sr_1_158?qid=1672903002&amp;s=computers&amp;sr=1-158</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</si>
  <si>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</si>
  <si>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</si>
  <si>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</si>
  <si>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</si>
  <si>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</si>
  <si>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</si>
  <si>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</si>
  <si>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</si>
  <si>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</si>
  <si>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</si>
  <si>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</si>
  <si>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</si>
  <si>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</si>
  <si>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</si>
  <si>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</si>
  <si>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</si>
  <si>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</si>
  <si>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</si>
  <si>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</si>
  <si>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</si>
  <si>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</si>
  <si>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</si>
  <si>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</si>
  <si>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</si>
  <si>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</si>
  <si>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</si>
  <si>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</si>
  <si>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</si>
  <si>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</si>
  <si>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</si>
  <si>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</si>
  <si>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</si>
  <si>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</si>
  <si>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</si>
  <si>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</si>
  <si>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</si>
  <si>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</si>
  <si>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</si>
  <si>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</si>
  <si>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</si>
  <si>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</si>
  <si>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</si>
  <si>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</si>
  <si>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</si>
  <si>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</si>
  <si>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</si>
  <si>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</si>
  <si>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</si>
  <si>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</si>
  <si>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</si>
  <si>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</si>
  <si>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</si>
  <si>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</si>
  <si>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</si>
  <si>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</si>
  <si>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</si>
  <si>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</si>
  <si>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</si>
  <si>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</si>
  <si>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</si>
  <si>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Dipu,Kayumuddin,Ankit salunke AS,Ramachandran Ravi,Nekitha V,Sumit G.,Netaji,Raymol</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</si>
  <si>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</si>
  <si>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</si>
  <si>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</si>
  <si>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</si>
  <si>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</si>
  <si>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</si>
  <si>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</si>
  <si>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</si>
  <si>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</si>
  <si>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</si>
  <si>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</si>
  <si>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</si>
  <si>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</si>
  <si>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</si>
  <si>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</si>
  <si>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</si>
  <si>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</si>
  <si>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</si>
  <si>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https://m.media-amazon.com/images/W/WEBP_402378-T2/images/I/51JIngdPfEL._SX300_SY300_QL70_FMwebp_.jpg</t>
  </si>
  <si>
    <t>https://www.amazon.in/Kanget-Female-Adapter-Standard-Interface/dp/B094DQWV9B/ref=sr_1_171?qid=1672903004&amp;s=computers&amp;sr=1-171</t>
  </si>
  <si>
    <t>B0BBMPH39N</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</si>
  <si>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</si>
  <si>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</si>
  <si>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</si>
  <si>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</si>
  <si>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</si>
  <si>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</si>
  <si>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</si>
  <si>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</si>
  <si>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</si>
  <si>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</si>
  <si>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</si>
  <si>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</si>
  <si>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</si>
  <si>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</si>
  <si>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</si>
  <si>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</si>
  <si>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</si>
  <si>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</si>
  <si>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</si>
  <si>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</si>
  <si>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</si>
  <si>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</si>
  <si>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</si>
  <si>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</si>
  <si>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</si>
  <si>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</si>
  <si>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</si>
  <si>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</si>
  <si>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</si>
  <si>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</si>
  <si>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</si>
  <si>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</si>
  <si>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</si>
  <si>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</si>
  <si>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</si>
  <si>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</si>
  <si>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</si>
  <si>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</si>
  <si>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</si>
  <si>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</si>
  <si>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</si>
  <si>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</si>
  <si>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</si>
  <si>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</si>
  <si>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</si>
  <si>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</si>
  <si>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</si>
  <si>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</si>
  <si>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</si>
  <si>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</si>
  <si>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</si>
  <si>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</si>
  <si>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</si>
  <si>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</si>
  <si>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</si>
  <si>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</si>
  <si>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</si>
  <si>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</si>
  <si>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</si>
  <si>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</si>
  <si>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</si>
  <si>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</si>
  <si>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</si>
  <si>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</si>
  <si>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</si>
  <si>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</si>
  <si>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</si>
  <si>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</si>
  <si>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</si>
  <si>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</si>
  <si>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</si>
  <si>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</si>
  <si>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</si>
  <si>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</si>
  <si>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</si>
  <si>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</si>
  <si>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</si>
  <si>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</si>
  <si>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</si>
  <si>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</si>
  <si>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</si>
  <si>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</si>
  <si>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</si>
  <si>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</si>
  <si>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</si>
  <si>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</si>
  <si>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</si>
  <si>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</si>
  <si>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</si>
  <si>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</si>
  <si>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</si>
  <si>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</si>
  <si>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</si>
  <si>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</si>
  <si>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</si>
  <si>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</si>
  <si>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</si>
  <si>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</si>
  <si>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</si>
  <si>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</si>
  <si>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</si>
  <si>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</si>
  <si>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</si>
  <si>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</si>
  <si>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</si>
  <si>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</si>
  <si>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</si>
  <si>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</si>
  <si>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</si>
  <si>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</si>
  <si>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</si>
  <si>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</si>
  <si>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</si>
  <si>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</si>
  <si>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</si>
  <si>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</si>
  <si>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</si>
  <si>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</si>
  <si>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</si>
  <si>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</si>
  <si>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</si>
  <si>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</si>
  <si>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</si>
  <si>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</si>
  <si>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</si>
  <si>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</si>
  <si>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</si>
  <si>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</si>
  <si>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</si>
  <si>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</si>
  <si>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</si>
  <si>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</si>
  <si>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</si>
  <si>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</si>
  <si>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</si>
  <si>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</si>
  <si>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</si>
  <si>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</si>
  <si>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</si>
  <si>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</si>
  <si>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</si>
  <si>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</si>
  <si>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</si>
  <si>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</si>
  <si>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</si>
  <si>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</si>
  <si>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</si>
  <si>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</si>
  <si>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</si>
  <si>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</si>
  <si>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</si>
  <si>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</si>
  <si>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</si>
  <si>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</si>
  <si>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</si>
  <si>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</si>
  <si>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</si>
  <si>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</si>
  <si>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</si>
  <si>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</si>
  <si>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</si>
  <si>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</si>
  <si>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</si>
  <si>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</si>
  <si>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</si>
  <si>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</si>
  <si>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</si>
  <si>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</si>
  <si>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</si>
  <si>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</si>
  <si>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</si>
  <si>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</si>
  <si>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</si>
  <si>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</si>
  <si>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</si>
  <si>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</si>
  <si>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</si>
  <si>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</si>
  <si>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</si>
  <si>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</si>
  <si>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</si>
  <si>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</si>
  <si>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</si>
  <si>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</si>
  <si>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</si>
  <si>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</si>
  <si>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</si>
  <si>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</si>
  <si>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</si>
  <si>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</si>
  <si>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</si>
  <si>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</si>
  <si>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</si>
  <si>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</si>
  <si>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</si>
  <si>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</si>
  <si>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</si>
  <si>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</si>
  <si>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</si>
  <si>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</si>
  <si>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</si>
  <si>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</si>
  <si>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</si>
  <si>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</si>
  <si>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</si>
  <si>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</si>
  <si>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</si>
  <si>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</si>
  <si>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</si>
  <si>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</si>
  <si>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</si>
  <si>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</si>
  <si>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</si>
  <si>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</si>
  <si>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</si>
  <si>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</si>
  <si>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</si>
  <si>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</si>
  <si>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</si>
  <si>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</si>
  <si>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</si>
  <si>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</si>
  <si>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</si>
  <si>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</si>
  <si>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</si>
  <si>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</si>
  <si>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</si>
  <si>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</si>
  <si>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</si>
  <si>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</si>
  <si>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</si>
  <si>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</si>
  <si>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</si>
  <si>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</si>
  <si>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</si>
  <si>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</si>
  <si>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</si>
  <si>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</si>
  <si>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</si>
  <si>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</si>
  <si>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</si>
  <si>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</si>
  <si>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</si>
  <si>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</si>
  <si>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</si>
  <si>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</si>
  <si>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</si>
  <si>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</si>
  <si>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</si>
  <si>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</si>
  <si>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</si>
  <si>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</si>
  <si>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</si>
  <si>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</si>
  <si>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</si>
  <si>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</si>
  <si>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</si>
  <si>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</si>
  <si>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</si>
  <si>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</si>
  <si>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</si>
  <si>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</si>
  <si>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</si>
  <si>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</si>
  <si>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</si>
  <si>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</si>
  <si>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</si>
  <si>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</si>
  <si>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</si>
  <si>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</si>
  <si>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</si>
  <si>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</si>
  <si>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</si>
  <si>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</si>
  <si>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</si>
  <si>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</si>
  <si>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</si>
  <si>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</si>
  <si>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</si>
  <si>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</si>
  <si>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</si>
  <si>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</si>
  <si>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</si>
  <si>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</si>
  <si>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</si>
  <si>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</si>
  <si>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</si>
  <si>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</si>
  <si>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</si>
  <si>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</si>
  <si>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</si>
  <si>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</si>
  <si>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</si>
  <si>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</si>
  <si>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</si>
  <si>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</si>
  <si>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</si>
  <si>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</si>
  <si>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</si>
  <si>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</si>
  <si>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</si>
  <si>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</si>
  <si>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</si>
  <si>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</si>
  <si>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</si>
  <si>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</si>
  <si>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</si>
  <si>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</si>
  <si>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</si>
  <si>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</si>
  <si>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</si>
  <si>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</si>
  <si>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</si>
  <si>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</si>
  <si>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</si>
  <si>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</si>
  <si>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</si>
  <si>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</si>
  <si>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</si>
  <si>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</si>
  <si>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</si>
  <si>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</si>
  <si>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</si>
  <si>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</si>
  <si>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</si>
  <si>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</si>
  <si>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</si>
  <si>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</si>
  <si>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</si>
  <si>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</si>
  <si>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</si>
  <si>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</si>
  <si>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</si>
  <si>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</si>
  <si>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</si>
  <si>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</si>
  <si>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</si>
  <si>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</si>
  <si>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</si>
  <si>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</si>
  <si>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</si>
  <si>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</si>
  <si>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</si>
  <si>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</si>
  <si>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</si>
  <si>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</si>
  <si>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</si>
  <si>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</si>
  <si>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</si>
  <si>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</si>
  <si>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</si>
  <si>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</si>
  <si>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</si>
  <si>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</si>
  <si>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</si>
  <si>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</si>
  <si>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</si>
  <si>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</si>
  <si>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</si>
  <si>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</si>
  <si>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</si>
  <si>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</si>
  <si>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</si>
  <si>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</si>
  <si>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</si>
  <si>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</si>
  <si>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</si>
  <si>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</si>
  <si>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</si>
  <si>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</si>
  <si>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</si>
  <si>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</si>
  <si>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</si>
  <si>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</si>
  <si>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</si>
  <si>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</si>
  <si>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</si>
  <si>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</si>
  <si>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</si>
  <si>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</si>
  <si>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</si>
  <si>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</si>
  <si>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</si>
  <si>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</si>
  <si>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</si>
  <si>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</si>
  <si>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</si>
  <si>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</si>
  <si>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</si>
  <si>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</si>
  <si>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</si>
  <si>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</si>
  <si>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</si>
  <si>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</si>
  <si>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</si>
  <si>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</si>
  <si>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</si>
  <si>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</si>
  <si>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</si>
  <si>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</si>
  <si>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</si>
  <si>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</si>
  <si>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</si>
  <si>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</si>
  <si>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</si>
  <si>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</si>
  <si>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</si>
  <si>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</si>
  <si>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</si>
  <si>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</si>
  <si>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</si>
  <si>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</si>
  <si>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</si>
  <si>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</si>
  <si>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</si>
  <si>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</si>
  <si>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</si>
  <si>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</si>
  <si>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</si>
  <si>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</si>
  <si>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</si>
  <si>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</si>
  <si>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</si>
  <si>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</si>
  <si>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</si>
  <si>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</si>
  <si>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</si>
  <si>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</si>
  <si>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</si>
  <si>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</si>
  <si>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</si>
  <si>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</si>
  <si>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</si>
  <si>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</si>
  <si>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</si>
  <si>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</si>
  <si>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</si>
  <si>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</si>
  <si>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</si>
  <si>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</si>
  <si>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</si>
  <si>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</si>
  <si>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</si>
  <si>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</si>
  <si>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</si>
  <si>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</si>
  <si>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</si>
  <si>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</si>
  <si>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</si>
  <si>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</si>
  <si>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</si>
  <si>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</si>
  <si>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</si>
  <si>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</si>
  <si>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</si>
  <si>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</si>
  <si>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</si>
  <si>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</si>
  <si>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</si>
  <si>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</si>
  <si>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</si>
  <si>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</si>
  <si>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</si>
  <si>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</si>
  <si>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</si>
  <si>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</si>
  <si>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</si>
  <si>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</si>
  <si>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</si>
  <si>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</si>
  <si>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</si>
  <si>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</si>
  <si>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</si>
  <si>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</si>
  <si>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</si>
  <si>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</si>
  <si>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</si>
  <si>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</si>
  <si>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</si>
  <si>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</si>
  <si>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</si>
  <si>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</si>
  <si>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</si>
  <si>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</si>
  <si>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</si>
  <si>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</si>
  <si>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</si>
  <si>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</si>
  <si>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</si>
  <si>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</si>
  <si>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</si>
  <si>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</si>
  <si>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</si>
  <si>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</si>
  <si>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</si>
  <si>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</si>
  <si>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</si>
  <si>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</si>
  <si>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</si>
  <si>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</si>
  <si>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</si>
  <si>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</si>
  <si>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</si>
  <si>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</si>
  <si>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</si>
  <si>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</si>
  <si>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</si>
  <si>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</si>
  <si>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</si>
  <si>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</si>
  <si>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</si>
  <si>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</si>
  <si>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</si>
  <si>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</si>
  <si>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</si>
  <si>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</si>
  <si>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</si>
  <si>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</si>
  <si>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</si>
  <si>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</si>
  <si>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</si>
  <si>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</si>
  <si>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</si>
  <si>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</si>
  <si>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</si>
  <si>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</si>
  <si>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</si>
  <si>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</si>
  <si>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</si>
  <si>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</si>
  <si>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</si>
  <si>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</si>
  <si>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</si>
  <si>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</si>
  <si>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kashif,sezhian,Dinesh K.,Jenifer,Harsh,suresh,Madhu,Amazon Customer</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</si>
  <si>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</si>
  <si>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</si>
  <si>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</si>
  <si>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</si>
  <si>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</si>
  <si>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</si>
  <si>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</si>
  <si>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</si>
  <si>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Cute one,Received today and installed.Observing performance.,Provides 1-30 to 2 hours backup,Perfect modem and router UPS,Nice product with some drawbacks,Shandaar Jabardast Zindaabad,As expected,Excellent product for apartments with DG backup.</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</si>
  <si>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</si>
  <si>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</si>
  <si>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</si>
  <si>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</si>
  <si>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</si>
  <si>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</si>
  <si>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</si>
  <si>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</si>
  <si>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</si>
  <si>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</si>
  <si>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</si>
  <si>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</si>
  <si>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</si>
  <si>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</si>
  <si>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</si>
  <si>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</si>
  <si>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</si>
  <si>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</si>
  <si>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</si>
  <si>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</si>
  <si>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</si>
  <si>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</si>
  <si>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</si>
  <si>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</si>
  <si>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</si>
  <si>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</si>
  <si>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</si>
  <si>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</si>
  <si>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</si>
  <si>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</si>
  <si>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</si>
  <si>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</si>
  <si>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</si>
  <si>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</si>
  <si>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</si>
  <si>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</si>
  <si>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</si>
  <si>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</si>
  <si>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</si>
  <si>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</si>
  <si>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</si>
  <si>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</si>
  <si>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</si>
  <si>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</si>
  <si>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</si>
  <si>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</si>
  <si>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</si>
  <si>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</si>
  <si>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</si>
  <si>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</si>
  <si>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</si>
  <si>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</si>
  <si>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</si>
  <si>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</si>
  <si>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</si>
  <si>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</si>
  <si>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</si>
  <si>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</si>
  <si>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</si>
  <si>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</si>
  <si>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</si>
  <si>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</si>
  <si>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</si>
  <si>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</si>
  <si>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</si>
  <si>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</si>
  <si>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</si>
  <si>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</si>
  <si>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</si>
  <si>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</si>
  <si>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</si>
  <si>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</si>
  <si>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</si>
  <si>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</si>
  <si>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</si>
  <si>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</si>
  <si>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</si>
  <si>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</si>
  <si>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</si>
  <si>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</si>
  <si>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</si>
  <si>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</si>
  <si>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</si>
  <si>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</si>
  <si>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</si>
  <si>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</si>
  <si>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</si>
  <si>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</si>
  <si>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</si>
  <si>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</si>
  <si>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</si>
  <si>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</si>
  <si>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</si>
  <si>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</si>
  <si>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</si>
  <si>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</si>
  <si>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</si>
  <si>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</si>
  <si>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</si>
  <si>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</si>
  <si>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</si>
  <si>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</si>
  <si>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</si>
  <si>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</si>
  <si>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</si>
  <si>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</si>
  <si>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</si>
  <si>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</si>
  <si>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</si>
  <si>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</si>
  <si>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</si>
  <si>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</si>
  <si>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</si>
  <si>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</si>
  <si>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</si>
  <si>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</si>
  <si>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</si>
  <si>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</si>
  <si>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</si>
  <si>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</si>
  <si>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</si>
  <si>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</si>
  <si>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</si>
  <si>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</si>
  <si>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</si>
  <si>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</si>
  <si>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</si>
  <si>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</si>
  <si>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</si>
  <si>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</si>
  <si>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</si>
  <si>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</si>
  <si>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</si>
  <si>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</si>
  <si>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</si>
  <si>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</si>
  <si>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</si>
  <si>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</si>
  <si>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</si>
  <si>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</si>
  <si>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</si>
  <si>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</si>
  <si>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</si>
  <si>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</si>
  <si>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</si>
  <si>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</si>
  <si>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</si>
  <si>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</si>
  <si>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</si>
  <si>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</si>
  <si>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</si>
  <si>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</si>
  <si>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</si>
  <si>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</si>
  <si>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</si>
  <si>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</si>
  <si>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</si>
  <si>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</si>
  <si>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</si>
  <si>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</si>
  <si>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</si>
  <si>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</si>
  <si>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</si>
  <si>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</si>
  <si>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</si>
  <si>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</si>
  <si>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</si>
  <si>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</si>
  <si>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</si>
  <si>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</si>
  <si>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</si>
  <si>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</si>
  <si>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</si>
  <si>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</si>
  <si>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</si>
  <si>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</si>
  <si>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https://m.media-amazon.com/images/W/WEBP_402378-T2/images/I/41X6hey-ExL._SX300_SY300_QL70_FMwebp_.jpg</t>
  </si>
  <si>
    <t>https://www.amazon.in/Logitech-Wireless-mk270r-Keyboard-Mouse/dp/B00CEQEGPI/ref=sr_1_268?qid=1672903008&amp;s=computers&amp;sr=1-268</t>
  </si>
  <si>
    <t>B08B6XWQ1C</t>
  </si>
  <si>
    <t>The mini tripod works with most Smartphones, GoPro, DSLR and compact cameras|High quality tripod equipped with non skid rubber feet for extra solid grip , even in a tilted position.|Digitek Portable Mini Tripod with 3 Leg Base for All Mobile phones</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</si>
  <si>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</si>
  <si>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</si>
  <si>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</si>
  <si>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</si>
  <si>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</si>
  <si>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</si>
  <si>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</si>
  <si>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</si>
  <si>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</si>
  <si>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</si>
  <si>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</si>
  <si>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</si>
  <si>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</si>
  <si>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</si>
  <si>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</si>
  <si>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</si>
  <si>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</si>
  <si>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</si>
  <si>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</si>
  <si>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</si>
  <si>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</si>
  <si>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</si>
  <si>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</si>
  <si>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</si>
  <si>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</si>
  <si>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</si>
  <si>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</si>
  <si>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</si>
  <si>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</si>
  <si>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</si>
  <si>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</si>
  <si>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</si>
  <si>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</si>
  <si>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</si>
  <si>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</si>
  <si>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</si>
  <si>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</si>
  <si>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</si>
  <si>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</si>
  <si>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</si>
  <si>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</si>
  <si>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</si>
  <si>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</si>
  <si>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</si>
  <si>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</si>
  <si>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</si>
  <si>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</si>
  <si>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</si>
  <si>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</si>
  <si>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</si>
  <si>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</si>
  <si>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</si>
  <si>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</si>
  <si>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</si>
  <si>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</si>
  <si>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</si>
  <si>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</si>
  <si>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</si>
  <si>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</si>
  <si>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</si>
  <si>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</si>
  <si>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</si>
  <si>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</si>
  <si>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</si>
  <si>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</si>
  <si>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</si>
  <si>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</si>
  <si>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</si>
  <si>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</si>
  <si>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</si>
  <si>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</si>
  <si>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</si>
  <si>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</si>
  <si>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</si>
  <si>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</si>
  <si>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</si>
  <si>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</si>
  <si>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</si>
  <si>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</si>
  <si>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</si>
  <si>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</si>
  <si>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</si>
  <si>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</si>
  <si>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</si>
  <si>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</si>
  <si>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</si>
  <si>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</si>
  <si>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</si>
  <si>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</si>
  <si>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</si>
  <si>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</si>
  <si>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</si>
  <si>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</si>
  <si>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</si>
  <si>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</si>
  <si>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</si>
  <si>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</si>
  <si>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</si>
  <si>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</si>
  <si>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</si>
  <si>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</si>
  <si>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</si>
  <si>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</si>
  <si>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</si>
  <si>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</si>
  <si>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</si>
  <si>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</si>
  <si>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</si>
  <si>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</si>
  <si>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</si>
  <si>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</si>
  <si>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</si>
  <si>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</si>
  <si>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</si>
  <si>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</si>
  <si>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</si>
  <si>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</si>
  <si>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</si>
  <si>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</si>
  <si>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</si>
  <si>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</si>
  <si>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</si>
  <si>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</si>
  <si>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</si>
  <si>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</si>
  <si>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</si>
  <si>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</si>
  <si>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</si>
  <si>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</si>
  <si>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</si>
  <si>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</si>
  <si>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</si>
  <si>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</si>
  <si>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</si>
  <si>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</si>
  <si>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</si>
  <si>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</si>
  <si>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</si>
  <si>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</si>
  <si>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</si>
  <si>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</si>
  <si>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</si>
  <si>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</si>
  <si>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</si>
  <si>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</si>
  <si>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</si>
  <si>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</si>
  <si>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</si>
  <si>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</si>
  <si>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</si>
  <si>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</si>
  <si>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</si>
  <si>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</si>
  <si>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</si>
  <si>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</si>
  <si>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</si>
  <si>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</si>
  <si>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</si>
  <si>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</si>
  <si>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</si>
  <si>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</si>
  <si>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</si>
  <si>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</si>
  <si>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</si>
  <si>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</si>
  <si>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</si>
  <si>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</si>
  <si>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</si>
  <si>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</si>
  <si>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</si>
  <si>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</si>
  <si>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</si>
  <si>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</si>
  <si>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</si>
  <si>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</si>
  <si>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</si>
  <si>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</si>
  <si>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</si>
  <si>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</si>
  <si>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</si>
  <si>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</si>
  <si>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</si>
  <si>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</si>
  <si>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Madhusmita singh,Sandeep Singh,Jay OG,Asim,Vikas malakar,Nitin Verma,Amazon Customer,Subi</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</si>
  <si>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</si>
  <si>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</si>
  <si>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</si>
  <si>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</si>
  <si>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</si>
  <si>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</si>
  <si>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</si>
  <si>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</si>
  <si>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</si>
  <si>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</si>
  <si>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</si>
  <si>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</si>
  <si>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</si>
  <si>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</si>
  <si>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</si>
  <si>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</si>
  <si>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</si>
  <si>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</si>
  <si>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</si>
  <si>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</si>
  <si>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</si>
  <si>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</si>
  <si>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</si>
  <si>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</si>
  <si>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</si>
  <si>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</si>
  <si>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</si>
  <si>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</si>
  <si>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</si>
  <si>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</si>
  <si>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</si>
  <si>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</si>
  <si>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</si>
  <si>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</si>
  <si>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</si>
  <si>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</si>
  <si>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</si>
  <si>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</si>
  <si>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</si>
  <si>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</si>
  <si>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</si>
  <si>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</si>
  <si>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</si>
  <si>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</si>
  <si>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</si>
  <si>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</si>
  <si>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</si>
  <si>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</si>
  <si>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</si>
  <si>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</si>
  <si>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</si>
  <si>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</si>
  <si>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</si>
  <si>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</si>
  <si>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</si>
  <si>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</si>
  <si>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</si>
  <si>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</si>
  <si>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</si>
  <si>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</si>
  <si>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</si>
  <si>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</si>
  <si>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</si>
  <si>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</si>
  <si>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</si>
  <si>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</si>
  <si>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</si>
  <si>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</si>
  <si>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</si>
  <si>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</si>
  <si>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</si>
  <si>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</si>
  <si>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</si>
  <si>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</si>
  <si>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</si>
  <si>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</si>
  <si>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</si>
  <si>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</si>
  <si>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</si>
  <si>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</si>
  <si>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</si>
  <si>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</si>
  <si>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</si>
  <si>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</si>
  <si>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</si>
  <si>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</si>
  <si>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</si>
  <si>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</si>
  <si>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</si>
  <si>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</si>
  <si>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</si>
  <si>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</si>
  <si>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</si>
  <si>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</si>
  <si>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</si>
  <si>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</si>
  <si>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</si>
  <si>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</si>
  <si>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</si>
  <si>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</si>
  <si>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</si>
  <si>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</si>
  <si>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</si>
  <si>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</si>
  <si>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</si>
  <si>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</si>
  <si>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</si>
  <si>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</si>
  <si>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</si>
  <si>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</si>
  <si>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</si>
  <si>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</si>
  <si>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</si>
  <si>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</si>
  <si>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</si>
  <si>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</si>
  <si>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</si>
  <si>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</si>
  <si>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</si>
  <si>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</si>
  <si>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</si>
  <si>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</si>
  <si>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</si>
  <si>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</si>
  <si>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</si>
  <si>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</si>
  <si>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</si>
  <si>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Good Product,Average,Average Printer,Package is good,Very poor quality after 1 month used printer printer print only 7-10 print on 1 refile.,Does the job, but it's damn slow. Have to wait for ages,Super,Best product at low price</t>
  </si>
  <si>
    <t>https://m.media-amazon.com/images/I/31df-HkJJ7L._SX300_SY300_QL70_FMwebp_.jpg</t>
  </si>
  <si>
    <t>https://www.amazon.in/HP-DeskJet-Inkjet-Colour-Printer/dp/B08D9NDZ1Y/ref=sr_1_317?qid=1672903011&amp;s=computers&amp;sr=1-317</t>
  </si>
  <si>
    <t>B0085IATT6</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</si>
  <si>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</si>
  <si>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</si>
  <si>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</si>
  <si>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</si>
  <si>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</si>
  <si>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</si>
  <si>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</si>
  <si>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</si>
  <si>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</si>
  <si>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</si>
  <si>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</si>
  <si>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</si>
  <si>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</si>
  <si>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</si>
  <si>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</si>
  <si>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</si>
  <si>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</si>
  <si>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</si>
  <si>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</si>
  <si>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</si>
  <si>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</si>
  <si>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</si>
  <si>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</si>
  <si>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</si>
  <si>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</si>
  <si>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</si>
  <si>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</si>
  <si>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</si>
  <si>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</si>
  <si>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</si>
  <si>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</si>
  <si>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</si>
  <si>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</si>
  <si>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</si>
  <si>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</si>
  <si>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</si>
  <si>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</si>
  <si>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</si>
  <si>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</si>
  <si>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</si>
  <si>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</si>
  <si>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</si>
  <si>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</si>
  <si>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</si>
  <si>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</si>
  <si>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</si>
  <si>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</si>
  <si>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</si>
  <si>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</si>
  <si>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</si>
  <si>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</si>
  <si>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</si>
  <si>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</si>
  <si>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</si>
  <si>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</si>
  <si>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</si>
  <si>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</si>
  <si>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</si>
  <si>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</si>
  <si>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</si>
  <si>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</si>
  <si>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</si>
  <si>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</si>
  <si>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</si>
  <si>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</si>
  <si>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</si>
  <si>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</si>
  <si>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</si>
  <si>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</si>
  <si>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</si>
  <si>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</si>
  <si>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</si>
  <si>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</si>
  <si>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</si>
  <si>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</si>
  <si>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</si>
  <si>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</si>
  <si>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</si>
  <si>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</si>
  <si>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</si>
  <si>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</si>
  <si>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</si>
  <si>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</si>
  <si>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</si>
  <si>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</si>
  <si>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</si>
  <si>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</si>
  <si>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</si>
  <si>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</si>
  <si>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</si>
  <si>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</si>
  <si>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</si>
  <si>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</si>
  <si>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</si>
  <si>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</si>
  <si>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</si>
  <si>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</si>
  <si>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</si>
  <si>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</si>
  <si>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</si>
  <si>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</si>
  <si>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</si>
  <si>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</si>
  <si>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</si>
  <si>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</si>
  <si>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</si>
  <si>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</si>
  <si>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</si>
  <si>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</si>
  <si>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</si>
  <si>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</si>
  <si>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</si>
  <si>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</si>
  <si>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</si>
  <si>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</si>
  <si>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</si>
  <si>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</si>
  <si>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</si>
  <si>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</si>
  <si>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</si>
  <si>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</si>
  <si>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</si>
  <si>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</si>
  <si>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</si>
  <si>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</si>
  <si>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Amos b.,Srimanth,JATIN BHATIA,PARTHIBAN LUCKY,Kushagra Jain,Karthiklokey,Akash,Suresh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</si>
  <si>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</si>
  <si>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</si>
  <si>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</si>
  <si>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</si>
  <si>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</si>
  <si>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</si>
  <si>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</si>
  <si>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</si>
  <si>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</si>
  <si>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</si>
  <si>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</si>
  <si>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</si>
  <si>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</si>
  <si>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</si>
  <si>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</si>
  <si>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</si>
  <si>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</si>
  <si>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</si>
  <si>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</si>
  <si>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</si>
  <si>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</si>
  <si>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</si>
  <si>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</si>
  <si>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</si>
  <si>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</si>
  <si>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</si>
  <si>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</si>
  <si>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</si>
  <si>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</si>
  <si>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</si>
  <si>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</si>
  <si>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</si>
  <si>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</si>
  <si>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</si>
  <si>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</si>
  <si>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</si>
  <si>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</si>
  <si>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muntasir kayal,Rohan,Dr.Aasif,Jason,ShreeKrishna Gavhane,Reshav chauhan,Rama kishore,Abhijit W</t>
  </si>
  <si>
    <t>R35P4RV0EBJYMG,R2O1Y08F8IMHQ4,R6V7QSZXNVMZ1,REQ2U03TENWZ5,R2PKT81AEN2THV,R9ZTXWWLOMGJA,R1HS0F8PB696H,R2LQX411MJOWYZ</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</si>
  <si>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</si>
  <si>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</si>
  <si>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</si>
  <si>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</si>
  <si>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</si>
  <si>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</si>
  <si>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</si>
  <si>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</si>
  <si>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</si>
  <si>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</si>
  <si>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</si>
  <si>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</si>
  <si>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</si>
  <si>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</si>
  <si>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</si>
  <si>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</si>
  <si>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</si>
  <si>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</si>
  <si>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</si>
  <si>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</si>
  <si>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</si>
  <si>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</si>
  <si>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</si>
  <si>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</si>
  <si>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</si>
  <si>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</si>
  <si>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</si>
  <si>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https://m.media-amazon.com/images/W/WEBP_402378-T2/images/I/41FrpTwOndL._SX300_SY300_QL70_FMwebp_.jpg</t>
  </si>
  <si>
    <t>https://www.amazon.in/LAPSTER-SATA-CABLE-LAPTOP-DESKTOP/dp/B09F3PDDRF/ref=sr_1_353?qid=1672903012&amp;s=computers&amp;sr=1-353</t>
  </si>
  <si>
    <t>B07X963JNS</t>
  </si>
  <si>
    <t>https://m.media-amazon.com/images/I/31Oj5BsHwdL._SX300_SY300_QL70_FMwebp_.jpg</t>
  </si>
  <si>
    <t>https://www.amazon.in/URBN-Li-Polymer-Charge-Compact-Certification/dp/B07X963JNS/ref=sr_1_356?qid=1672903012&amp;s=computers&amp;sr=1-356</t>
  </si>
  <si>
    <t>B09LD3116F</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</si>
  <si>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</si>
  <si>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</si>
  <si>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</si>
  <si>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</si>
  <si>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</si>
  <si>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</si>
  <si>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</si>
  <si>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</si>
  <si>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</si>
  <si>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</si>
  <si>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</si>
  <si>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</si>
  <si>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</si>
  <si>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</si>
  <si>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</si>
  <si>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</si>
  <si>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</si>
  <si>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</si>
  <si>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</si>
  <si>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</si>
  <si>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</si>
  <si>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</si>
  <si>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</si>
  <si>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</si>
  <si>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</si>
  <si>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</si>
  <si>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</si>
  <si>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</si>
  <si>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</si>
  <si>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</si>
  <si>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</si>
  <si>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</si>
  <si>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</si>
  <si>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</si>
  <si>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</si>
  <si>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</si>
  <si>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</si>
  <si>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</si>
  <si>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</si>
  <si>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</si>
  <si>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</si>
  <si>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</si>
  <si>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</si>
  <si>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</si>
  <si>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</si>
  <si>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</si>
  <si>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</si>
  <si>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</si>
  <si>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</si>
  <si>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</si>
  <si>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</si>
  <si>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</si>
  <si>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</si>
  <si>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</si>
  <si>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</si>
  <si>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</si>
  <si>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</si>
  <si>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</si>
  <si>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</si>
  <si>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</si>
  <si>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</si>
  <si>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</si>
  <si>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</si>
  <si>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</si>
  <si>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</si>
  <si>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</si>
  <si>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</si>
  <si>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</si>
  <si>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</si>
  <si>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</si>
  <si>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</si>
  <si>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</si>
  <si>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</si>
  <si>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</si>
  <si>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</si>
  <si>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</si>
  <si>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</si>
  <si>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</si>
  <si>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</si>
  <si>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</si>
  <si>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</si>
  <si>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</si>
  <si>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</si>
  <si>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</si>
  <si>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</si>
  <si>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</si>
  <si>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</si>
  <si>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</si>
  <si>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</si>
  <si>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</si>
  <si>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</si>
  <si>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https://m.media-amazon.com/images/W/WEBP_402378-T1/images/I/41SqfLI2FuL._SX300_SY300_QL70_FMwebp_.jpg</t>
  </si>
  <si>
    <t>https://www.amazon.in/Duracell-Chhota-Power-Coins-2016-5/dp/B08Y57TPDM/ref=sr_1_368?qid=1672903013&amp;s=computers&amp;sr=1-368</t>
  </si>
  <si>
    <t>B09CYTJV3N</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</si>
  <si>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</si>
  <si>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</si>
  <si>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</si>
  <si>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</si>
  <si>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</si>
  <si>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</si>
  <si>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</si>
  <si>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</si>
  <si>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</si>
  <si>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</si>
  <si>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</si>
  <si>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</si>
  <si>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</si>
  <si>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</si>
  <si>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</si>
  <si>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</si>
  <si>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</si>
  <si>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</si>
  <si>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</si>
  <si>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</si>
  <si>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</si>
  <si>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</si>
  <si>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</si>
  <si>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</si>
  <si>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</si>
  <si>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</si>
  <si>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</si>
  <si>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</si>
  <si>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</si>
  <si>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</si>
  <si>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</si>
  <si>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</si>
  <si>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</si>
  <si>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</si>
  <si>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</si>
  <si>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</si>
  <si>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</si>
  <si>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</si>
  <si>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</si>
  <si>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</si>
  <si>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</si>
  <si>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</si>
  <si>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</si>
  <si>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</si>
  <si>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</si>
  <si>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</si>
  <si>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</si>
  <si>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</si>
  <si>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</si>
  <si>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</si>
  <si>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</si>
  <si>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</si>
  <si>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</si>
  <si>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</si>
  <si>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</si>
  <si>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</si>
  <si>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</si>
  <si>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</si>
  <si>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</si>
  <si>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</si>
  <si>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</si>
  <si>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</si>
  <si>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</si>
  <si>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</si>
  <si>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</si>
  <si>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</si>
  <si>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</si>
  <si>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</si>
  <si>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</si>
  <si>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</si>
  <si>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</si>
  <si>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</si>
  <si>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</si>
  <si>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</si>
  <si>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</si>
  <si>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</si>
  <si>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</si>
  <si>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</si>
  <si>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</si>
  <si>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</si>
  <si>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</si>
  <si>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</si>
  <si>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</si>
  <si>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</si>
  <si>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</si>
  <si>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</si>
  <si>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</si>
  <si>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</si>
  <si>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</si>
  <si>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</si>
  <si>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</si>
  <si>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</si>
  <si>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Akhil Raj Kunwar,Aditya Jain,Nanda Kumar,Yuvaraj M,Hari,Yovan Aroquiam,Debabrata Mandal,Yash Sharma</t>
  </si>
  <si>
    <t>R323XTLZ6XF443,R2PU5PLM2D5A9P,R109BR31BO9U9O,RP81LPR632RSZ,R219G800XSZ211,R1HP18PZMA7RRO,R2NUEOM6M6XSIE,R13BCLN31UCTUC</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</si>
  <si>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</si>
  <si>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</si>
  <si>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</si>
  <si>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</si>
  <si>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</si>
  <si>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</si>
  <si>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</si>
  <si>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</si>
  <si>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</si>
  <si>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</si>
  <si>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</si>
  <si>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</si>
  <si>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</si>
  <si>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</si>
  <si>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</si>
  <si>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</si>
  <si>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</si>
  <si>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</si>
  <si>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</si>
  <si>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</si>
  <si>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</si>
  <si>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</si>
  <si>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</si>
  <si>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</si>
  <si>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</si>
  <si>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</si>
  <si>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</si>
  <si>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</si>
  <si>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</si>
  <si>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</si>
  <si>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</si>
  <si>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</si>
  <si>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</si>
  <si>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</si>
  <si>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</si>
  <si>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</si>
  <si>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</si>
  <si>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</si>
  <si>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</si>
  <si>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</si>
  <si>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</si>
  <si>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</si>
  <si>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</si>
  <si>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</si>
  <si>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</si>
  <si>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</si>
  <si>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</si>
  <si>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</si>
  <si>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</si>
  <si>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</si>
  <si>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</si>
  <si>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</si>
  <si>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</si>
  <si>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</si>
  <si>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</si>
  <si>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</si>
  <si>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</si>
  <si>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</si>
  <si>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</si>
  <si>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</si>
  <si>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</si>
  <si>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</si>
  <si>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</si>
  <si>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</si>
  <si>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</si>
  <si>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</si>
  <si>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</si>
  <si>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</si>
  <si>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</si>
  <si>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</si>
  <si>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</si>
  <si>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</si>
  <si>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</si>
  <si>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</si>
  <si>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</si>
  <si>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</si>
  <si>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</si>
  <si>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</si>
  <si>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</si>
  <si>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</si>
  <si>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</si>
  <si>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</si>
  <si>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</si>
  <si>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</si>
  <si>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</si>
  <si>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</si>
  <si>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</si>
  <si>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</si>
  <si>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</si>
  <si>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</si>
  <si>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</si>
  <si>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</si>
  <si>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</si>
  <si>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</si>
  <si>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</si>
  <si>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</si>
  <si>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</si>
  <si>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</si>
  <si>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</si>
  <si>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</si>
  <si>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</si>
  <si>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</si>
  <si>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</si>
  <si>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</si>
  <si>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</si>
  <si>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</si>
  <si>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</si>
  <si>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</si>
  <si>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</si>
  <si>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</si>
  <si>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</si>
  <si>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</si>
  <si>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</si>
  <si>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</si>
  <si>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</si>
  <si>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</si>
  <si>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</si>
  <si>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</si>
  <si>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</si>
  <si>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</si>
  <si>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</si>
  <si>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</si>
  <si>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</si>
  <si>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</si>
  <si>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</si>
  <si>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</si>
  <si>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</si>
  <si>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</si>
  <si>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</si>
  <si>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</si>
  <si>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</si>
  <si>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</si>
  <si>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</si>
  <si>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</si>
  <si>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</si>
  <si>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</si>
  <si>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</si>
  <si>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</si>
  <si>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</si>
  <si>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</si>
  <si>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</si>
  <si>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</si>
  <si>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</si>
  <si>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</si>
  <si>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</si>
  <si>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</si>
  <si>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</si>
  <si>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</si>
  <si>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</si>
  <si>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</si>
  <si>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</si>
  <si>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</si>
  <si>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</si>
  <si>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</si>
  <si>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</si>
  <si>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</si>
  <si>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</si>
  <si>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</si>
  <si>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</si>
  <si>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</si>
  <si>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</si>
  <si>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</si>
  <si>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</si>
  <si>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</si>
  <si>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</si>
  <si>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</si>
  <si>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</si>
  <si>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</si>
  <si>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</si>
  <si>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</si>
  <si>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</si>
  <si>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</si>
  <si>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</si>
  <si>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</si>
  <si>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</si>
  <si>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</si>
  <si>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</si>
  <si>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</si>
  <si>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</si>
  <si>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</si>
  <si>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</si>
  <si>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</si>
  <si>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</si>
  <si>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</si>
  <si>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</si>
  <si>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</si>
  <si>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</si>
  <si>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</si>
  <si>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</si>
  <si>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</si>
  <si>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</si>
  <si>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</si>
  <si>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</si>
  <si>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</si>
  <si>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</si>
  <si>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</si>
  <si>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</si>
  <si>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</si>
  <si>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</si>
  <si>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</si>
  <si>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</si>
  <si>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</si>
  <si>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</si>
  <si>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</si>
  <si>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</si>
  <si>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</si>
  <si>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</si>
  <si>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</si>
  <si>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</si>
  <si>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</si>
  <si>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</si>
  <si>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</si>
  <si>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</si>
  <si>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</si>
  <si>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</si>
  <si>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</si>
  <si>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</si>
  <si>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</si>
  <si>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</si>
  <si>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</si>
  <si>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</si>
  <si>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</si>
  <si>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</si>
  <si>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</si>
  <si>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https://www.amazon.in/TP-Link-Archer-A6-Wireless-Internet/dp/B07W9KYT62/ref=sr_1_415?qid=1672903016&amp;s=computers&amp;sr=1-415</t>
  </si>
  <si>
    <t>B08D9MNH4B</t>
  </si>
  <si>
    <t>HP Deskjet 2723 AIO Printer, Copy, Scan, WiFi, Bluetooth, USB, Simple Setup Smart App, Ideal for Home.</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</si>
  <si>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</si>
  <si>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</si>
  <si>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</si>
  <si>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</si>
  <si>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https://m.media-amazon.com/images/W/WEBP_402378-T2/images/I/31ulmi5lTYL._SX300_SY300_QL70_FMwebp_.jpg</t>
  </si>
  <si>
    <t>https://www.amazon.in/HP-DeskJet-2723-Wireless-Printer/dp/B08D9MNH4B/ref=sr_1_418?qid=1672903016&amp;s=computers&amp;sr=1-418</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</si>
  <si>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</si>
  <si>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</si>
  <si>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</si>
  <si>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https://m.media-amazon.com/images/W/WEBP_402378-T2/images/I/21XzK-guXHL._SX300_SY300_QL70_FMwebp_.jpg</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</si>
  <si>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</si>
  <si>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</si>
  <si>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</si>
  <si>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</si>
  <si>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</si>
  <si>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</si>
  <si>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</si>
  <si>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</si>
  <si>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</si>
  <si>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</si>
  <si>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</si>
  <si>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</si>
  <si>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</si>
  <si>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</si>
  <si>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</si>
  <si>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</si>
  <si>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</si>
  <si>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</si>
  <si>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</si>
  <si>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</si>
  <si>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</si>
  <si>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</si>
  <si>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</si>
  <si>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</si>
  <si>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</si>
  <si>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</si>
  <si>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</si>
  <si>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</si>
  <si>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</si>
  <si>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</si>
  <si>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</si>
  <si>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</si>
  <si>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</si>
  <si>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</si>
  <si>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</si>
  <si>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</si>
  <si>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</si>
  <si>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</si>
  <si>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</si>
  <si>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</si>
  <si>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</si>
  <si>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</si>
  <si>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</si>
  <si>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</si>
  <si>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</si>
  <si>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</si>
  <si>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</si>
  <si>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</si>
  <si>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</si>
  <si>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</si>
  <si>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</si>
  <si>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</si>
  <si>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</si>
  <si>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</si>
  <si>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https://m.media-amazon.com/images/I/31ejgWaEayL._SY300_SX300_QL70_FMwebp_.jpg</t>
  </si>
  <si>
    <t>https://www.amazon.in/Canon-E477-Wireless-Efficient-Printer/dp/B01JOFKL0A/ref=sr_1_427?qid=1672903016&amp;s=computers&amp;sr=1-427</t>
  </si>
  <si>
    <t>B079S811J3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</si>
  <si>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</si>
  <si>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</si>
  <si>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</si>
  <si>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</si>
  <si>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</si>
  <si>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</si>
  <si>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</si>
  <si>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</si>
  <si>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</si>
  <si>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</si>
  <si>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</si>
  <si>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</si>
  <si>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</si>
  <si>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</si>
  <si>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</si>
  <si>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</si>
  <si>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</si>
  <si>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</si>
  <si>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</si>
  <si>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</si>
  <si>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</si>
  <si>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</si>
  <si>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</si>
  <si>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</si>
  <si>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</si>
  <si>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</si>
  <si>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</si>
  <si>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</si>
  <si>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</si>
  <si>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</si>
  <si>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</si>
  <si>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</si>
  <si>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</si>
  <si>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</si>
  <si>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</si>
  <si>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</si>
  <si>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</si>
  <si>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</si>
  <si>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</si>
  <si>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</si>
  <si>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</si>
  <si>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</si>
  <si>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</si>
  <si>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</si>
  <si>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</si>
  <si>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</si>
  <si>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</si>
  <si>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</si>
  <si>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</si>
  <si>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</si>
  <si>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</si>
  <si>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</si>
  <si>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</si>
  <si>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</si>
  <si>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</si>
  <si>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</si>
  <si>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</si>
  <si>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</si>
  <si>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https://m.media-amazon.com/images/I/31jUKdJdjHL._SX300_SY300_QL70_FMwebp_.jpg</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</si>
  <si>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</si>
  <si>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</si>
  <si>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</si>
  <si>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</si>
  <si>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</si>
  <si>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</si>
  <si>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</si>
  <si>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</si>
  <si>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</si>
  <si>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</si>
  <si>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</si>
  <si>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</si>
  <si>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</si>
  <si>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</si>
  <si>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</si>
  <si>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</si>
  <si>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</si>
  <si>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</si>
  <si>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</si>
  <si>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</si>
  <si>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</si>
  <si>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</si>
  <si>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</si>
  <si>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</si>
  <si>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</si>
  <si>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</si>
  <si>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</si>
  <si>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</si>
  <si>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</si>
  <si>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</si>
  <si>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</si>
  <si>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</si>
  <si>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</si>
  <si>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</si>
  <si>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</si>
  <si>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</si>
  <si>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</si>
  <si>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</si>
  <si>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</si>
  <si>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</si>
  <si>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</si>
  <si>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</si>
  <si>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</si>
  <si>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</si>
  <si>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</si>
  <si>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</si>
  <si>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</si>
  <si>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</si>
  <si>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</si>
  <si>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</si>
  <si>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</si>
  <si>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</si>
  <si>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</si>
  <si>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</si>
  <si>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</si>
  <si>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</si>
  <si>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</si>
  <si>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</si>
  <si>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</si>
  <si>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</si>
  <si>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</si>
  <si>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</si>
  <si>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</si>
  <si>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</si>
  <si>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</si>
  <si>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</si>
  <si>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</si>
  <si>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</si>
  <si>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</si>
  <si>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</si>
  <si>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</si>
  <si>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</si>
  <si>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</si>
  <si>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</si>
  <si>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</si>
  <si>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</si>
  <si>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</si>
  <si>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</si>
  <si>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</si>
  <si>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</si>
  <si>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</si>
  <si>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</si>
  <si>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</si>
  <si>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</si>
  <si>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</si>
  <si>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</si>
  <si>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</si>
  <si>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</si>
  <si>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</si>
  <si>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</si>
  <si>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</si>
  <si>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</si>
  <si>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</si>
  <si>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</si>
  <si>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</si>
  <si>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</si>
  <si>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</si>
  <si>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</si>
  <si>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</si>
  <si>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</si>
  <si>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</si>
  <si>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</si>
  <si>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</si>
  <si>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</si>
  <si>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</si>
  <si>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</si>
  <si>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</si>
  <si>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</si>
  <si>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</si>
  <si>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</si>
  <si>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</si>
  <si>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</si>
  <si>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</si>
  <si>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</si>
  <si>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https://m.media-amazon.com/images/I/41n3-joTUHL._SX300_SY300_QL70_FMwebp_.jpg</t>
  </si>
  <si>
    <t>https://www.amazon.in/ZEBRONICS-Zeb-NS2000-Supports-Aluminium-Adjustable/dp/B08WKCTFF3/ref=sr_1_458?qid=1672903018&amp;s=computers&amp;sr=1-458</t>
  </si>
  <si>
    <t>B08498D67S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</si>
  <si>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</si>
  <si>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</si>
  <si>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</si>
  <si>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</si>
  <si>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</si>
  <si>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</si>
  <si>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</si>
  <si>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</si>
  <si>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</si>
  <si>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</si>
  <si>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</si>
  <si>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</si>
  <si>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</si>
  <si>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</si>
  <si>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</si>
  <si>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</si>
  <si>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</si>
  <si>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</si>
  <si>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</si>
  <si>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</si>
  <si>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</si>
  <si>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</si>
  <si>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</si>
  <si>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</si>
  <si>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</si>
  <si>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</si>
  <si>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</si>
  <si>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</si>
  <si>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</si>
  <si>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https://m.media-amazon.com/images/I/31aoDL5YfNL._SX300_SY300_QL70_FMwebp_.jpg</t>
  </si>
  <si>
    <t>B08SMJT55F</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</si>
  <si>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</si>
  <si>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</si>
  <si>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</si>
  <si>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</si>
  <si>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</si>
  <si>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</si>
  <si>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</si>
  <si>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</si>
  <si>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</si>
  <si>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</si>
  <si>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</si>
  <si>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</si>
  <si>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</si>
  <si>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</si>
  <si>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</si>
  <si>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</si>
  <si>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</si>
  <si>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</si>
  <si>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</si>
  <si>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</si>
  <si>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</si>
  <si>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</si>
  <si>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</si>
  <si>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</si>
  <si>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</si>
  <si>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</si>
  <si>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</si>
  <si>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</si>
  <si>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</si>
  <si>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</si>
  <si>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</si>
  <si>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</si>
  <si>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</si>
  <si>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</si>
  <si>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</si>
  <si>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</si>
  <si>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</si>
  <si>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</si>
  <si>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</si>
  <si>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</si>
  <si>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</si>
  <si>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</si>
  <si>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</si>
  <si>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</si>
  <si>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</si>
  <si>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</si>
  <si>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</si>
  <si>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</si>
  <si>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</si>
  <si>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</si>
  <si>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</si>
  <si>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</si>
  <si>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</si>
  <si>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</si>
  <si>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</si>
  <si>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</si>
  <si>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</si>
  <si>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</si>
  <si>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</si>
  <si>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</si>
  <si>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</si>
  <si>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</si>
  <si>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</si>
  <si>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</si>
  <si>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</si>
  <si>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</si>
  <si>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</si>
  <si>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</si>
  <si>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</si>
  <si>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</si>
  <si>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</si>
  <si>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</si>
  <si>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</si>
  <si>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</si>
  <si>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</si>
  <si>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</si>
  <si>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</si>
  <si>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</si>
  <si>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</si>
  <si>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</si>
  <si>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</si>
  <si>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</si>
  <si>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</si>
  <si>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</si>
  <si>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</si>
  <si>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</si>
  <si>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</si>
  <si>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</si>
  <si>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</si>
  <si>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</si>
  <si>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</si>
  <si>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</si>
  <si>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</si>
  <si>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</si>
  <si>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</si>
  <si>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</si>
  <si>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</si>
  <si>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</si>
  <si>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</si>
  <si>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</si>
  <si>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</si>
  <si>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</si>
  <si>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</si>
  <si>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</si>
  <si>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</si>
  <si>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</si>
  <si>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</si>
  <si>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</si>
  <si>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</si>
  <si>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</si>
  <si>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</si>
  <si>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</si>
  <si>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</si>
  <si>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</si>
  <si>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https://m.media-amazon.com/images/I/41PnIUzyYML._SX300_SY300_QL70_FMwebp_.jpg</t>
  </si>
  <si>
    <t>https://www.amazon.in/Lenovo-IdeaPad-Warranty-Platinum-81X800LGIN/dp/B0B2RBP83P/ref=sr_1_492?qid=1672903019&amp;s=computers&amp;sr=1-492</t>
  </si>
  <si>
    <t>B078W65FJ7</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</si>
  <si>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</si>
  <si>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</si>
  <si>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</si>
  <si>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</si>
  <si>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</si>
  <si>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</si>
  <si>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</si>
  <si>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</si>
  <si>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</si>
  <si>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</si>
  <si>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</si>
  <si>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</si>
  <si>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</si>
  <si>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</si>
  <si>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</si>
  <si>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</si>
  <si>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</si>
  <si>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</si>
  <si>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</si>
  <si>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</si>
  <si>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</si>
  <si>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</si>
  <si>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</si>
  <si>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</si>
  <si>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</si>
  <si>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</si>
  <si>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</si>
  <si>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</si>
  <si>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</si>
  <si>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</si>
  <si>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</si>
  <si>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</si>
  <si>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</si>
  <si>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</si>
  <si>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</si>
  <si>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</si>
  <si>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</si>
  <si>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</si>
  <si>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</si>
  <si>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</si>
  <si>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</si>
  <si>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</si>
  <si>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</si>
  <si>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</si>
  <si>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</si>
  <si>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</si>
  <si>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</si>
  <si>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</si>
  <si>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</si>
  <si>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</si>
  <si>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</si>
  <si>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</si>
  <si>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</si>
  <si>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</si>
  <si>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</si>
  <si>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</si>
  <si>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</si>
  <si>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</si>
  <si>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</si>
  <si>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</si>
  <si>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</si>
  <si>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</si>
  <si>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</si>
  <si>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</si>
  <si>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</si>
  <si>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</si>
  <si>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</si>
  <si>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</si>
  <si>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</si>
  <si>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</si>
  <si>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</si>
  <si>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</si>
  <si>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</si>
  <si>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</si>
  <si>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</si>
  <si>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</si>
  <si>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</si>
  <si>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</si>
  <si>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</si>
  <si>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</si>
  <si>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</si>
  <si>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</si>
  <si>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</si>
  <si>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</si>
  <si>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</si>
  <si>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</si>
  <si>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</si>
  <si>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</si>
  <si>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</si>
  <si>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</si>
  <si>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</si>
  <si>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</si>
  <si>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</si>
  <si>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</si>
  <si>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</si>
  <si>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</si>
  <si>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</si>
  <si>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</si>
  <si>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</si>
  <si>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</si>
  <si>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</si>
  <si>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</si>
  <si>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</si>
  <si>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</si>
  <si>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</si>
  <si>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</si>
  <si>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</si>
  <si>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</si>
  <si>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</si>
  <si>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</si>
  <si>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</si>
  <si>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</si>
  <si>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</si>
  <si>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</si>
  <si>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</si>
  <si>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</si>
  <si>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</si>
  <si>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</si>
  <si>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</si>
  <si>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</si>
  <si>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</si>
  <si>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</si>
  <si>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</si>
  <si>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</si>
  <si>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</si>
  <si>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</si>
  <si>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</si>
  <si>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</si>
  <si>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</si>
  <si>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</si>
  <si>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</si>
  <si>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</si>
  <si>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</si>
  <si>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</si>
  <si>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</si>
  <si>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</si>
  <si>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</si>
  <si>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</si>
  <si>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</si>
  <si>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</si>
  <si>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</si>
  <si>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</si>
  <si>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</si>
  <si>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</si>
  <si>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</si>
  <si>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</si>
  <si>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</si>
  <si>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</si>
  <si>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</si>
  <si>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</si>
  <si>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</si>
  <si>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</si>
  <si>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</si>
  <si>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</si>
  <si>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</si>
  <si>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</si>
  <si>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</si>
  <si>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</si>
  <si>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</si>
  <si>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</si>
  <si>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</si>
  <si>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</si>
  <si>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</si>
  <si>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</si>
  <si>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</si>
  <si>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</si>
  <si>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</si>
  <si>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</si>
  <si>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</si>
  <si>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</si>
  <si>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</si>
  <si>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</si>
  <si>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</si>
  <si>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</si>
  <si>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</si>
  <si>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</si>
  <si>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</si>
  <si>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</si>
  <si>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</si>
  <si>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</si>
  <si>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</si>
  <si>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</si>
  <si>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</si>
  <si>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</si>
  <si>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</si>
  <si>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</si>
  <si>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</si>
  <si>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</si>
  <si>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</si>
  <si>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</si>
  <si>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</si>
  <si>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</si>
  <si>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</si>
  <si>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</si>
  <si>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</si>
  <si>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</si>
  <si>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</si>
  <si>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</si>
  <si>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</si>
  <si>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</si>
  <si>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</si>
  <si>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</si>
  <si>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</si>
  <si>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</si>
  <si>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</si>
  <si>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</si>
  <si>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</si>
  <si>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</si>
  <si>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</si>
  <si>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</si>
  <si>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</si>
  <si>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</si>
  <si>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</si>
  <si>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</si>
  <si>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</si>
  <si>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</si>
  <si>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</si>
  <si>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</si>
  <si>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</si>
  <si>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</si>
  <si>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</si>
  <si>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</si>
  <si>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</si>
  <si>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</si>
  <si>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</si>
  <si>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</si>
  <si>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</si>
  <si>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</si>
  <si>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</si>
  <si>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</si>
  <si>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</si>
  <si>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</si>
  <si>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</si>
  <si>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</si>
  <si>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</si>
  <si>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</si>
  <si>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</si>
  <si>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</si>
  <si>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</si>
  <si>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</si>
  <si>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</si>
  <si>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</si>
  <si>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</si>
  <si>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</si>
  <si>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</si>
  <si>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</si>
  <si>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</si>
  <si>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</si>
  <si>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</si>
  <si>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</si>
  <si>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</si>
  <si>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</si>
  <si>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</si>
  <si>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</si>
  <si>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</si>
  <si>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</si>
  <si>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</si>
  <si>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</si>
  <si>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</si>
  <si>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</si>
  <si>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</si>
  <si>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</si>
  <si>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</si>
  <si>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</si>
  <si>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</si>
  <si>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</si>
  <si>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</si>
  <si>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</si>
  <si>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</si>
  <si>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</si>
  <si>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</si>
  <si>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</si>
  <si>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</si>
  <si>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</si>
  <si>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</si>
  <si>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</si>
  <si>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</si>
  <si>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</si>
  <si>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</si>
  <si>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</si>
  <si>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</si>
  <si>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</si>
  <si>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</si>
  <si>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</si>
  <si>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</si>
  <si>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</si>
  <si>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</si>
  <si>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</si>
  <si>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</si>
  <si>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</si>
  <si>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</si>
  <si>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</si>
  <si>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</si>
  <si>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</si>
  <si>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</si>
  <si>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</si>
  <si>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</si>
  <si>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</si>
  <si>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</si>
  <si>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</si>
  <si>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</si>
  <si>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</si>
  <si>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</si>
  <si>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</si>
  <si>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</si>
  <si>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</si>
  <si>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</si>
  <si>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</si>
  <si>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</si>
  <si>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</si>
  <si>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Amazon Customer,Mannat s.,Tanveer,Amit arora,girish saini,lokesh vijrai,Vipin,sadiya swaleh</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</si>
  <si>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</si>
  <si>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</si>
  <si>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</si>
  <si>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</si>
  <si>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</si>
  <si>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</si>
  <si>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</si>
  <si>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</si>
  <si>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</si>
  <si>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</si>
  <si>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</si>
  <si>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</si>
  <si>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</si>
  <si>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</si>
  <si>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</si>
  <si>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</si>
  <si>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</si>
  <si>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</si>
  <si>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</si>
  <si>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</si>
  <si>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</si>
  <si>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</si>
  <si>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</si>
  <si>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</si>
  <si>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</si>
  <si>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</si>
  <si>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</si>
  <si>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</si>
  <si>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</si>
  <si>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</si>
  <si>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</si>
  <si>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</si>
  <si>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</si>
  <si>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</si>
  <si>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</si>
  <si>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</si>
  <si>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</si>
  <si>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</si>
  <si>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</si>
  <si>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</si>
  <si>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</si>
  <si>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</si>
  <si>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</si>
  <si>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</si>
  <si>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</si>
  <si>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</si>
  <si>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</si>
  <si>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</si>
  <si>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</si>
  <si>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</si>
  <si>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</si>
  <si>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</si>
  <si>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</si>
  <si>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</si>
  <si>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</si>
  <si>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</si>
  <si>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</si>
  <si>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</si>
  <si>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</si>
  <si>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</si>
  <si>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</si>
  <si>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</si>
  <si>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</si>
  <si>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</si>
  <si>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</si>
  <si>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</si>
  <si>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</si>
  <si>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</si>
  <si>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</si>
  <si>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</si>
  <si>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</si>
  <si>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</si>
  <si>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</si>
  <si>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</si>
  <si>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</si>
  <si>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</si>
  <si>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</si>
  <si>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</si>
  <si>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</si>
  <si>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</si>
  <si>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</si>
  <si>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</si>
  <si>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</si>
  <si>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</si>
  <si>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</si>
  <si>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</si>
  <si>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</si>
  <si>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</si>
  <si>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</si>
  <si>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</si>
  <si>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</si>
  <si>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</si>
  <si>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</si>
  <si>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</si>
  <si>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</si>
  <si>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</si>
  <si>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</si>
  <si>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</si>
  <si>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</si>
  <si>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</si>
  <si>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</si>
  <si>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</si>
  <si>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</si>
  <si>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</si>
  <si>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</si>
  <si>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</si>
  <si>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</si>
  <si>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</si>
  <si>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</si>
  <si>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</si>
  <si>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</si>
  <si>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</si>
  <si>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</si>
  <si>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</si>
  <si>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</si>
  <si>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</si>
  <si>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</si>
  <si>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</si>
  <si>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</si>
  <si>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</si>
  <si>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</si>
  <si>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</si>
  <si>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</si>
  <si>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</si>
  <si>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</si>
  <si>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</si>
  <si>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</si>
  <si>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</si>
  <si>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</si>
  <si>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</si>
  <si>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</si>
  <si>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</si>
  <si>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</si>
  <si>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</si>
  <si>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</si>
  <si>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</si>
  <si>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</si>
  <si>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</si>
  <si>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</si>
  <si>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</si>
  <si>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</si>
  <si>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</si>
  <si>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</si>
  <si>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</si>
  <si>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</si>
  <si>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</si>
  <si>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</si>
  <si>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</si>
  <si>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</si>
  <si>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</si>
  <si>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</si>
  <si>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</si>
  <si>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</si>
  <si>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</si>
  <si>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</si>
  <si>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</si>
  <si>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</si>
  <si>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</si>
  <si>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</si>
  <si>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</si>
  <si>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</si>
  <si>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</si>
  <si>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</si>
  <si>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</si>
  <si>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</si>
  <si>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</si>
  <si>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</si>
  <si>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</si>
  <si>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</si>
  <si>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</si>
  <si>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</si>
  <si>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</si>
  <si>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</si>
  <si>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</si>
  <si>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</si>
  <si>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</si>
  <si>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</si>
  <si>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</si>
  <si>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</si>
  <si>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</si>
  <si>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</si>
  <si>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</si>
  <si>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</si>
  <si>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</si>
  <si>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</si>
  <si>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</si>
  <si>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</si>
  <si>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</si>
  <si>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</si>
  <si>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</si>
  <si>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</si>
  <si>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</si>
  <si>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</si>
  <si>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</si>
  <si>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</si>
  <si>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</si>
  <si>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</si>
  <si>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</si>
  <si>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</si>
  <si>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</si>
  <si>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</si>
  <si>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</si>
  <si>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</si>
  <si>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</si>
  <si>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</si>
  <si>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</si>
  <si>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</si>
  <si>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</si>
  <si>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</si>
  <si>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</si>
  <si>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</si>
  <si>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</si>
  <si>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</si>
  <si>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</si>
  <si>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</si>
  <si>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</si>
  <si>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</si>
  <si>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</si>
  <si>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</si>
  <si>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</si>
  <si>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</si>
  <si>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</si>
  <si>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</si>
  <si>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</si>
  <si>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</si>
  <si>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</si>
  <si>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</si>
  <si>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</si>
  <si>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</si>
  <si>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</si>
  <si>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</si>
  <si>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</si>
  <si>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</si>
  <si>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</si>
  <si>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</si>
  <si>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</si>
  <si>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</si>
  <si>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</si>
  <si>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</si>
  <si>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</si>
  <si>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</si>
  <si>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</si>
  <si>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</si>
  <si>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</si>
  <si>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</si>
  <si>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</si>
  <si>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</si>
  <si>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</si>
  <si>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</si>
  <si>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</si>
  <si>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</si>
  <si>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</si>
  <si>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</si>
  <si>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</si>
  <si>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</si>
  <si>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</si>
  <si>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</si>
  <si>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</si>
  <si>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</si>
  <si>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</si>
  <si>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</si>
  <si>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</si>
  <si>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</si>
  <si>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</si>
  <si>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</si>
  <si>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</si>
  <si>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</si>
  <si>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</si>
  <si>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</si>
  <si>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</si>
  <si>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</si>
  <si>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</si>
  <si>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</si>
  <si>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</si>
  <si>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</si>
  <si>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</si>
  <si>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</si>
  <si>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</si>
  <si>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</si>
  <si>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</si>
  <si>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</si>
  <si>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</si>
  <si>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</si>
  <si>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</si>
  <si>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</si>
  <si>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</si>
  <si>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</si>
  <si>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</si>
  <si>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</si>
  <si>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</si>
  <si>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</si>
  <si>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</si>
  <si>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</si>
  <si>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</si>
  <si>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</si>
  <si>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</si>
  <si>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</si>
  <si>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</si>
  <si>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</si>
  <si>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</si>
  <si>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</si>
  <si>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</si>
  <si>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</si>
  <si>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</si>
  <si>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</si>
  <si>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</si>
  <si>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</si>
  <si>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</si>
  <si>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</si>
  <si>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</si>
  <si>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</si>
  <si>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</si>
  <si>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</si>
  <si>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</si>
  <si>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</si>
  <si>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</si>
  <si>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</si>
  <si>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</si>
  <si>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</si>
  <si>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</si>
  <si>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</si>
  <si>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</si>
  <si>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</si>
  <si>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</si>
  <si>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</si>
  <si>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</si>
  <si>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</si>
  <si>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</si>
  <si>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</si>
  <si>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</si>
  <si>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</si>
  <si>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</si>
  <si>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</si>
  <si>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</si>
  <si>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</si>
  <si>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</si>
  <si>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</si>
  <si>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</si>
  <si>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</si>
  <si>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</si>
  <si>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</si>
  <si>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</si>
  <si>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</si>
  <si>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</si>
  <si>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</si>
  <si>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</si>
  <si>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</si>
  <si>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</si>
  <si>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</si>
  <si>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</si>
  <si>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</si>
  <si>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</si>
  <si>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</si>
  <si>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</si>
  <si>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</si>
  <si>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</si>
  <si>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</si>
  <si>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</si>
  <si>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</si>
  <si>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</si>
  <si>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</si>
  <si>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</si>
  <si>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</si>
  <si>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</si>
  <si>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</si>
  <si>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</si>
  <si>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</si>
  <si>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</si>
  <si>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</si>
  <si>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</si>
  <si>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</si>
  <si>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</si>
  <si>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</si>
  <si>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</si>
  <si>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</si>
  <si>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</si>
  <si>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</si>
  <si>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</si>
  <si>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</si>
  <si>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</si>
  <si>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</si>
  <si>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</si>
  <si>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</si>
  <si>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</si>
  <si>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</si>
  <si>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</si>
  <si>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</si>
  <si>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</si>
  <si>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</si>
  <si>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</si>
  <si>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</si>
  <si>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</si>
  <si>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</si>
  <si>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</si>
  <si>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</si>
  <si>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</si>
  <si>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</si>
  <si>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</si>
  <si>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</si>
  <si>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</si>
  <si>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</si>
  <si>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</si>
  <si>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</si>
  <si>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</si>
  <si>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</si>
  <si>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</si>
  <si>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</si>
  <si>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</si>
  <si>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</si>
  <si>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</si>
  <si>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</si>
  <si>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</si>
  <si>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</si>
  <si>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</si>
  <si>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</si>
  <si>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</si>
  <si>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</si>
  <si>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</si>
  <si>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</si>
  <si>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</si>
  <si>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</si>
  <si>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</si>
  <si>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</si>
  <si>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</si>
  <si>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</si>
  <si>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</si>
  <si>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</si>
  <si>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</si>
  <si>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</si>
  <si>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</si>
  <si>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</si>
  <si>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</si>
  <si>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</si>
  <si>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</si>
  <si>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</si>
  <si>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</si>
  <si>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</si>
  <si>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</si>
  <si>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</si>
  <si>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</si>
  <si>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</si>
  <si>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</si>
  <si>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</si>
  <si>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</si>
  <si>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</si>
  <si>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</si>
  <si>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</si>
  <si>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</si>
  <si>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</si>
  <si>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</si>
  <si>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</si>
  <si>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</si>
  <si>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</si>
  <si>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</si>
  <si>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</si>
  <si>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</si>
  <si>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</si>
  <si>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</si>
  <si>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</si>
  <si>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</si>
  <si>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</si>
  <si>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</si>
  <si>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</si>
  <si>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</si>
  <si>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</si>
  <si>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</si>
  <si>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</si>
  <si>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</si>
  <si>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</si>
  <si>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</si>
  <si>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</si>
  <si>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</si>
  <si>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</si>
  <si>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</si>
  <si>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</si>
  <si>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</si>
  <si>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</si>
  <si>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</si>
  <si>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</si>
  <si>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</si>
  <si>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</si>
  <si>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</si>
  <si>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</si>
  <si>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</si>
  <si>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</si>
  <si>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</si>
  <si>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</si>
  <si>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</si>
  <si>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</si>
  <si>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</si>
  <si>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</si>
  <si>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</si>
  <si>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</si>
  <si>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</si>
  <si>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</si>
  <si>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</si>
  <si>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</si>
  <si>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</si>
  <si>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</si>
  <si>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</si>
  <si>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</si>
  <si>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</si>
  <si>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</si>
  <si>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</si>
  <si>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</si>
  <si>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</si>
  <si>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</si>
  <si>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</si>
  <si>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</si>
  <si>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</si>
  <si>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</si>
  <si>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</si>
  <si>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</si>
  <si>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</si>
  <si>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</si>
  <si>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</si>
  <si>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</si>
  <si>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</si>
  <si>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</si>
  <si>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</si>
  <si>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</si>
  <si>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</si>
  <si>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</si>
  <si>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</si>
  <si>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</si>
  <si>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</si>
  <si>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</si>
  <si>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</si>
  <si>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</si>
  <si>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</si>
  <si>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</si>
  <si>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</si>
  <si>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</si>
  <si>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</si>
  <si>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</si>
  <si>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</si>
  <si>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</si>
  <si>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</si>
  <si>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</si>
  <si>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</si>
  <si>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</si>
  <si>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</si>
  <si>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</si>
  <si>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</si>
  <si>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</si>
  <si>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</si>
  <si>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</si>
  <si>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</si>
  <si>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</si>
  <si>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</si>
  <si>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</si>
  <si>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</si>
  <si>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</si>
  <si>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</si>
  <si>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</si>
  <si>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</si>
  <si>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</si>
  <si>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</si>
  <si>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</si>
  <si>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</si>
  <si>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</si>
  <si>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</si>
  <si>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</si>
  <si>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</si>
  <si>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</si>
  <si>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</si>
  <si>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</si>
  <si>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</si>
  <si>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</si>
  <si>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</si>
  <si>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</si>
  <si>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</si>
  <si>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</si>
  <si>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</si>
  <si>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</si>
  <si>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</si>
  <si>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</si>
  <si>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</si>
  <si>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</si>
  <si>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</si>
  <si>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</si>
  <si>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</si>
  <si>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</si>
  <si>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</si>
  <si>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</si>
  <si>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</si>
  <si>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</si>
  <si>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</si>
  <si>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</si>
  <si>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</si>
  <si>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</si>
  <si>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</si>
  <si>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</si>
  <si>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</si>
  <si>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</si>
  <si>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</si>
  <si>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</si>
  <si>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</si>
  <si>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</si>
  <si>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</si>
  <si>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</si>
  <si>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</si>
  <si>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</si>
  <si>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</si>
  <si>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</si>
  <si>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</si>
  <si>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</si>
  <si>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</si>
  <si>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</si>
  <si>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</si>
  <si>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</si>
  <si>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</si>
  <si>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</si>
  <si>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</si>
  <si>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</si>
  <si>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</si>
  <si>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</si>
  <si>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</si>
  <si>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</si>
  <si>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</si>
  <si>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</si>
  <si>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</si>
  <si>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</si>
  <si>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</si>
  <si>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</si>
  <si>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</si>
  <si>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</si>
  <si>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</si>
  <si>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</si>
  <si>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</si>
  <si>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</si>
  <si>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</si>
  <si>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</si>
  <si>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</si>
  <si>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</si>
  <si>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</si>
  <si>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</si>
  <si>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</si>
  <si>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</si>
  <si>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</si>
  <si>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</si>
  <si>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</si>
  <si>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</si>
  <si>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</si>
  <si>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</si>
  <si>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</si>
  <si>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</si>
  <si>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</si>
  <si>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</si>
  <si>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</si>
  <si>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</si>
  <si>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</si>
  <si>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</si>
  <si>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</si>
  <si>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</si>
  <si>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</si>
  <si>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</si>
  <si>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</si>
  <si>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</si>
  <si>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</si>
  <si>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</si>
  <si>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</si>
  <si>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</si>
  <si>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</si>
  <si>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</si>
  <si>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</si>
  <si>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</si>
  <si>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</si>
  <si>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</si>
  <si>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</si>
  <si>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</si>
  <si>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</si>
  <si>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</si>
  <si>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</si>
  <si>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</si>
  <si>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</si>
  <si>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</si>
  <si>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</si>
  <si>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</si>
  <si>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</si>
  <si>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</si>
  <si>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</si>
  <si>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</si>
  <si>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</si>
  <si>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</si>
  <si>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</si>
  <si>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</si>
  <si>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</si>
  <si>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</si>
  <si>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</si>
  <si>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</si>
  <si>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</si>
  <si>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</si>
  <si>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</si>
  <si>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</si>
  <si>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</si>
  <si>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</si>
  <si>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</si>
  <si>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</si>
  <si>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</si>
  <si>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</si>
  <si>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</si>
  <si>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</si>
  <si>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</si>
  <si>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</si>
  <si>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</si>
  <si>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</si>
  <si>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</si>
  <si>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</si>
  <si>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</si>
  <si>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</si>
  <si>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</si>
  <si>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</si>
  <si>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</si>
  <si>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</si>
  <si>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</si>
  <si>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</si>
  <si>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</si>
  <si>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</si>
  <si>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</si>
  <si>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</si>
  <si>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</si>
  <si>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</si>
  <si>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</si>
  <si>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</si>
  <si>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</si>
  <si>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</si>
  <si>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</si>
  <si>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</si>
  <si>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</si>
  <si>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</si>
  <si>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</si>
  <si>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</si>
  <si>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</si>
  <si>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</si>
  <si>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</si>
  <si>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</si>
  <si>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</si>
  <si>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</si>
  <si>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</si>
  <si>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</si>
  <si>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</si>
  <si>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</si>
  <si>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</si>
  <si>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</si>
  <si>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</si>
  <si>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</si>
  <si>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</si>
  <si>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</si>
  <si>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</si>
  <si>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</si>
  <si>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</si>
  <si>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</si>
  <si>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</si>
  <si>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</si>
  <si>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</si>
  <si>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</si>
  <si>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</si>
  <si>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</si>
  <si>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</si>
  <si>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</si>
  <si>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</si>
  <si>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</si>
  <si>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</si>
  <si>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</si>
  <si>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</si>
  <si>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</si>
  <si>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</si>
  <si>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</si>
  <si>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</si>
  <si>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</si>
  <si>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</si>
  <si>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</si>
  <si>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</si>
  <si>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</si>
  <si>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</si>
  <si>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</si>
  <si>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</si>
  <si>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</si>
  <si>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</si>
  <si>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</si>
  <si>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</si>
  <si>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</si>
  <si>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</si>
  <si>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</si>
  <si>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</si>
  <si>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</si>
  <si>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</si>
  <si>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</si>
  <si>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</si>
  <si>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</si>
  <si>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</si>
  <si>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</si>
  <si>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</si>
  <si>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</si>
  <si>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</si>
  <si>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</si>
  <si>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</si>
  <si>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</si>
  <si>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</si>
  <si>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</si>
  <si>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</si>
  <si>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</si>
  <si>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</si>
  <si>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</si>
  <si>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</si>
  <si>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</si>
  <si>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</si>
  <si>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</si>
  <si>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</si>
  <si>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</si>
  <si>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</si>
  <si>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</si>
  <si>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</si>
  <si>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</si>
  <si>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</si>
  <si>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</si>
  <si>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</si>
  <si>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</si>
  <si>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</si>
  <si>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</si>
  <si>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</si>
  <si>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</si>
  <si>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</si>
  <si>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</si>
  <si>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</si>
  <si>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</si>
  <si>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</si>
  <si>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</si>
  <si>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</si>
  <si>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</si>
  <si>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</si>
  <si>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</si>
  <si>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</si>
  <si>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</si>
  <si>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</si>
  <si>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</si>
  <si>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</si>
  <si>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</si>
  <si>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</si>
  <si>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</si>
  <si>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</si>
  <si>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</si>
  <si>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</si>
  <si>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</si>
  <si>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</si>
  <si>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</si>
  <si>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</si>
  <si>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</si>
  <si>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</si>
  <si>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</si>
  <si>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</si>
  <si>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</si>
  <si>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</si>
  <si>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</si>
  <si>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</si>
  <si>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</si>
  <si>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</si>
  <si>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</si>
  <si>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</si>
  <si>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</si>
  <si>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</si>
  <si>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</si>
  <si>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</si>
  <si>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</si>
  <si>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</si>
  <si>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</si>
  <si>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</si>
  <si>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</si>
  <si>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</si>
  <si>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</si>
  <si>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</si>
  <si>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</si>
  <si>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</si>
  <si>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</si>
  <si>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</si>
  <si>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</si>
  <si>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</si>
  <si>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</si>
  <si>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</si>
  <si>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</si>
  <si>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</si>
  <si>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</si>
  <si>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</si>
  <si>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</si>
  <si>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</si>
  <si>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</si>
  <si>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</si>
  <si>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</si>
  <si>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</si>
  <si>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</si>
  <si>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</si>
  <si>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</si>
  <si>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</si>
  <si>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</si>
  <si>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</si>
  <si>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</si>
  <si>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</si>
  <si>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</si>
  <si>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</si>
  <si>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</si>
  <si>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</si>
  <si>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</si>
  <si>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</si>
  <si>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</si>
  <si>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</si>
  <si>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</si>
  <si>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</si>
  <si>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</si>
  <si>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</si>
  <si>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</si>
  <si>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</si>
  <si>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</si>
  <si>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</si>
  <si>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</si>
  <si>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</si>
  <si>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</si>
  <si>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</si>
  <si>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</si>
  <si>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</si>
  <si>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</si>
  <si>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</si>
  <si>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</si>
  <si>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</si>
  <si>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</si>
  <si>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</si>
  <si>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</si>
  <si>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</si>
  <si>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</si>
  <si>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</si>
  <si>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</si>
  <si>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</si>
  <si>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</si>
  <si>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</si>
  <si>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</si>
  <si>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</si>
  <si>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</si>
  <si>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</si>
  <si>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</si>
  <si>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</si>
  <si>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</si>
  <si>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</si>
  <si>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</si>
  <si>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</si>
  <si>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</si>
  <si>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</si>
  <si>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</si>
  <si>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</si>
  <si>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</si>
  <si>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</si>
  <si>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</si>
  <si>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</si>
  <si>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</si>
  <si>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</si>
  <si>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</si>
  <si>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</si>
  <si>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</si>
  <si>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</si>
  <si>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</si>
  <si>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</si>
  <si>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</si>
  <si>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</si>
  <si>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</si>
  <si>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</si>
  <si>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</si>
  <si>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</si>
  <si>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</si>
  <si>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</si>
  <si>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</si>
  <si>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</si>
  <si>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</si>
  <si>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</si>
  <si>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</si>
  <si>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</si>
  <si>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</si>
  <si>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</si>
  <si>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</si>
  <si>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</si>
  <si>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</si>
  <si>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</si>
  <si>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</si>
  <si>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</si>
  <si>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</si>
  <si>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</si>
  <si>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</si>
  <si>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</si>
  <si>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</si>
  <si>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</si>
  <si>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</si>
  <si>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</si>
  <si>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</si>
  <si>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</si>
  <si>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</si>
  <si>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</si>
  <si>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</si>
  <si>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</si>
  <si>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</si>
  <si>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</si>
  <si>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</si>
  <si>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</si>
  <si>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</si>
  <si>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</si>
  <si>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</si>
  <si>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</si>
  <si>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</si>
  <si>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</si>
  <si>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</si>
  <si>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</si>
  <si>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</si>
  <si>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</si>
  <si>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</si>
  <si>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</si>
  <si>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</si>
  <si>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</si>
  <si>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</si>
  <si>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</si>
  <si>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</si>
  <si>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</si>
  <si>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</si>
  <si>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</si>
  <si>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Neha Gupta,Abhay,sumit kumar,Kundan,Bond 007</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</si>
  <si>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</si>
  <si>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</si>
  <si>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</si>
  <si>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</si>
  <si>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</si>
  <si>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</si>
  <si>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</si>
  <si>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</si>
  <si>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</si>
  <si>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</si>
  <si>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</si>
  <si>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</si>
  <si>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</si>
  <si>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</si>
  <si>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</si>
  <si>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</si>
  <si>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</si>
  <si>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</si>
  <si>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</si>
  <si>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</si>
  <si>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</si>
  <si>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</si>
  <si>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</si>
  <si>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</si>
  <si>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</si>
  <si>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</si>
  <si>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</si>
  <si>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</si>
  <si>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</si>
  <si>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</si>
  <si>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</si>
  <si>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</si>
  <si>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</si>
  <si>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</si>
  <si>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</si>
  <si>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</si>
  <si>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</si>
  <si>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</si>
  <si>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</si>
  <si>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</si>
  <si>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</si>
  <si>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</si>
  <si>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</si>
  <si>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</si>
  <si>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</si>
  <si>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</si>
  <si>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</si>
  <si>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</si>
  <si>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</si>
  <si>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</si>
  <si>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</si>
  <si>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</si>
  <si>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</si>
  <si>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</si>
  <si>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</si>
  <si>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</si>
  <si>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</si>
  <si>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</si>
  <si>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</si>
  <si>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</si>
  <si>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</si>
  <si>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</si>
  <si>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</si>
  <si>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</si>
  <si>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</si>
  <si>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</si>
  <si>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</si>
  <si>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</si>
  <si>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</si>
  <si>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</si>
  <si>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</si>
  <si>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</si>
  <si>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</si>
  <si>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</si>
  <si>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</si>
  <si>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</si>
  <si>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</si>
  <si>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</si>
  <si>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</si>
  <si>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</si>
  <si>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</si>
  <si>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</si>
  <si>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</si>
  <si>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</si>
  <si>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</si>
  <si>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</si>
  <si>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</si>
  <si>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</si>
  <si>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</si>
  <si>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</si>
  <si>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</si>
  <si>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</si>
  <si>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</si>
  <si>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</si>
  <si>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</si>
  <si>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</si>
  <si>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</si>
  <si>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</si>
  <si>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</si>
  <si>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</si>
  <si>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</si>
  <si>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</si>
  <si>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</si>
  <si>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</si>
  <si>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</si>
  <si>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</si>
  <si>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</si>
  <si>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</si>
  <si>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</si>
  <si>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</si>
  <si>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</si>
  <si>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</si>
  <si>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</si>
  <si>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</si>
  <si>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</si>
  <si>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</si>
  <si>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</si>
  <si>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</si>
  <si>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</si>
  <si>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</si>
  <si>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</si>
  <si>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</si>
  <si>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</si>
  <si>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</si>
  <si>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</si>
  <si>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</si>
  <si>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</si>
  <si>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</si>
  <si>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</si>
  <si>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</si>
  <si>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</si>
  <si>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</si>
  <si>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</si>
  <si>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</si>
  <si>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</si>
  <si>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</si>
  <si>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</si>
  <si>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</si>
  <si>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</si>
  <si>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</si>
  <si>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</si>
  <si>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</si>
  <si>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</si>
  <si>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</si>
  <si>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</si>
  <si>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</si>
  <si>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</si>
  <si>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</si>
  <si>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</si>
  <si>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</si>
  <si>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</si>
  <si>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</si>
  <si>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</si>
  <si>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</si>
  <si>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</si>
  <si>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</si>
  <si>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</si>
  <si>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</si>
  <si>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</si>
  <si>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</si>
  <si>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</si>
  <si>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https://www.amazon.in/Havells-Ambrose-1200mm-Ceiling-Gold/dp/B01LYU3BZF/ref=sr_1_187?qid=1672923600&amp;s=kitchen&amp;sr=1-187</t>
  </si>
  <si>
    <t>B083RC4WFJ</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</si>
  <si>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</si>
  <si>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</si>
  <si>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</si>
  <si>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</si>
  <si>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</si>
  <si>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</si>
  <si>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</si>
  <si>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</si>
  <si>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</si>
  <si>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</si>
  <si>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</si>
  <si>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</si>
  <si>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</si>
  <si>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</si>
  <si>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</si>
  <si>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</si>
  <si>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</si>
  <si>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</si>
  <si>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</si>
  <si>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</si>
  <si>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</si>
  <si>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</si>
  <si>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</si>
  <si>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</si>
  <si>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</si>
  <si>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</si>
  <si>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</si>
  <si>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</si>
  <si>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</si>
  <si>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</si>
  <si>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</si>
  <si>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</si>
  <si>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</si>
  <si>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</si>
  <si>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</si>
  <si>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</si>
  <si>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</si>
  <si>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</si>
  <si>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</si>
  <si>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</si>
  <si>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</si>
  <si>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</si>
  <si>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</si>
  <si>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</si>
  <si>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</si>
  <si>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</si>
  <si>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</si>
  <si>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</si>
  <si>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</si>
  <si>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</si>
  <si>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</si>
  <si>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</si>
  <si>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</si>
  <si>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</si>
  <si>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</si>
  <si>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</si>
  <si>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</si>
  <si>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</si>
  <si>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</si>
  <si>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</si>
  <si>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</si>
  <si>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</si>
  <si>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</si>
  <si>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</si>
  <si>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</si>
  <si>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</si>
  <si>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</si>
  <si>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</si>
  <si>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</si>
  <si>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</si>
  <si>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</si>
  <si>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</si>
  <si>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</si>
  <si>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</si>
  <si>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</si>
  <si>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</si>
  <si>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</si>
  <si>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</si>
  <si>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</si>
  <si>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</si>
  <si>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</si>
  <si>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</si>
  <si>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</si>
  <si>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</si>
  <si>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</si>
  <si>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</si>
  <si>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</si>
  <si>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</si>
  <si>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</si>
  <si>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</si>
  <si>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</si>
  <si>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</si>
  <si>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</si>
  <si>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</si>
  <si>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</si>
  <si>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</si>
  <si>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</si>
  <si>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</si>
  <si>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</si>
  <si>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</si>
  <si>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</si>
  <si>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</si>
  <si>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</si>
  <si>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</si>
  <si>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</si>
  <si>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</si>
  <si>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</si>
  <si>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</si>
  <si>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</si>
  <si>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</si>
  <si>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</si>
  <si>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</si>
  <si>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</si>
  <si>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</si>
  <si>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</si>
  <si>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</si>
  <si>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</si>
  <si>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</si>
  <si>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</si>
  <si>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</si>
  <si>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</si>
  <si>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</si>
  <si>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</si>
  <si>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</si>
  <si>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</si>
  <si>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</si>
  <si>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</si>
  <si>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</si>
  <si>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</si>
  <si>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</si>
  <si>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</si>
  <si>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</si>
  <si>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</si>
  <si>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</si>
  <si>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</si>
  <si>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</si>
  <si>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</si>
  <si>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</si>
  <si>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</si>
  <si>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</si>
  <si>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</si>
  <si>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</si>
  <si>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</si>
  <si>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</si>
  <si>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</si>
  <si>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</si>
  <si>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</si>
  <si>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</si>
  <si>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</si>
  <si>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</si>
  <si>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</si>
  <si>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</si>
  <si>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</si>
  <si>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</si>
  <si>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</si>
  <si>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</si>
  <si>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</si>
  <si>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</si>
  <si>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</si>
  <si>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</si>
  <si>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</si>
  <si>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</si>
  <si>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</si>
  <si>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</si>
  <si>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</si>
  <si>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</si>
  <si>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</si>
  <si>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</si>
  <si>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</si>
  <si>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</si>
  <si>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</si>
  <si>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</si>
  <si>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</si>
  <si>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</si>
  <si>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</si>
  <si>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</si>
  <si>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</si>
  <si>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</si>
  <si>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</si>
  <si>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</si>
  <si>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</si>
  <si>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</si>
  <si>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</si>
  <si>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</si>
  <si>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</si>
  <si>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</si>
  <si>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</si>
  <si>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</si>
  <si>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</si>
  <si>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</si>
  <si>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</si>
  <si>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</si>
  <si>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</si>
  <si>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</si>
  <si>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</si>
  <si>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</si>
  <si>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</si>
  <si>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</si>
  <si>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</si>
  <si>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</si>
  <si>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</si>
  <si>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</si>
  <si>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</si>
  <si>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</si>
  <si>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</si>
  <si>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</si>
  <si>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</si>
  <si>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</si>
  <si>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</si>
  <si>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</si>
  <si>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</si>
  <si>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</si>
  <si>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</si>
  <si>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</si>
  <si>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</si>
  <si>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</si>
  <si>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</si>
  <si>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</si>
  <si>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</si>
  <si>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</si>
  <si>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</si>
  <si>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</si>
  <si>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</si>
  <si>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</si>
  <si>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</si>
  <si>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</si>
  <si>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</si>
  <si>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</si>
  <si>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</si>
  <si>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</si>
  <si>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</si>
  <si>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</si>
  <si>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</si>
  <si>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</si>
  <si>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</si>
  <si>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</si>
  <si>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</si>
  <si>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</si>
  <si>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</si>
  <si>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</si>
  <si>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</si>
  <si>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</si>
  <si>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</si>
  <si>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</si>
  <si>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</si>
  <si>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</si>
  <si>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</si>
  <si>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</si>
  <si>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</si>
  <si>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</si>
  <si>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</si>
  <si>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</si>
  <si>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</si>
  <si>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</si>
  <si>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</si>
  <si>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</si>
  <si>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</si>
  <si>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</si>
  <si>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</si>
  <si>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</si>
  <si>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</si>
  <si>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</si>
  <si>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</si>
  <si>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</si>
  <si>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</si>
  <si>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</si>
  <si>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</si>
  <si>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</si>
  <si>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</si>
  <si>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</si>
  <si>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</si>
  <si>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</si>
  <si>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</si>
  <si>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</si>
  <si>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</si>
  <si>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</si>
  <si>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</si>
  <si>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</si>
  <si>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</si>
  <si>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</si>
  <si>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</si>
  <si>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</si>
  <si>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</si>
  <si>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</si>
  <si>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</si>
  <si>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</si>
  <si>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</si>
  <si>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</si>
  <si>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</si>
  <si>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</si>
  <si>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</si>
  <si>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</si>
  <si>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</si>
  <si>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</si>
  <si>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</si>
  <si>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</si>
  <si>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</si>
  <si>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</si>
  <si>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</si>
  <si>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</si>
  <si>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</si>
  <si>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</si>
  <si>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</si>
  <si>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</si>
  <si>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</si>
  <si>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</si>
  <si>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</si>
  <si>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</si>
  <si>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</si>
  <si>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</si>
  <si>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</si>
  <si>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</si>
  <si>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</si>
  <si>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</si>
  <si>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</si>
  <si>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</si>
  <si>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</si>
  <si>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</si>
  <si>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</si>
  <si>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</si>
  <si>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</si>
  <si>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</si>
  <si>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</si>
  <si>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</si>
  <si>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</si>
  <si>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</si>
  <si>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</si>
  <si>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</si>
  <si>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</si>
  <si>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</si>
  <si>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</si>
  <si>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</si>
  <si>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</si>
  <si>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</si>
  <si>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</si>
  <si>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</si>
  <si>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</si>
  <si>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</si>
  <si>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</si>
  <si>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</si>
  <si>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</si>
  <si>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</si>
  <si>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</si>
  <si>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</si>
  <si>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</si>
  <si>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</si>
  <si>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</si>
  <si>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</si>
  <si>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</si>
  <si>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</si>
  <si>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</si>
  <si>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</si>
  <si>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</si>
  <si>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</si>
  <si>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</si>
  <si>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</si>
  <si>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</si>
  <si>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</si>
  <si>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</si>
  <si>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</si>
  <si>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</si>
  <si>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</si>
  <si>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</si>
  <si>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</si>
  <si>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</si>
  <si>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</si>
  <si>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</si>
  <si>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</si>
  <si>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</si>
  <si>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</si>
  <si>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</si>
  <si>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</si>
  <si>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</si>
  <si>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</si>
  <si>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</si>
  <si>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</si>
  <si>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VRPRIME Lint Roller Lint Remover for Clothes, Pet | 360 Sheets Reusable Sticky Easy-Tear Sheet Brush for Clothes, Furniture, Carpet, Dog Fur, Sweater, Dust &amp; Dirt (4 Rolls - 90 Sheet Each Roll)</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</si>
  <si>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</si>
  <si>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</si>
  <si>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</si>
  <si>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</si>
  <si>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</si>
  <si>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</si>
  <si>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</si>
  <si>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</si>
  <si>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</si>
  <si>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</si>
  <si>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</si>
  <si>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</si>
  <si>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</si>
  <si>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https://m.media-amazon.com/images/W/WEBP_402378-T1/images/I/41YlkgRwHVL._SX300_SY300_QL70_FMwebp_.jpg</t>
  </si>
  <si>
    <t>https://www.amazon.in/Philips-AC1215-20-Purifier-White/dp/B01L6MT7E0/ref=sr_1_231?qid=1672923603&amp;s=kitchen&amp;sr=1-231</t>
  </si>
  <si>
    <t>B0B9F9PT8R</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</si>
  <si>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</si>
  <si>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</si>
  <si>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</si>
  <si>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</si>
  <si>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</si>
  <si>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</si>
  <si>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</si>
  <si>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</si>
  <si>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</si>
  <si>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</si>
  <si>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</si>
  <si>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</si>
  <si>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</si>
  <si>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</si>
  <si>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</si>
  <si>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</si>
  <si>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</si>
  <si>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</si>
  <si>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</si>
  <si>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</si>
  <si>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</si>
  <si>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</si>
  <si>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</si>
  <si>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</si>
  <si>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</si>
  <si>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</si>
  <si>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</si>
  <si>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</si>
  <si>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</si>
  <si>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</si>
  <si>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manian,surjeet,ANUPAM BHASIN,Capt Milind Kumar,SwordFish,kunal lalit kaistha,Vinay,Razat</t>
  </si>
  <si>
    <t>R35S3FG2J2TJAM,R14JYWLSY6VOZW,R10TNWC8M5M8E9,R1YCJPR648EPXQ,R1ZR7S45YOQHKX,R23T81UVKR2YSW,R1YGKMW5AF14T9,R30ID8UXCDX35K</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</si>
  <si>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</si>
  <si>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</si>
  <si>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</si>
  <si>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</si>
  <si>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</si>
  <si>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</si>
  <si>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</si>
  <si>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</si>
  <si>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</si>
  <si>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</si>
  <si>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</si>
  <si>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</si>
  <si>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</si>
  <si>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</si>
  <si>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</si>
  <si>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</si>
  <si>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</si>
  <si>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</si>
  <si>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</si>
  <si>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</si>
  <si>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</si>
  <si>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</si>
  <si>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</si>
  <si>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</si>
  <si>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</si>
  <si>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</si>
  <si>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</si>
  <si>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</si>
  <si>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</si>
  <si>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</si>
  <si>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</si>
  <si>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</si>
  <si>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</si>
  <si>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</si>
  <si>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</si>
  <si>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</si>
  <si>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</si>
  <si>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</si>
  <si>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</si>
  <si>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</si>
  <si>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</si>
  <si>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</si>
  <si>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</si>
  <si>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</si>
  <si>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</si>
  <si>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</si>
  <si>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</si>
  <si>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</si>
  <si>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</si>
  <si>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</si>
  <si>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</si>
  <si>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</si>
  <si>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</si>
  <si>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</si>
  <si>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</si>
  <si>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</si>
  <si>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</si>
  <si>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</si>
  <si>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</si>
  <si>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</si>
  <si>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</si>
  <si>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</si>
  <si>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</si>
  <si>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</si>
  <si>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</si>
  <si>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</si>
  <si>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</si>
  <si>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</si>
  <si>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</si>
  <si>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</si>
  <si>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</si>
  <si>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</si>
  <si>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</si>
  <si>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</si>
  <si>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</si>
  <si>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</si>
  <si>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</si>
  <si>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</si>
  <si>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</si>
  <si>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</si>
  <si>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</si>
  <si>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</si>
  <si>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</si>
  <si>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</si>
  <si>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</si>
  <si>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</si>
  <si>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</si>
  <si>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</si>
  <si>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</si>
  <si>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</si>
  <si>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</si>
  <si>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</si>
  <si>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</si>
  <si>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</si>
  <si>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</si>
  <si>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</si>
  <si>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</si>
  <si>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</si>
  <si>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</si>
  <si>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</si>
  <si>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</si>
  <si>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</si>
  <si>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</si>
  <si>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</si>
  <si>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</si>
  <si>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</si>
  <si>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</si>
  <si>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</si>
  <si>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</si>
  <si>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</si>
  <si>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</si>
  <si>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</si>
  <si>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</si>
  <si>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</si>
  <si>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</si>
  <si>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</si>
  <si>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</si>
  <si>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</si>
  <si>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</si>
  <si>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</si>
  <si>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</si>
  <si>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</si>
  <si>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</si>
  <si>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</si>
  <si>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</si>
  <si>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</si>
  <si>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</si>
  <si>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</si>
  <si>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</si>
  <si>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</si>
  <si>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</si>
  <si>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</si>
  <si>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</si>
  <si>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</si>
  <si>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</si>
  <si>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</si>
  <si>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</si>
  <si>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</si>
  <si>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</si>
  <si>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</si>
  <si>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</si>
  <si>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</si>
  <si>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</si>
  <si>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</si>
  <si>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</si>
  <si>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</si>
  <si>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</si>
  <si>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</si>
  <si>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</si>
  <si>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</si>
  <si>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</si>
  <si>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</si>
  <si>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</si>
  <si>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</si>
  <si>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</si>
  <si>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</si>
  <si>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</si>
  <si>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</si>
  <si>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</si>
  <si>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</si>
  <si>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</si>
  <si>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</si>
  <si>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</si>
  <si>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</si>
  <si>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</si>
  <si>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</si>
  <si>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</si>
  <si>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</si>
  <si>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</si>
  <si>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</si>
  <si>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</si>
  <si>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</si>
  <si>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</si>
  <si>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</si>
  <si>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</si>
  <si>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</si>
  <si>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</si>
  <si>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</si>
  <si>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</si>
  <si>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</si>
  <si>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</si>
  <si>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</si>
  <si>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</si>
  <si>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</si>
  <si>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</si>
  <si>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</si>
  <si>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</si>
  <si>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</si>
  <si>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</si>
  <si>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</si>
  <si>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</si>
  <si>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</si>
  <si>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</si>
  <si>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</si>
  <si>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</si>
  <si>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</si>
  <si>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</si>
  <si>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</si>
  <si>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</si>
  <si>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</si>
  <si>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</si>
  <si>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</si>
  <si>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</si>
  <si>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</si>
  <si>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</si>
  <si>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</si>
  <si>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</si>
  <si>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</si>
  <si>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</si>
  <si>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</si>
  <si>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</si>
  <si>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</si>
  <si>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</si>
  <si>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</si>
  <si>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</si>
  <si>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</si>
  <si>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</si>
  <si>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</si>
  <si>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</si>
  <si>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</si>
  <si>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</si>
  <si>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</si>
  <si>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</si>
  <si>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</si>
  <si>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</si>
  <si>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</si>
  <si>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</si>
  <si>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</si>
  <si>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</si>
  <si>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</si>
  <si>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</si>
  <si>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</si>
  <si>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</si>
  <si>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</si>
  <si>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</si>
  <si>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</si>
  <si>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</si>
  <si>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</si>
  <si>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</si>
  <si>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</si>
  <si>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</si>
  <si>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</si>
  <si>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</si>
  <si>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</si>
  <si>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</si>
  <si>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</si>
  <si>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</si>
  <si>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</si>
  <si>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</si>
  <si>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</si>
  <si>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</si>
  <si>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</si>
  <si>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</si>
  <si>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</si>
  <si>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</si>
  <si>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</si>
  <si>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</si>
  <si>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</si>
  <si>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</si>
  <si>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</si>
  <si>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</si>
  <si>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</si>
  <si>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</si>
  <si>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</si>
  <si>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</si>
  <si>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</si>
  <si>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</si>
  <si>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</si>
  <si>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</si>
  <si>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</si>
  <si>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</si>
  <si>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</si>
  <si>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</si>
  <si>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</si>
  <si>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</si>
  <si>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</si>
  <si>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</si>
  <si>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</si>
  <si>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</si>
  <si>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</si>
  <si>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</si>
  <si>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</si>
  <si>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</si>
  <si>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</si>
  <si>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</si>
  <si>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</si>
  <si>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</si>
  <si>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</si>
  <si>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</si>
  <si>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</si>
  <si>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</si>
  <si>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</si>
  <si>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</si>
  <si>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</si>
  <si>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</si>
  <si>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</si>
  <si>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</si>
  <si>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</si>
  <si>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</si>
  <si>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</si>
  <si>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</si>
  <si>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</si>
  <si>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</si>
  <si>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</si>
  <si>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</si>
  <si>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</si>
  <si>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</si>
  <si>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</si>
  <si>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</si>
  <si>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</si>
  <si>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</si>
  <si>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</si>
  <si>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</si>
  <si>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</si>
  <si>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</si>
  <si>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</si>
  <si>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</si>
  <si>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</si>
  <si>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</si>
  <si>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</si>
  <si>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</si>
  <si>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</si>
  <si>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</si>
  <si>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</si>
  <si>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</si>
  <si>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</si>
  <si>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</si>
  <si>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</si>
  <si>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</si>
  <si>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</si>
  <si>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</si>
  <si>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</si>
  <si>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</si>
  <si>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</si>
  <si>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</si>
  <si>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</si>
  <si>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</si>
  <si>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</si>
  <si>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</si>
  <si>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</si>
  <si>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</si>
  <si>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</si>
  <si>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</si>
  <si>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</si>
  <si>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</si>
  <si>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</si>
  <si>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</si>
  <si>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</si>
  <si>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</si>
  <si>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</si>
  <si>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</si>
  <si>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</si>
  <si>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</si>
  <si>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</si>
  <si>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</si>
  <si>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</si>
  <si>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</si>
  <si>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</si>
  <si>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</si>
  <si>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</si>
  <si>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</si>
  <si>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</si>
  <si>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</si>
  <si>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</si>
  <si>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</si>
  <si>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</si>
  <si>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</si>
  <si>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</si>
  <si>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</si>
  <si>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</si>
  <si>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</si>
  <si>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</si>
  <si>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</si>
  <si>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</si>
  <si>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</si>
  <si>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</si>
  <si>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</si>
  <si>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</si>
  <si>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</si>
  <si>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</si>
  <si>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</si>
  <si>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</si>
  <si>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</si>
  <si>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</si>
  <si>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</si>
  <si>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</si>
  <si>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</si>
  <si>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</si>
  <si>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</si>
  <si>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</si>
  <si>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</si>
  <si>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</si>
  <si>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</si>
  <si>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</si>
  <si>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</si>
  <si>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</si>
  <si>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</si>
  <si>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</si>
  <si>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</si>
  <si>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</si>
  <si>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</si>
  <si>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</si>
  <si>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</si>
  <si>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</si>
  <si>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</si>
  <si>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</si>
  <si>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</si>
  <si>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</si>
  <si>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</si>
  <si>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</si>
  <si>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</si>
  <si>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</si>
  <si>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</si>
  <si>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</si>
  <si>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</si>
  <si>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</si>
  <si>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</si>
  <si>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</si>
  <si>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</si>
  <si>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</si>
  <si>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</si>
  <si>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</si>
  <si>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</si>
  <si>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</si>
  <si>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</si>
  <si>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</si>
  <si>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</si>
  <si>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</si>
  <si>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</si>
  <si>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</si>
  <si>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</si>
  <si>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</si>
  <si>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</si>
  <si>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</si>
  <si>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</si>
  <si>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</si>
  <si>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</si>
  <si>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</si>
  <si>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</si>
  <si>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</si>
  <si>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</si>
  <si>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</si>
  <si>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</si>
  <si>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</si>
  <si>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</si>
  <si>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</si>
  <si>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</si>
  <si>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</si>
  <si>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</si>
  <si>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</si>
  <si>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</si>
  <si>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</si>
  <si>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</si>
  <si>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</si>
  <si>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</si>
  <si>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</si>
  <si>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</si>
  <si>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</si>
  <si>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</si>
  <si>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</si>
  <si>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</si>
  <si>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</si>
  <si>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</si>
  <si>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</si>
  <si>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</si>
  <si>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</si>
  <si>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</si>
  <si>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</si>
  <si>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</si>
  <si>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</si>
  <si>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</si>
  <si>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</si>
  <si>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</si>
  <si>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</si>
  <si>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</si>
  <si>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</si>
  <si>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</si>
  <si>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</si>
  <si>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</si>
  <si>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</si>
  <si>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</si>
  <si>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</si>
  <si>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</si>
  <si>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</si>
  <si>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</si>
  <si>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</si>
  <si>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</si>
  <si>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</si>
  <si>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</si>
  <si>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</si>
  <si>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</si>
  <si>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</si>
  <si>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</si>
  <si>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</si>
  <si>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</si>
  <si>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</si>
  <si>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</si>
  <si>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</si>
  <si>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</si>
  <si>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</si>
  <si>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</si>
  <si>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</si>
  <si>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</si>
  <si>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</si>
  <si>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</si>
  <si>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</si>
  <si>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</si>
  <si>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</si>
  <si>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</si>
  <si>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</si>
  <si>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</si>
  <si>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</si>
  <si>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</si>
  <si>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</si>
  <si>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</si>
  <si>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</si>
  <si>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</si>
  <si>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</si>
  <si>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</si>
  <si>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</si>
  <si>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</si>
  <si>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</si>
  <si>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</si>
  <si>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</si>
  <si>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</si>
  <si>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</si>
  <si>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</si>
  <si>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</si>
  <si>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</si>
  <si>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</si>
  <si>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</si>
  <si>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</si>
  <si>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</si>
  <si>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</si>
  <si>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</si>
  <si>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</si>
  <si>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</si>
  <si>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</si>
  <si>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</si>
  <si>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</si>
  <si>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</si>
  <si>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</si>
  <si>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</si>
  <si>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</si>
  <si>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</si>
  <si>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</si>
  <si>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</si>
  <si>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</si>
  <si>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</si>
  <si>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</si>
  <si>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</si>
  <si>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</si>
  <si>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</si>
  <si>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</si>
  <si>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</si>
  <si>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</si>
  <si>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</si>
  <si>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</si>
  <si>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</si>
  <si>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</si>
  <si>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</si>
  <si>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</si>
  <si>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</si>
  <si>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</si>
  <si>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</si>
  <si>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</si>
  <si>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</si>
  <si>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</si>
  <si>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</si>
  <si>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</si>
  <si>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</si>
  <si>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</si>
  <si>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</si>
  <si>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</si>
  <si>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</si>
  <si>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</si>
  <si>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</si>
  <si>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</si>
  <si>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</si>
  <si>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</si>
  <si>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</si>
  <si>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</si>
  <si>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</si>
  <si>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</si>
  <si>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</si>
  <si>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</si>
  <si>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</si>
  <si>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</si>
  <si>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</si>
  <si>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</si>
  <si>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</si>
  <si>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</si>
  <si>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</si>
  <si>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</si>
  <si>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</si>
  <si>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</si>
  <si>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</si>
  <si>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</si>
  <si>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</si>
  <si>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</si>
  <si>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</si>
  <si>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</si>
  <si>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</si>
  <si>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</si>
  <si>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</si>
  <si>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</si>
  <si>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</si>
  <si>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</si>
  <si>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</si>
  <si>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</si>
  <si>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</si>
  <si>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</si>
  <si>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</si>
  <si>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</si>
  <si>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</si>
  <si>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</si>
  <si>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</si>
  <si>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</si>
  <si>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</si>
  <si>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</si>
  <si>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</si>
  <si>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</si>
  <si>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</si>
  <si>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</si>
  <si>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</si>
  <si>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</si>
  <si>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</si>
  <si>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</si>
  <si>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</si>
  <si>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</si>
  <si>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</si>
  <si>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</si>
  <si>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</si>
  <si>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</si>
  <si>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</si>
  <si>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</si>
  <si>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</si>
  <si>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</si>
  <si>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</si>
  <si>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</si>
  <si>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</si>
  <si>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</si>
  <si>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</si>
  <si>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</si>
  <si>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</si>
  <si>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</si>
  <si>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</si>
  <si>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</si>
  <si>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</si>
  <si>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</si>
  <si>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</si>
  <si>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</si>
  <si>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</si>
  <si>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</si>
  <si>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</si>
  <si>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</si>
  <si>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</si>
  <si>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</si>
  <si>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</si>
  <si>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</si>
  <si>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</si>
  <si>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</si>
  <si>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</si>
  <si>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</si>
  <si>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</si>
  <si>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</si>
  <si>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</si>
  <si>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</si>
  <si>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</si>
  <si>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</si>
  <si>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</si>
  <si>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</si>
  <si>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</si>
  <si>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</si>
  <si>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</si>
  <si>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</si>
  <si>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</si>
  <si>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</si>
  <si>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</si>
  <si>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</si>
  <si>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</si>
  <si>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</si>
  <si>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</si>
  <si>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</si>
  <si>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</si>
  <si>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</si>
  <si>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</si>
  <si>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</si>
  <si>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</si>
  <si>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</si>
  <si>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</si>
  <si>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</si>
  <si>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</si>
  <si>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</si>
  <si>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</si>
  <si>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</si>
  <si>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</si>
  <si>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</si>
  <si>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</si>
  <si>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</si>
  <si>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</si>
  <si>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</si>
  <si>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</si>
  <si>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</si>
  <si>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</si>
  <si>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</si>
  <si>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</si>
  <si>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</si>
  <si>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</si>
  <si>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</si>
  <si>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</si>
  <si>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</si>
  <si>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</si>
  <si>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</si>
  <si>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</si>
  <si>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</si>
  <si>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</si>
  <si>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</si>
  <si>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</si>
  <si>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</si>
  <si>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</si>
  <si>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</si>
  <si>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</si>
  <si>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</si>
  <si>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</si>
  <si>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</si>
  <si>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</si>
  <si>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</si>
  <si>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</si>
  <si>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</si>
  <si>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</si>
  <si>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</si>
  <si>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</si>
  <si>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</si>
  <si>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</si>
  <si>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</si>
  <si>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</si>
  <si>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</si>
  <si>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</si>
  <si>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</si>
  <si>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</si>
  <si>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</si>
  <si>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</si>
  <si>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</si>
  <si>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</si>
  <si>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</si>
  <si>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</si>
  <si>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</si>
  <si>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</si>
  <si>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</si>
  <si>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</si>
  <si>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</si>
  <si>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</si>
  <si>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</si>
  <si>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</si>
  <si>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</si>
  <si>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</si>
  <si>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</si>
  <si>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</si>
  <si>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</si>
  <si>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</si>
  <si>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</si>
  <si>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</si>
  <si>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</si>
  <si>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</si>
  <si>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</si>
  <si>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</si>
  <si>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</si>
  <si>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</si>
  <si>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</si>
  <si>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</si>
  <si>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</si>
  <si>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</si>
  <si>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</si>
  <si>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</si>
  <si>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</si>
  <si>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</si>
  <si>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</si>
  <si>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</si>
  <si>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</si>
  <si>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</si>
  <si>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</si>
  <si>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</si>
  <si>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</si>
  <si>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</si>
  <si>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</si>
  <si>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</si>
  <si>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</si>
  <si>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</si>
  <si>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</si>
  <si>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</si>
  <si>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</si>
  <si>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</si>
  <si>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</si>
  <si>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</si>
  <si>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</si>
  <si>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</si>
  <si>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</si>
  <si>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</si>
  <si>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</si>
  <si>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AFDTW4TES6JHT7YJUXKDFQJPRZXQ,AFEBFFAOMPMC6L3DMOXJYP355UNA</t>
  </si>
  <si>
    <t>Jaydeep,Jayakrishnan R</t>
  </si>
  <si>
    <t>R1BD0HURZRIGKV,RKQY8Y6U3Y4BT</t>
  </si>
  <si>
    <t>A perfect balance of price and performance,Great Suction and above average mopping | Good Buy</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</si>
  <si>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</si>
  <si>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</si>
  <si>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</si>
  <si>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</si>
  <si>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</si>
  <si>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</si>
  <si>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</si>
  <si>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</si>
  <si>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</si>
  <si>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</si>
  <si>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</si>
  <si>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</si>
  <si>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</si>
  <si>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</si>
  <si>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</si>
  <si>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</si>
  <si>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</si>
  <si>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</si>
  <si>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</si>
  <si>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</si>
  <si>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</si>
  <si>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</si>
  <si>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</si>
  <si>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</si>
  <si>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</si>
  <si>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</si>
  <si>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</si>
  <si>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</si>
  <si>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</si>
  <si>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</si>
  <si>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</si>
  <si>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</si>
  <si>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</si>
  <si>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</si>
  <si>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</si>
  <si>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</si>
  <si>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</si>
  <si>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</si>
  <si>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</si>
  <si>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</si>
  <si>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</si>
  <si>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</si>
  <si>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</si>
  <si>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</si>
  <si>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</si>
  <si>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</si>
  <si>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</si>
  <si>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</si>
  <si>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</si>
  <si>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</si>
  <si>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</si>
  <si>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</si>
  <si>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</si>
  <si>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</si>
  <si>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</si>
  <si>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</si>
  <si>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</si>
  <si>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</si>
  <si>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</si>
  <si>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</si>
  <si>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</si>
  <si>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</si>
  <si>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</si>
  <si>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</si>
  <si>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</si>
  <si>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</si>
  <si>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</si>
  <si>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</si>
  <si>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</si>
  <si>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</si>
  <si>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</si>
  <si>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</si>
  <si>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</si>
  <si>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</si>
  <si>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</si>
  <si>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</si>
  <si>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</si>
  <si>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</si>
  <si>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</si>
  <si>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</si>
  <si>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</si>
  <si>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</si>
  <si>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</si>
  <si>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</si>
  <si>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</si>
  <si>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</si>
  <si>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</si>
  <si>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</si>
  <si>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</si>
  <si>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</si>
  <si>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</si>
  <si>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</si>
  <si>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</si>
  <si>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</si>
  <si>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</si>
  <si>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</si>
  <si>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</si>
  <si>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</si>
  <si>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</si>
  <si>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</si>
  <si>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</si>
  <si>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</si>
  <si>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</si>
  <si>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</si>
  <si>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</si>
  <si>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</si>
  <si>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</si>
  <si>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</si>
  <si>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</si>
  <si>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</si>
  <si>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</si>
  <si>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</si>
  <si>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</si>
  <si>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</si>
  <si>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</si>
  <si>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</si>
  <si>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</si>
  <si>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</si>
  <si>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</si>
  <si>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</si>
  <si>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</si>
  <si>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</si>
  <si>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</si>
  <si>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</si>
  <si>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</si>
  <si>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</si>
  <si>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</si>
  <si>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</si>
  <si>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</si>
  <si>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</si>
  <si>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</si>
  <si>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</si>
  <si>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</si>
  <si>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</si>
  <si>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</si>
  <si>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</si>
  <si>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</si>
  <si>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</si>
  <si>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</si>
  <si>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</si>
  <si>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</si>
  <si>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</si>
  <si>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</si>
  <si>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</si>
  <si>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</si>
  <si>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</si>
  <si>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</si>
  <si>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</si>
  <si>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</si>
  <si>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</si>
  <si>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</si>
  <si>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</si>
  <si>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</si>
  <si>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</si>
  <si>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</si>
  <si>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</si>
  <si>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</si>
  <si>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</si>
  <si>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</si>
  <si>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</si>
  <si>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</si>
  <si>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</si>
  <si>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</si>
  <si>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</si>
  <si>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</si>
  <si>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</si>
  <si>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</si>
  <si>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</si>
  <si>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</si>
  <si>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</si>
  <si>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</si>
  <si>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</si>
  <si>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</si>
  <si>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</si>
  <si>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</si>
  <si>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</si>
  <si>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</si>
  <si>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</si>
  <si>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</si>
  <si>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</si>
  <si>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</si>
  <si>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</si>
  <si>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</si>
  <si>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</si>
  <si>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</si>
  <si>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</si>
  <si>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</si>
  <si>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</si>
  <si>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</si>
  <si>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</si>
  <si>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</si>
  <si>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</si>
  <si>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</si>
  <si>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</si>
  <si>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</si>
  <si>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</si>
  <si>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</si>
  <si>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</si>
  <si>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</si>
  <si>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</si>
  <si>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</si>
  <si>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</si>
  <si>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</si>
  <si>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</si>
  <si>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</si>
  <si>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</si>
  <si>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</si>
  <si>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</si>
  <si>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</si>
  <si>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</si>
  <si>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</si>
  <si>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</si>
  <si>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</si>
  <si>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</si>
  <si>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</si>
  <si>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</si>
  <si>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</si>
  <si>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</si>
  <si>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</si>
  <si>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</si>
  <si>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</si>
  <si>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</si>
  <si>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</si>
  <si>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</si>
  <si>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</si>
  <si>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</si>
  <si>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</si>
  <si>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</si>
  <si>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</si>
  <si>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</si>
  <si>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</si>
  <si>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</si>
  <si>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</si>
  <si>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</si>
  <si>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</si>
  <si>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</si>
  <si>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</si>
  <si>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</si>
  <si>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</si>
  <si>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</si>
  <si>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</si>
  <si>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</si>
  <si>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</si>
  <si>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</si>
  <si>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</si>
  <si>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</si>
  <si>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</si>
  <si>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</si>
  <si>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</si>
  <si>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</si>
  <si>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</si>
  <si>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</si>
  <si>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</si>
  <si>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</si>
  <si>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</si>
  <si>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</si>
  <si>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</si>
  <si>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</si>
  <si>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</si>
  <si>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</si>
  <si>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</si>
  <si>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</si>
  <si>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</si>
  <si>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</si>
  <si>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</si>
  <si>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</si>
  <si>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</si>
  <si>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</si>
  <si>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</si>
  <si>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</si>
  <si>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</si>
  <si>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</si>
  <si>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</si>
  <si>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</si>
  <si>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</si>
  <si>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</si>
  <si>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</si>
  <si>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</si>
  <si>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</si>
  <si>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</si>
  <si>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</si>
  <si>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</si>
  <si>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</si>
  <si>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</si>
  <si>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</si>
  <si>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</si>
  <si>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</si>
  <si>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</si>
  <si>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</si>
  <si>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</si>
  <si>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</si>
  <si>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</si>
  <si>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</si>
  <si>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</si>
  <si>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</si>
  <si>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</si>
  <si>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</si>
  <si>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</si>
  <si>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</si>
  <si>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</si>
  <si>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</si>
  <si>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</si>
  <si>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</si>
  <si>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</si>
  <si>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</si>
  <si>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</si>
  <si>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</si>
  <si>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</si>
  <si>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</si>
  <si>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</si>
  <si>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</si>
  <si>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</si>
  <si>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</si>
  <si>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</si>
  <si>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</si>
  <si>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</si>
  <si>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</si>
  <si>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</si>
  <si>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</si>
  <si>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</si>
  <si>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</si>
  <si>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</si>
  <si>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</si>
  <si>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</si>
  <si>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</si>
  <si>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</si>
  <si>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</si>
  <si>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</si>
  <si>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</si>
  <si>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</si>
  <si>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</si>
  <si>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</si>
  <si>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</si>
  <si>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</si>
  <si>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</si>
  <si>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</si>
  <si>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</si>
  <si>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Placeholder,V P.,sanjay,Amazon Customer,Sweta,J k bricks,Swapnil Patil,Kritika S.</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</si>
  <si>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</si>
  <si>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</si>
  <si>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</si>
  <si>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</si>
  <si>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</si>
  <si>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</si>
  <si>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</si>
  <si>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</si>
  <si>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</si>
  <si>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</si>
  <si>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</si>
  <si>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</si>
  <si>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</si>
  <si>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</si>
  <si>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</si>
  <si>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</si>
  <si>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</si>
  <si>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</si>
  <si>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</si>
  <si>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</si>
  <si>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</si>
  <si>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</si>
  <si>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</si>
  <si>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</si>
  <si>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</si>
  <si>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</si>
  <si>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</si>
  <si>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</si>
  <si>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</si>
  <si>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</si>
  <si>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</si>
  <si>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</si>
  <si>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</si>
  <si>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</si>
  <si>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</si>
  <si>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</si>
  <si>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</si>
  <si>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</si>
  <si>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</si>
  <si>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</si>
  <si>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</si>
  <si>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</si>
  <si>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</si>
  <si>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</si>
  <si>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</si>
  <si>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</si>
  <si>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</si>
  <si>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</si>
  <si>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</si>
  <si>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</si>
  <si>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</si>
  <si>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</si>
  <si>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</si>
  <si>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</si>
  <si>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</si>
  <si>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</si>
  <si>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</si>
  <si>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</si>
  <si>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</si>
  <si>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</si>
  <si>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</si>
  <si>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</si>
  <si>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</si>
  <si>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</si>
  <si>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</si>
  <si>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</si>
  <si>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</si>
  <si>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</si>
  <si>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</si>
  <si>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</si>
  <si>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</si>
  <si>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</si>
  <si>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</si>
  <si>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</si>
  <si>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</si>
  <si>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</si>
  <si>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</si>
  <si>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</si>
  <si>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</si>
  <si>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</si>
  <si>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</si>
  <si>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</si>
  <si>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</si>
  <si>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</si>
  <si>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</si>
  <si>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</si>
  <si>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</si>
  <si>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</si>
  <si>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</si>
  <si>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</si>
  <si>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</si>
  <si>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</si>
  <si>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</si>
  <si>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</si>
  <si>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</si>
  <si>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</si>
  <si>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</si>
  <si>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</si>
  <si>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</si>
  <si>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</si>
  <si>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</si>
  <si>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</si>
  <si>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</si>
  <si>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</si>
  <si>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</si>
  <si>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</si>
  <si>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</si>
  <si>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</si>
  <si>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</si>
  <si>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</si>
  <si>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</si>
  <si>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</si>
  <si>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</si>
  <si>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</si>
  <si>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</si>
  <si>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</si>
  <si>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</si>
  <si>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</si>
  <si>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</si>
  <si>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</si>
  <si>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</si>
  <si>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</si>
  <si>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</si>
  <si>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</si>
  <si>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</si>
  <si>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</si>
  <si>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</si>
  <si>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</si>
  <si>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</si>
  <si>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</si>
  <si>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</si>
  <si>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</si>
  <si>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</si>
  <si>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</si>
  <si>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</si>
  <si>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</si>
  <si>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</si>
  <si>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</si>
  <si>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</si>
  <si>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</si>
  <si>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</si>
  <si>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</si>
  <si>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</si>
  <si>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Amazon Customer,Neeraj Gola,Ignorant Nalayak,Siddamsetty Srinitha,naveen,vishakh,uday vir,Kirti Yadav</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</si>
  <si>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</si>
  <si>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</si>
  <si>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</si>
  <si>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</si>
  <si>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</si>
  <si>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</si>
  <si>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</si>
  <si>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</si>
  <si>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</si>
  <si>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</si>
  <si>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</si>
  <si>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</si>
  <si>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</si>
  <si>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</si>
  <si>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</si>
  <si>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</si>
  <si>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</si>
  <si>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</si>
  <si>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</si>
  <si>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</si>
  <si>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</si>
  <si>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</si>
  <si>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</si>
  <si>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</si>
  <si>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</si>
  <si>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</si>
  <si>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</si>
  <si>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</si>
  <si>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</si>
  <si>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</si>
  <si>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</si>
  <si>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</si>
  <si>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</si>
  <si>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</si>
  <si>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</si>
  <si>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</si>
  <si>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</si>
  <si>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</si>
  <si>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</si>
  <si>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</si>
  <si>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</si>
  <si>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</si>
  <si>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</si>
  <si>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</si>
  <si>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</si>
  <si>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</si>
  <si>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</si>
  <si>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</si>
  <si>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</si>
  <si>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</si>
  <si>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</si>
  <si>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</si>
  <si>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</si>
  <si>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</si>
  <si>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</si>
  <si>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</si>
  <si>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</si>
  <si>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</si>
  <si>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</si>
  <si>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</si>
  <si>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</si>
  <si>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</si>
  <si>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</si>
  <si>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</si>
  <si>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</si>
  <si>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</si>
  <si>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</si>
  <si>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</si>
  <si>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</si>
  <si>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</si>
  <si>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</si>
  <si>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</si>
  <si>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</si>
  <si>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</si>
  <si>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</si>
  <si>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</si>
  <si>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</si>
  <si>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</si>
  <si>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</si>
  <si>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</si>
  <si>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</si>
  <si>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</si>
  <si>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</si>
  <si>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</si>
  <si>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</si>
  <si>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</si>
  <si>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</si>
  <si>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</si>
  <si>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</si>
  <si>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</si>
  <si>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</si>
  <si>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</si>
  <si>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</si>
  <si>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</si>
  <si>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</si>
  <si>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</si>
  <si>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</si>
  <si>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</si>
  <si>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</si>
  <si>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</si>
  <si>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</si>
  <si>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</si>
  <si>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</si>
  <si>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</si>
  <si>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</si>
  <si>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</si>
  <si>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</si>
  <si>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</si>
  <si>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</si>
  <si>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</si>
  <si>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</si>
  <si>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</si>
  <si>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</si>
  <si>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</si>
  <si>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</si>
  <si>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</si>
  <si>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</si>
  <si>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</si>
  <si>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</si>
  <si>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</si>
  <si>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</si>
  <si>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</si>
  <si>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</si>
  <si>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</si>
  <si>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</si>
  <si>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</si>
  <si>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</si>
  <si>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</si>
  <si>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</si>
  <si>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</si>
  <si>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</si>
  <si>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</si>
  <si>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</si>
  <si>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</si>
  <si>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</si>
  <si>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</si>
  <si>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</si>
  <si>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</si>
  <si>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</si>
  <si>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</si>
  <si>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</si>
  <si>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</si>
  <si>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</si>
  <si>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</si>
  <si>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</si>
  <si>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</si>
  <si>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</si>
  <si>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</si>
  <si>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</si>
  <si>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</si>
  <si>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</si>
  <si>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</si>
  <si>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</si>
  <si>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</si>
  <si>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</si>
  <si>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</si>
  <si>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</si>
  <si>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</si>
  <si>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</si>
  <si>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</si>
  <si>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</si>
  <si>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</si>
  <si>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</si>
  <si>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</si>
  <si>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</si>
  <si>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</si>
  <si>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</si>
  <si>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</si>
  <si>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</si>
  <si>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</si>
  <si>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</si>
  <si>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</si>
  <si>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</si>
  <si>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</si>
  <si>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</si>
  <si>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</si>
  <si>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</si>
  <si>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</si>
  <si>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</si>
  <si>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</si>
  <si>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</si>
  <si>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</si>
  <si>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</si>
  <si>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</si>
  <si>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</si>
  <si>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</si>
  <si>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</si>
  <si>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</si>
  <si>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</si>
  <si>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</si>
  <si>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</si>
  <si>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</si>
  <si>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</si>
  <si>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</si>
  <si>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</si>
  <si>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</si>
  <si>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</si>
  <si>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</si>
  <si>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</si>
  <si>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</si>
  <si>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</si>
  <si>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</si>
  <si>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</si>
  <si>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</si>
  <si>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</si>
  <si>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</si>
  <si>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</si>
  <si>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</si>
  <si>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</si>
  <si>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</si>
  <si>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</si>
  <si>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</si>
  <si>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</si>
  <si>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</si>
  <si>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</si>
  <si>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</si>
  <si>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</si>
  <si>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</si>
  <si>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</si>
  <si>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</si>
  <si>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</si>
  <si>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</si>
  <si>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</si>
  <si>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</si>
  <si>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</si>
  <si>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</si>
  <si>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</si>
  <si>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</si>
  <si>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</si>
  <si>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</si>
  <si>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</si>
  <si>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</si>
  <si>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</si>
  <si>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</si>
  <si>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</si>
  <si>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</si>
  <si>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</si>
  <si>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</si>
  <si>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</si>
  <si>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</si>
  <si>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</si>
  <si>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</si>
  <si>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</si>
  <si>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</si>
  <si>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</si>
  <si>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</si>
  <si>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</si>
  <si>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AH7CVQ6755UNVDKSBS2CKWMHOCZQ,AFMAYVBVIPFZYBTDGWSRCTASMZ2Q</t>
  </si>
  <si>
    <t>Dinesh,Anshika</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</si>
  <si>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</si>
  <si>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</si>
  <si>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</si>
  <si>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</si>
  <si>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</si>
  <si>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</si>
  <si>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</si>
  <si>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</si>
  <si>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</si>
  <si>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</si>
  <si>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</si>
  <si>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</si>
  <si>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</si>
  <si>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</si>
  <si>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</si>
  <si>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</si>
  <si>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</si>
  <si>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</si>
  <si>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</si>
  <si>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</si>
  <si>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</si>
  <si>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</si>
  <si>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</si>
  <si>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</si>
  <si>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</si>
  <si>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</si>
  <si>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</si>
  <si>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</si>
  <si>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</si>
  <si>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</si>
  <si>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</si>
  <si>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</si>
  <si>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</si>
  <si>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</si>
  <si>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</si>
  <si>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</si>
  <si>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</si>
  <si>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</si>
  <si>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</si>
  <si>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</si>
  <si>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</si>
  <si>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</si>
  <si>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</si>
  <si>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</si>
  <si>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</si>
  <si>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</si>
  <si>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</si>
  <si>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</si>
  <si>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</si>
  <si>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</si>
  <si>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</si>
  <si>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</si>
  <si>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</si>
  <si>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</si>
  <si>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</si>
  <si>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</si>
  <si>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</si>
  <si>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</si>
  <si>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</si>
  <si>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</si>
  <si>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</si>
  <si>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</si>
  <si>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</si>
  <si>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</si>
  <si>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</si>
  <si>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</si>
  <si>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</si>
  <si>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</si>
  <si>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</si>
  <si>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</si>
  <si>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</si>
  <si>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</si>
  <si>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</si>
  <si>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</si>
  <si>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</si>
  <si>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</si>
  <si>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</si>
  <si>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</si>
  <si>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</si>
  <si>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</si>
  <si>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</si>
  <si>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</si>
  <si>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</si>
  <si>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</si>
  <si>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</si>
  <si>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</si>
  <si>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</si>
  <si>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</si>
  <si>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</si>
  <si>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</si>
  <si>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</si>
  <si>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</si>
  <si>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</si>
  <si>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</si>
  <si>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</si>
  <si>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</si>
  <si>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</si>
  <si>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</si>
  <si>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</si>
  <si>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</si>
  <si>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</si>
  <si>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</si>
  <si>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</si>
  <si>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</si>
  <si>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</si>
  <si>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</si>
  <si>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</si>
  <si>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</si>
  <si>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</si>
  <si>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</si>
  <si>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</si>
  <si>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</si>
  <si>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</si>
  <si>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</si>
  <si>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</si>
  <si>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</si>
  <si>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</si>
  <si>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</si>
  <si>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</si>
  <si>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</si>
  <si>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</si>
  <si>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</si>
  <si>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</si>
  <si>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</si>
  <si>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</si>
  <si>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</si>
  <si>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</si>
  <si>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</si>
  <si>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</si>
  <si>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</si>
  <si>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</si>
  <si>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</si>
  <si>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</si>
  <si>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</si>
  <si>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</si>
  <si>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</si>
  <si>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</si>
  <si>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</si>
  <si>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</si>
  <si>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</si>
  <si>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</si>
  <si>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</si>
  <si>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</si>
  <si>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</si>
  <si>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</si>
  <si>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</si>
  <si>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</si>
  <si>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</si>
  <si>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</si>
  <si>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</si>
  <si>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</si>
  <si>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</si>
  <si>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</si>
  <si>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</si>
  <si>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</si>
  <si>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</si>
  <si>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</si>
  <si>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</si>
  <si>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</si>
  <si>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</si>
  <si>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</si>
  <si>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</si>
  <si>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</si>
  <si>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</si>
  <si>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</si>
  <si>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</si>
  <si>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</si>
  <si>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</si>
  <si>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</si>
  <si>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</si>
  <si>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</si>
  <si>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</si>
  <si>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</si>
  <si>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</si>
  <si>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</si>
  <si>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</si>
  <si>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</si>
  <si>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</si>
  <si>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</si>
  <si>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</si>
  <si>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</si>
  <si>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</si>
  <si>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</si>
  <si>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</si>
  <si>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</si>
  <si>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</si>
  <si>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</si>
  <si>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</si>
  <si>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</si>
  <si>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</si>
  <si>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</si>
  <si>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</si>
  <si>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</si>
  <si>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</si>
  <si>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</si>
  <si>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</si>
  <si>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</si>
  <si>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</si>
  <si>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</si>
  <si>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</si>
  <si>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</si>
  <si>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</si>
  <si>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</si>
  <si>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</si>
  <si>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</si>
  <si>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</si>
  <si>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</si>
  <si>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</si>
  <si>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</si>
  <si>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</si>
  <si>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</si>
  <si>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</si>
  <si>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</si>
  <si>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</si>
  <si>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</si>
  <si>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</si>
  <si>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</si>
  <si>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</si>
  <si>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</si>
  <si>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</si>
  <si>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</si>
  <si>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</si>
  <si>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</si>
  <si>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</si>
  <si>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</si>
  <si>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</si>
  <si>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</si>
  <si>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</si>
  <si>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</si>
  <si>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</si>
  <si>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</si>
  <si>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</si>
  <si>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</si>
  <si>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</si>
  <si>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</si>
  <si>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</si>
  <si>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</si>
  <si>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</si>
  <si>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</si>
  <si>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</si>
  <si>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</si>
  <si>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</si>
  <si>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</si>
  <si>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</si>
  <si>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</si>
  <si>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</si>
  <si>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</si>
  <si>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</si>
  <si>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</si>
  <si>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</si>
  <si>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</si>
  <si>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</si>
  <si>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</si>
  <si>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</si>
  <si>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</si>
  <si>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</si>
  <si>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</si>
  <si>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</si>
  <si>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</si>
  <si>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</si>
  <si>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</si>
  <si>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</si>
  <si>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</si>
  <si>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</si>
  <si>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</si>
  <si>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</si>
  <si>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</si>
  <si>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</si>
  <si>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</si>
  <si>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</si>
  <si>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</si>
  <si>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</si>
  <si>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</si>
  <si>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</si>
  <si>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</si>
  <si>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</si>
  <si>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</si>
  <si>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</si>
  <si>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</si>
  <si>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</si>
  <si>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</si>
  <si>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</si>
  <si>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</si>
  <si>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</si>
  <si>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</si>
  <si>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</si>
  <si>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</si>
  <si>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</si>
  <si>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</si>
  <si>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</si>
  <si>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</si>
  <si>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</si>
  <si>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</si>
  <si>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</si>
  <si>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</si>
  <si>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</si>
  <si>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</si>
  <si>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</si>
  <si>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</si>
  <si>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</si>
  <si>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</si>
  <si>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</si>
  <si>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</si>
  <si>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</si>
  <si>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</si>
  <si>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</si>
  <si>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</si>
  <si>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</si>
  <si>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</si>
  <si>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</si>
  <si>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</si>
  <si>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https://m.media-amazon.com/images/I/41Mm2LXiZrL._SX300_SY300_QL70_FMwebp_.jpg</t>
  </si>
  <si>
    <t>https://www.amazon.in/Libra-Athena-Roti-Maker-Black/dp/B018SJJ0GE/ref=sr_1_455?qid=1672923614&amp;s=kitchen&amp;sr=1-455</t>
  </si>
  <si>
    <t>B09FPP3R1D</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</si>
  <si>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</si>
  <si>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</si>
  <si>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</si>
  <si>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</si>
  <si>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</si>
  <si>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</si>
  <si>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</si>
  <si>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</si>
  <si>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</si>
  <si>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</si>
  <si>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</si>
  <si>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</si>
  <si>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</si>
  <si>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</si>
  <si>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</si>
  <si>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</si>
  <si>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</si>
  <si>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</si>
  <si>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</si>
  <si>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</si>
  <si>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</si>
  <si>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</si>
  <si>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</si>
  <si>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</si>
  <si>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</si>
  <si>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</si>
  <si>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</si>
  <si>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</si>
  <si>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</si>
  <si>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</si>
  <si>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</si>
  <si>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</si>
  <si>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</si>
  <si>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</si>
  <si>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</si>
  <si>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</si>
  <si>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</si>
  <si>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</si>
  <si>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</si>
  <si>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</si>
  <si>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</si>
  <si>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</si>
  <si>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</si>
  <si>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</si>
  <si>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</si>
  <si>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</si>
  <si>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</si>
  <si>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</si>
  <si>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</si>
  <si>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</si>
  <si>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</si>
  <si>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</si>
  <si>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</si>
  <si>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</si>
  <si>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</si>
  <si>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</si>
  <si>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</si>
  <si>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</si>
  <si>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</si>
  <si>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</si>
  <si>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</si>
  <si>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</si>
  <si>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</si>
  <si>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</si>
  <si>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</si>
  <si>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</si>
  <si>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</si>
  <si>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</si>
  <si>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</si>
  <si>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</si>
  <si>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</si>
  <si>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</si>
  <si>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</si>
  <si>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</si>
  <si>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</si>
  <si>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</si>
  <si>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</si>
  <si>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</si>
  <si>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</si>
  <si>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</si>
  <si>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</si>
  <si>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</si>
  <si>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</si>
  <si>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</si>
  <si>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</si>
  <si>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</si>
  <si>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</si>
  <si>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</si>
  <si>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</si>
  <si>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</si>
  <si>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</si>
  <si>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</si>
  <si>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</si>
  <si>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</si>
  <si>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</si>
  <si>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</si>
  <si>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</si>
  <si>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</si>
  <si>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</si>
  <si>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</si>
  <si>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</si>
  <si>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</si>
  <si>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</si>
  <si>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</si>
  <si>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</si>
  <si>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</si>
  <si>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</si>
  <si>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</si>
  <si>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</si>
  <si>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</si>
  <si>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</si>
  <si>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</si>
  <si>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</si>
  <si>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</si>
  <si>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</si>
  <si>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</si>
  <si>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</si>
  <si>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</si>
  <si>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</si>
  <si>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</si>
  <si>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</si>
  <si>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</si>
  <si>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</si>
  <si>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</si>
  <si>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</si>
  <si>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</si>
  <si>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</si>
  <si>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</si>
  <si>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</si>
  <si>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</si>
  <si>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</si>
  <si>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</si>
  <si>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</si>
  <si>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</si>
  <si>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</si>
  <si>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</si>
  <si>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</si>
  <si>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</si>
  <si>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</si>
  <si>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</si>
  <si>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</si>
  <si>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</si>
  <si>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</si>
  <si>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</si>
  <si>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</si>
  <si>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</si>
  <si>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</si>
  <si>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</si>
  <si>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</si>
  <si>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</si>
  <si>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</si>
  <si>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</si>
  <si>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</si>
  <si>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</si>
  <si>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</si>
  <si>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</si>
  <si>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</si>
  <si>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</si>
  <si>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</si>
  <si>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</si>
  <si>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</si>
  <si>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</si>
  <si>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</si>
  <si>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</si>
  <si>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</si>
  <si>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</si>
  <si>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</si>
  <si>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</si>
  <si>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</si>
  <si>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</si>
  <si>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</si>
  <si>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</si>
  <si>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</si>
  <si>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</si>
  <si>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</si>
  <si>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</si>
  <si>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</si>
  <si>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</si>
  <si>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</si>
  <si>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</si>
  <si>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</si>
  <si>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</si>
  <si>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</si>
  <si>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</si>
  <si>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</si>
  <si>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</si>
  <si>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</si>
  <si>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</si>
  <si>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</si>
  <si>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</si>
  <si>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</si>
  <si>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</si>
  <si>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</si>
  <si>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</si>
  <si>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</si>
  <si>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</si>
  <si>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</si>
  <si>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</si>
  <si>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</si>
  <si>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</si>
  <si>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</si>
  <si>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</si>
  <si>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</si>
  <si>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</si>
  <si>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</si>
  <si>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</si>
  <si>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</si>
  <si>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</si>
  <si>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</si>
  <si>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</si>
  <si>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</si>
  <si>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</si>
  <si>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</si>
  <si>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</si>
  <si>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</si>
  <si>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</si>
  <si>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</si>
  <si>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</si>
  <si>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</si>
  <si>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</si>
  <si>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</si>
  <si>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</si>
  <si>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</si>
  <si>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</si>
  <si>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</si>
  <si>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</si>
  <si>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</si>
  <si>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</si>
  <si>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</si>
  <si>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</si>
  <si>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</si>
  <si>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</si>
  <si>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</si>
  <si>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</si>
  <si>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</si>
  <si>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</si>
  <si>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</si>
  <si>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</si>
  <si>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</si>
  <si>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</si>
  <si>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</si>
  <si>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</si>
  <si>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Narinder Kaur,Heavenly stuff,tejaswi,nirav,Sagar Bhalerao,Adarsh,sindhu,deepa</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</si>
  <si>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</si>
  <si>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</si>
  <si>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</si>
  <si>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</si>
  <si>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</si>
  <si>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</si>
  <si>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</si>
  <si>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</si>
  <si>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</si>
  <si>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</si>
  <si>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</si>
  <si>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</si>
  <si>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</si>
  <si>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</si>
  <si>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</si>
  <si>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</si>
  <si>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</si>
  <si>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</si>
  <si>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</si>
  <si>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</si>
  <si>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</si>
  <si>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</si>
  <si>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</si>
  <si>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</si>
  <si>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</si>
  <si>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</si>
  <si>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</si>
  <si>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</si>
  <si>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</si>
  <si>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</si>
  <si>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</si>
  <si>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</si>
  <si>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</si>
  <si>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</si>
  <si>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</si>
  <si>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</si>
  <si>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</si>
  <si>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</si>
  <si>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</si>
  <si>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</si>
  <si>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</si>
  <si>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</si>
  <si>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</si>
  <si>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</si>
  <si>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</si>
  <si>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</si>
  <si>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</si>
  <si>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</si>
  <si>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</si>
  <si>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</si>
  <si>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</si>
  <si>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</si>
  <si>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</si>
  <si>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</si>
  <si>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</si>
  <si>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</si>
  <si>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</si>
  <si>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</si>
  <si>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</si>
  <si>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</si>
  <si>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</si>
  <si>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</si>
  <si>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</si>
  <si>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</si>
  <si>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</si>
  <si>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</si>
  <si>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</si>
  <si>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</si>
  <si>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</si>
  <si>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</si>
  <si>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</si>
  <si>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</si>
  <si>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</si>
  <si>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</si>
  <si>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</si>
  <si>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</si>
  <si>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</si>
  <si>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</si>
  <si>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</si>
  <si>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</si>
  <si>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</si>
  <si>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</si>
  <si>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</si>
  <si>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</si>
  <si>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</si>
  <si>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</si>
  <si>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</si>
  <si>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</si>
  <si>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</si>
  <si>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</si>
  <si>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</si>
  <si>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</si>
  <si>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</si>
  <si>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</si>
  <si>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</si>
  <si>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</si>
  <si>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</si>
  <si>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</si>
  <si>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</si>
  <si>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</si>
  <si>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</si>
  <si>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</si>
  <si>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</si>
  <si>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</si>
  <si>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</si>
  <si>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</si>
  <si>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</si>
  <si>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</si>
  <si>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</si>
  <si>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</si>
  <si>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</si>
  <si>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</si>
  <si>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</si>
  <si>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</si>
  <si>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</si>
  <si>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</si>
  <si>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</si>
  <si>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</si>
  <si>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</si>
  <si>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</si>
  <si>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</si>
  <si>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</si>
  <si>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</si>
  <si>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</si>
  <si>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</si>
  <si>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</si>
  <si>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</si>
  <si>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</si>
  <si>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</si>
  <si>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</si>
  <si>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</si>
  <si>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</si>
  <si>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</si>
  <si>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</si>
  <si>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</si>
  <si>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</si>
  <si>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</si>
  <si>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</si>
  <si>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</si>
  <si>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</si>
  <si>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</si>
  <si>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</si>
  <si>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</si>
  <si>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</si>
  <si>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</si>
  <si>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</si>
  <si>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</si>
  <si>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</si>
  <si>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</si>
  <si>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</si>
  <si>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</si>
  <si>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</si>
  <si>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</si>
  <si>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</si>
  <si>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</si>
  <si>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</si>
  <si>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</si>
  <si>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</si>
  <si>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</si>
  <si>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</si>
  <si>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</si>
  <si>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</si>
  <si>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</si>
  <si>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</si>
  <si>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</si>
  <si>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</si>
  <si>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</si>
  <si>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</si>
  <si>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</si>
  <si>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</si>
  <si>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</si>
  <si>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</si>
  <si>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</si>
  <si>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</si>
  <si>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</si>
  <si>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</si>
  <si>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</si>
  <si>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</si>
  <si>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</si>
  <si>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</si>
  <si>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</si>
  <si>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</si>
  <si>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</si>
  <si>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</si>
  <si>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</si>
  <si>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</si>
  <si>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</si>
  <si>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Good product,Good for charging, bad for data transfer,Wait  to get mexmum discount.,The cable quality is best and charging pin is at right position to stand üëçüèª,So far super,Good,Good but issues with design,Maine 99 me liya hai offer me or ye worth hai.</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</si>
  <si>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</si>
  <si>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</si>
  <si>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</si>
  <si>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</si>
  <si>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</si>
  <si>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</si>
  <si>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</si>
  <si>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</si>
  <si>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</si>
  <si>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</si>
  <si>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</si>
  <si>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</si>
  <si>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</si>
  <si>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</si>
  <si>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</si>
  <si>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</si>
  <si>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</si>
  <si>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</si>
  <si>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</si>
  <si>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Good at this price,Good product to organize your things,HOLDING CAPACITY,Not a lot of volume inside. Only for cables and tiny objects,Pretty good product for the price (under 500),It does it's job , worth the buy at this price,It served my purpose,Quality is not good</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</si>
  <si>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</si>
  <si>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</si>
  <si>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</si>
  <si>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</si>
  <si>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</si>
  <si>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</si>
  <si>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</si>
  <si>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</si>
  <si>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</si>
  <si>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</si>
  <si>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</si>
  <si>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USBCables</t>
  </si>
  <si>
    <t>WirelessUSBAdapters</t>
  </si>
  <si>
    <t>HDMICables</t>
  </si>
  <si>
    <t>SmartTelevisions</t>
  </si>
  <si>
    <t>RemoteControls</t>
  </si>
  <si>
    <t>StandardTelevisions</t>
  </si>
  <si>
    <t>TVWall&amp;CeilingMounts</t>
  </si>
  <si>
    <t>RCACables</t>
  </si>
  <si>
    <t>Mounts</t>
  </si>
  <si>
    <t>OpticalCables</t>
  </si>
  <si>
    <t>Projectors</t>
  </si>
  <si>
    <t>Adapters</t>
  </si>
  <si>
    <t>SatelliteReceivers</t>
  </si>
  <si>
    <t>DVICables</t>
  </si>
  <si>
    <t>SpeakerCables</t>
  </si>
  <si>
    <t>StreamingClients</t>
  </si>
  <si>
    <t>AVReceivers&amp;Amplifiers</t>
  </si>
  <si>
    <t>TowerSpeakers</t>
  </si>
  <si>
    <t>3DGlasses</t>
  </si>
  <si>
    <t>SmartWatches</t>
  </si>
  <si>
    <t>PowerBanks</t>
  </si>
  <si>
    <t>Smartphones</t>
  </si>
  <si>
    <t>MicroSD</t>
  </si>
  <si>
    <t>In-Ear</t>
  </si>
  <si>
    <t>AutomobileChargers</t>
  </si>
  <si>
    <t>Cradles</t>
  </si>
  <si>
    <t>WallChargers</t>
  </si>
  <si>
    <t>OTGAdapters</t>
  </si>
  <si>
    <t>Tripods</t>
  </si>
  <si>
    <t>SelfieSticks</t>
  </si>
  <si>
    <t>Stands</t>
  </si>
  <si>
    <t>CableConnectionProtectors</t>
  </si>
  <si>
    <t>D√©cor</t>
  </si>
  <si>
    <t>ScreenProtectors</t>
  </si>
  <si>
    <t>StylusPens</t>
  </si>
  <si>
    <t>Bedstand&amp;DeskMounts</t>
  </si>
  <si>
    <t>BasicCases</t>
  </si>
  <si>
    <t>HandlebarMounts</t>
  </si>
  <si>
    <t>On-Ear</t>
  </si>
  <si>
    <t>CameraPrivacyCovers</t>
  </si>
  <si>
    <t>PhoneCharms</t>
  </si>
  <si>
    <t>Shower&amp;WallMounts</t>
  </si>
  <si>
    <t>PenDrives</t>
  </si>
  <si>
    <t>Mice</t>
  </si>
  <si>
    <t>GraphicTablets</t>
  </si>
  <si>
    <t>Lapdesks</t>
  </si>
  <si>
    <t>NotebookComputerStands</t>
  </si>
  <si>
    <t>Keyboards</t>
  </si>
  <si>
    <t>Condenser</t>
  </si>
  <si>
    <t>DisposableBatteries</t>
  </si>
  <si>
    <t>GelInkRollerballPens</t>
  </si>
  <si>
    <t>Tape</t>
  </si>
  <si>
    <t>Keyboard&amp;MouseSets</t>
  </si>
  <si>
    <t>ExternalHardDisks</t>
  </si>
  <si>
    <t>VideoCameras</t>
  </si>
  <si>
    <t>Tabletop&amp;TravelTripods</t>
  </si>
  <si>
    <t>Scientific</t>
  </si>
  <si>
    <t>Repeaters&amp;Extenders</t>
  </si>
  <si>
    <t>TripodLegs</t>
  </si>
  <si>
    <t>InkjetInkCartridges</t>
  </si>
  <si>
    <t>DustCovers</t>
  </si>
  <si>
    <t>GamingMice</t>
  </si>
  <si>
    <t>Paints</t>
  </si>
  <si>
    <t>MousePads</t>
  </si>
  <si>
    <t>HardDiskBags</t>
  </si>
  <si>
    <t>Macro&amp;RinglightFlashes</t>
  </si>
  <si>
    <t>NetworkingDevices</t>
  </si>
  <si>
    <t>Routers</t>
  </si>
  <si>
    <t>Over-Ear</t>
  </si>
  <si>
    <t>BluetoothSpeakers</t>
  </si>
  <si>
    <t>GeneralPurposeBatteries&amp;BatteryChargers</t>
  </si>
  <si>
    <t>WireboundNotebooks</t>
  </si>
  <si>
    <t>RechargeableBatteries</t>
  </si>
  <si>
    <t>BluetoothAdapters</t>
  </si>
  <si>
    <t>USBtoUSBAdapters</t>
  </si>
  <si>
    <t>CompleteTripodUnits</t>
  </si>
  <si>
    <t>Notepads&amp;MemoBooks</t>
  </si>
  <si>
    <t>Film</t>
  </si>
  <si>
    <t>Monitors</t>
  </si>
  <si>
    <t>Lamps</t>
  </si>
  <si>
    <t>CleaningKits</t>
  </si>
  <si>
    <t>DomeCameras</t>
  </si>
  <si>
    <t>Gamepads</t>
  </si>
  <si>
    <t>Basic</t>
  </si>
  <si>
    <t>USBHubs</t>
  </si>
  <si>
    <t>OutdoorSpeakers</t>
  </si>
  <si>
    <t>LaptopSleeves&amp;Slipcases</t>
  </si>
  <si>
    <t>ExternalMemoryCardReaders</t>
  </si>
  <si>
    <t>BottledInk</t>
  </si>
  <si>
    <t>CompositionNotebooks</t>
  </si>
  <si>
    <t>RetractableBallpointPens</t>
  </si>
  <si>
    <t>EthernetCables</t>
  </si>
  <si>
    <t>Memory</t>
  </si>
  <si>
    <t>UninterruptedPowerSupplies</t>
  </si>
  <si>
    <t>Cases</t>
  </si>
  <si>
    <t>SecureDigitalCards</t>
  </si>
  <si>
    <t>SelfieLights</t>
  </si>
  <si>
    <t>Webcams</t>
  </si>
  <si>
    <t>CoolingPads</t>
  </si>
  <si>
    <t>LaptopAccessories</t>
  </si>
  <si>
    <t>Adapters&amp;Multi-Outlets</t>
  </si>
  <si>
    <t>ColouredPaper</t>
  </si>
  <si>
    <t>InternalSolidStateDrives</t>
  </si>
  <si>
    <t>MultimediaSpeakerSystems</t>
  </si>
  <si>
    <t>DataCards&amp;Dongles</t>
  </si>
  <si>
    <t>LaptopChargers&amp;PowerSupplies</t>
  </si>
  <si>
    <t>PCSpeakers</t>
  </si>
  <si>
    <t>BatteryChargers</t>
  </si>
  <si>
    <t>StickBallpointPens</t>
  </si>
  <si>
    <t>WoodenPencils</t>
  </si>
  <si>
    <t>InternalHardDrives</t>
  </si>
  <si>
    <t>Printers</t>
  </si>
  <si>
    <t>Pens</t>
  </si>
  <si>
    <t>SATACables</t>
  </si>
  <si>
    <t>PCHeadsets</t>
  </si>
  <si>
    <t>GamingKeyboards</t>
  </si>
  <si>
    <t>SoundbarSpeakers</t>
  </si>
  <si>
    <t>Earpads</t>
  </si>
  <si>
    <t>InkjetPrinters</t>
  </si>
  <si>
    <t>ColouringPens&amp;Markers</t>
  </si>
  <si>
    <t>Headsets</t>
  </si>
  <si>
    <t>ExternalSolidStateDrives</t>
  </si>
  <si>
    <t>PowerLANAdapters</t>
  </si>
  <si>
    <t>InkjetInkRefills&amp;Kits</t>
  </si>
  <si>
    <t>Notebooks,WritingPads&amp;Diaries</t>
  </si>
  <si>
    <t>BackgroundSupports</t>
  </si>
  <si>
    <t>Financial&amp;Business</t>
  </si>
  <si>
    <t>SurgeProtectors</t>
  </si>
  <si>
    <t>Tablets</t>
  </si>
  <si>
    <t>CordManagement</t>
  </si>
  <si>
    <t>PaintingMaterials</t>
  </si>
  <si>
    <t>TonerCartridges</t>
  </si>
  <si>
    <t>LiquidInkRollerballPens</t>
  </si>
  <si>
    <t>FountainPens</t>
  </si>
  <si>
    <t>Caddies</t>
  </si>
  <si>
    <t>TraditionalLaptops</t>
  </si>
  <si>
    <t>ElectricKettles</t>
  </si>
  <si>
    <t>ElectricHeaters</t>
  </si>
  <si>
    <t>FanHeaters</t>
  </si>
  <si>
    <t>LintShavers</t>
  </si>
  <si>
    <t>DigitalKitchenScales</t>
  </si>
  <si>
    <t>Choppers</t>
  </si>
  <si>
    <t>InductionCooktop</t>
  </si>
  <si>
    <t>HandBlenders</t>
  </si>
  <si>
    <t>DryIrons</t>
  </si>
  <si>
    <t>MixerGrinders</t>
  </si>
  <si>
    <t>InstantWaterHeaters</t>
  </si>
  <si>
    <t>RoomHeaters</t>
  </si>
  <si>
    <t>Kettle&amp;ToasterSets</t>
  </si>
  <si>
    <t>StorageWaterHeaters</t>
  </si>
  <si>
    <t>ImmersionRods</t>
  </si>
  <si>
    <t>AirFryers</t>
  </si>
  <si>
    <t>LaundryBaskets</t>
  </si>
  <si>
    <t>SteamIrons</t>
  </si>
  <si>
    <t>JuicerMixerGrinders</t>
  </si>
  <si>
    <t>HandheldVacuums</t>
  </si>
  <si>
    <t>EggBoilers</t>
  </si>
  <si>
    <t>SandwichMakers</t>
  </si>
  <si>
    <t>MiniFoodProcessors&amp;Choppers</t>
  </si>
  <si>
    <t>DigitalScales</t>
  </si>
  <si>
    <t>VacuumSealers</t>
  </si>
  <si>
    <t>CeilingFans</t>
  </si>
  <si>
    <t>CanisterVacuums</t>
  </si>
  <si>
    <t>PressureWashers,Steam&amp;WindowCleaners</t>
  </si>
  <si>
    <t>HalogenHeaters</t>
  </si>
  <si>
    <t>Pop-upToasters</t>
  </si>
  <si>
    <t>HeatConvectors</t>
  </si>
  <si>
    <t>ElectricGrinders</t>
  </si>
  <si>
    <t>ExhaustFans</t>
  </si>
  <si>
    <t>DripCoffeeMachines</t>
  </si>
  <si>
    <t>WaterPurifierAccessories</t>
  </si>
  <si>
    <t>WaterCartridges</t>
  </si>
  <si>
    <t>Rice&amp;PastaCookers</t>
  </si>
  <si>
    <t>AirPurifiers&amp;Ionizers</t>
  </si>
  <si>
    <t>Wet-DryVacuums</t>
  </si>
  <si>
    <t>HEPAAirPurifiers</t>
  </si>
  <si>
    <t>WaterFilters&amp;Purifiers</t>
  </si>
  <si>
    <t>LaundryBags</t>
  </si>
  <si>
    <t>Sewing&amp;EmbroideryMachines</t>
  </si>
  <si>
    <t>SprayBottles</t>
  </si>
  <si>
    <t>HandMixers</t>
  </si>
  <si>
    <t>WetGrinders</t>
  </si>
  <si>
    <t>OvenToasterGrills</t>
  </si>
  <si>
    <t>Juicers</t>
  </si>
  <si>
    <t>SmallKitchenAppliances</t>
  </si>
  <si>
    <t>DigitalBathroomScales</t>
  </si>
  <si>
    <t>EspressoMachines</t>
  </si>
  <si>
    <t>TableFans</t>
  </si>
  <si>
    <t>MilkFrothers</t>
  </si>
  <si>
    <t>Humidifiers</t>
  </si>
  <si>
    <t>StandMixerAccessories</t>
  </si>
  <si>
    <t>RoboticVacuums</t>
  </si>
  <si>
    <t>YogurtMakers</t>
  </si>
  <si>
    <t>ColdPressJuicers</t>
  </si>
  <si>
    <t>Split-SystemAirConditioners</t>
  </si>
  <si>
    <t>SmallApplianceParts&amp;Accessories</t>
  </si>
  <si>
    <t>WaffleMakers&amp;Irons</t>
  </si>
  <si>
    <t>StovetopEspressoPots</t>
  </si>
  <si>
    <t>MeasuringSpoons</t>
  </si>
  <si>
    <t>CoffeePresses</t>
  </si>
  <si>
    <t>RotiMakers</t>
  </si>
  <si>
    <t>FanParts&amp;Accessories</t>
  </si>
  <si>
    <t>StandMixers</t>
  </si>
  <si>
    <t>PedestalFans</t>
  </si>
  <si>
    <t>HandheldBags</t>
  </si>
  <si>
    <t>category_trimmed</t>
  </si>
  <si>
    <t>https://www.amazon.in/Boat-Micro-USB-Tangle-Free-Transmission/dp/B08WRWPM22/ref=sr_1_8?qid=1672909124&amp;s=electronics&amp;sr=1-8</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</si>
  <si>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</si>
  <si>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</si>
  <si>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https://www.amazon.in/Boat-A325-Tangle-Free-Charging-Transmission/dp/B08WRBG3XW/ref=sr_1_20?qid=1672909124&amp;s=electronics&amp;sr=1-20</t>
  </si>
  <si>
    <t>Boat A400 USB Type-C to USB-A 2.0 Male Data Cable, 2 Meter (Black)</t>
  </si>
  <si>
    <t>https://www.amazon.in/Boat-A750-Tangle-free-Transmission-Rebellious/dp/B09RWZRCP1/ref=sr_1_83?qid=1672909128&amp;s=electronics&amp;sr=1-83</t>
  </si>
  <si>
    <t>https://www.amazon.in/Boat-350-Cable-Carbon-Black/dp/B0974H97TJ/ref=sr_1_92?qid=1672909128&amp;s=electronics&amp;sr=1-92</t>
  </si>
  <si>
    <t>Boat Laptop, Smartphone Type-c A400 Male Data Cable (Carbon Black)</t>
  </si>
  <si>
    <t>https://www.amazon.in/Boat-Type-c-A400-Cable-Carbon/dp/B0974G5Q2Y/ref=sr_1_124?qid=1672909130&amp;s=electronics&amp;sr=1-124</t>
  </si>
  <si>
    <t>https://www.amazon.in/Boat-A750-Resistant-Tangle-free-Transmission/dp/B09RX1FK54/ref=sr_1_126?qid=1672909130&amp;s=electronics&amp;sr=1-126</t>
  </si>
  <si>
    <t>Boat LTG 500 Apple MFI Certified for iPhone, iPad and iPod 2Mtr Data Cable(Space Grey)</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</si>
  <si>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</si>
  <si>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</si>
  <si>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</si>
  <si>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</si>
  <si>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https://www.amazon.in/Boat-LTG-550v3-Lightning-Resistance/dp/B09JSW16QD/ref=sr_1_240?qid=1672909135&amp;s=electronics&amp;sr=1-240</t>
  </si>
  <si>
    <t>Boat LTG 500 Apple MFI Certified for iPhone, iPad and iPod 2Mtr Data Cable(Metallic Silver)</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</si>
  <si>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</si>
  <si>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</si>
  <si>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Boat Wave Call Smart Watch, Smart Talk with Advanced Dedicated Bluetooth Calling Chip, 1.69‚Äù HD Display with 550 NITS &amp; 70% Color Gamut, 150+ Watch Faces, Multi-Sport Modes,HR,SpO2, IP68(Active Black)</t>
  </si>
  <si>
    <t>https://www.amazon.in/Boat-Wave-Call-Dedicated-Multi-Sport/dp/B0B5B6PQCT/ref=sr_1_5?qid=1672895748&amp;s=electronics&amp;sr=1-5</t>
  </si>
  <si>
    <t>Boat Wave Lite Smartwatch with 1.69" HD Display, Sleek Metal Body, HR &amp; SpO2 Level Monitor, 140+ Watch Faces, Activity Tracker, Multiple Sports Modes, IP68 &amp; 7 Days Battery Life(Active Black)</t>
  </si>
  <si>
    <t>https://www.amazon.in/Boat-Wave-Lite-Smartwatch-Activity/dp/B09V12K8NT/ref=sr_1_15?qid=1672895748&amp;s=electronics&amp;sr=1-15</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</si>
  <si>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</si>
  <si>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</si>
  <si>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Boat Wave Call Smart Watch, Smart Talk with Advanced Dedicated Bluetooth Calling Chip, 1.69‚Äù HD Display with 550 NITS &amp; 70% Color Gamut, 150+ Watch Faces, Multi-Sport Modes, HR, SpO2, IP68(Mauve)</t>
  </si>
  <si>
    <t>https://www.amazon.in/Boat-Wave-Call-Dedicated-Multi-Sport/dp/B0B5DDJNH4/ref=sr_1_60?qid=1672895762&amp;s=electronics&amp;sr=1-60</t>
  </si>
  <si>
    <t>Boat Xtend Smartwatch with Alexa Built-in, 1.69‚Äù HD Display, Multiple Watch Faces, Stress Monitor, Heart &amp; SpO2 Monitoring, 14 Sports Modes, Sleep Monitor, 5 ATM &amp; 7 Days Battery(Charcoal Black)</t>
  </si>
  <si>
    <t>https://www.amazon.in/Boat-Display-Multiple-Monitoring-Charcoal/dp/B09MQSCJQ1/ref=sr_1_64?qid=1672895762&amp;s=electronics&amp;sr=1-64</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</si>
  <si>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</si>
  <si>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</si>
  <si>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Boat Xtend Smartwatch with Alexa Built-in, 1.69‚Äù HD Display, Multiple Watch Faces, Stress Monitor, Heart &amp; SpO2 Monitoring, 14 Sports Modes, Sleep Monitor, 5 ATM &amp; 7 Days Battery(Pitch Black)</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</si>
  <si>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</si>
  <si>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https://www.amazon.in/Boat-Smartwatch-Multiple-Monitoring-Resistance/dp/B096VF5YYF/ref=sr_1_89?qid=1672895770&amp;s=electronics&amp;sr=1-89</t>
  </si>
  <si>
    <t>Boat Wave Call Smart Watch, Smart Talk with Advanced Dedicated Bluetooth Calling Chip, 1.69‚Äù HD Display with 550 NITS &amp; 70% Color Gamut, 150+ Watch Faces, Multi-Sport Modes, HR, SpO2, IP68(Deep Blue)</t>
  </si>
  <si>
    <t>https://www.amazon.in/Boat-Wave-Call-Dedicated-Multi-Sport/dp/B0B5D39BCD/ref=sr_1_90?qid=1672895770&amp;s=electronics&amp;sr=1-90</t>
  </si>
  <si>
    <t>Boat Bassheads 242 in Ear Wired Earphones with Mic(Active Black)</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</si>
  <si>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</si>
  <si>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</si>
  <si>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Boat Wave Lite Smartwatch with 1.69" HD Display, Heart Rate &amp; SpO2 Level Monitor, Multiple Watch Faces, Activity Tracker, Multiple Sports Modes &amp; IP68 (Deep Blue)</t>
  </si>
  <si>
    <t>https://www.amazon.in/Boat-Wave-Lite-Smartwatch-Multiple/dp/B09V17S2BG/ref=sr_1_127?qid=1672895784&amp;s=electronics&amp;sr=1-127</t>
  </si>
  <si>
    <t>Boat Wave Call Smart Watch, Smart Talk with Advanced Dedicated Bluetooth Calling Chip, 1.69‚Äù HD Display with 550 NITS &amp; 70% Color Gamut, 150+ Watch Faces, Multi-Sport Modes,HR,SpO2(Caribbean Green)</t>
  </si>
  <si>
    <t>https://www.amazon.in/Boat-Wave-Call-Dedicated-Multi-Sport/dp/B0B5CGTBKV/ref=sr_1_128?qid=1672895784&amp;s=electronics&amp;sr=1-128</t>
  </si>
  <si>
    <t>Boat Newly Launched Wave Electra with 1.81" HD Display, Smart Calling with Ultra-Seamless BT Calling Chip,20 Built-In Watch Faces,100 + Sports Modes,Menu Personalization,In-Built Games(Charcoal Black)</t>
  </si>
  <si>
    <t>https://www.amazon.in/Boat-Launched-Ultra-Seamless-Personalization-Charcoal/dp/B0BNV7JM5Y/ref=sr_1_133?qid=1672895784&amp;s=electronics&amp;sr=1-133</t>
  </si>
  <si>
    <t>Boat Flash Edition Smart Watch with Activity Tracker, Multiple Sports Modes, 1.3" Screen, 170+ Watch Faces, Sleep Monitor, Gesture, Camera &amp; Music Control, IP68 &amp; 7 Days Battery Life(Lightning Black)</t>
  </si>
  <si>
    <t>https://www.amazon.in/Boat-Flash-Smartwatch-Resistance-Lightning/dp/B0949SBKMP/ref=sr_1_188?qid=1672895799&amp;s=electronics&amp;sr=1-188</t>
  </si>
  <si>
    <t>https://www.amazon.in/Boat-Wave-Lite-Smartwatch-Multiple/dp/B09V175NP7/ref=sr_1_190?qid=1672895799&amp;s=electronics&amp;sr=1-190</t>
  </si>
  <si>
    <t>Boat Newly Launched Wave Electra with 1.81" HD Display, Smart Calling Ultra-Seamless BT Calling Chip, 20 Built-in Watch Faces, 100 + Sports Modes, Menu Personalization, in-Built Games(Cherry Blossom)</t>
  </si>
  <si>
    <t>https://www.amazon.in/Boat-Launched-Electra-Ultra-Seamless-Personalization/dp/B0BNVBJW2S/ref=sr_1_259?qid=1672895821&amp;s=electronics&amp;sr=1-259</t>
  </si>
  <si>
    <t>Boat Rockerz 400 Bluetooth On Ear Headphones With Mic With Upto 8 Hours Playback &amp; Soft Padded Ear Cushions(Grey/Green)</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</si>
  <si>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</si>
  <si>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</si>
  <si>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Boat BassHeads 100 in-Ear Wired Headphones with Mic (Black)</t>
  </si>
  <si>
    <t>https://www.amazon.in/Boat-BassHeads-100-Headphones-Black/dp/B071Z8M4KX/ref=sr_1_1?qid=1672902995&amp;s=computers&amp;sr=1-1</t>
  </si>
  <si>
    <t>Boat Airdopes 141 Bluetooth Truly Wireless in Ear Earbuds with mic, 42H Playtime, Beast Mode(Low Latency Upto 80ms) for Gaming, ENx Tech, ASAP Charge, IWP, IPX4 Water Resistance (Bold Black)</t>
  </si>
  <si>
    <t>Boat Airdopes 121v2 in-Ear True Wireless Earbuds with Upto 14 Hours Playback, 8MM Drivers, Battery Indicators, Lightweight Earbuds &amp; Multifunction Controls (Active Black, with Mic)</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</si>
  <si>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</si>
  <si>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</si>
  <si>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</si>
  <si>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</si>
  <si>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https://www.amazon.in/Boat-Rockerz-255-Pro-Earphones/dp/B08TV2P1N8/ref=sr_1_12?qid=1672902995&amp;s=computers&amp;sr=1-12</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</si>
  <si>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</si>
  <si>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</si>
  <si>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</si>
  <si>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</si>
  <si>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</si>
  <si>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</si>
  <si>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</si>
  <si>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Boat BassHeads 122 Wired Earphones with Heavy Bass, Integrated Controls and Mic (Gun Metal)</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</si>
  <si>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</si>
  <si>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</si>
  <si>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</si>
  <si>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</si>
  <si>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https://www.amazon.in/Boat-Rockerz-330-Bluetooth-Assistant/dp/B092X94QNQ/ref=sr_1_55?qid=1672902997&amp;s=computers&amp;sr=1-55</t>
  </si>
  <si>
    <t>Boat Bassheads 242 in Ear Wired Earphones with Mic(Blue)</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</si>
  <si>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</si>
  <si>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</si>
  <si>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https://www.amazon.in/Boat-Bassheads-242-Wired-Earphones/dp/B08H9Z3XQW/ref=sr_1_58?qid=1672902997&amp;s=computers&amp;sr=1-58</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</si>
  <si>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</si>
  <si>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</si>
  <si>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</si>
  <si>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</si>
  <si>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</si>
  <si>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</si>
  <si>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</si>
  <si>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</si>
  <si>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</si>
  <si>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</si>
  <si>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Boat Dual Port Rapid Car Charger (Qualcomm Certified) with Quick Charge 3.0 + Free Micro USB Cable - (Black)</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</si>
  <si>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</si>
  <si>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</si>
  <si>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Boat Bassheads 225 in Ear Wired Earphones with Mic(Blue)</t>
  </si>
  <si>
    <t>https://www.amazon.in/Boat-BassHeads-225-Special-Headphones/dp/B01MF8MB65/ref=sr_1_191?qid=1672903004&amp;s=computers&amp;sr=1-191</t>
  </si>
  <si>
    <t>Boat Stone 650 10W Bluetooth Speaker with Upto 7 Hours Playback, IPX5 and Integrated Controls (Blue)</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</si>
  <si>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</si>
  <si>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</si>
  <si>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</si>
  <si>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https://www.amazon.in/Boat-Stone-Bluetooth-Speaker-Black/dp/B08JMC1988/ref=sr_1_243?qid=1672903007&amp;s=computers&amp;sr=1-243</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</si>
  <si>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</si>
  <si>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</si>
  <si>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https://www.amazon.in/Boat-Airdopes-191G-Wireless-Appealing/dp/B09X76VL5L/ref=sr_1_301?qid=1672903010&amp;s=computers&amp;sr=1-301</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</si>
  <si>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</si>
  <si>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</si>
  <si>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</si>
  <si>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</si>
  <si>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</si>
  <si>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</si>
  <si>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</si>
  <si>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</si>
  <si>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</si>
  <si>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Boat Stone 250 Portable Wireless Speaker with 5W RMS Immersive Audio, RGB LEDs, Up to 8HRS Playtime, IPX7 Water Resistance, Multi-Compatibility Modes(Black)</t>
  </si>
  <si>
    <t>https://www.amazon.in/Boat-Stone-250-Playback-Hours/dp/B08SMJT55F/ref=sr_1_464?qid=1672903018&amp;s=computers&amp;sr=1-464</t>
  </si>
  <si>
    <t>Boat BassHeads 900 On-Ear Wired Headphones with Mic (White)</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</si>
  <si>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</si>
  <si>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</si>
  <si>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It's pretty good,Average quality,very good and useful USB cable,Good USB cable. My experience was very good it is long lasting,Good,Nice product and useful,-,Sturdy but does not support 33w charging</t>
  </si>
  <si>
    <t>MI USB Type-C Cable Smartphone (Black)</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</si>
  <si>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</si>
  <si>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1M Long Cable. USB 2.0 (Type A)|Toughened Joints|Strong And Sturdy|Country Of Origin: China|6 Months Warranty</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</si>
  <si>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</si>
  <si>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</si>
  <si>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</si>
  <si>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</si>
  <si>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</si>
  <si>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</si>
  <si>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</si>
  <si>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</si>
  <si>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</si>
  <si>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You can trust on this one,The best USB cable,Wel build just like original .,Nice!!,Working perfectly,Basic,Good,No issues</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</si>
  <si>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</si>
  <si>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Wayona USB Nylon Braided Data Sync And Charging Cable For Iphone, Ipad Tablet (Red, Black)</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</si>
  <si>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</si>
  <si>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</si>
  <si>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https://www.amazon.in/Lapster-camera-USB2-0-External-Readers/dp/B0B4G2MWSB/ref=sr_1_132?qid=1672909130&amp;s=electronics&amp;sr=1-132</t>
  </si>
  <si>
    <t>Charges USB-Pd Enabled Iphones/Ipads From Zero To 50% When Paired With 18W Or Higher USB-C Charger</t>
  </si>
  <si>
    <t>Very useful,Good Product,Good,Very very short wire,Good quality, suitable to use with Powerbank,Great,Not satisfactory,bad not use no working USB cebels no replec prodacts</t>
  </si>
  <si>
    <t>Added Protection: An Additional Layer Of Protection Has Been Added To The Lightning And USB Ends To Improve Durability And Reduce Fraying;</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</si>
  <si>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</si>
  <si>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</si>
  <si>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Reliability,Best non apple USB to lightning cable,Good,Good quality using since a year,Good,Very good product,Nice cable,Worth Your Money and best alternative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</si>
  <si>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</si>
  <si>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USB-A To Lightning Cable</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</si>
  <si>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</si>
  <si>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</si>
  <si>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</si>
  <si>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Wayona Nylon Braided USB Syncing And Charging Cable Sync And Charging Cable For Iphone, Ipad (3 Ft, Black) - Pack Of 2</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</si>
  <si>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</si>
  <si>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</si>
  <si>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Lapster USB 2.0 mantra cable, mantra mfs 100 data cable (black)</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</si>
  <si>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</si>
  <si>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</si>
  <si>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</si>
  <si>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</si>
  <si>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Very good.,Good one. Worth Buy.,Wonderful,Amazon USB C to Micro USB : It works,Good,Laptop with only USB C ports? Buy this cable.,A must buy accessory for all MacBook M1 owners,Good quality USB c to USB b adapter cable 8 inch</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</si>
  <si>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</si>
  <si>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</si>
  <si>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Replacement USB morpho device cable 1300 E2, E3|2.0 USB Wire morpho cable Safran MSO-1300 E, E2,E3|morpho USB cable Fingerprint Biometrics (All-in-one Version)|morfo biometric device cable , Finger Print Scanner Cable Wire-Black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</si>
  <si>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</si>
  <si>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</si>
  <si>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</si>
  <si>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</si>
  <si>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</si>
  <si>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https://www.amazon.in/oraimo-firefly-2s-charger-micro-USB-multi-protection/dp/B089WB69Y1/ref=sr_1_102?qid=1672895777&amp;s=electronics&amp;sr=1-102</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</si>
  <si>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</si>
  <si>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</si>
  <si>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</si>
  <si>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</si>
  <si>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</si>
  <si>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</si>
  <si>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</si>
  <si>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</si>
  <si>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</si>
  <si>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</si>
  <si>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</si>
  <si>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</si>
  <si>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</si>
  <si>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</si>
  <si>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</si>
  <si>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Average USB hub,Inferior quality goods,its CHEAP,Built in quality is low,Ok,Finish is not very good,Recieved damage piece,Packaging was damaged and is not new piece</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</si>
  <si>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</si>
  <si>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Good &amp; attractive,Very versatile,Good,Good Product....,Good night light at 5Volt.,Pretty good product,Good,Nice bt it should be in direct plug not in USB</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</si>
  <si>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</si>
  <si>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</si>
  <si>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</si>
  <si>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</si>
  <si>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</si>
  <si>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</si>
  <si>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</si>
  <si>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</si>
  <si>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</si>
  <si>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</si>
  <si>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</si>
  <si>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</si>
  <si>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</si>
  <si>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</si>
  <si>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Zeb-100Hb Is A Compact USB Hub.|It Has 4 Ports And Comes With An Overall Glossy Finish.|Cable Length 1.62 Meter|Backward Compatible|Available In Black Color|Country Of Origin: China|Display Size: 3.0 Centimeters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</si>
  <si>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</si>
  <si>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</si>
  <si>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</si>
  <si>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</si>
  <si>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Redgear Cosmo 7,1 USB Gaming Wired Over Ear Headphones With Mic With Virtual Surround Sound,50Mm Driver, Rgb Leds &amp; Remote Control(Black)</t>
  </si>
  <si>
    <t>Lighting,TINY &amp; USEFUL.,Fair product,Worth for money, but for my case USB pin got broken after 1 month usage,Good,Small but Handy,Good product,Worth buying</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</si>
  <si>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</si>
  <si>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</si>
  <si>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</si>
  <si>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</si>
  <si>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</si>
  <si>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</si>
  <si>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</si>
  <si>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</si>
  <si>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</si>
  <si>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</si>
  <si>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</si>
  <si>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Works flawlessly on Ubuntu 22.04 (if installed correctly),Best for kali. Do not read another review.,Nice product,From 0 to 70 ‚Ä¶,Good External WiFi Signal Provider,Superb,Awesome and easy to use,Good product</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</si>
  <si>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</si>
  <si>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</si>
  <si>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</si>
  <si>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</si>
  <si>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</si>
  <si>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Good device and makes your laptop to utilize maximum WiFi speed.,Good Product, worth of buying,Best to recieve 5g or fiber speed,Good,This is really a good WiFi-Adpater and a life saver,WiFi 5 speeds are amazing!,Booster speed,Best Product to Buy</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</si>
  <si>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</si>
  <si>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</si>
  <si>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</si>
  <si>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</si>
  <si>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</si>
  <si>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</si>
  <si>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</si>
  <si>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</si>
  <si>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</si>
  <si>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</si>
  <si>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</si>
  <si>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TP-Link AC750 WiFi Range Extender | Up to 750Mbps | Dual Band WiFi Extender, Repeater, WiFi Signal Booster, Access Point| Easy Set-Up | Extends WiFi to Smart Home &amp; Alexa Devices (RE200)</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</si>
  <si>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</si>
  <si>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</si>
  <si>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Excellent offering from TP-Link,Signal disconnected,Bad packaging from Amazon,Good product for that money,The WiFi range got increased, compare to my old Router!,Very good router in this price segment,Good Product,WiFi router</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</si>
  <si>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</si>
  <si>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</si>
  <si>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AEH4535UEBGBK4WiFiR5RHBM7AQA,AHBXCQFNVX4Y3DSDZYYDHORYLLSA,AEOLHHEMZIIF7EEUUV2R4TJB75UA,AFFAQFCCJ5DD22NG3VJQA3XPECXA,AHSUUCCXKIC7DV2MVAXINC3B4GOA,AF6562TF5CHMMJIIAO2TQPNYVMBQ,AGTQRL452KSW2S3HBDH75PIC4F2Q,AF6AJLI5BMDQ3ODA7AW3UMVU2X7A</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</si>
  <si>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</si>
  <si>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</si>
  <si>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</si>
  <si>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</si>
  <si>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</si>
  <si>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</si>
  <si>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</si>
  <si>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2K Resolution image quality|Dual Band WiFi|Physical Lens shield|Included Components: Mi 360¬∞ Home Security Camera 2k Pro, User Manual, Power Cable, Standard Adapter, Wall Mounting Acce</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</si>
  <si>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</si>
  <si>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</si>
  <si>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</si>
  <si>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</si>
  <si>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</si>
  <si>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</si>
  <si>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</si>
  <si>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</si>
  <si>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</si>
  <si>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</si>
  <si>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</si>
  <si>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TP-Link Nano AC600 USB WiFi Adapter(Archer T2U Nano)- 2.4G/5G Dual Band Wireless Network Adapter for PC Desktop Laptop, Mini Travel Size, Supports Windows 11,10, 8.1, 8, 7, XP/Mac OS 10.9-10.15</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</si>
  <si>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</si>
  <si>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</si>
  <si>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</si>
  <si>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</si>
  <si>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</si>
  <si>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</si>
  <si>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</si>
  <si>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</si>
  <si>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</si>
  <si>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</si>
  <si>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</si>
  <si>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</si>
  <si>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</si>
  <si>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</si>
  <si>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</si>
  <si>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</si>
  <si>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</si>
  <si>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</si>
  <si>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</si>
  <si>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</si>
  <si>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</si>
  <si>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</si>
  <si>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</si>
  <si>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</si>
  <si>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</si>
  <si>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Skadioo WiFi Adapter for pc | Car Accessories, WiFi Dongle for pc | USB WiFi Adapter for pc | WiFi Receiver 2.4GHz, 802.11b/g/n UNano Size WiFi Dongle Compatible Adapter,WiFi dongle for pc</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</si>
  <si>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</si>
  <si>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</si>
  <si>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</si>
  <si>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</si>
  <si>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</si>
  <si>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</si>
  <si>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</si>
  <si>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</si>
  <si>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</si>
  <si>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</si>
  <si>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</si>
  <si>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</si>
  <si>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</si>
  <si>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</si>
  <si>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</si>
  <si>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</si>
  <si>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TP-Link Archer AC1200 Archer C6 WiFi Speed Up to 867 Mbps/5 GHz + 400 Mbps/2.4 GHz, 5 Gigabit Ports, 4 External Antennas, MU-MIMO, Dual Band, WiFi Coverage with Access Point Mode, Black</t>
  </si>
  <si>
    <t>TP-Link TL-WA850RE Single_Band 300Mbps RJ45 Wireless Range Extender, Broadband/WiFi Extender, WiFi Booster/Hotspot with 1 Ethernet Port, Plug and Play, Built-in Access Point Mode, White</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</si>
  <si>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</si>
  <si>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</si>
  <si>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TP-link N300 WiFi Wireless Router TL-WR845N | 300Mbps WiFi Speed | Three 5dBi high gain Antennas | IPv6 Compatible | AP/RE/WISP Mode | Parental Control | Guest Network</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</si>
  <si>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</si>
  <si>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</si>
  <si>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Cuzor 12V Mini ups for WiFi Router | Power Backup up to 4 Hours | Replaceable Battery | Ups for WiFi Router and Modem | Ups for Router up to 2A | ups for uninterrupted WiFi</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</si>
  <si>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</si>
  <si>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</si>
  <si>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D-Link DIR-615 WiFi Ethernet-N300 Single_band 300Mbps Router, Mobile App Support, Router | AP | Repeater | Client Modes(Black)</t>
  </si>
  <si>
    <t>Qubo Smart Cam 360 from Hero Group | Made in India | 2MP 1080p Full HD | CCTV WiFi Camera | 360 Degree Coverage| Two Way Talk | Mobile App Connectivity | Night Vision | Cloud &amp; SD Card Recording</t>
  </si>
  <si>
    <t>MI 360¬∞ Home Security Wireless Camera 2K Pro with Bluetooth Gateway BLE 4.2 l Dual Band WiFi Connection l 3 Million 1296p| Full Color in Low-Light | AI Human Detection, White</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</si>
  <si>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</si>
  <si>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</si>
  <si>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</si>
  <si>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Xiaomi Mi 4A Dual_Band Ethernet 1200Mbps Speed Router| 2.4GHz &amp; 5GHz Frequency|128MB RAM | DualCore 4 Thread CPU|4 Omni Directional Antenna|Mi WiFi app-Parental Control &amp; Anti Hacking|Repeater, White</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</si>
  <si>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</si>
  <si>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</si>
  <si>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https://www.amazon.in/TP-Link-TL-WA855RE-WiFi-Range-Extender/dp/B00EYW1U68/ref=sr_1_462?qid=1672903018&amp;s=computers&amp;sr=1-462</t>
  </si>
  <si>
    <t>Canon E4570 All-in-One WiFi Ink Efficient Colour Printer with FAX/ADF/Duplex Printing (Black)- Smart Speaker Compatible, Standard</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</si>
  <si>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</si>
  <si>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</si>
  <si>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</si>
  <si>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</si>
  <si>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</si>
  <si>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AmazonBasics cable which is miles better and apple MiFi certified,</t>
  </si>
  <si>
    <t>AmazonBasics High-Speed HDMI Cable, 6 Feet - Supports Ethernet, 3D, 4K video,Black</t>
  </si>
  <si>
    <t>ABOUT  AMAZONBASICS:xxxxxxxxxxxxxxxxxxxxxxxxxxxxxxAmazonBasics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</si>
  <si>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AmazonBasics High-Speed HDMI Cable, 6 Feet (2-Pack),Black</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</si>
  <si>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AmazonBasics</t>
  </si>
  <si>
    <t>AmazonBasics USB 3.0 Cable - A Male to Micro B - 6 Feet (1.8 Meters), Black</t>
  </si>
  <si>
    <t>AmazonBasics USB A to Lightning MFi Certified Charging Cable (White, 1.2 meter)</t>
  </si>
  <si>
    <t>AmazonBasics USB C to Lightning TPE MFi Certified Charging Cable (White, 1.2 meter)</t>
  </si>
  <si>
    <t>AmazonBasics HDMI Coupler,Black</t>
  </si>
  <si>
    <t>AmazonBasics 16-Gauge Speaker Wire - 50 Feet</t>
  </si>
  <si>
    <t>AmazonBasics USB A to Lightning PVC Molded Nylon MFi Certified Charging Cable (Black, 1.2 meter)</t>
  </si>
  <si>
    <t>This is my third time which purchasing a lightning cable though this is my first time Iam using AmazonBasics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</si>
  <si>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Good cable,This AmazonBasics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</si>
  <si>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</si>
  <si>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AmazonBasics 1-year limited warranty</t>
  </si>
  <si>
    <t>AmazonBasics 10.2 Gbps High-Speed 4K HDMI Cable with Braided Cord, 1.8 Meter, Dark Grey</t>
  </si>
  <si>
    <t>AmazonBasics 2 Amp USB Wall Charger &amp; Micro USB Cable (White)</t>
  </si>
  <si>
    <t>AmazonBasics Multipurpose Foldable Laptop Table with Cup Holder, Brown</t>
  </si>
  <si>
    <t>AmazonBasics Magic Slate 8.5-inch LCD Writing Tablet with Stylus Pen, for Drawing, Playing, Noting by Kids &amp; Adults, Black</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</si>
  <si>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AmazonBasics. Got it yesterday and the quality and feel is good.,Useful one for kindergarten students</t>
  </si>
  <si>
    <t>AmazonBasics Wireless Mouse | 2.4 GHz Connection, 1600 DPI | Type - C Adapter | Upto 12 Months of Battery Life | Ambidextrous Design | Suitable for PC/Mac/Laptop</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</si>
  <si>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</si>
  <si>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Good,Its a good alternative apple pencil,Good,Value for money,Ok,Good performance,perfect fit for AmazonBasics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</si>
  <si>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</si>
  <si>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AmazonBasics 1500 W Electric Kettle (Stainless Steel Body, 1.5 L)</t>
  </si>
  <si>
    <t>Heat and warm water anytime, anywhere with the AmazonBasics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</si>
  <si>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AmazonBasics 2000/1000 Watt Room Heater with Adjustable Thermostat (ISI certified, White color, Ideal for small to medium room/area)</t>
  </si>
  <si>
    <t>Say goodbye to the worries about dealing with the cold weather with the AmazonBasics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</si>
  <si>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It's working,Good,Good Product üëç,Nice product,Cant use for long hours. Good for small rooms and can be used for a minimum amount of time.,Not sure if I can use overnight.,Nice bad high price,Please don't bye it, I ordered this AmazonBasics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</si>
  <si>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AmazonBasics 650 Watt Drip Coffee Maker with Borosilicate Carafe</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</si>
  <si>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AmazonBasics air fryer it had great build quality comparing to this AmazonBasics product,If you try to find a replacement part it costs twice its value,its cheap and breakable. And the coffee is very very light,waste of coffee and also not a good flavour.,Nice product and simple to use</t>
  </si>
  <si>
    <t>AmazonBasics 300 W Hand Blender with Stainless Steel Stem for Hot/Cold Blending and In-Built Cord Hook, ISI-Marked, Black</t>
  </si>
  <si>
    <t>Airtel Digital TV DTH Television, Setup Box Remote Compatible for SD and HD Recording (Black)</t>
  </si>
  <si>
    <t>Airtel Digital TV DTH Remote SD/HD/HD Recording Compatible for Television (Shining Black )</t>
  </si>
  <si>
    <t>Airtel Digital TV HD Setup Box Remote</t>
  </si>
  <si>
    <t>Compatible with all Type-C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</si>
  <si>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 Good Braided Cable for Your Type-C Device,Good quality product from ambrane,Super cable,As,Good quality,Good product,its good,Good quality for the price but one issue with my unit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</si>
  <si>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Type-C connector stopped working after few days only.,I like this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</si>
  <si>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Type-Cable come with USB C to Lighting cable for emergency purpose that much I love this cable. Buy for this cable only emergency uses only since Good one,Good product and value for money</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</si>
  <si>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Type-C|Connector Two: USB A Type|Rough &amp; Tough Type-C Cable: Charging cable with a double-braided exterior, premium aramid fiber core and metal plugs. It has passed 10,000 bending tests and can easily withstand daily use.|Extended Length: 1.5-meter long c-Type-Cable uses nylon material to protect the wire and avoid knots.|Perfect Fit Connectors: pTron Soler USB-C has passed the 5KG load test, swing test, 5000+ times connect &amp; disconnect to ensure that there are no loose connections.</t>
  </si>
  <si>
    <t>[20W PD FAST CHARGING]-It‚Äôs supports 20W PD quick charge protocol, charge up to 50% in around 30 minutes. It is ideal for charging your USB Type-C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Type-C USB connectivity devices including MacBook 12 inch, Nexus 5x, Nexus 6p, OnePlus 2, pixel c, Lumia 950, Lumia 950 xl, Nokia n1, etc</t>
  </si>
  <si>
    <t>Compatible with all Type-C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</si>
  <si>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Boat Type-C A325 Tangle-free, Sturdy Type-C Cable with 3A Rapid Charging &amp; 480mbps Data Transmission(Black)</t>
  </si>
  <si>
    <t>Type-C A 325 Cable Is Designed With A Perfect 1.5 Meters In Length For Hassle Free Usage|It Dons Premium Braided Skin That Makes It Sturdy And Invincible Against External Damage With 10000+ Bends Lifespan The Cable Stays Stronger And Lasts Longer|Type-C A 325 Offers Universal Compatibility With Smartphones, Tablets, Pc Peripherals, Bluetooth Speakers, Power Banks And All Other Devices With Type-C Port|The Reversible Metallic Aluminium Tip Lets The User Connect Devices In A Carefree Manner|Its Flexible Design Offers The User A Tangle-Free Experience|2 years warranty from the date of purchase</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</si>
  <si>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Type-C port. If little hit happens then cable is plug it out. Otherwise length and cable quality is very nice,Boat Type-C cable doesn't support fast charging on Oppo F15, earlier i was using Vooc cable, which worked excellent</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</si>
  <si>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</si>
  <si>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Type-C to lighting connector go buy worth of money,Value for money,I am happy with product. Quality is good. Durable.</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</si>
  <si>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Type-C</t>
  </si>
  <si>
    <t>Great Cable, Charging Speeds Could Be Better,Good,A good cable.,One of the best Type-C cable,Works as intended.,A good buy. The extra length helps a lot.,Good,Ok</t>
  </si>
  <si>
    <t>Samsung Original Type-C to C Cable - 3.28 Feet (1 Meter), White</t>
  </si>
  <si>
    <t>Good,Genuine product,Not first charge this cabil,,Nice cable but known durability,Got a used Type-C to c cable and the xable was damaged,The product is Genuine and Good,Abdul kadir,Good</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</si>
  <si>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</si>
  <si>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</si>
  <si>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Compatible with all Type-C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</si>
  <si>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Good,Got a nice product,Quick not chargerü§è,Cable is very good and looks durable but the pins quality are not good, infact iPhone pin keep coming out even with small movement, You can drive and charge simultaneously. Type-C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</si>
  <si>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Good braided cable. Long length. Quick charge. I m using XR. This cable value for money. But chager apple OEM. Portronics Type-C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</si>
  <si>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Type-C to C cable.Will update this review if any change is observed.</t>
  </si>
  <si>
    <t>FAST AND STABLE CHARGING: Flexible USB Type-C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Type-C cable is compatible with all the latest android smart phones, earbuds &amp; tablets with Type-C ports. On the other end, USB Type A connector can be used to charge your phone from any standard wall charger.</t>
  </si>
  <si>
    <t>The Boat Type-C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Type-C A750 cable offers a perfect 1.5 meters in length for smooth &amp; hassle-free user experience.|2 years warranty from the date of purchase.</t>
  </si>
  <si>
    <t>Boat A 350 Type-C Cable for Smartphone, Charging Adapter (1.5m, Carbon Black)</t>
  </si>
  <si>
    <t>Good material, fast charging,Costly but good product,Support Type-C super fast charging,Good quality,Sturdy cable &amp; has decent charging capabilities.,Good buy.,Gud product.,Very good product</t>
  </si>
  <si>
    <t>Compatible for oneplus 9 PRO/9/9R/8T/8PRO/7PRO/7T/76T/6/5T/5/3T/3 enabled devices. This charger and cable is 100% Compatible for C type devices|THIS CABLE WILL ONLY WORK WITH Type-C PORTS, Certified USB-IF Type-C seamless connector ensures safety and fast charging, 56k Ohm resistor means no damage to your USB devices while charging.|Please Charge-enabled devices exclusively with the official Power Adapter and Type-C Cable WORK WITH Type-C PORTS, Certified USB-IF Type-C seamless connector ensures safety and fast charging, 56k Ohm resistor means no damage to your USB devices while charging.|Automatically switch to protected mode when the battery is fully charged. Output 5v 4.0a fast charging to save your time|30 Days Replacement Warranty</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</si>
  <si>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Type-C|2 years warranty from the date of purchase, you can activate your warranty by giving a missed call on 9223032222. Alternatively you can claim your warranty at or reach out to us at +912249461882/info@i.</t>
  </si>
  <si>
    <t>The Boat Type-C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Type-C A750 cable offers a perfect 1.5 meters in length for smooth &amp; hassle-free user experience.|2 years warranty from the date of purchase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</si>
  <si>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Type-C USB connectivity devices including MacBook 12 inch, Nexus 5x, Nexus 6p, OnePlus 2, pixel c, Lumia 950, Lumia 950 xl, Nokia n1, etc.</t>
  </si>
  <si>
    <t>Fast charging cable,Good product,Don't buy,Excellent design and Material quality,  Amazing Charging speed,it support's fast charging and also support android auto for car,Good Type-C cable in less price,Fast charging not support,NOT A FAST CHARGING CABLE</t>
  </si>
  <si>
    <t>Boat Type-c A400 Type-c to USB A Cable for All Type-C Phones (Lg nexus 5x), 1Mtr(Black)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</si>
  <si>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Type-C devices of Mi, Xiaomi, Realme, IQOO, POCO, Android, Samsung, VIVO, OPPO, Oneplus, Redmi, tecno &amp; Google Pixel etc.|2 Years Warranty</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</si>
  <si>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Type-C port! But be careful as it charges at 15W. It does the job pretty well but it's Made in China whereas the Samsung Charger is Made In India,This thing from duracell meets the expected expectation! No wonder.,Very good quality</t>
  </si>
  <si>
    <t>[SYNC &amp; CHARGE] : Ideal for charging and powering USB Type-C enabled devices, as well as syncing data, photos and music.|[REVERSIBLE] : Easily insert the Type-C connector in a right way every time.|[SYNC DATA] : Transfer data at very high speeds.|[WARRANTY] : 6 Months hassle free warranty from the manufacturer.</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</si>
  <si>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Type-Cable. I don't think it will get damage soon. The quality is very good and charging S22 ultra, Galaxy note 8 etc without any problem. Thanks to China,Standard Product. Worth the money.....</t>
  </si>
  <si>
    <t>FLiX Flow Type-C cable offers universal compatibility as it is compatible with most android smartphones, tablets, PC peripherals, Bluetooth speakers, power banks, game consoles &amp; all Type-C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Type-C port. Core : Tinned Copper</t>
  </si>
  <si>
    <t>Time Office Scanner Replacement Cable for Startek FM220U (Type-C) Ivory</t>
  </si>
  <si>
    <t>POPIO Type-C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</si>
  <si>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Type-C.</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</si>
  <si>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Type-C] : Konnect L cable for Type-C enabled smartphones has the Quick Charge feature which allows for record time efficient charging. The cable enables you to charge all your Type-C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</si>
  <si>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Agaro Blaze USBA to micro +Type-C 2in1 Braided 1.2M Cable</t>
  </si>
  <si>
    <t>Very good quality.,Nice product,Not a fast charger....,nice,A Good Type-C adapter,Nice product,Value for money and easy to use.,Good</t>
  </si>
  <si>
    <t>Boat A 350 Type-C Cable 1.5m(Jet Black)</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</si>
  <si>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Type-C cable.,Worth the money,Plug fits little tight to the port, might damage the port on longer use. But does the job well.,It is a good product. Works with all the laptops and hard drives. Value for money. Recomended product,GOOD</t>
  </si>
  <si>
    <t>Good product, worth it,Not worthy to buy,good ok to use,Very nice product,Useless product,Very poor quality,Within 10 days of purchase the charging cable has started showing 36 hours for a full charge,stopped working in hardly 10 days waste of money C-Type-Connector came out of plastic part</t>
  </si>
  <si>
    <t>USB C to C Cable: This cable has Type-C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</si>
  <si>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1 meter long braided Type-C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</si>
  <si>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</si>
  <si>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Had used Ptron earphones earlier. So wanted to tried this one. And it's good,Newly purchased. Not yet used. But looks good and worth for money,Charging well but build quality could be better,Quite nice,this product working fine....,Ok ok,Good Purchase for 300 Rs , its has 1 Type-C and 2 Regular Ports for Charging with Good Speed and Also Looks Good,While it's priced very economical the built quality could have been better given the brand</t>
  </si>
  <si>
    <t>Very good, fast charging. Can be charged both with mico USB or USB Type-C.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</si>
  <si>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Type-Cable...Thirdly, this device responds only with its own charger. you can't charge it with other c Type-Charger.,Good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Type-Charging wire.</t>
  </si>
  <si>
    <t>AGARO Blaze USB 3.0 to USB Type-C OTG Adapter</t>
  </si>
  <si>
    <t>Not same as original!,Good product,Original charger,Good,Good indeed,Good item,Authentic Samsung 25W Type-C fast charger,Good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</si>
  <si>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Type-Cable, if you have another C Type-Cable, with that u can charge another device. I like the carrying pouch they provided.,I didnt got any pouch with this power bank</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</si>
  <si>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</si>
  <si>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Nice one,Nice üëç I'm happy,Best buy in the reasonable price,Great product,product review MI charger!!,MI mobile charger,Top quality charger. Original MI brand. Do buy it if you need a B Type-Charge,Good charger</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</si>
  <si>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Type-C cable cost around 800rs. So went to have a decent one. But received this product with almost same as original. I will write once I start using this for a while. But my first impression on this product is good. It supports warp charge 30W. Looks steady. Good built</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</si>
  <si>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</si>
  <si>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Type-C|Headphones jack:3.5 mm,Display type:LCD, Operating system:MIUI 12.5 based on Android 11</t>
  </si>
  <si>
    <t>Good phone,Ok,Nice product in this range.,Performance is fine, it is not a C Type-Charger. But Q/A mentioned as c-type,As of now its fine, will write off after using 15 days.,Good mobile at reasonable price!!,No finger print reader in this model. Never expected a phone with 4GB Ram and 64GB Rom would come without fingerprint reader.,Good mobile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</si>
  <si>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Type-C adapter , Type-C earphones or bluetooth solutions .Note : Only Buy original Samsung Type-C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</si>
  <si>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DYAZO USB 3.0 Type-C Female to USB A Male Connector/Converter/Adapter Compatible for Samsung Galaxy Note s 20 10 Plus Ultra,Google Pixel 4 5 3 2 &amp; Other Type-c Devices</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</si>
  <si>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</si>
  <si>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</si>
  <si>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SanDisk Ultra Dual Drive Go USB Type-C Pendrive for Mobile (Black, 128 GB, 5Y - SDDDC3-128G-I35)</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</si>
  <si>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</si>
  <si>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Type-C ) under 700 is shocking bcoz if u go for Boat Type-C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</si>
  <si>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SanDisk Ultra Dual Drive Luxe USB Type-C Flash Drive (Silver, 128 GB, 5Y - SDDDC4-128G-I35)</t>
  </si>
  <si>
    <t>I think it's value for money.Speed Test# Read speed  USB 2.0 : 80-90 MB/s  USB 3  : 85-95 MB/s  USB Type-C : 85-95 MB/s# Write speed  USB 2.0 : 20 MB/s  USB 3  : 21-25 MB/s  USB Type-C : 20-25 MB/sPros:-* Metal body and not heavy* easy use* have Type-C*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</si>
  <si>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rts [2 Pack] Mini USB C Type-C Adapter Plug, Type-C Female to USB A Male Charger Charging Cable Adapter Converter compatible for iPhone, Samsung S20 ultra/S21/S10/S8/S9/MacBook Pro iPad Silver</t>
  </si>
  <si>
    <t>Charges compatible devices up to 4 times faster with Qualcomm Quick ChargeTM 3.0 Technology. Detachable Cable|Compatible with all USB and Type-C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</si>
  <si>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Type-Connector, so if you have a charger with data cable supporting ‚ÄúC‚Äù Type-Connectors,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</si>
  <si>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JBL Tune 215BT, 16 Hrs Playtime with Quick Charge, in Ear Bluetooth Wireless Earphones with Mic, 12.5mm Premium Earbuds with Pure Bass, BT 5.0, Dual Pairing, Type-C &amp; Voice Assistant Support (Black)</t>
  </si>
  <si>
    <t>Kanget [2 Pack] Type-C Female to USB A Male Charger | Charging Cable Adapter Converter compatible for iPhone 14, 13, 12,11 Pro Max/Mini/XR/XS/X/SE, Samsung S20 ultra/S21/S10/S8/S9/MacBook Pro iPad (Grey)</t>
  </si>
  <si>
    <t>Using it to connect my Type-C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</si>
  <si>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Zebronics Zeb Buds C2 in Ear Type-C Wired Earphones with Mic, Braided 1.2 Metre Cable, Metallic Design, 10mm Drivers, in Line Mic &amp; Volume Controller (Blue)</t>
  </si>
  <si>
    <t>Metallic Design, Sturdy Built|Comfortable Fit|Extra Ear tips|Compatible with Phone, Tablet, Audio Devices with Type-C Input Port</t>
  </si>
  <si>
    <t>Dissapointed in the microphone,4/5,don't buy for calling purpose.. voice not delivered properly to hearing other side.. you should by best earphone in local market.,I've been looking for a good pair of earphones with Type-C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</si>
  <si>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Brand Conquer 6 in 1 with OTG, SD Card Reader, USB Type-C, USB 3.0 and Micro USB, for Memory Card | Portable Card Reader | Compatible with TF, SD, Micro SD, SDHC, SDXC, MMC, RS-MMC, Micro SDXC</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</si>
  <si>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</si>
  <si>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A high-resolution, 1600 dpi optical sensor ensures you‚Äôll be smoothly gliding from window-to-window. Cable Length/Type : 1.80 m|Comfortable use for long hours with great performance|USB A Type-Connectivity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</si>
  <si>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Metallic Wireless Neckband Earphone for Make Calls &amp; Music Playback|Seamless Connectivity with Bluetooth Version 5.0|Voice Assistant Support: Ok Google &amp; Hey Siri|Rapid Charging Technology with Type-C Port|Can be Connected via 2 Devices Simultaneously with Dual Pairing Feature|Calling Function with Built-in Mic|Flexible Neckband with Magnetic Earpiece</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</si>
  <si>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Type-C PORT IS NOT AVAILABLE IN THIS NECK BANDOVERALL GOOD PRODUCT,Sound and connectivity is very good but after 5 month it's not charging. No use for long life. Not a good product,Worth</t>
  </si>
  <si>
    <t>Verilux¬Æ USB C Hub Multiport Adapter- 6 in 1 Portable Aluminum Type-C Hub with 4K HDMI Output, USB 2.0/3.0 Ports, SD/Micro SD Card Reader Compatible for MacBook Pro 2016-2020, MacBook Air 2018-2020, Type-C Devices</t>
  </si>
  <si>
    <t>ZEBRONICS Zeb-Sound Bomb N1 True Wireless in Ear Earbuds with Mic ENC, Gaming Mode (up to 50ms), up to 18H Playback, BT V5.2, Fidget Case, Voice Assistant, Splash Proof, Type-C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</si>
  <si>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</si>
  <si>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above!|Type-C POWER: At your fingertips for hassle-free charging every single time.</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</si>
  <si>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</si>
  <si>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</si>
  <si>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</si>
  <si>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The Boat Deuce USB 300 2-in-1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</si>
  <si>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Good product,Its good, but micro USB doesn't fit my phone.,Good and useful item,It is very best cable,good,2-in-1 Charging Cable.,Sturdy cable overall,Nice &amp; Best Charger Cabel</t>
  </si>
  <si>
    <t>Average pendrive with mobile connectivity,2-in-1 Type-C and USB,Worth for money,Fine purchase,Great to store memories and notes,Nice,Value for Money.,Very good product</t>
  </si>
  <si>
    <t>Multifunctional 2-in-1 Electric Egg Boiling Steamer Egg Frying Pan Egg Boiler Electric Automatic Off with Egg Boiler Machine Non-Stick Electric Egg Frying Pan-Tiger Woods (Multy)</t>
  </si>
  <si>
    <t>Amazing! Value for money!,Very easy to use,2-in-1,Good product,Easy to clean,Good product to buy and use,Easy to operate that is simple process,Worth</t>
  </si>
  <si>
    <t>Good Product,Includes relevant attachments in this price point,2-in-1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</si>
  <si>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Nirdambhay Mini Bag Sealer, 2-in-1 Heat Sealer and Cutter Handheld Sealing Machine Portable Bag Resealer Sealer for Plastic Bags Food Storage Snack Fresh Bag Sealer (Including 2 AA Battery)</t>
  </si>
  <si>
    <t>Suitable for your Home &amp; Offices, gives 'New' dimension to styling of your Bathrooms and Kitchens|Innovative and Cost Effective solution|Easy to Install, does not need space like other Geysers|3-5 Seconds Instant Hot Water. This is 2-in-1 tap, can be used for hot and normal water.|Please Note: When you receive the tap, do not test it in your hands. You need install it first and then test, else it will be dangerous. Please operate it according to the instructions written in User Manual.</t>
  </si>
  <si>
    <t>Mi Robot Vacuum-Mop P, Best-in-class Laser Navigation in 10-20K INR price band, Intelligent mapping, Robotic Floor Cleaner with 2-in-1 Mopping and Vacuum, App Control (WiFi, Alexa,GA), Strong suction</t>
  </si>
  <si>
    <t>Blazing Charging - All combined 3-in-1 cable supports fast charging with the speed 2.1A to all your gadgets including mobiles, tablets, speakers and much more.|Ultra Durable - The cable is crafted with braided wire giving you an extra tough braided cable with 10000+ bends lifespan cycle.|Universal Compatibility - The 3-in-1 cable gives you universal compatibility with its flexible and high-quality material that comes with a USB Type-C connector, micro USB connector and lightning connector.|Convenient Length - The durable and flexible cable comes with an ideal length of 1.25 meter which eliminates the struggle of finding nearby switch boards.|180 days manufacturer warranty from the date of purchase.</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</si>
  <si>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3-in-1 Multi Charging Cable (with Mini USB, Micro USB, Type-C)</t>
  </si>
  <si>
    <t>Proudly Made In India|Blazing Charging - All combined 3-in-1 cable supports fast charging with the speed 3A to all your gadgets including mobiles, tablets, speakers and much more.|Ultra Durable - The cable is crafted with braided wire giving you an extra tough braided cable with 10000+ bends lifespan cycle|Universal Compatibility - The 3-in-1 cable gives you universal compatibility with its flexible and high-quality material that comes with a USB Type-C connector, micro USB connector and lightning connector.|Convenient Length - The durable and flexible cable comes with an ideal length of 1.5 meter which eliminates the struggle of finding nearby switch boards.</t>
  </si>
  <si>
    <t>Cubetek 3-in-1 LCD Display V5.0 Bluetooth Transmitter Receiver, Bypass Audio Adapter with Aux, Optical, Dual Link Support for TV, Home Stereo, PC, Headphones, Speakers, Model: CB-BT27</t>
  </si>
  <si>
    <t>64" Tall Cell Phone Tripods with 7 section adjustable telescopic poles, the phone selfie stick tripod stand is tall enough, can be adjusted from 12in to 64in. Therefore, this selfie stick for iPhone can capture a wider landscape with different Height|3-in-1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</si>
  <si>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3-in-1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</si>
  <si>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Glen 3-in-1 Electric Multi Cooker - Steam, Cook &amp; Egg Boiler with 350 W (SA 3035MC) - 350 Watts</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</si>
  <si>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[1800407267864/180057267864] and provide product's model name as well as seller's details mentioned on the invoice|Easy Returns: This product is eligible for replacement within 10 days of delivery in case of any product defects, damage or features not matching the description</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</si>
  <si>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</si>
  <si>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Chargers/Laptop Ports. Works Only With Type-C Adapters And Laptop Ports. Please Check The Port Of Your Adapter Before Buying The Cable.|Connector Type: USB Type-C</t>
  </si>
  <si>
    <t>1. 7SEVEN Compatible remote suitable for all Original samasung TV/Monitor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</si>
  <si>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Product is good , and also it's  strudiness .But no fast charging in this cable , it's normally charging . I love it because it's supported in micro USB , or Type-C . Over all good .Pros/advantage :- -1) 1.5 meter wire  2) more durable3) supported dual mode Type-C , micro USBCons/disadvantages:-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Type-Charging and a small Tab with micro USB charging when i travel. I need to carry only one cable now with my powerbank. Will recommend.,Best cable,good,Both Micro USB &amp; Type-C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Type-C &amp; Micro Cabel</t>
  </si>
  <si>
    <t>Fast Charging Cable - The cable can support upto a charging speed of 3A making it the optimal cable for Quick Charge/Rapid Charge and Turbo Charge devices.|Reversible Connector ‚Äì It has reversible Type-C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</si>
  <si>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Resolution: HD Ready (1366 x 768) | Refresh Rate: 60 hertz|Connectivity: 2 HDMI Ports to connect set top box | 1 USB ports to connect hard drives or other USB devices | IR Port to control connected devices like DVD/STB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</si>
  <si>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[1800407267864/180057267864] and provide product's model name as well as seller's details mentioned on the invoice</t>
  </si>
  <si>
    <t>Lapster 65W compatible for OnePlus Dash Warp Charge Cable , Type-C to c cable fast charging Data Sync Cable Compatible with One Plus 10R/9RT/ 9 pro/ 9R/ 8T/ 9/ Nord &amp; for All Type-C Devices ‚Äì Red, 1 Meter</t>
  </si>
  <si>
    <t>Resolution: HD Ready (1366 x 768) | Refresh Rate: 60 hertz|Connectivity: 2 HDMI Ports to connect set top box | 1 USB ports to connect hard drives or other USB devices | IR Port to control connected devices like DVD/STB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</si>
  <si>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BlueRigger Digital Optical Audio Toslink Cable (3.3 Feet/1 Meter) With 8 Channel (7.1) Audio Support (for Home Theatre, Xbox, Playstation etc.)</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</si>
  <si>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[1800407267864/180057267864] and provide product's model name as well as seller's details mentioned on the invoice|Easy returns: This product is eligible for replacement within 10 days of delivery in case of any product defects, damage or features not matching the description provided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</si>
  <si>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7/8/10.4. Interface: USB Compliance (Better Plug In USB 2.0 Back Panel Of Motherboard)5. Symbol Rate: 3 Mbps (In My Test 100 Kbps To 150 Kbps Average = 120 Kbps)6. Receiving/Sending Range: 20m - 50m (About To Is 10m)7. Warranty: 3 Month Warranty From The Date Of Purchase.Key Features: (Shown In Pic)1. Bluetooth Low Energy (BLE) Radio USB Dongle.2. Dual - Mode Bluetooth Transfer.3. Low - Power Selectable 1.2 To 3.6 V Input/Output.4.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</si>
  <si>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[Compatible] All model of dth SD/HD/HD+ Plus/4K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</si>
  <si>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</si>
  <si>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source/master device.</t>
  </si>
  <si>
    <t>good,Worth product,Good quality,Very good HDMI 2.1 cable,Best hdmi 2.1 cable 8k 60hz/4k 120hz,Did not like the quality and when connected I see a red color picture,Value for money  must buy it for eArc</t>
  </si>
  <si>
    <t>Fast Charging Cable - The cable can support upto a charging speed of 3A making it the optimal for Quick Charge/Rapid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</si>
  <si>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BlueRigger Digital Optical Audio Toslink Cable (6 Feet/1.8 Meter) With 8 Channel (7.1) Audio Support (for Home Theatre, Xbox, Playstation etc.)</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</si>
  <si>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oppo/real me/samsung.,Was working well but suddenly stopped working within 6 months of purchase.,Best product</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</si>
  <si>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Laptop/Computer easily, using the ZEB-CU3100V Type-C cable.|High quality mould and premium finish to provide the best usage experience.</t>
  </si>
  <si>
    <t>BlueRigger High Speed HDMI Cable with Ethernet - Supports 3D, 4K 60Hz and Audio Return - Latest Version (3 Feet/0.9 Meter)</t>
  </si>
  <si>
    <t>[Premium Cable] - High-Speed HDMI Cables. Made with a PVC Jacket, this cable protects against fraying and damage, making it perfect for everyday use.|[ Supports Latest HDMI 2.0b Standard ] - 4K, UHD, 3D, Audio Return Channel (ARC), Category 2 Certified,18 Gbps/600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</si>
  <si>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SD/HD/HD+/4K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existing/old remote before purchase</t>
  </si>
  <si>
    <t>‚òõ Compatible With Tata Sky SD/HD/HD+ Plus/4K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</si>
  <si>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hardware/electronic/light store</t>
  </si>
  <si>
    <t>Compatible Devices: High-grade remote control Compatible with Vu LED/LCD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</si>
  <si>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[Compatible Devices]: High-grade remote control Compatible with Vu LED/LCD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LED/LCD TV compatible Television Remote Control. The Remote comes in 7SEVEN Packaging Box. Batteries not included.|[Disclaimer]: PLEASE MATCH THE IMAGE With Your Existing Remote Before Placing The Order. Please Use New Batteries.</t>
  </si>
  <si>
    <t>3-in-1 V5.0 BLUETOOTH AUDIO ADAPTER: It has 3 modes (TX, RX and Bypass). TX transmits audio from your TV/computer to your Bluetooth headphones/speakers; RX mode for receiving Audio from your cellphone to home Stereos; Bypass mode can connect Tv/computer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</si>
  <si>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[1800407267864/180057267864] and provide product's model name as well as seller's details mentioned on the invoice|Easy Returns: This product is eligible for replacement within 10 days of delivery in case of any product defects, damage or features not matching the description</t>
  </si>
  <si>
    <t>Accessibility meets universal compatibility: Engineered to be compatible with smart phones/tabs/Bluetooth speakers/power banks and any device with Type-C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Type-C Devices including laptops, phones, tablets, speakers, headphones and more</t>
  </si>
  <si>
    <t>‚ö° [ Newest Technology 8K HDMI 2.1 Cable ] - Tuarso hdmi 2.1 cable have bandwidth of 48Gbps , supports 8K@60Hz and 4K@120Hz . Dynamic HDR and 12Bit color depth and eARC . It is also backward compatible with HDMI 2.0b/2.0a/1.4/1.3/1.2/1.1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</si>
  <si>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</si>
  <si>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[Universal Remote Control] This Remote Compatible and 100% replacement of all model's of Sony Television|[Compatible] All Type of Sony LED/LCD/OLED/QLED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</si>
  <si>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</si>
  <si>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Shopoflux Silicone Remote Cover for Mi Smart TV and Mi TV Stick/MI Box S/3S/MI 4X/4A Smart LED TV (Black)</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</si>
  <si>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design/tech/UI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</si>
  <si>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Assistant/Siri</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</si>
  <si>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</si>
  <si>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WIDELY USE - SPIRAL TUBE CHARGING CABLE PROTECTOR are designed with highly flexible silicone and can be used as phone charger cord protector and phone charger saver to completely protect cables for all devices including, cell phones, computers, laptops, apple/android watches, lightning cables, pc‚Äôs, the list goes on and on.|EASY INSTALL - Besides protecting all Your USB cables/cords,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</si>
  <si>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Compatibility ; Glass Screen Protector Compatible with iPhone 14/13/13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</si>
  <si>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JBL Signature Sound|Extra Deep Bass, Frequency range: 20-20kHz. Slip Proof : No|One-Button Universal Remote with Mic|Quick Launch Access to Google Assistant/Siri|Noise Cancelling Microphone|Sleek, Glossy &amp; Ergonomic design|Lightweight and Comfortable with 3 sizes of ear tips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</si>
  <si>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</si>
  <si>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Myvn 30W Warp/20W Dash Charging USB Type-C Charger Cable Compatible For Cellular Phones Oneplus 8T 8 8Pro 7 Pro/7T/7T Pro Nord And Oneplus 3/3T/5/5T/6/6T/7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</si>
  <si>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Pro/7T/7T Pro and is backwards compatible with previous OnePlus devices, offering DASH CHARGING speeds.|Disclaimer: Please charge WARP/Dash Charge-enabled devices exclusively with the official WARP/Dash Power Adapter and Dash Type-C Cable</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</si>
  <si>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Power/Volume buttons are not interrupted while holding the phone.|Bike Mobile Stand that can hold the smartphones with screen size from 3.5 Inches to 6.5 Inches. Universal Mobile holder that fits all phones</t>
  </si>
  <si>
    <t>OpenTech¬Æ Military-Grade Tempered Glass Screen Protector Compatible for iPhone 13/13 Pro/14 with Edge to Edge Coverage and Easy Installation kit (6.1 Inches)</t>
  </si>
  <si>
    <t>TopDeals Mobile Accessories: It is 100% brand new tempered glass for iPhone 13/13 Pro/14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13/13 Pro/14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</si>
  <si>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charging/discharging port. Hence additional cable &amp; adoptor are to be purchased separately.Other manufacturers supply along with c to c cable even with lesser cost.</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</si>
  <si>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usage(s)/experiment(s)/experience(s)/perspective(s) for specific product(s) acquired/delivered.,I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</si>
  <si>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POPIO Tempered Glass Screen Protector Compatible for iPhone 12/iPhone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</si>
  <si>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12/iPhone 12 Pro | Area of coverage: Edge to Edge Full Screen Coverage|Item Hardness: 9H Hardness</t>
  </si>
  <si>
    <t>SPIRAL TUBE CHARGING CABLE PROTECTOR are designed with highly flexible silicone and can be used as phone charger cord protector and phone charger saver to completely protect cables for all devices including, cell phones, computers, laptops, apple/android watches, lightning cables, pc‚Äôs, the list goes on and on.|Besides protecting all Your USB cables/cords,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</si>
  <si>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POPIO Tempered Glass Compatible for iPhone 13/iPhone 13 Pro/iPhone 14 (Transparent) Edge to Edge Full Screen Coverage with Installation Kit, Pack of 2</t>
  </si>
  <si>
    <t>Compatible Device: iPhone 13/iPhone 13 Pro/iPhone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</si>
  <si>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Assistant/Siri|Ultra Lightweight and Comfortable with 3 sizes of ear tips|High Fidelity Twin Cable|What's in the box : 1 pair JBL C50HI headphone, 3 sets of ear tips (S, M, L), 1 Warranty and safety card</t>
  </si>
  <si>
    <t>Fantastic Cute Tripod, **Detailed Review**,Worth it purchase...,Good,Good But Could Be More Better.,Camera/phone holder is not stable  üõë NOT VALUE FOR üí∏üí∞,Good tripod for mobiles, cheap and beginner friendly.,Very good,Satisfactory</t>
  </si>
  <si>
    <t>Review written on 09-12-2022It is a nice little tripod for your Phone/mini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</si>
  <si>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RING LIGHT WITH USB - High power 10W Ring LED is suitable for most devices that support USB ports, such as laptops, PCs, mobile power, USB chargers, AC adapters, etc.There are four buttons on the selfie ring light, which can be turned on/off,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</si>
  <si>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Wep,Wpa/Wpa2,Wpa-Psk/ Wpa2-Psk Encryption|Operating System: Windows 10linuxmac Oswindows</t>
  </si>
  <si>
    <t>TWS connection|BT v5.0/AUX/mSD/USB/Built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</si>
  <si>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Logitech M221 Wireless Mouse, Silent Buttons, 2.4 GHz with USB Mini Receiver, 1000 DPI Optical Tracking, 18-Month Battery Life, Ambidextrous PC/Mac/Laptop - Charcoal Grey</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</si>
  <si>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</si>
  <si>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strips/flags (size 2 x .5 inch ) are 20 approx.Each color and no.of loose sheets( size 7 x 4 inch ) are 50 apprx and the colored small stripes/flags will be arranged randomly|Colored stripes and pen design is indicative and might show slight variations</t>
  </si>
  <si>
    <t>True Powerful Bass|Premium matallic finish with better &amp; Ergonomics|Noise Cancelling Microphone|Quick Launch Access to Google Assistant/Siri|One-Button Universal Remote with Mic|Lightweight and Comfortable with 3 sizes of ear tips|What's in the box : 1 pair JBL C200SI headphone, 3 sets of ear tips (S, M, L), 1 Warranty and safety card</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</si>
  <si>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Wep/Wpa/Wpa2,Wpa-Psk/Wpa2-Psk|Operating System: Windows</t>
  </si>
  <si>
    <t>More connectivity: Equipped with USB 3.0 Type A and Type-C plugs, the card reader can be used for free data exchange between memory cards and USB-A/USB-C/thunderbolt 3-capable PCs, laptops, mobile phones and tablets with OTG functions. With built-in USB 3.0 chips, the USB card reader delivers high-speed transfer rates of up to 5Gbps and allows HD movie in 1GB to transfer only seconds|No need driver and app installation.This SD/Micro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A3/A5 (2017), A8 (2018); HUAWEI P20 Pro/P20/P20 Lite, Mate9/10/Mate 10 Pro, Honor8/9, P9/P10/P9 Plus/P10 Plus, Nexus 6P, Nova Plus, Grade 8; Sony Xperia XZ, Pieria XZ Premium; One Plus: 2/3/3T/5; Xiao Mi MIX2/MIX2s, 6/5C/5s/5splus; Mac Book Pro, Mac Book, Dell XPS, Samsung Galaxy Book, Acer Switch Alpha 12, Lenovo Mix 510/520, Yoga520/720/900/910/920|Plug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</si>
  <si>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Multicolor LED ( 4 modes - 3 light modes and 1 off mode ),Integrated media control Windows key Disable/Enable function|All Keys Disable/Enable function , All Keys Disable/Enable function|2-steps stand design, Laser keycaps|Aluminum body, Backlight LED On/Off function|Braided cable, high quality USB connector</t>
  </si>
  <si>
    <t>HP USB Wireless Spill Resistance Keyboard and Mouse Set with 10m Working Range 2.4G Wireless Technology/3 Years Warranty (4SC12PA),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</si>
  <si>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PC/Laptop/wireless microphone transmitter with 3.5mm line-in/mic in.|USE FOR: Youtube, Interview, Recording, Podcasting, Conference call. Now you can instantly reproduce your voice, no additional plugs or batteries needed.</t>
  </si>
  <si>
    <t>Fits well in ears,Controls/Performance/backup,JUST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</si>
  <si>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ANC/No ANC/TransparentLeft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</si>
  <si>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APC Back-UPS BX600C-IN 600VA/360W, 230V, UPS System, an Ideal Power Backup &amp; Protection for Home Office, Desktop PC &amp; Home Electronics</t>
  </si>
  <si>
    <t>Compact Design Line Interactive UPS with Load Capacity of 360Watts/600VA.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</si>
  <si>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</si>
  <si>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Support/Toll Free number 1800-123-544-444 with 12 lines to assist customer from morning 10 am to 6.30 pm Monday to Saturday except Govt. Holidays</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</si>
  <si>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</si>
  <si>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HP Z3700 Wireless Optical Mouse with USB Receiver and 2.4GHz Wireless Connection/ 1200DPI/16 Months Long Battery Life /Ambidextrous and Slim Design (Modern Gold)</t>
  </si>
  <si>
    <t>[SLOW CHARGING] Input: 100-240W/Output: 100-240W 6A MAX/Tear Off the Plastic Film From Surface Before Use|Dual USB Ports DC5V 1A 10W, Work with All Phones and Laptop Cameras,Indoor Use Only.|Accepts Plugs From More 150 Countries with USA/EU/UK/AU/CHINA/JAPAN Plugs,Equipped with Built-in Safety Shutters,Include 1x Universal Adapter/1x Instruction in English and Chinese (Cable Not Included)|Different Input Plugs Tightly Connect into 1 Adapter, Equipped with Built-in Safety Shutters|This Charger Adapter Plug Converts the Power Outlet Only, It Does Not Convert Electrical Output Current and Voltage</t>
  </si>
  <si>
    <t>FEDUS Cat6 Ethernet Cable, 10 Meter High Speed 550MHZ/10 Gigabit Speed UTP LAN Cable, Network Cable Internet Cable RJ45 Cable LAN Wire, Patch Computer Cord Gigabit Category 6 Wires for Modem, Router</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</si>
  <si>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play/pause/control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</si>
  <si>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</si>
  <si>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ProElite Faux Leather Smart Flip Case Cover for Apple iPad 10.2" 9th Gen (2021)/8th Gen/7th Gen with Stylus Pen, 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</si>
  <si>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</si>
  <si>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72 Hours Playtime Under Optimum Audio Settings|Dual Equalizer Modes for Normal &amp; Deep Bass Output. Driver Sensitivity (1KHz/1mW) 102¬±3dB. Audio Specifications: Impedence(ohms) 32 ohms|Deep Bass Output with 36mm Drivers|Quick Charging (10 minutes of charge gives 2 Hours of playtime)|Hands-free calling with 3 Button Remote|Comfort Cushions|Voice Assistant Integration|Light weight and flat foldable</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</si>
  <si>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</si>
  <si>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</si>
  <si>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indoor/outdoor shooting, live streaming, video calling, flat lay &amp; more.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</si>
  <si>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</si>
  <si>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HP M270 Backlit USB Wired Gaming Mouse with 6 Buttons, 4-Speed Customizable 2400 DPI, Ergonomic Design, Breathing LED Lighting, Metal Scroll Wheel, Lightweighted/3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</si>
  <si>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XP/Windows7 /Windows 8/Windows10|Note : In case of Wireless mouse, the USB receiver will be provided inside or along with the mouse|3 years manufacturer warranty on the device from the date of purchase|Operating System: Windows 8windows Xp</t>
  </si>
  <si>
    <t>Foxin FTC 12A/Q2612A Black Laser Toner Cartridge Compatible with Laserjet 1020,M1005,1018,1010,1012,1015,1020 Plus,1022,3015,3020,3030,3050, 3050Z, 3052,3055 (Black)</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</si>
  <si>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</si>
  <si>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HP K500F Backlit Membrane Wired Gaming Keyboard with Mixed Color Lighting, Metal Panel with Logo Lighting, 26 Anti-Ghosting Keys, and Windows Lock Key/3 Years Warranty(7ZZ97AA)</t>
  </si>
  <si>
    <t>Full-sized Membrane Keyboard. Compatibility:Windows 7/Windows 8/Windows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</si>
  <si>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</si>
  <si>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Havells Aqua Plus 1.2 litre Double Wall Kettle/304 Stainless Steel Inner Body/Cool touch outer body/Wider mouth/ 2 Year warranty (Black, 1500 Watt)</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</si>
  <si>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</si>
  <si>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</si>
  <si>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Useful on winter/cold deasons,Socket required,nice,GOOD QUALITY,Handy,Handy and easy  to use,Liked it,Good</t>
  </si>
  <si>
    <t>Writing review after using more than month. Product really helps during winter season/when you feel cold.Adjustment for heat temp based on power watts available.There is a regulator available to adjust fan speed but it won't work by design. It works as like on/off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</si>
  <si>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This product does not require installation. please contact brand customer care for any product related queires. Customer Service Number: +91-02822-230491/02822-391391|Unique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</si>
  <si>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three/four cups of coffee. Hence, there is no reason for this to malfunction. There is also no recourse available to me,Average quality,,This product is not powerful enough.</t>
  </si>
  <si>
    <t>PrettyKrafts Laundry Bag/Basket for Dirty Clothes, Folding Round Laundry Bag,Set of 2, Black Wave</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</si>
  <si>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winter/smog season here in Lucknow. My kids are happy with the machine since it is very easy to use and I am happy since it seems quite easy to maintain as compared to the other brands/models.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</si>
  <si>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Overall, I love this Oratech Coffee frother and have used it soooo many times since purchasing it. I mostly use it to make whipped coffee but I've also used it for mixing protein powder in milk and frothing milk/creamer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</si>
  <si>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</si>
  <si>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</si>
  <si>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</si>
  <si>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iBELL SM1301 3-in-1 Sandwich Maker with Detachable Plates for Toast/Waffle/Grill , 750 Watt (Black)</t>
  </si>
  <si>
    <t>MULTIPURPOSE: Different Sandwich Plates for Toast/Grill/Waffle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</si>
  <si>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11-45793882/27691512</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</si>
  <si>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feature/operation. The main Vacuuming head attachment used for floor/hard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install/insert and work fine.It would be absolutely fantastic if the various attachments could be stored/latched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</si>
  <si>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</si>
  <si>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Twin Colour design.Wattage: 60 watts.Voltage: 230 volts.Number of speeds: 3|Jerk free/Smooth Oscillation|Three speed control|Attractive colour combinations; 2 Years Warranty|Controller Type: Remote Control; Mounting Type: Floor Mount; Material Type: Plastic</t>
  </si>
  <si>
    <t>iBELL SM1515NEW Sandwich Maker with Floating Hinges, 1000Watt, Panini/Grill/Toast (Black)</t>
  </si>
  <si>
    <t>Room Heater For Home is Meant for Spot Heating, Room Size: Upto 250 sq ft. 100% Pure Copper Wire Motor for long life|Heater for Home Ideal to be used a s Room Heater for Bedroom small/medium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</si>
  <si>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</si>
  <si>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Efficient Warmth: Ideal for use in small and medium rooms, this noiseless 1000/2000 Watts heater provides instant heating during winters. Effective Cord Length (in meters) 1.5|Personalized Comfort: Customize to your heating needs with two heat settings (1000W/2000W)|Peace of Mind: Featuring dual safety device|Warranty: 1 years warranty provided by Candes from date of purchase, covers on manufacturing defects kindly read the user manual for more details|Dual Safety Assurance: Safety knob to safeguard against improper installation</t>
  </si>
  <si>
    <t>Pajaka¬Æ South Indian Filter Coffee Maker 200 ML 2-4 Cup/Mugs/Glass | Madras Kaapi/ Kappi Drip Decoction Maker/Makers/Brewer/Pot or Drip/Dripper Made of Stainless Steel | Non-Electric Machine/Appliances/Utensils Medium Size for Home and Kitchen, Office, Cefe Traditional Item/Product | Used for making Country /Desi Style French Press Espresso Nespresso Expresso Cappuccino Instant Black Coffee | Best flavoured with Grounded Arabica Roasted Crushed Grind Coffee Beans</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</si>
  <si>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debris/rubble can stay in between where it‚Äôs slightly difficult to clean with cloth ( will have to use some kind of small brush).Overall my recommendation is to blindly go for it and is really worth the price. Durability is yet to proven which only time/aging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</si>
  <si>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</si>
  <si>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Green/Black Tea.Totally value for money. The built is solid and filtration is on point!Super happy!!</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</si>
  <si>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</si>
  <si>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Overall Rating - 4.5Decent quality.Fairly accurate measurementsCommon cup and spoon volumes covered.All conveniently hooked onto a ring from which they are easily detachable.Feedback:a) Quality could be improved. Finishing was very rough with edges not curved/file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</si>
  <si>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Powerful motor - 2000 RPM, 750 Watts|4 Stainless Steel Jars - 1.5L Liquidizing jar, 1.0L dry/wet grinding jar, 0.4L chutney jar, 1.5L polycarbonate blending jar with fruit filter|3 speed with incher facility|Unbreakable Jar Lids and handles|Motor overload protector</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</si>
  <si>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</si>
  <si>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Plug/Length: 3 Pins/1.0 m | Package Includes: Main Unit, Top Cover, egg plate, measuring cup with piercing pin, User's Guide | 2 Years warranty on product|Care Instructions: Dry Clean Only; Color Name: Grey; Size Name: Small; Material Type: Plastic</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</si>
  <si>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scrambling/poaching eggs but the cleaning after scrambling/poaching eggs is very cumbersome and hence it is best if not used for these purposes. For me it is only suitable for half-boiled eggs.</t>
  </si>
  <si>
    <t>For AC Outdoor Unit Wall Mounting|For Upto 1.0/1.5/2.0 Ton AC Outdoor Unit|Net Weight 3.2 KGS|Easy To Install and set up|Heavy Duty GI Steel , Weight Carrying utpo 150 Kgs</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</si>
  <si>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</si>
  <si>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B08DPL cm6T</t>
  </si>
  <si>
    <t>https://www.amazon.in/LG-inches-Ready-Smart-32LM563BPTC/dp/B08DPL cm6T/ref=sr_1_21?qid=1672909124&amp;s=electronics&amp;sr=1-21</t>
  </si>
  <si>
    <t>AHIKJUDTVJ4T6DV6IUGFYZ5LXMPA,AE55KTFVNXYFD5FPYWP2OUPEYNPQ,AEBWA5I4QFCA3P3OBEPMELBGN4GQ,AHMGAC6QM62UXNEOCZIHLHSXPP2Q,AFHROSCGIXUPV3FYQ7H5QOD46Q7Q,AEAMIR3 cmSA32IDEINSJKHRNANTA,AF355FTXYAKFH5NYPRTE7SL3WO3Q,AG5DWPD54QGSLWJ6QUFERLPNAX4Q</t>
  </si>
  <si>
    <t>Resolution: HD Ready (1366x768) | Refresh Rate: 60 hertz|Connectivity: 2 HDMI ports to connect set top box, Blu Ray players, gaming console | 2 USB ports to connect hard drives and other USB devices, Dimensions(TV With Stand) - 71.3 cm*20 cm*46.9 cm, VESA Hole Pitch - 20 cm*20 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</si>
  <si>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R3COVVOP2R7Z28,R2T6WHEO2ONNDD,RUFFV2QR43O cm,R2LK4WPIHJ7WDA,R6IPR9FHZ5BOT,R3DU4LFGTAIEMN,RVHHM5FW31JN1,R1QA870NJWIODF</t>
  </si>
  <si>
    <t>R1Y30KU04V3QF4,RK3DSUGKIZT8Z,R3BIG7J6V2JZTU,R1QI1HTJPGLS5O,R3SETXTOZ47 cm4,R10SL1Q7F6CHBK,R1CBYX6RCGU739,R3PGNXSPA35NB3</t>
  </si>
  <si>
    <t>AFA332YHUPB6I7KMME7SOFX5RKQQ,AH3LHRL5P4YAVOQQCH72G2PJFXSA,AGUUHLF34AIEIOE5KULXXVWKB cmA,AHWY6IG3PXBBJMLVFMHHKM25BVCQ,AEOKB3ECJUM6UQOBFKMEMQVVHL4A,AEYA6LQE25O2P6C7XV62XM3YV2EQ,AHMKSLALVS62JUHSHAI3FUXWDYYA,AFZIZOK5KDBOB5QCHUQRR2ZWUYKA</t>
  </si>
  <si>
    <t>AGBX233C7B7D7YZEL7ZLFWMQKFDQ,AFKSU4D3IE4KNDBVVBEA3AHDD2YQ,AHJK4PVBRGDX4N5LYA4EKHULJOPQ,AFW6NV5N3FUXV3CNUACPSYC5AB3Q,AGO cmOZJWGI5VHFT2RZLTQFZLKPQ,AGX3GCRGFU4IHAJZRUP655EEGSQA,AEG5JOZOUBWEAZOGQQR6YDVPTL6A,AGUQYXAUPX5VOWYZTIWXMUIGVGCQ</t>
  </si>
  <si>
    <t>B09 cmM3VGK</t>
  </si>
  <si>
    <t>AGHY cmV7RJ5D76UEZDZJPPEUGU5Q,AGKG3U55NSBTQ4QBDCGLUGSEEICA,AEK7TJPOW2SWCHCQOA7OEGXDZPCA,AH4QNGP7K2SO6FBWTS4Y274VHV6A,AH6CX2UTCOW6LXS74QK3TCQOHRIQ,AG4T75DAKCNZ6EPYPMKBGV6J54JQ,AF4GBAADHEMI3ZLPBAIZWYWN7GJA,AGOMXFNBIQBEWLN4JDC65FDPTBDQ</t>
  </si>
  <si>
    <t>https://www.amazon.in/Ambrane-Charging-Unbreakable-Braided-Connector/dp/B09 cmM3VGK/ref=sr_1_35?qid=1672909125&amp;s=electronics&amp;sr=1-35</t>
  </si>
  <si>
    <t>AGDOVGWZKEQ3M6DA2GHV6WUZT5SA,AGEUXHN7U2Q26 cm6TFOTW7GZXFXQ,AHYXZVXUY3QTBP7IBFIUBSZVH2XQ,AGO4OKG6KVBAAE52Q62JBKHRDFFQ,AGOARJLTS744KQC3BTKT5KQVOJUA,AF6XISKAQXTX3Q5RUF2M2VKOJ66A,AEP6PYK2DLTD5U cmURSUNUE4IE5A,AHJSNMHQQWE6LMFRATH5LLJBQQXQ</t>
  </si>
  <si>
    <t>R32JZC43P990BL,R3H7SAJ305WZL4,R37X6NTSTYLVQA,R2D7LP2EBIX3W8,R3C7TL9 cmBKBQK,R3UI3Z6GBVW39Z,R331DK9D3GC0XJ,R2G3RRE7N560V7</t>
  </si>
  <si>
    <t>R1Q0PEVL6X8WZJ,RW0MMI9AUXK5J,R2F3ACPBFRCFSK,R2SB3XYC8XHNUQ,R5L8G10EKZ9ZR,R3W2X53D3BLIBR,R29J3JSPZYQY cm,R35I0ZZH2J58P7</t>
  </si>
  <si>
    <t>AF36YUJUEUU3SA42PFAULM2F5RYA,AESE26BMILSD6E4AVO3YM76G4UPA,AFFB6IUQ46CEIYZ2U7OAYVKAL5RQ,AGHGLXUVEHN4NFA3CCYIUFWBIC4A,AELBYFRFAGLMXQQJKVDUWO7QX2VQ,AHF4A3ZGP7G6JLXAAJ77O2QDJSEQ,AEGZCGGDNS4ZRNPG3CDULRVB5Z5A,AE4YGDAAZX7ZDDGP4BTONW72 cmIA</t>
  </si>
  <si>
    <t>RJ19CW7WCSFUI,R3W3PK017U6SIG,RJB32KHP5D5O3,R3POHJCTG2XX71,R1EKLLUH4KRRS9,R2S00YTPGW362,R24N5IPVE7LG cm,R2ZOR8P02Z5J8F</t>
  </si>
  <si>
    <t>R2ACU430AWSQ15,RZFPMZJQG4VEF,R2P7VTDLLMDOA3,R1B9M17A3N27E2,R4LNZP9RCX3H3,R3TL5BYH cmQSB3,R1B2BRD05LJZX4,R2WQKUAV6WUQ06</t>
  </si>
  <si>
    <t>AF42EMTPEJAL4LNEPPX77TN77UHA,AHBMZRY43T2GTYDVNFMUVASIBTPA,AECCRE6ZTCPFGPVWDNY3IYYH cmOQ,AHOURK4XKLPPC4VHEDJ25NP64NPQ,AFC5K7RQQYKFB5PV47KAX2CHVIIQ,AHEVOBT5PFXMIS5A7GAXRG52XARQ,AHNOMOD65QU6QKFP3AMH5QPGQO6A,AGN2VH6RTYG5 cm3YVH34VGYJFO4A</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</si>
  <si>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 cm).,It works well. The cable is soft and flexible. In all probability, it will last long also.,But pover quality</t>
  </si>
  <si>
    <t>AGZU6C2XL3X2B4NEWLQJDSJ75QGA,AHY62YAUHMMGFKSBGCECVGKXY2UQ,AEMGDIDXCHHDMTAJHRNXBUWISFQQ,AHQNYNRXESALGWMUFS6ITFGOVGMQ,AH7GOHZT6M5G6ELWPDTVZVKRZ7ZA,AEHIRIOGHJKVTFYHFZVQ322 cmZMA,AFUU5Q42TD7WLXRGKOBMRGUZWRFQ,AFUV6WMMWSY6UM3P6ATQ6SME3H7A</t>
  </si>
  <si>
    <t>B09 cmP1SC8</t>
  </si>
  <si>
    <t>AHH2TIJJ2IGD5H3DJO3FROUHRRSQ,AF37X7ZH7JPA6H5Q64NV6QFIBCYA,AFKT7LV4XE6XJ2VTHCBHPQECW2RQ,AE7GGDNBOHD2JQ2X5JPD666SAQOQ,AENNAVVG4GBJKDQKJXQUEKQKTXGQ,AFPSO7EYQBYVEJGD4TAT7YF cm6UQ,AFV5W5BR6PKGHPIG3J6TNFK7BSXQ,AHILALAA7Q6SQRTFJVLT75P37FXQ</t>
  </si>
  <si>
    <t>https://www.amazon.in/Ambrane-ABDC-10-Charging-Transmission-Compatible/dp/B09 cmP1SC8/ref=sr_1_84?qid=1672909128&amp;s=electronics&amp;sr=1-84</t>
  </si>
  <si>
    <t>AGU76WKSU62DUNTP cmTC4FCUNRTQ,AEOVR6JEQTAC77BXE5AJMWJGG5PA,AFIFHW5QMFMTWXNZ2JORBMINL3CQ,AG36G3XPHERLKRDG7XYQ2IWJWPIQ,AFEOAY5PB4XEYIOL6DY5WJBOYSKQ,AF2EHSXFZWWS2YEN22DV2ZCJDZZA,AGUFRJ5TPSUUBZBNRWHDRJV4VMQA,AGYEIMSVEDOLA2OV3DIOGX2IMCBA</t>
  </si>
  <si>
    <t>AEC5PUIW4OSIDDQED7WLXG2S7TOQ,AGVXOHPJT64ZRYKHIDKVJSJGK6CQ,AFQHWSQ7JR7V cm4SWXXIOB4V3VDA,AFXWZKJCBIHCQFOR2RFYUE7UQDSA,AGD7VGYGPRKMQY3XXC4U3XIDF5CQ,AH23AKG5YNJYJ4Y6OYI5H6UBQMLQ,AGKNJPIVMVEHKL6ZFBAQ3CTFZ2KQ,AFR7B35PQ2DLHGMFBSCRIUUVLRWQ</t>
  </si>
  <si>
    <t>AGKNFVSMZCSEFHPASWFBOIYKRZJA,AERBQW23ELEQZRWXWOW5EFQ2AA7Q,AE6T7WGZSJSYC6C44JF6AJLJDOCA,AFAI5BP cmNB5QLJ2T5WCKGA5U2DQ,AGFEJBFF3L7ZFO3MWAWARDIZZ4QA,AFGPABA7HWGCWXXWZV5QOIOZY77A,AHYITN5O5VRJ4GJVYGJW3W6TRM2A,AG67C3ZJMVIGQPZOJS5PISM3QF6A</t>
  </si>
  <si>
    <t>AF cmYWUZMOK6KHPFLL4DTRV2KHWA,AEF55HUCR2L3DMBXVV4SGD55JKIQ,AGOYWHMRBO7PSZ7ZPV3UH243H6AA,AHJFTFOH2F6NXLGSEFSVCLQQLTZA,AG3TB7ROWWPT3OD5SN5ZVSBYZ2NA,AH5MDQC5CNEJHNNNCBFSXIDCO6RQ,AEU4DZ5TUTNBTJHIYUDYHWXTSNSQ,AEVV7FGCQH4N4HDNGHICKQHTMMRA</t>
  </si>
  <si>
    <t>AH4LJDHSBLPNJYLQGQ53EQ6DBVZA,AF4BWMWZI7TTQY2YTE2HTHRB3NHQ,AGG22XY7PCKPZDT6352IVLL2H34A,AGTO2SOXJTD3K6T7WPUHCT6SUMKA,AF5CIA2LXA75JJFRVWLKGOLKZIHQ,AFVHCWF76EOX4NMKE2ZUU67CEOBQ,AGUZMT2E4HNC5VF25OWLAUF6KBGA,AE3GY55N5US cmWLS2JIO7CZFS5FQ</t>
  </si>
  <si>
    <t>R15R4BV0MI9SH1,R3L67FMAFHYG6H,R1GR1N3BCB3VVZ,R1E0GBU7BQ6CSV,R28IGDF71QMQZO,R3NFH3J30CCSO9,R3V cm9XQOZO7IX,RD2MZ0Y1MQGF2</t>
  </si>
  <si>
    <t>AE2JTMRKTUOIVIZWS2WDGTMNTU4Q,AF4QXCB32VC2DVE7O3DGFNQVFFNQ,AGAFYHMPFGVPR3MOS4QAZLAWPW3A,AGNNWLEF6V57TKIFJM7SWHNFAIQQ,AFVIPOPKMOCVCX3 cmXUJHMWDIMGA,AH6MFUU725GG4KA3XTALSTU2ILHA,AGQYTSKE2UBYARZYRBADQMX6BJPQ,AG7F66F724JZ2HIJQY7NOU5M5D2Q</t>
  </si>
  <si>
    <t>R148TZG032T23O,R3NNEPKX2Y3RFA,R28AX5SR6R1EGR,R2CWMU cmP4HSPD,R1NMPVJYSJ118G,R1RPVBVR6TBTIP,RAZHKBDIIJ0NH,R248RAUMOHV8PU</t>
  </si>
  <si>
    <t>MI 2-in-1 USB Type-C Cable (Micro USB to Type-C) 30 cm for Smartphone, Headphone, Laptop (White)</t>
  </si>
  <si>
    <t>https://www.amazon.in/USB-Cable-Micro-Type-30 cm/dp/B09X79PP8F/ref=sr_1_151?qid=1672909131&amp;s=electronics&amp;sr=1-151</t>
  </si>
  <si>
    <t>AH4BURHCF5UQFZR4VJQXBEQCTYVQ,AGSJLPK6HU2FB4HII64NQ3OYFFFA,AGG75KFRXNLCYVRAPA6D4ZBNTNSA,AFMMETRQBRCB7WX5QNQXV6J3TR5A,AHUADIC4LFJHXZK3ZU cm5GZHP7NA,AHJCBBMUJWQGUJTT477TQ75ZTYNQ,AE2SWHFUXPXFJLITBNYV5YGTI5LQ,AEL77P6YFP7P7EZVBDU63TUTGKMQ</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</si>
  <si>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 cm which eliminates the struggle of finding nearby switchboards.|6 months manufacturer warranty from the date of purchase on manufacturing defects only. Please note this cable is only for charging and does not support data transfer.</t>
  </si>
  <si>
    <t>R51BP5RJHS cm8,R1FLMETFTLS1GQ,RMT5PSCPJISQD,R1NAS02DEDJ7WL,RH13U02O9OE8A,R1T820289T9SW4,R2QJOMXODW8ALB,RJE8U42OVIJFV</t>
  </si>
  <si>
    <t>B09 cmQRQM6</t>
  </si>
  <si>
    <t>R3IUYQZ1BP7QPB,R3R cm1DK0EBGWB,R34I2C57PM5OA3,R50BAXXBZWYIE,R3FJLW84WDDV2Y,R37IQ5X53ZJC0B,R2V5FI682BEH55,R12NKL4CWR1GAZ</t>
  </si>
  <si>
    <t>https://www.amazon.in/Ambrane-Charging-480mbps-ABCC-100-Black-Grey/dp/B09 cmQRQM6/ref=sr_1_166?qid=1672909131&amp;s=electronics&amp;sr=1-166</t>
  </si>
  <si>
    <t>AG44ZU44LAA7BHECDW5VB2ZMEP2A,AGP33PWKFF63FWCVM7D7LPQHFGLQ,AGVLBEJH5PAT5HSTWGHSFXU5D5ZA,AFTC5SKWCK3WMQKPPUNHEUCBJVLA,AGI cmMOTS42OFSDTZOVJ4C5P3LEA,AE3GIVX24R4R67DU2MXLX24XYCIQ,AEL5WI53X4OUCZBTBH5Z7SNT63YA,AHLCFOXSW7PKG6NWJAYZXJJBHCPQ</t>
  </si>
  <si>
    <t>R25CCWBNTJMZVE,R1NKFA299UAXBR,R3FYCFR2T0C040,R21EIT3GVFN61A,R17JA5KOPU083U,R cmJ655HJBITT,RBZWY4WBYKKI1,R29ETP784D2XVE</t>
  </si>
  <si>
    <t>MI Xiaomi USB Type-C HYperCharge Cable 6A 100 cm Sturdy and Durable Black Supports 120W HyperCharging</t>
  </si>
  <si>
    <t>https://www.amazon.in/Xiaomi-HyperCharge-Cable-100 cm-Type-C/dp/B07YTNKVJQ/ref=sr_1_172?qid=1672909133&amp;s=electronics&amp;sr=1-172</t>
  </si>
  <si>
    <t>EGate i9 Pro-Max 1080p Native Full HD Projector 4k Support | 3600 L (330 ANSI ) | 150" (381 cm) Large Screen | VGA, AV, HDMI, SD Card, USB, Audio Out | (E03i31/E04i32) Black</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</si>
  <si>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 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</si>
  <si>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AGYAPOCHJTBVSKV3GSONJ7VXL3PA,AGZOJCTR6UIB4LRZ4Y7HTXOXSKVA,AFSJHOXX5LIYZEVAMQ4SXKCYHWQA,AFUAHYLSRN2FHN55BF4DN2KIACBA,AFGPRRCCLCHA7EEQRXPRLTJPAQ7A,AGZJ7DR6QX66HBTFZ4IRO5RGM6VA,AEWYTXQFQRBUHADGAXC4CPPNDBYQ,AEG cmA54O4ML7L2XAVP4BCKXBHLQ</t>
  </si>
  <si>
    <t>https://m.media-amazon.com/images/W/WEBP_402378-T2/images/I/41EC cms7tjL._SY300_SX300_QL70_FMwebp_.jpg</t>
  </si>
  <si>
    <t>https://www.amazon.in/Ambrane-Charging-Neckband-Wireless-A cm/dp/B09YLYB9PB/ref=sr_1_192?qid=1672909133&amp;s=electronics&amp;sr=1-192</t>
  </si>
  <si>
    <t>AFVNMGQ2XHQL55BFESLIHGPCW6LA,AFRUZM3EU3T6M7HFW6MUXQKJBZCQ,AHJB3PWCLPLMFBNCOPP5AM3TSXOQ,AEXFWMXY2NPLRI3QKEROSZZJWUAA,AHSN2AJ6A7NQLUJMH7YBD6WG7L5Q,AHKEHV7YSGK2Z cmEUQYS6LJNURKA,AGLZGGJLEO2WGEMX4KZCFNEJX64A,AHTHJF5RGJRHAKXOHA6Q2ZFKXOWA</t>
  </si>
  <si>
    <t>Storite USB 3.0 Cable A to Micro B high Speed Upto 5 Gbps Data Transfer Cable for Portable External Hard Drive - (20 cm), Black</t>
  </si>
  <si>
    <t>AEG3HYLEKKRSE4WITBF2CB2GIAXQ,AH cmDZCOEHHFNRRHB5JWYUHB4EPQ,AFSJH35U6ND5BYT4 cmS3YEXD2SCA,AET7HLYPQNGDUWJNLVPO5KYDMZ4A,AHWVKM3B5KFR7XAANZJTEZB775RA,AHIFXLEEJ4LZAFB52LVWNFMQXH4A,AHA6IGKITMTWNGMDKC5TWWYEONMA,AHALAMTLZTXNZSY6G53NYJFEHLZA</t>
  </si>
  <si>
    <t>AHGPOB3Q2BTBR2WJNJCFAYF4XXLQ,AF6JPKFNHA43DUMRZJQVHXDCADLQ,AHYUXACLEPZESEULAWJJLHKCI3YA,AG3RZKI3Q6Y7BRBJE2NFA cmPX4AA,AFPCVKEEIWUDAMLHTSLDAJU2M7UA,AHDZ5QFLMIQPV5OENYTUVIYT5W5A,AHW5KSBYWPGUVRIXU5JQFMT4RVXQ,AGVCA4HKBU7PAZKLJRLLCKK3ZXBQ</t>
  </si>
  <si>
    <t>Belkin Apple Certified Lightning to USB Charge and Sync Cable for iPhone, iPad, Air Pods, 39.6 inch (100 cm) ‚Äì Black</t>
  </si>
  <si>
    <t>Approx. Length Of Cable: 2' Feet(60 cm)|Can Be Used For Startek Fm220U Fingerprint Scanner|Color: Ivory(Off-White)|Type : USB Type-C Cable</t>
  </si>
  <si>
    <t>Storite USB 2.0 A to Mini 5 pin B Cable for External HDDS/Camera/Card Readers 35 cm</t>
  </si>
  <si>
    <t>AFY3XWUSTQABIV5OERXNLAPIZBTA,AFDIP7UX2AVN7Q42UVSPWBZDSKJQ,AF2UJQYDINULS75GB476GZ3F5HKA,AFBYRGPVHQDBRHAQHZYD5JCR2VMQ,AF5MN6PWXNKK5XXQPOD3TDRDO2YQ,AHEKP6OARUMDVOTRLNM73MQ2LYSA,AEV34N6R33BELH7SXLEZFWB cmJ3Q,AE4YIOCA5OVDV3GCCYFIJZ3XEKCA</t>
  </si>
  <si>
    <t>R3RLXT74FJNH0M,R2DKEWKEV812QE,RV83FJKABN7I9,R907U5NEBJ1YF,R2AYNKOODU7SLG,R7214V7D90EN3,R3CHENLY cmAW08,R2KP7SQ4MX7F48</t>
  </si>
  <si>
    <t>AF3XUWT2436N7RHNRA7RNALJB74Q,AEOI5IZQ52FK6IT2FCZNE5LUCBNA,AFHQK5EVOXJQOV6ND7A7RESRSZXQ,AERDX5Z6F4SNHSYXM6Q3RKZHNHRQ,AGLTJEIA65FMSJC555OYU5ZMNOLA,AHRW74XAWDCJR7LLTQZTX6NNTY6A,AHNLND23LRRQQ5HTBQGEKYKUYDJA,AE3WB4ZVEG cmAZMHPCPLCQNKKQHQ</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</si>
  <si>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(Up/Down) | Swivel Rotation : +/- 90¬∞ (Left/Right)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</si>
  <si>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AFYPWMPR6XXQPAOLMGPWOW6HULQA,AFQTWROEABNVTNGTKSGW64SOWYVA,AHWAXDSNOFZ3KG77JFM6PGW cmC2Q,AH7XCBJFDY3QYRK2DC3EZHKDISJQ,AER66ION6CESF3DUWEL27DWJPDRA,AGRZAB2LJP4QQYHXKK3B7UW6YF2Q,AHDNNVM6ZKF3SF25MNEYWNE3NAMA,AENDUQLHGVQMTIYFLCLSI2O2C4IQ</t>
  </si>
  <si>
    <t>AFFPESMMRAITVW75DEFP65LRTM4Q,AGXW55NHIVVAHXW3IGM6BG6HA6OA,AECGYTPJLGUMYHXYFCPA3P4N6E2A,AF2Y52M3AQ36TZ7VAMA5W3KB74JQ,AEXABSTGRXVIXYBPMDGZJVRMBKAQ,AFYNVJPHRZHV cmMJJQWJZEXXEO5Q,AHCJXA3UHPCHDF5PCBIWSKIWHNHQ,AH2PTACPV7AKZGU4RWG4M6WHCECQ</t>
  </si>
  <si>
    <t>Sansui 140 cm (55 inches) 4K Ultra HD Certified Android LED TV with Dolby Audio &amp; Dolby Vision JSW55ASUHD (Mystique Black)</t>
  </si>
  <si>
    <t>AGKXFGRXVN4 cmGMCT5SGOPB6BBIQ,AGNKWLEKAA53Y27KTA5XKMEB6YVQ,AED2NJ6DBAMJR3CHAEJDTLG3NN2A,AEKY5I5PYGA47OZ47KUCV7UIJTEQ,AG2GGBDNSFBCW36UG3RROPBSLVGA,AE3OOUCU4W42ZU6AUODMT6CN6BPA,AGEEX6AISIUVY6D46KUUUETMMY3A,AG6ITVLWPSPIQITY64C7R5ADA2LQ</t>
  </si>
  <si>
    <t>https://www.amazon.in/Croma-transfer-Durability-warranty-CR cmA0106sTC10/dp/B09BW2GP18/ref=sr_1_289?qid=1672909138&amp;s=electronics&amp;sr=1-289</t>
  </si>
  <si>
    <t>Storite High Speed Micro USB 3.0 Cable A to Micro B for External &amp; Desktop Hard Drives 45 cm</t>
  </si>
  <si>
    <t>AF2544C4RGIBQX7Y4JMKMSMXMRRQ,AE2BZUBJGOBQS2A3U66VXDUV5FRQ,AFLVF7Z2KJ3LC3TT4NUUSQ7PUYGA,AHWKM26UJAUFAYFUDNVFHPLN2ULQ,AHLCTCEPHNLS7KWOQIZORDCV46IA,AGCWLCS2OXJ73TQCTOISQS3NAS2A,AHCYXS5BT4PFEK3FBTJKXP cmXOVQ,AHOAXB3G2AJIRMJ6TAISCKUHR2XQ</t>
  </si>
  <si>
    <t>Material : Plastic Unbreakable, Colour : Black|Product : Set Top Box Stand With Remote Holder|Size : 21 x 15 x 5 cm|Product Use : For Set Top Box And Remote/WiFi Stand/Telephone Stand/Cell Phone Charging Dock|Installation : Wall drilling required for this product. It can be installed through anchor and screws provided with the product.</t>
  </si>
  <si>
    <t>AECWBGFECHOEYECHQGPMWRYNKHYQ,AGIWNT5SLEHW7HVLBDY6H32XJ45Q,AECOFAMXWUJ62CI4VQJU5W7NVTZA,AHFBQWP65RDAIAOAYV35FWWX2G5Q,AH cm6KUAHF5H7Q67KH4KOCVDTVQA,AFABD2LOIXHYSDVJ7SQSDEH2MXLA,AEEIGWJVASSHYBL4QVIVIRRLJHKQ,AELPNPI6Q3WXYTFZ3FYVTQCHIV5A</t>
  </si>
  <si>
    <t>R27SWYIOUU9JGH,R3CV6G8SG8GVG0,R3FH44SD2VCU cm,R24U6J35ZGRJVD,RXSYAGW0AG5GO,RNRX90QGDJCVW,R25VGDOTPHFDDQ,R3AUZEPO4WZLD3</t>
  </si>
  <si>
    <t>AGLYU2PCAJAWMX2SQ7Z44TQCOB5A,AGDRICXTUNSMXWXMHQLN6OCXUMLA,AGSXMG2VUWYJ37O2V2GTTXLBETQA,AFEW cmFADY4UQITWK5LT2T7RG4UA,AGWS7IVUSEUAAU7PS2FBIPJEDX3A,AF34BSUCKPG3GK6ZXXDGJ7VMWZCQ,AF6Z372PW3REL4X6S6TJC6Y3RLIQ,AHEF5MO5EL3COCLOZA23CFG4IKVQ</t>
  </si>
  <si>
    <t>RJP1JLG2KKDYM,RBF9VE36ZHRYW,RK5XMFM6GJ9ZP,R39LNRL9C8W cmD,R13YBJ0OTSIBZ,R3SDFVG2YU1A0K,R2PZVYUJIMAYM5,R2CXLZ0YOR6NZU</t>
  </si>
  <si>
    <t>R3V4QKSGSKWY6Z,R2YVK4E6L5KZUB,R1CFPUFKST9QUV,RE56NENNOHLIG,R11OLU6PWXKCS1,RWTE4VJZ96QEW,R1RYKPXHJHJ9A4,R2SM cmC92K4AMF</t>
  </si>
  <si>
    <t>R2810JGXE0FCK2,R1IUQMDN cmSXAO,R2GIICLDTZPU3N,R3NKJOJN2NXZVS,R3BZR0ONOMX597,R1HSB3HYXUOWMN,R1X8YG3O4ADXD1,R21613KQKHLS39</t>
  </si>
  <si>
    <t>AG5P7BKN4M3JH7HW64UV4Y2QZGHA,AHDAOL3TEKGCQABAYFZPBP2ZYFFA,AESBDPT5NJJQVWGWS3PL6R2QO cmA,AHNB5VMFI3KABWXMDVQWOSYUTGFA,AHSRABDEXI6YGGABA5VV6JPKXISA,AHLR63PRHYHZRWZST4RFYKDX7HBA,AGPOF37T2T45CVYABSTSCPILMNZA,AFLXEGOLHUOVKYQTGGKQHW7ROJKQ</t>
  </si>
  <si>
    <t>AGYH5QJAFM2JTPYPHRVG23I23RZQ,AHPHDXV7KUK5GISJLFK33FD7NULQ,AEETUTB5Z5Y6IVW4JTMU3MXWSGWQ,AGCBAXARAYJVHBJU33KDND5FOVFA,AHNXGGCOI6LKO2LN6FMM6FCZSHEQ,AGGRPJDBEJ3LJVAGGZB cmB2FP3AA,AFS5JAP2HQ2QBKREEO3BP6BJ2QHA,AHXH52XW3RFMDWRXJ5ET2BI4XQVA</t>
  </si>
  <si>
    <t>Storite Super Speed USB 3.0 Male to Male Cable for Hard Drive Enclosures, Laptop Cooling Pad, DVD Players(60 cm,Black)</t>
  </si>
  <si>
    <t>AFXA73X6367FW6C7AQNXOTR7BZ3A,AF5B3NOBEX5PXWD4SBDB5KE7JP5A,AET2WYQTCLGU3TB7VHZHJYJ4HMWQ,AF2LCFC5G6OATXBE73BMIXC5PNHA,AFJZOVZXLGXGULVMNOYLFI5TO4GQ,AEYQETW4Z4P4AT5KURWYCVXIV6QA,AH7AIXAIDIIIIZOPOOS4T3B7UI4A,AF537N cmNYM56KBWSILNOUOEI5CA</t>
  </si>
  <si>
    <t>R2Q04IXOK0RA34,R2GRUN8Y7IDUPT,R1X7VRLKNOLTGJ,R351RRLG83JZDV,R18W7JDXE cm6J5,RPU9M945SJ641,RTYY30I8B4PS4</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</si>
  <si>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 cmX10.5 cmX10.5 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</si>
  <si>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Sansui 80 cm (32 inches) HD Ready Smart LED TV JSY32SKHD (BLACK) With Bezel-less Design</t>
  </si>
  <si>
    <t>AEFVBBYV2B2FDYETNBPLPC5ZBS4A,AFCPUUTQS6WV74RYCXZXCPBZV4YA,AED7TRAUSBC6ZNGG5Y6OIPXINVEA,AGNTLUBEFGL4AL5SN3XMQ3RRDTNA,AFQA55ZPGBR7T7CLIKCCRHEDDDIA,AET5HI2MQ7ULIQI6M246745L3F2Q,AH4U4N56KSPWJ6T cmMGR7X6QLL6Q,AG46WHSZVVRGRYQ5PW3PSOIZQMRA</t>
  </si>
  <si>
    <t>AHUXDK77R5GLFKEDEMYFDNCN2OQQ,AHWMZLQOYRFQBNX5WSQO5G5ULAVA,AG222PEM6 cmMGSEWBM2Y4XT3HDOA,AHGWEVW77V3AN6L52PJ7NYI5LTFQ,AFUUKNORZP5UBT6H2Y7FYLPNQRWA,AEX73DBTINDK4QCFTA6LM3TQCWXA,AGHQDGVBDMDTD5LOMLY3AHSYQGIA,AFYTDFPJTAAXZIU6LKLWRFJR2HTA</t>
  </si>
  <si>
    <t>AG2CJB47VQE4AVBUYWE7TYPVMYHQ,AF22S3IGZ42YVFNOUDYNCLY4PPQA,AGXGNV2SG2KY4LW4NEOUHYHRYMBA,AEKFLRYWL3QNVPL7XAUSHYTELVEA,AFKK5EPGR2 cmH2TV2EUSQM4END4A,AG6KUA5QTEDKKUOCTE2UCBTYFTQA,AET4Z7TNR2S4KEE6OHUGLTJQMNFA,AFULLSOLYZR7NWX4TA6GFPF2UQAQ</t>
  </si>
  <si>
    <t>R1OHBRJRE6GHDZ,R24I7EFZQG9TE6,R3G0UPCD2KN4F7,R2EH8HEJYFWVY1,R14DHLF5YST1V5,R2ATOKYHEUA0RC,R1L cm6KSBLNTZE,R2MICL6U2IDISJ</t>
  </si>
  <si>
    <t>Storite USB 2.0 A to Mini 5 pin B Cable for External HDDS/Camera/Card Readers (150 cm - 1.5M)</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</si>
  <si>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 cm*83.8 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</si>
  <si>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https://www.amazon.in/AmazonBasics-108 cm-inch-Ultra-Smart/dp/B087JWLZ2K/ref=sr_1_493?qid=1672909149&amp;s=electronics&amp;sr=1-493</t>
  </si>
  <si>
    <t>Length: 150 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</si>
  <si>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https://www.amazon.in/Storite%C2%AE-150 cm-Female-Extension-Printers/dp/B00OFM6PEO/ref=sr_1_500?qid=1672909149&amp;s=electronics&amp;sr=1-500</t>
  </si>
  <si>
    <t>AEC6UDCEAUIBIFHGQDQ4KR67GC4A,AHRKSUOZXKKDERRY3VZBVMMWX37Q,AH4F4OZIOIIBXGLL6IZIJAXSTDXA,AEGBGS574C35NMBIC cmQLC5ODEKQ,AGM7ETOYBL3UFKCLZW36JM6POQ6A,AHM4G7MHKTEAZ7KQ6ADSZOTL5BEA,AHHYFEVKBVQB52YMNNKAZT6C75LA,AGZ54F47MOFAEMWXXR76OUBC75SQ</t>
  </si>
  <si>
    <t>R34816YEM3Y2VJ,R3P1QZDIWJJYVR,R2HXC35HKL6S3E,R2CUWR6SL0MMRR,R3PWLUFNP117X0,R2PK2034NVCPNH,R2YJZKVTCUJAVZ,R27X5G6UFUK cm9</t>
  </si>
  <si>
    <t>Display: 16.56 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</si>
  <si>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AEREO7C5GLYYYV6YXK7X4UCCQTJQ,AHWISRUJUCJG6UH4FFVSPKDJS2BQ,AFIKGABHNR4JSITY4CNM6TMO54EA,AHTWYLMZUCB6QUCNPXWZ2PCKDGRQ,AGBIS5BRLLI652XO3V53YOJMZXXA,AFUT3A3MX cm4JN4XUGMFUMFDBACQ,AHNV3R7QZYE5QVEV7QEEBFO37HTA,AGSZW5C5GBRQXPA2MZ5XNZ7LCRQA</t>
  </si>
  <si>
    <t>Basi cmobiles</t>
  </si>
  <si>
    <t>AE27UOZENYSWCQVQRRUQIV2ZM7VA,AGMYSLV6NNOAYES25JDTJPCZY47A,AFHS33MWRQGSS64EETZJGCBWXXXA,AHYXZVXUY3QTBP7IBFIUBSZVH2XQ,AH2SHWYEWDAK6A5Y2ZBEMZ2KIG3A,AEYMOGP2CYRKYZ7TIDNLGR5QPZ4Q,AGPGDCCXPI3EA cmNJKBCNT57DVFA,AFPBMRYRSMD3PP3CBKLFF7EKOCXA</t>
  </si>
  <si>
    <t>R1BFOK13WV2QLM,R3H97FN1H50F7F,R1IY2IDRUJX5O5,R1N5UJPJ5YGBU5,R3BZ3W2KH0X1DQ,R3GPO2WYK6ABG,R cmFGYS1T27LL,R1D5OAMYO4526T</t>
  </si>
  <si>
    <t>AFE54I72EV2YOL6POJCHHP3Q5NWA,AFKLES3QOCRLIMJWHPEJVGK4RX3Q,AFLBOY3G7HT3TAYCHSRFBXF7M2MQ,AF2NZ4L5OXB cmZZ742VSQGWU2F3A,AF6562TF5CHMMJIIAO2TQPNYVMBQ,AGO6LBIRJDSVR7FW4BD5JS4OGLZA,AHSO2XARBV6CWGPNXNBK3CJU7FBQ,AFNLIVIY3LPQ6FEX2UHW4WGNOUAA</t>
  </si>
  <si>
    <t>https://m.media-amazon.com/images/I/41LZP1 cmYRL._SX300_SY300_QL70_ML2_.jpg</t>
  </si>
  <si>
    <t>AGHVT7WT5L4HJE2K7U2JG2YCED2Q,AEG6NCZPUEEC3YY267IS3YMFRBWA,AGD6H2VQE4PJ7QKTSCXBXPBYS4NQ,AHNYPGI5E7UACOC4BRKLLMHZKRTQ,AF4O7QE5UR2B3SBWJHEG56MP3SCA,AGKJZO3JZK7WKO5FICXBLGIOOGRQ,AHIKIHUKNQUQQWRBFB2ZP2 cmWCFA,AEKCZIJF3SIFEWEL25GZDECRFQCA</t>
  </si>
  <si>
    <t>AEJQT5NMTAM2ZRPQDNGLOL6NTKRQ,AHIKFQ5VP6QGYQK3GJI cmV4U7ULA,AHWEF3345QLMPIGGOW6VUYJZEFDQ,AFLEQIFCKD7EUBQTHJ7T7XF4MWMQ,AHLORXFV6I3JRBNER3O6DIOVWM5A,AH445QA3XXIV6FPASBU6OBICSLYQ,AHT6SE3YNTHR76UT4QDQKBHEH5EQ,AFFKCAWOTYV7EXKMDMQ5NVRRUV5Q</t>
  </si>
  <si>
    <t>RCP907FSHW2CI,R2XSNFIDSF8IL4,R2JB9PO5MV9LER,R1WOXRK1I1XUD1,R2R7NPFFHBHV2M,R209MH0VOGQ7EF,R276N47ZR7TW cm,RFYYONBM15HX5</t>
  </si>
  <si>
    <t>AEL5HU25IP7YT5WK3LXNC5M36NBA,AG6OO5TADBKM6RSXLN54U2LYYPXA,AFBICZEMDBBG2PL7T424USBD3PNQ,AH6KGRI6O5D37TRWQAKYLMWIZMKQ,AFQY3C6LSFBOO4FUHKKVD7Q6LFIQ,AFDTYPH2YS7I3XDWEY5I6RXU53MA,AEUXJSPLB cm6V4UCEVFPF53YC4GA,AECKQGFXRQ5NR6PHVGTS5TCIYKQA</t>
  </si>
  <si>
    <t>AE4755NP2P2WIA3W6UZ4GBQUMYJQ,AHK cm7P5EDDMQZBKYYE75CPAF7FA,AFDRB56L4VXGIQHGTVK7NJM3WSYA,AHNAZDZEKS6VNCJWHR4ESXYPU4VA,AGWXSRHKVWHYZILFA5BDCT5XBCGA,AGXQDXGZIHZGK6VZJAMINA4COD5Q,AFEMVPAQZ54XJP3XZOPH5T4AYQ3Q,AHVAPI2PL242EH4HOBT3XMTEYFTQ</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</si>
  <si>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</si>
  <si>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6.49" Inch 16.5 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Type-C|Display type: LCD</t>
  </si>
  <si>
    <t>Superior performance with Snapdragon 695 5G. With 7 5G bands making the device future-ready.|16.94 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</si>
  <si>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</si>
  <si>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AGKL2QQZYTI6LCC4CDJEGIV3EDUQ,AGFI73 cmZKYLOYXJFEQBOGGVTTMA,AELXR5NQFM7D6VMAQLQ75LZKBRQA,AEOFVQUVTVP7AU7TM7IZBXJC3NOA,AHG33QRWJPAIDBY3URAHOVO67T5A,AEWCPYNJLQRK7UW54HDWPA45R6SA,AHLDP6L4GQIF7MJWWMNALXNQXYEQ,AG5TXJG5DJ554EJX2GMQL67ZCP2Q</t>
  </si>
  <si>
    <t>I bought this power-bank to use during my vacation with family. It is sturdy BUT a bit on HEAVIER side. Can charge three phones at a time if you use the two USB and third Type-C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 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Type-C and Micro USB this is the foremost and primary reason of choosing this power bank over MI or other brands as you don't need to carry two cables if your phone has Type-C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</si>
  <si>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Superior performance with Snapdragon 695 5G. With 7 5G bands making the device future-ready.|16.94 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</si>
  <si>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Superior performance with Snapdragon 695 5G. With 7 5G bands making the device future-ready.|16.94 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</si>
  <si>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AFG3EU556AXTCQXSTGYD2A cm5H6Q,AF65DDTW2IWXZ4TJJ7ZMVMH7J35A,AEVPRYZLGHNMEZA5BYGIX36LYZXA,AF2YGWDQLV72R cmMOSU2FVQ cmVTQ,AGGMCQ2FU6ORE3JKL6VUTHPQKZZA,AGJK54UTZLRAIC27TJYRC2FITPNQ,AECA5GYEXI5PM7SREQZXQQBLP5PA,AGVJCBYEOVBLWDFZ42IPRVYU25RQ</t>
  </si>
  <si>
    <t>AE55KTFVNXYFD5FPYWP2OUPEYNPQ,AE7UFVGPV7KYAP74UQJAQYE5PEDQ,AG cmESD262GPMVIP77LD57FWCOSQ,AGHNDMYRUJOLLYU3ZCO7FZJOFJUA,AFARAZP3IF343NCQTLZA27FJNIQQ,AEGGIMWBMF527D35B4MPSIRF7I3A,AFXYNRL37KVTOBVKIVMSHZPZWBCQ,AF7Z6AXMT4QMKJNV6CH6XRIVGVPQ</t>
  </si>
  <si>
    <t>B08VB2 cmR3</t>
  </si>
  <si>
    <t>6.49" Inch (16.5 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Type-C</t>
  </si>
  <si>
    <t>https://www.amazon.in/OPPO-Fluid-Black-128GB-Storage/dp/B08VB2 cmR3/ref=sr_1_122?qid=1672895777&amp;s=electronics&amp;sr=1-122</t>
  </si>
  <si>
    <t>AHECNVXSW6REC5TOGBH6OJXIBL4A,AFWAX2O5B5I36ESHPOWZKN25BYPA,AHSDH2Q4Q2QSUYUGEAGPIR22MT7Q,AFSJOIQSSLDDJPOWX3DDKXDA6T5A,AGUXZXNTCLWNP7Y5QA2KYEJLBMKA,AHOZLLU cmPI33IIR3Z5Y7UT2LCLQ,AGBT7W456GGMVOR73SNSIGLSK5DQ,AGYF2BCD5W756VOY2V5HJQCX4H4A</t>
  </si>
  <si>
    <t>R13CIOIUD1D8UM,R17AIJTSM1FUNS,R3AJ1T3JVA8O9V,R2LC5ETGN1KHH8,RXGY54C9GN1LV,RN cm6E4OW05E,RT2KK4EHU66TM,R2O3QIKNY5DF3X</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</si>
  <si>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 cm in diameter.|[SMART PROTECTION CHIPS]: It has in-built smart protection chip that ensure protection from over-voltage, over- temperature, and prevent short circuits.</t>
  </si>
  <si>
    <t>AEYLB6L333GKGCRGR5N6NDB335TQ,AEUZYVUGRR6URWHTEQR3NCGWN46A,AHYWG4RZCXWYBUPMUCNYX76JWF4Q,AHKCYSBVKKLZ6TZEUYSMS7JK7O3A,AHOLDR6WNL5GVEDVEX7HEK7KGA2A,AEVCDJRYLA3LTJCNTFYX53MAHAGA,AHM52LI cmSWL734Q5OL4BUM7YWLA,AHFK5JSZGYMOMOE36LRSR2HC3V3Q</t>
  </si>
  <si>
    <t>AHFDZC2Q6XYLTF2H645HIE2ABOTA,AG5KYNRJXLJG2YENX3MQR6FSYMNA,AFUP cmP6RPBTIAKVTGCGKCKMDMLQ,AHPUB6PWTLZFJNEIZJFPKADKX6HQ,AFXLD7 cm6FII27LC6W7HHACGDEAQ,AFKM46JT4BN64WI6WKVJ5A4SS7RA,AG33SHKIV4KLY4PPGUGUNDNTIAMA,AEUOZUIXQQSUHC3EVYRKUXQS3IRA</t>
  </si>
  <si>
    <t>AE3JIMEZHC22EA7YZAUQF7VOUIFQ,AEHZS2RWOOR6UFKXAYRXJMQMJ3MQ,AFZAJPI7LJPDCOSMY6ASVRJOE cmQ,AEY7NLLYHRUBHDIAFPM4O6PALCSQ,AF3IH3T2BPU4MB3U34MNSKQRHJ4Q,AF5IMXZIJ7WVPW4XMKAEJCJNGVFQ,AHHTWGSVW6ENNVUTEPAFHRLQJPFQ,AEIWPJPP35D2MB5KMUWLI4LTICBA</t>
  </si>
  <si>
    <t>Boat Wave Lite Smartwatch with 1.69 Inches(4.29 cm) HD Display, Heart Rate &amp; SpO2 Level Monitor, Multiple Watch Faces, Activity Tracker, Multiple Sports Modes &amp; IP68 (Scarlet Red)</t>
  </si>
  <si>
    <t>R2IUZKZ2BFCQPB,RS3F cmS4SCQ6V,R1DKS4CX2ELE9L,R2O8KBZUC4EB8A,RNT0QZ6SRDN5V,R3H9YQ6S3H3GLL,R3W56W4AW11KW1,RPJ5DDRIN3STD</t>
  </si>
  <si>
    <t>AGPLH6XWDVSULDCZOFJRM6XNTNXQ,AGJA524SLTMC75HT355BYHZ4SYZQ,AHKBD2IJWFB65Y2C2W4J2VOMZQ6Q,AGKPXBE2NL6FYBQESVEHL3RA6X5A,AFKTDJKT5X5JYXWOH5SMI7ZBB42A,AFN6SNPXWBPQF3LKV cmEV42Z66EA,AHBOEAQIX4ZVKW7XTBDVCH3CWVSA,AFWQEIDPK36M5BVEIU5MXV4HEMEQ</t>
  </si>
  <si>
    <t>Noise ColorFit Ultra SE Smart Watch with 1.75"(4.3 cm) HD Display, Aluminium Alloy Body, 60 Sports Modes, Spo2, Lightweight, Stock Market Info, Calls &amp; SMS Reply (Vintage Brown)</t>
  </si>
  <si>
    <t>Sounce Gold Plated 3.5 mm Headphone Splitter for Computer 2 Male to 1 Female 3.5mm Headphone Mic Audio Y Splitter Cable Smartphone Headset to PC Adapter ‚Äì (Black,20 cm)</t>
  </si>
  <si>
    <t>AG4KZO4DB3TYVVMBWPWMMJGD4ZYQ,AHE6VSQN5XCADFDWC3TZMMWKYADQ,AHRNAZGI4ZD7G633XI64QAT6F3WA,AHUX4GCB3OYN52TETLMI7OO4JJGQ,AET2XG6WT3TJSTOJRZ5UFC5TYYHQ,AEOIVRQ4ELTA76SML2EVSFT4UM6A,AHEXJOGQ4ZOV6QSW3IHMLRYGFMQA,AEWG5SV4C cm5NUDRMA22BMJDGZVA</t>
  </si>
  <si>
    <t>RO163Q6WRVSZZ,R28DMP1E79OWIH,R2FJI6OH7CFVRL,R1CHL5MG2PHSFJ,R2T11MDT cmZ8IQ,RV544Y0ARIS17,ROHRC9ZCY3ZKI,R28O9QSWHZF2KK</t>
  </si>
  <si>
    <t>WeCool S5 Long Selfie Stick, with Large Reinforced Tripod Stand up to 61 Inch/156 cms, Ultra Long Multi Function Bluetooth Selfie Stick with 1/4 Screw Compatible with Gopro, Camera, and Ring Light</t>
  </si>
  <si>
    <t>AHYXJP46LXOTLZ5FXX53OWHFNWXA,AGJH265WIJJRU5CH6R2T3KPDUHUA,AGURQUXEVAYTPSF26X64GZTYMTVA,AEDNDNSMKKRKDTTX67VVJMEQEPPA,AGCUQVPEVBIWQQBLSEKK2LSICLPA,AE3FZBDL2DKG5S23STYXDBEFCLFQ,AHSDXCJVYDH2MU3PQR7TRI5TA4LA,AETU3IBTWBZE4PUKESC cmCBU7FLA</t>
  </si>
  <si>
    <t>AETBZL6TIGY24P3Y6WNN2BNIZIDA,AEM5NWHHV cmHY2LZH5CHNDXON3SQ,AGNOLV6ZQ6SYXOYLHBC4ORHEDL4A,AH5GPY4UE5MUMN6G5NV2BXMUUUZA,AGGCSIEZNAMED5ULILRMUMIZZ4QQ,AFN6SDYZHCOQKXW2WE4MBM3SUQ2Q,AGD6N3XPM2FBWJ5RWHLC5UDE55YA,AEMI7K7IYACRHQ4ULRGRW6JA23PA</t>
  </si>
  <si>
    <t>R1TK3BJ0V4TTCW,R3 cm92MP896BSQ,R1T1NCJKM7VXA6,RAYIW8N256R4Z,R17618VX40XGBR,R2UJBOPZHRAM66,R183JTRIE1NM6Z,R13S4RGKBN47XW</t>
  </si>
  <si>
    <t>AGGDISUCB6COXRY7SCEYULDTYJSA,AEHVGO7QNRXBJXCIN7ZS2IBK cmUQ,AGCTCXJXG6EKLF6ANAPIKPTAW75A,AGACS7BZV5ZPI2NOFQUC4S6LVZGA,AF4WE2MXXMQUPLKNPGCVP6N3K3FQ,AHX75KI55PFZY6J6PHO7A2AENXQA,AFT3ZU3OLRGDMPBARQP3BOKLGWSA,AFFB7SSARMFDEYKPBPVDII3AFIVQ</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</si>
  <si>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 cm(L) * 39.5 cm(W) * 27 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</si>
  <si>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 cmZQUXB4IVBEZSAFA,AEAFK6ITOXRVS34MTPODTIE4UWLQ,AGNXO5MSN4KKBGSQR3YT26CYYBQA,AGKMK57A4J54JG5OUHPMVGGPVUKQ</t>
  </si>
  <si>
    <t>B07X cm6T4N</t>
  </si>
  <si>
    <t>https://www.amazon.in/STRIFF-Adjustable-Patented-Ventilated-Compatible/dp/B07X cm6T4N/ref=sr_1_13?qid=1672902995&amp;s=computers&amp;sr=1-13</t>
  </si>
  <si>
    <t>AFU4JDUZDD6N5MUGLULCRLUQLHDQ,AGI4QJTBBCTTOJUOUV5X6ROZH4OQ,AGUKIFBPQ5LFT3NFKXAMUVEYNSQQ,AGVBFFFQVNSBYFKF5OKWVY4EPALA,AH4Q3Q5642PKPJSMYRWPYFL3TXEA,AGYUHTEK4JFB4XX5QUITAD2DWWXA,AFPBJHSPYTYE2YXNTCZYAXLQXKZQ,AEDMMO cm4OA7BFGRBDZP2RIROZFA</t>
  </si>
  <si>
    <t>AGBB4DAVTI36DUQN2NLQNXJLG37Q,AG5H3U5TC6HI cm23GAH5FKKIZAYQ,AF53WDXQTVOHTCIUK5YSGJXGVLSQ,AGVGHUTVQQMXT76XTN2CYSHDUJNA,AHXN6UXEHQZVJHLCNWCYHA2IAZQQ,AGTC2E3OIYPYGNKPF2XISDGZWZEA,AEQJY72BUJBIQCYK6V7CIZFEGFKA,AGS74K5IWCYY7PLGQZR7KGVOPCYA</t>
  </si>
  <si>
    <t>R3SSOBQITYNPKB,R3A4C1P3IDXTAD,R3W0T7AI69710R,R33EXPRT4EBMKP,R36 cm7BFMNFGKB,RV1VPXNF6R439,RK6F5JOI2TI2P,R1URGIVAZHUKNJ</t>
  </si>
  <si>
    <t>AGORBC2ADNWTLGRWKCZRO7GOG7RQ,AHW6N3FDZXLXEEXO53Q3SMVFLCDA,AFLGGMV4SBRWIXXHBCHESRA5WMVQ,AHXAAOXPYBOJOTHOOTDEEPQJ7FVQ,AFNROTTTTJQQPZPRJWWPSPBEPVQQ,AHKEHV7YSGK2Z cmEUQYS6LJNURKA,AEFXAZ2UATTLLEZX44V5WMEGNS4A,AHERJ7CWJFLTCL3H64F27OBZBHBA</t>
  </si>
  <si>
    <t>AF37SWB5BJAXD6F2Q74M6HJIHADA,AFP7XI3X4GGJVQCYYPJZ3Y3KZJFA,AFC5CQXBCJCOU4VWP cmLLQV5NJRA,AF5L22PGGUCE6JRZN7Q6CZJMMH5A,AEZQUPHUINOCTERMXT3HOTVPLYGQ,AGLYWTUJ7XAWSKGMRXZEMUHNN3QA,AF2GJR4HSNPC5E7MMHUMDK5QR4PA,AHR6Y7I727FA6UYUHTZYNGOGDV2A</t>
  </si>
  <si>
    <t>B07K cmR8D6</t>
  </si>
  <si>
    <t>https://www.amazon.in/Classmate-Octane-Neon-Pack-5/dp/B07K cmR8D6/ref=sr_1_35?qid=1672902996&amp;s=computers&amp;sr=1-35</t>
  </si>
  <si>
    <t>R2U4L5Y1EI2L9P,R17YBU9W32A30N,R29OI40B53G6UK,R3LHAFK1QLQHX,RQXZDM0PKS cmS,RKN5ISCXXFA4B,R2V6JCQJ8NFGYI,RAH387U1B1AFN</t>
  </si>
  <si>
    <t>SYVO WT 3130 Aluminum Tripod (133 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</si>
  <si>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 cm.|UNIVERSAL CELLPHONE HOLDER: Easy attachment &amp; padded grip to avoid cellphone damage/Adjustable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 cm.|UNIVERSAL CELLPHONE HOLDER: Easy attachment &amp; padded grip to avoid cellphone damage/Adjustable phone adapter fits all phone with a maximum stretch width of 3.4".</t>
  </si>
  <si>
    <t>R2BUP3AXKYUHYP,R3B772KI95MWNX,R7R351CJN43NM,R84AXG1X cm1R3,RYCTR2UZGN6GU,R1VNKAJ163SXLP,R310TJNPM9I9ZO,R231H2ZVU5558I</t>
  </si>
  <si>
    <t>AGGSPBWHNKPM222VK2PCN4PHRMWQ,AHKPIQ3BNCTJ2EVZ3SWK45X6S2MQ,AEZ4XP6EQ5UIJF5YHBGJ3EPP4MOA,AFIND4QQKETURXU76GI6655ZFS4Q,AF6SCWIB7NVHZI4WWZHXAY2JJUGA,AEE2XYKFE3DMNYQTOCBK3PEVORQA,AH7X6273K5J cm64M6H4NHACJNOPQ,AHJE2BSA3PARAUPU7WEXWJ6WS3KQ</t>
  </si>
  <si>
    <t>AFG3EU556AXTCQXSTGYD2A cm5H6Q,AF65DDTW2IWXZ4TJJ7ZMVMH7J35A,AF2YGWDQLV72R cmMOSU2FVQ cmVTQ,AGGMCQ2FU6ORE3JKL6VUTHPQKZZA,AGJK54UTZLRAIC27TJYRC2FITPNQ,AECA5GYEXI5PM7SREQZXQQBLP5PA,AGVJCBYEOVBLWDFZ42IPRVYU25RQ,AEVPRYZLGHNMEZA5BYGIX36LYZXA</t>
  </si>
  <si>
    <t>R274KY6VMEYJ66,R28WM6HPG5V7YO,R3TAACQ304V0Q5,R1R498JDWJDUOK,R1891A cmV6D38V,RVGO6MWYIVZIU,RIR1M6FLP836E,R1K17D4QNJXNP6</t>
  </si>
  <si>
    <t>Gizga Essentials Hard Drive Case Shell, 6.35 cm/2.5-inch, Portable Storage Organizer Bag for Earphone USB Cable Power Bank Mobile Charger Digital Gadget Hard Disk, Water Resistance Material, Black</t>
  </si>
  <si>
    <t>AHDNZMNGM6UT4M2VPRPLZ7EBWCOQ,AFI2AGCYNXV2A3SKAJRTFFX65HFQ,AEPIRPEEOWBOSQVYCEWRUCZJFSAQ,AFVP63GD2YFUXERJWKNLUY3NZSKQ,AGFEBW3IPRHJNCKQUJTJQ2GBB3RQ,AHWNQOAOX5D633L5V54NRQBS6BIQ,AEKO2ZDDNGZ4 cmORVWODMHM7LD5A,AHJUIXMUINDDJJDLRFHQSHGLBSTQ</t>
  </si>
  <si>
    <t>AFD574B3LT7V3OO5CRMLVYUWVDLQ,AH7GUHDHH6BRJQAKZSWN2SRQGC3A,AG6YFIPWZK7TFOKVJJTYNM25TCUQ,AHLAXX7RIGY6XLKCS5X3RRIMJMHA,AHVG34735ZFEUTFNWTE3CN6DUPOA,AGWB4RQND75EY257QYGB2MPW655Q,AFHTTR3AJAXNL2L2D cmTWPIBZELQ,AGQ7HOUDA7K64AQCEWQCKTRE2X2Q</t>
  </si>
  <si>
    <t>AFEDVL6QIKT4RDYRHGMUZAU2JSQQ,AHQQOEE4QQIMIDYPNWVDHOJKSHFQ,AHTMLMISSWFEKD2NMUHWQEZIQYFA,AGMI265U3VU5FUCE4AIUVKPIECJA,AEX4YXQCRJ7VNP cmPBWKL52L37JA,AEYY4VXTPNYVKYAOEBWGAWONPIDA,AGKQDWDU5LWC5OCTKCXLET7EJENQ,AEAQ7J2ZTABMBDMZHCHUBIMR3RHA</t>
  </si>
  <si>
    <t>Used in cmOS battery|Used in car remotes|Used in calculators|Used in scientific instruments|Used in watch</t>
  </si>
  <si>
    <t>AG7XUAMM5BZSSPCBAQJ3YGYSIPXA,AGS6JTKZGW3L2TCNL3ERIOHLMCGQ,AFI4YPCZQHDV6ZO7ZJS4IEGDMNMA,AH7WGTWJ5AZHJIATOQGSXBUJ5ENA,AEQVMOXFRHZEVVSM4JNAJ7T3UHPA,AFC5NBFKNTHLIZE4PFLSCEIUHAYQ,AHWWTEG22SBYSSAAMFW4EKBWFJ2Q,AHZS47WK6D5XJ6FS6DINGA cmRQKQ</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</si>
  <si>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 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</si>
  <si>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AHOXZCFLXIOIPGI7DXYFAI2644UQ,AERATALW2RRDMFXI77X4JJBT23RA,AFCKOCN7FG2KC4PCZZUORJFFGEJA,AHWQSD5JHCOHW7JYN7F52ABQCJQA,AFAVZL5OGYPPWWRW6TJ7XTEHPVFA,AGKSU4ZSIR6TKLSZKM3IHFEH3FZQ,AFPXTEAIUH cmFSNSGOL4CREXR4PQ,AH4TEK5IQCC2BSF2KSQNKQEXAPLA</t>
  </si>
  <si>
    <t>AE4XKNCRFDT42UVC2DCKMIXW4MVQ,AFF4VJIKK6EL5VW7Z7QZGE2JAG6Q,AEV7WXLS2DB6RQA4TZIZ3A3E5L3Q,AGQU cm3GAU6HWOILIQRBR73AAR6A,AFRRHZVMJ63DSEXGYKGIGH7QJYJQ,AE5B4IQUTNKHTVKOPXPIZF7BSVCQ,AHQTD5TF5VW5IPOSAGIZ7VYFB66A,AFHJSGFTBH6DO62VXXNYJWTRC5JA</t>
  </si>
  <si>
    <t>AG2X6MXVRQJD5VE7SYKNUNWVOQRQ,AHHZNQQE76XX2RN65TJO57ZXDDLQ,AGQ36NZXZMWU5W2JFXIK5G cm4MUA,AFBV4HQOSFPQYP63ELMOYRE32V6A,AH6SIN cm4KQ3L4MEBRPK3MNHX6HA,AHSLNF7XKYX4LHL3JCCWY2KKNEAA,AGNSJO5LAO5FKSHPW3UDKZQLPONQ,AGSA37ZLXWHMSL74K3NMUHKGHWXA</t>
  </si>
  <si>
    <t>RPGQI0SP1LWQD,RQ38JN12KFAGP,R3HYEK5C8SAQU7,R3B1AQRLPR cm0G,R2ZAAKRLUZBNOY,RINQEFDY3172H,R3S8DLWTVTZT74,R2889VE9YMT0EZ</t>
  </si>
  <si>
    <t>AHLPMR4VVPOQ2YOHBFOZ55D7OUVQ,AFXQR65B2ONAPVNIFV6RMMJXATAQ,AHKIW5FEJBZVHD4MH7LBRDKXFJTA,AE4XZRBGX3OYZRK6X25BK6UW7KPA,AFA2RHFCGLLADX2Y6VEUWDGJZPNA,AFTW5AE7RXGZCZGGGE5CIVC6ODMQ,AH3VC cmOSINF7Z5TWDQPIJTI7LNA,AHQQ5CAMLDWCOYQLE46VT6DT7T6A</t>
  </si>
  <si>
    <t>R2XES5SVJG8YP1,R3ISE0B84H2FC4,R32PBSE5T01GP3,RF7XT25GUKMXL,R90ADLZBP2L4B,R1ININDVW54554,RSL20NEE3 cm3Z,R8NGRUX0L544R</t>
  </si>
  <si>
    <t>R12NQTT6JQ7IUU,RY86UV8SMZI90,R2AAYZE6G6UIAU,R39Q207BAEQQWR,RSZFFKU0IDHKS,R2GFFY2F5H41KG,R36TOBMRAZCRCQ,R2D cmA2LKZOX95</t>
  </si>
  <si>
    <t>AE6DY6YWTSSE3XNHDXZDGQM2JL2Q,AES3UPSNCD37JZLHZ3OIILRLLLCA,AESL7YEFFKTIZRBEDU cmD56K6VQA,AHEV734TKPP6CEJPWIMMHA65SL2A,AGBLMQ2TLWRDFQ32LGRIVVPYOQVQ,AHKUSAJGBXVQQSDC4RCKHF6PFODQ,AEPEJSIYSFPXKOXPS2QHZ7P5VCIA,AEU44FW4XJBDB33N4LYZMVLOUYOA</t>
  </si>
  <si>
    <t>https://m.media-amazon.com/images/I/51RTfgkS cmS._SX300_SY300_QL70_FMwebp_.jpg</t>
  </si>
  <si>
    <t>AFCKVOFM46DHVEVU7M4ABUCXDLLQ,AH6ROKDEOWF5LFGRK4GWLYNSO6YQ,AGWSJPW7AT2OTWNRZGK cmRT4TPYA,AFX3S2XJA42O4HP6JF2F2MM5XGFA,AHZJIQSIZULMCKUVKKUV7WG5PEKA,AGSOOGPVVNTJXHSJK7FBA7ZJHIHQ,AE5BCR4FI23IPEGD3ZSDWOGO4ALQ,AGJ64A22CHS6NGAE6LD7G7PHCYKQ</t>
  </si>
  <si>
    <t>R3S29FN21O2 cmZ,R11MO8HH0GUD1M,R3TQJKN7EJKGXO,R1TC8NPQAQ5J3C,R1PFTUO42S9ALO,R3GFV68WKN08V3,R2Y75UNA9CGD8E,RV7AO8FJ14RY7</t>
  </si>
  <si>
    <t>RU005HHB0U3FV,R2OH909YAN0NWP,R2QUS4TP2AQD7Y,R11IIB56J49ZMK,R27X20M16J5I2V,R3LJECTJJCP cmA,R1VLU5EP1LPYG5,R3N7Q2Z3RUDS01</t>
  </si>
  <si>
    <t>P cmicrophones</t>
  </si>
  <si>
    <t>AHICRWO4RPGT5JZX5X62PHKEIOAA,AELSKKUTL4Y2Q3KU5GP2L33XVMYA,AF34EG2TFEJSS6JCF6KVYXWFVKMQ,AFNLHG3TWOKXCUUSVQRLFJUO4EQQ,AGRLV5DOERPIHD7M2T4BROBCH5BA,AGSKNL5Y5BXTBFEM26LRS26MC32A,AH5PHT6FNGEAWO5L6B7DQSYHZMFQ,AEEFS3FOUKDT4GU4ERN6AO cmHTFQ</t>
  </si>
  <si>
    <t>AHFX3A6IT3PFKH3WJU3BR cmOAOIA,AE57P6GZXORH2I7GELKYG4WF44EQ,AEYYJ5PIFRCXNHS2EJPMJUGTDEZQ,AFSUJDWQ273XNSVOHS2DODGGBVYQ,AGKQW7XWMS7MUWWL5OHMRKRJCIBQ,AHUIE3AFZ4L4DOWE6HF5XUXBWM7A,AHBJKJCUV3CH6774KEAQSRLKXU4A,AHCP3IJRF3CCTAK5LPCJSWLVMCGA</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</si>
  <si>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</si>
  <si>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AGZRJIMJCQUUHZG34JSIL5PSXGTA,AHHGP3WIV7RMRVERWVUEYLPYXYHQ,AGB2GEXGTW7TMVVAND cmSSXHC45Q,AHMRZCSYJPOWABVP3722Z6YZR7KA,AFILVH3E6XXNDPWWK5NDSVKXLEHQ,AG4V65HMYF6P3SFTT3ACUTVJ5ZWQ,AEYUOB6DIP2L2UJDHWMN3TIFU2CQ,AE3BKBMK2CPOW3B3NOAN6753O4TA</t>
  </si>
  <si>
    <t>AGKET6EBMS4XL3NJXMR2JOPTFO5A,AEWBMDGEZ4X45MQ755DGGWVOA5PQ,AEDWE7SRSLUC4O4UBDVW2PG6RALA,AGP2G2TDF5Q5HZECH6MKPXWAFWDA,AHHLEAFO3POG5JSN5OBR6S23N3PQ,AGNPEDP5PPB3WS77KHG6YFLDZRUA,AGEZS5T62DR6 cmVOT6PTWIKB5G2A,AEXIQRY2ZR6B6GRHEYZEMLUEUAQA</t>
  </si>
  <si>
    <t>After 20 days of usage, pls don't buy this product. It says 10m range but after 30 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</si>
  <si>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R2MDGEL cmDX7QG,R2LQAWSINTMSEV,RJRZYF6J55OCD,R1GQRPLQMYKNC6,R29DSMGZH30105,R1EDPIX8TYMOOX,R1DU2WW6ZJRU4M,R3O68SXAARCNVV</t>
  </si>
  <si>
    <t>DIGITEK¬Æ (DRL-14C) Professional (31 cm) Dual Temperature LED Ring Light with Tripod Stand &amp; Mini Tripod for YouTube, Photo-Shoot, Video Shoot, Live Stream, Makeup, Vlogging &amp; More</t>
  </si>
  <si>
    <t>R8W5BHTVFMCB2,R34BR22MYWCGQM,R1D3IFV0IYNC39,R1K5TK6UQ9WLRX,R1V2N0TIMCANVI,R2UOCIGLOQ0CAD,R1JGKZGY686LSU,R3 cm6K3CTECGER</t>
  </si>
  <si>
    <t>AECNNZVKQPR25O2GJGFWLHBH367Q,AF56FEP276BYOI3GE7GYBD2GONQQ,AHN5GS7H5SE5ZCFJH4KQOWDUKARQ,AFDIF43EHQD67SR2HWPO3W6B7FDA,AFUVPBEMV5BKKLHXC35CUJ45FV6Q,AGWTCY3ED5Q52QJA cmXUFJ32UUGA,AE2IJXBP54QRMOS6COSQSEWEJ6TA,AGGC7EXQIXQQET64Y4ZRMOZBK46Q</t>
  </si>
  <si>
    <t>AHAZZ6OGFULNRHTS2SR7HAH223NA,AHNCXTHT7W36ICJ75NEKWWA2AK5A,AFMD4SE25XE75YQ5PNLPNHC7NGPQ,AH3DPG47VN4IXIXJOLBB4IYDHCSQ,AGQG cm2UQZEIKDZL6CHD5 cmSWKRQ,AGUUT3CETO52AO4E5ZCNGSFGLEFQ,AHBXADPUQXAIJI5XTHUKDWD3OQLA,AGEFHKQ5LOZMS63V47JBZPDDQI5A</t>
  </si>
  <si>
    <t>AEKOR4KOS cmLNF7H2XKEERKJ4XRQ,AEMVIKFENPWUSU4YOQKPSDR2MLPQ,AHKONLROYYEFMPWU5WN7NC5VZIEQ,AE3Q5LLITMWIVXRKSDTAIBKUX67Q,AERW2VF2TNA3IAT752HDPH76RFXQ,AHYXOLB cmSIEDFBT2ZQZUWIT75UQ,AHSMRRBBAXRO4SUTY5CLNUTHR5BQ,AELVCVKV5L55NF25RIF5XOTZLBRQ</t>
  </si>
  <si>
    <t>The 18-in-1 multipurpose table 6-height quick adjustment Min- 54 cm (21.25√¢?¬ù) Max-73 cm (28.75√¢?¬ù) surely accommodate all age group. Quick and effortless 3 angles adjustment of top, no tool required to assemble or adjust height and angles</t>
  </si>
  <si>
    <t>Portronics Ruffpad 8.5M Multicolor LCD Writing Pad with Screen 21.5 cm (8.5-inch) for Drawing, Playing, Handwriting Gifts for Kids &amp; Adults, India's first notepad to save and share your child's first creatives via Ruffpad app on your Smartphone(Black)</t>
  </si>
  <si>
    <t>AG7MI6MZP3GMUTO65QNUR25VP7VA,AHBZCVGYU7BO7DCSNDWCXK5GQP2A,AE cmWB3HNGTTXL2CN4FR6NFXD5GA,AEDRNOENRBIMTJ75EUOOTKRN7YOA,AE5GXCIX32PZKCLESSPQFXILAPNA,AHM3VIGOFAIX3B5LBTVFIH3JPL2A,AGN44TXNKAN6TOS4VEW5N347GCNA,AHZZISWHBQV4TL3MKOJTH22IUNIQ</t>
  </si>
  <si>
    <t>R2ETD6AVA4AFF1,R3CUOW1DUP8N92,R3NYD5UBRVJDWP,ROK6Z cmA5J3HR,R3GWUP5VQM4PIW,R2DBDFFUMF72A7,R3CTPZMQDFCSGL,RDDDVU6EMW3OP</t>
  </si>
  <si>
    <t>R322EU1EPO0EFK,RKIITDXE4AGW3,R2MPRUBHGVAK2R,R13E9GP8EQ cmZ3,R2ID65YG8CVX9K,RX6LRL2BB59G,R1K208FSP9EL6F,R1QH3BPFU8VE89</t>
  </si>
  <si>
    <t>Zeb-fame is a USB powered 2.0 speaker that supports an AUX input|The 2.0 speaker also comes with volume control and produces scintillating sound experience even while being compact|Drivers 5.2 cm (2.04-inch) x 2|Impedance 4 ohms|Output Power (RMS) 2.5Watts plus 2.5Watts|Country of Origin: China</t>
  </si>
  <si>
    <t>AH6LPYJT5UBJ7CIEWVHDCNQAGWZQ,AFG4CVSEFXYGJMIHZKX7JGGLCSZA,AFEXNZMRCU4SZFDGWRO6P4 cmOGRA,AEUTWNKAMWBUEKXPNPWLZAV2PASA,AE4WVGQ3VRHKHQN3CNM7NCZL3BBA,AGQA6CD2EAQHTFTTONWV6IBD4PLQ,AHXVDMVAJ3EJF56HHLY7CHZK5ULA,AESCIZFPXLL5RG2IAYQEL5V2KNDA</t>
  </si>
  <si>
    <t>AGDI3 cm73SM6W3GZTPAXJ23GNXUA,AF2WVFRQZPM6MC653VXOF46XYNSA,AERSG63VY4JYAZNAFLHC5YBE7QYA,AGD7FEEGW5JL5H2DY4PAHXBXEOBA,AEYPXM7M4FENXD3QMAU2DHWJQSMA,AFR23LRVE7CTSLJBHQFDNYMX5HFQ,AHSNDUCUGAHGPOTD4PIVFRZK3GBA,AEV2ZXYQ2Q4ZKT5EADCYWVI62Q5A</t>
  </si>
  <si>
    <t>AF6FWJDVYLDXCQ3XUAMYDIMTDE3Q,AEVREAMLELSSIBFZAFMHJZHZOCEQ,AHFQHRUOXMDEODCDMN7DAH7O3XUQ,AFMEP5X cm2UPBSXEMETTX2WKYZXA,AHP5XVXHFNOISFJBZ3NQX75EC5QA,AGHNC3MCDVNFBHJE57OTC7AOT6YQ,AEYTSGFWZ4ZRHMCUB3CPKEWFHMEA,AEDKRMDACO4VWC4ERJ42X6USUNTQ</t>
  </si>
  <si>
    <t>DIGITEK¬Æ (DTR-200MT) (18 cm) Portable &amp; Flexible Mini Tripod with Mobile Holder &amp; 360 Degree Ball Head, For Smart Phones, Compact Cameras, GoPro, Maximum Operating Height: 7.87 Inch, Maximum Load Upto: 1 kgs</t>
  </si>
  <si>
    <t>AGSYXGAGS3QPCXMCULCHPZHVZY3A,AGYI2ZNVO366FOQR4EPOZRQFKZHA,AGSQMFOIENJJKSUCLBBILKW2Y3SQ,AG43V5KMRNBDZHB6JZNM2RSJGEHQ,AEKKUECOGRGJJGSMDTDUTI2JKL5A,AHIA cmMGVA72WI7Z7AH44ID3AVUQ,AG3WWBPMVIMZILVOZGYXYAA5M6UA,AEB3YEBRITFKRFWRJ6F7VGPIR6FQ</t>
  </si>
  <si>
    <t>Portronics Ruffpad 12E Re-Writable LCD Writing Pad with 30.4 cm (12 inch) Writing Area, Single Tap Erase, Smart Lock, Long Battery Life, India's first notepad to save and share your child's first creatives via Ruffpad app on your Smartphone(Black)</t>
  </si>
  <si>
    <t>AEKIHWXMZFS67F2COXCDUERH5PXQ,AEEOKIYMOYNGBWPWP3FJDCRYU cmQ,AFSV27BUBBO4RXKL2XTBKTIPEOSA,AER7VVMGX6M6QAMBZFMCQ6A7MZAA,AE5GTUXFCCPSGKHOEKPPBZXXFH3A,AE23WGYTUMB5R6JJMBU4V43JIW7Q,AFNMQJFHA6ZOCOGA7SINBVYAUIPQ,AEXW3VTOJOMHJUJV5ZQILFLJYNQQ</t>
  </si>
  <si>
    <t>LARGE, STABLE, PORTABLE FOLDING TABLE: The folding size of our laptop desk is about 60 cm(L) * 39.5 cm(W) * 27 cm(H) such that it fits upto 11-17inch laptops and also a space for mouse. Built-in iPad stand groove for holding ipad or kindle. Our table comes with a table cup holder to keep your favorite drink within reach.. Size Name: Medium</t>
  </si>
  <si>
    <t>AG65C34LATM4J3ZFKJJPDNISZKUQ,AG76GICZHJGA7YVN4TORX36ONVYA,AHHIHCEKEYDIRPJ5W7WXGLB3E66Q,AFYSF6635O2EAPR4GMVBH74FSIFQ,AHAVRPA7Z3PKTTWVBVUISCKI7RYQ,AEDH674UH53A5FKLUZC cm5LVKUQQ,AEUK344UA4FNU4PR4AWSPKWX5PPQ,AGPAK6ELVZPVKQ7GEZ7IUHNK2C3Q</t>
  </si>
  <si>
    <t>AG3G7G2DUJKN5YMCOYZNCADKKJUQ,AH44B2X6AT45J37MHHTU6RROTR4Q,AEK7LRAV4F5SJOHLTLWOHW2HGDKQ,AEJNQ7HJWCUBEAPBJY3WNA4KYCSA,AGQUWP2W5FV cmMXE3TITGSKHVW7Q,AFVIOYI64LWX7ZMVHYEMSMPMGEQA,AE4KGK2WCG6QWH2TOWODVEN4F5OA,AGB3BMFYPRZH26CFIYKTDIA3NGVQ</t>
  </si>
  <si>
    <t>R1AY8EXPHPWDDR,R24503W0UJGTMU,R27P97SD5T4MUX,R11RMBECT7059U,R3RA6FKE9WX9 cm,R1EG7C09VOFN8O,R18T3RD211CPKE,R1Q9BAGEC9G5VN</t>
  </si>
  <si>
    <t>AG7KK4DGWS4RKQ2S7Z7KDSWSNT6A,AHQO cmTZCJLDZWHA4UFRGXE3ATNQ,AF3TCDSYBVZRSHE2MU3NV74C7YPA,AG4PLTD4U6CPUFP5VA6TUWM3V5RA,AGLZNLY63W3AQ3LE22NHKILAS2UQ,AG7CR672RR6AWBT7I62TSPGNS2NA,AGJL2UK2F3UGV6J6SLRUCOI4CJVA,AGVCLAOUVKP6ZCUZFCPDPBYFYJKA</t>
  </si>
  <si>
    <t>AHN4S54X3ZPVWJIMQEQYFTMAOISA,AE7EIACCCS63A5SXBSEHILB7XLSQ,AGJZM5HHO4DOX3Z3I5S4KIM2LT2A,AF23H6B4AVCBUT7K2UMY47BTZ3HQ,AFWDFNYIE6OCDEN6PENSKU56NWKA,AEL5RQF36JGHYWOMKBKVXENLZ cmA,AGOFYY27SNJHGWFH2VFUC76JA7HA,AEJYF2RUYV3RI3XC7HWY4UO6F63Q</t>
  </si>
  <si>
    <t>RS75FOY13AIG9,R3E7YWE1ALH6JF,R2L2RD1CNKUYC9,REHZ3AO9 cmIAV,R19S8PMWV5DGXC,RC85YP cmOFPON,R1LU60M8E0H6MN,RRNOZ5CUP4LFK</t>
  </si>
  <si>
    <t>Aparna,Anshuman, cmA Awdhesh Kumar Gupta,Samanway Koley,Junaid,Raj Chavan,Ankit Thapa,Rachit Garg</t>
  </si>
  <si>
    <t>Wacom One by CTL-472/K0-CX Digital Drawing Graphics Pen Tablet (Red &amp; Black) Small (6-inch x 3.5-inch)(15x8 cm) | Battery Free Cordless Pen with 2048 Pressure Level</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</si>
  <si>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</si>
  <si>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</si>
  <si>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AE6TTPY5R4YW3XHTPGX6CGHLMVGA,AG5CBSM4UJ7KPPFIQGZPIXASGR2Q,AHM4EBIS4ZE6DWJJBGCJ7OPTBA4Q,AE5M5KSBCHDULWFU2S2YB7JAWQDQ,AGMVFFHVHR6DR cmJOOLWQCN5ZXIQ,AECKGXUASU4IXEIMUNT2ZGT47JPQ,AHJVTASYJSVOZ7XSEMDCWOK3X44Q,AGWG3P5XN6X6JHXKXXOK67JWZRXA</t>
  </si>
  <si>
    <t>AHRVMPX2FGGIB5LCJFVMAHO7JEHA,AFG3EU556AXTCQXSTGYD2A cm5H6Q,AHW5MLVXYWBRYXXWXGQEH27GVVPA,AGD6XZR3ZUKMJYLBUAWUB4B4YLMA,AHNLTOBDXT2YN4GT5PH6FCZAYZLQ,AHDH2HUAAI2BUJ3DOD5HUQIG3EJA,AFVSLNLGZJITGITPXVRIZPHFK6BQ,AED6JXY3SFVHOYMZM4MBG6D2LGAQ</t>
  </si>
  <si>
    <t>AE2XBDOYDMXVHS6NWFKR363SXNEQ,AFEWNQ3WHCXFV334RKDY6TQV5F2A,AFYHSM4NZORPAYX4P6XIV3OPZE7Q,AGGJTBH2YKIJVXXHKKLZGI7BD cmA,AGZQ2GV6RFFSGSEEGZCEA55XSYKQ,AF6RMANVDWWGUPHGAQGEI523WDTA,AHUDYFZ2QJF2XQNTH6OYYHJIDGHA,AEOJR4XRHE3AQOTMVVOIESTP34IQ</t>
  </si>
  <si>
    <t>R3TGQK7IIJLS03,RUOMB8W6YK7QR,R3CFBAHDNZG57Q,R1C5UGJUKUS15H,R3ERTH3R5JIJFV,RPRA1IC9U989B,R2W cm1JXL4364G,R1UCY8XB55U6XH</t>
  </si>
  <si>
    <t>AE5B5BRM3KRUUMGH2DOGYGFHAEAA,AFY5TPNWXE2RPD5FGQR3WHF3J27Q,AFH3LWABFWVDV36O4EA7EDMVB7OQ,AGVLQO56YOIYSE6RU3B634QL325Q,AE56AJOPJC6V2NF73NNWOLPERPXA,AHWBMGU2SOK2A2UZBXGWF5O7Q cmA,AEVYMGVYSOXKLLJGQNUBA63NQXOQ,AFT7U6QBELQJ5BQILAGPDITY26FA</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</si>
  <si>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2.0/1.1|Universal Plug and Play, no drivers needed.sata cable for hard disk can carry and use this USB to sata adapter anywhere ?(This adapter not compatible with 3.5" SSD &amp; HDD, Not support IDE interface!) Length: 9 inch (23 cm)|Indication: sata cable LED light indicates Power and Activity status. Red Light: Power status.|Compatibility : USB to SATA converter , sata cable supports Windows 98/XP/Vista/8/8.1, Linux , Mac OS X or above &amp; PS NOTE -NOT FOR DESKTOP PC HDD ** LAPTOP 2.5 Inch HDD/SSD only</t>
  </si>
  <si>
    <t>AG726NQTX4GKLFNXFOAQBFA6JQGQ,AHAI3QJ4Q5GQAQRQTSJGPR3BBVYA,AETDBRTOHY56QNWI57VHDA2C57HQ,AGLQDF4STKEC43X7AGQ4HR6SFKFQ,AG4KWB76KAF53ROOZQ5NG4KEAUIQ,AF3G3VBMX7MF3ZNHNO4C737BYZVA,AFALR44LTLTN7PHHQNB7HJDZMEZA,AE5WPJODNCWCZ cm cmMXZ4DKDVIIQ</t>
  </si>
  <si>
    <t>AFIZUD4UBB67LGWY6CVLRHKA75IA,AG2TD3527KNZZNE46UL2AK56FSZQ,AFEIKYOYXJ5RNF3MHQ6C5U7Q3ZWA,AGON45QTQGUA7BQ4YMU47OFR7A4Q,AEEZJKFACBVCAW4R5 cm45YW4GGZA,AF2CV2NIYSCEV4XH4K6AHNDAJL7A,AETSE7X7ADVJXJYX6VW4SJAX5SKQ,AEDH7DZL7EV37HNO2Y774YFM6SYA</t>
  </si>
  <si>
    <t>RJW0MA6VZOJLA,R3J2O4XRRJFQ15,RVIOYPQ1ULDAW,R6Y5P0TXY8RZN,RRNZU0RMAOHLI,R2847VR34HZC cm,R2JI2VU4R585F8,R245AZKOPK5DPI</t>
  </si>
  <si>
    <t>Zeb-Juke Bar 3900 is a soundbar that has powerful dual 5.7 cm drivers and 13.3 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 cm x 1Sound bar 5.7 cm x 2|ImpedanceSubwoofer 6Œ©Soundbar 4Œ©Frequency response 55Hz-20kHz|Line input 3.5mm, Coaxial IN, HDMI (ARC)Max. supported memory size (USB) 32GBBT name ZEB-JUKE BAR 3900BT version 5.0</t>
  </si>
  <si>
    <t>AFTZBO4S2Z7Q6UL72EUKGZRTVB6Q,AHKUVXCYKFWABRPLWPL443YZWRSA,AFRHLDDQVRCW cmDMWG44BGILASLQ,AEYPS7OXOCZW6EHN3CGLBMES2IEQ,AG36G3XPHERLKRDG7XYQ2IWJWPIQ,AHQ6JV4TKZKOSAQ6TQ3IAQW74MMQ,AHCCFBKMNPTBDV2XEM4UTUKRCEPA,AGC2F645OAT43MZ3FMQT5EWJ7RBQ</t>
  </si>
  <si>
    <t>AE3S2ZAEMH765KUJ57DR6HBZBB3Q,AHSIVUNTJMI5S5AJGFDE5EDQ355Q,AGQUDHV cmBW7DYS2HT5HA3QCZIEA,AFNXZNINQLTHKVRFI37VQAAFFGOA,AGVKQNHNS7PQK63FIB6EVC5GUAMQ,AEHZ4NOZ5SIDQLGODWS4UZ6RVQJA,AGBVAEUPMWYCDQIKNAD2DXEYWXZA,AEOJW7OWUZROZ6Z66ZQU33Y2ZYLQ</t>
  </si>
  <si>
    <t>Printer Type - Inkjet; Functionality - All-in-One (Print, Scan, Copy); Printer Output - Color; Connectivity-USB, Selectable Resolution : 25 - 19200dpi; Scanner Resolution - 600 x 1200dpi; Apple Airprint - No|OS Compatibility - Windows 8/Windows 7/Window Vista/Windows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 cm x 15.24 cm, 12.70 cm x 17.78 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</si>
  <si>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Samsung 24-inch(60.46 cm) FHD Monitor, IPS, 75 Hz, Bezel Less Design, AMD FreeSync, Flicker Free, HDMI, D-sub, (LF24T350FHWXXL, Dark Blue Gray)</t>
  </si>
  <si>
    <t>AE5D3EMPETKIA4VU4SZU5UIHXKQA,AFF76KWK cmR6GNPUXKEBO3N5YTZA,AEXM7ZELXVFNAKRTVDJ5RAK42KRQ,AHYHKNM6SBOIEHGTSR3YR4QMEZMQ,AHYDPSGRW6OTHG2H7LYZVV6SHZ4Q,AGQQ5W4LCISBHXT54SYYCIS75C2Q,AGLAQV6LP4AXJ cmGURQX3OUNTYJQ,AHTBXGFU2EAF5DIC3PT2MVAN2BFA</t>
  </si>
  <si>
    <t>AGMYVYGTIGHQQDKROQZHYI67AW2Q,AFPW7SWJI6ESX22SYZCE226UKRLQ,AEKY5 cmK5HRNNZXVWGT57CJWHCDA,AHRQ54DIJ3ABHV6LPYMZWEWVBPPQ,AGLQ56XIEU243BB6V45WIIMI7UWQ,AEDW5CCSPBHRUFSD4KHK4EYEINSQ,AFAODJJHXH3RGOQXKG5D6NLOMRPQ,AFQS7C4WBSQEIHHQ5G3I5OWJLHKQ</t>
  </si>
  <si>
    <t>AE cmQ2RLIJLZPBV65R74ZXYWBHDA,AEDKV6ZUXIBYYQJBXOHXB3DZLYWQ,AEHWYKP6AINWLLGVCZXRT3GOBT6A,AF2LJJNMXJZHEEWT4GCNWPSLFPIA,AGJ3VD6VNEK cmGYVVAS3ZFSISKMA,AFVY6A2WBGEYOPAJNAZP6J44H5GA,AERWNTV3FQB42AN6DXOZ24NJGOBQ,AEVHDFJPXL5VW4EUXTOBVXCPZA2A</t>
  </si>
  <si>
    <t>R1LREWJ cmBQIRO,R2HU0UF6QY4WZD,R1M3HZPOB2BCPA,R3PLOVWNC48BP6,R1K70M5N1R1FLT,R2HZYR1RYPYEVR,R6HSVD0DMTQMY,R6X92GH1ETNJ</t>
  </si>
  <si>
    <t>AFZ7BSWDEUCVHARR4CX2UCO5VZEA,AHFKTS4EHCDCYQS425TALOSRSNHQ,AF65MII cmJTPBXOMJVXMRXJO564A,AEUDRXQAIOQFAJMC2HXHA5I726VA,AGHNUCRUYQXMP4652XV7ZVK5DPMQ,AFJQ6LWTWGENRRJXZLWWX27YREJA,AFWKRJGICXU2EXDCHLR5AXV cmQEA,AHFOGTDIQHP3LINYF4EQOBZ6GKZQ</t>
  </si>
  <si>
    <t>RUPESH BISHT,Sinoj Mullangath,Charles,Sanjeev Khurana,Dhruvil,Pradeep,Tcr,JULFIKKAR MONDAL, cm</t>
  </si>
  <si>
    <t>R1VOPN2U7TR5UG,RCVPU4XZ7O68C,R3AAGR6XT4RZOC,R1D1CF1TVUQET4,R2ICO6IKYO6I6A,R2JZS7D3SMFU1T,R3FZTFENXG cm9,R3TK26WSQHBGNK</t>
  </si>
  <si>
    <t>Tabelito¬Æ Polyester Foam, Nylon Hybrid laptopss Bag Sleeve Case Cover Pouch for laptopss Apple/Dell/Lenovo/ Asus/ Hp/Samsung/Mi/MacBook/Ultrabook/Thinkpad/Ideapad/Surfacepro (15.6 inches /39.6 cm, Blue) laptopsss</t>
  </si>
  <si>
    <t>Portronics Ruffpad 15 Re-Writable LCD Screen 38.1 cm (15-inch) Writing Pad for Drawing, Playing, Handwriting Gifts for Kids &amp; Adults (Grey)</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</si>
  <si>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</si>
  <si>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AHAV4CJ cmF5EPFWOHKYSWKTHHKLA,AEKLUTZJ4NAMIM57BQ2PMV4RGR2Q,AFJXXS2L6HWWPY3JISX5SCNOEJRA,AG3W26PYXB5PZLCXPAT3747IYCYA,AFICN5SUTEMROEAXGDQQ6R5DWIMQ,AFWO26UIM72Q7ZPHSQ3DUGDM6H6Q,AERVTE2EIAQT7NEI6VGV4DJIUXCA,AGOMT3O5U4TB4TZVFQFNDKP5GT7Q</t>
  </si>
  <si>
    <t>AHGPGK7X35WHOVKQHT3OCUQ7KJNQ,AE7SXDPE4UX5MOB32PS4V63RPVEA,AE7DSLIHNWRP33ZULLHXQA4KM5BQ,AHG2ZF34JUE cm4ZYKFDRRUIKDIXA,AHQ2DKS5UNONNHOGPYRRL3JMYFBQ,AEFES7Z2WEM3TVJHVRRRPIGRRXVA,AFOLBZKWUZVF4PQ33ISHI3DEFDUA,AEDM7KPWGF43EOIT2OHPQEMDTBSQ</t>
  </si>
  <si>
    <t>B09MKG4Z cm</t>
  </si>
  <si>
    <t>AGNLXH7GFRBUEG3GEYNDW6B6Z55Q,AFMRUR3XGB44Z6JGCPGIS6B7MXDA,AGERS4EZVITFCCWLQIZ7P4XAEAEQ,AHEYB5YSDOJS2CX5ZYJGEGSQ4JEQ,AF5EHB4Q72MUV3PTDIRKOU6RZJNQ,AGPBIM77 cmHJZPR4GROXSNK3GOFA,AEQ2EQIV34AERSJYG3RO5D4RPS7Q,AGZQCU7SW5KKYPSR376PM6UUQDAQ</t>
  </si>
  <si>
    <t>https://www.amazon.in/Dualband-1200Mbps-Frequency-Directional-app-Parental/dp/B09MKG4Z cm/ref=sr_1_420?qid=1672903016&amp;s=computers&amp;sr=1-420</t>
  </si>
  <si>
    <t>Orico 2.5"(6.3 cm) USB 3.0 HDD Enclosure Case Cover for SATA SSD HDD | SATA SSD HDD Enclosure High Speed USB 3.0 | Tool Free Installation | Black</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</si>
  <si>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 cm x 15.24 cm, 12.70 cm x17.78 cm, Envelopes (DL, COM10), Square (12.70 cm x 12.70 cm), Custom size (width 101.6 - 215.9mm, length 127 - 676mm)|Compatible Cartridge: PG47 CL57s; Page yield-400 pages (Black), 180 pages (Color) (Optional-CL57, Page Yield- 300 pages color)- ISO Standards, Get 1 set of PG47 and CL57s cartridge with the printer|Ideal usage Home Small Office</t>
  </si>
  <si>
    <t>R17OSOGCSZ1TU1,R2V3IDY4X5DO07,R10YPJXXLIT9PF,R2NI83SF805SZB,R2O53KW0B4KLDY,R24235I5D6EXHG,R2AT cm75K287E3,R15Z1PSJ93SSWJ</t>
  </si>
  <si>
    <t>B07YFWVR cm</t>
  </si>
  <si>
    <t>AGVK cm3HYXDY24CDSPW7OCLKBY5Q,AFLU4N3XW4NR5F76OYE32MFHFNDQ,AHCTMBY6ILZV6NI6M6AMLCOF4ICA,AF cmAZH6M3TVEIJMUB2MX7OYSKSA,AFVHSUME3FXLMVWOAUMSW2FQY5OQ,AFKXPQJBEVNNZLC74ISHNFVCO6CA,AFELQDSWBB36DNLRMGBO2JO3C7GQ,AESUWQB3L5GNP2BJPUD4MXJ5D7EQ</t>
  </si>
  <si>
    <t>https://www.amazon.in/Imou-Security-Advanced-Surveillance-Detection/dp/B07YFWVR cm/ref=sr_1_433?qid=1672903017&amp;s=computers&amp;sr=1-433</t>
  </si>
  <si>
    <t>Xiaomi Pad 5| Qualcomm Snapdragon 860| 120Hz Refresh Rate| 6GB, 128GB| 2.5K+ Display (10.95-inch/27.81 cm)|1 Billion Colours| Dolby Vision Atmos| Quad Speakers| WiFi| Gray</t>
  </si>
  <si>
    <t>https://www.amazon.in/Snapdragon-Resolution-Refresh-27-81 cm-Display/dp/B09XXZXQC1/ref=sr_1_437?qid=1672903017&amp;s=computers&amp;sr=1-437</t>
  </si>
  <si>
    <t>AH6ZYHC4ECJ56T4GGZCL6MITCTMA,AE4TXVJAXHK5R7IELJNWWYHFIN6A,AEIJ7SPIJQQGYL2ILSVFV7L7KUCA,AGPQF6FIRVMT534 cmDQOPD43MABQ,AEWSLNWPA73PVMUGHDJFRBKEAPSQ,AGBYFOYR3NI4NL3YQNDGZZF2IK4Q,AEM3QOT5IZHF2LEZT6LFD3OTDOLQ,AHK3VCLMISL3QD2KOQSW6WHTC6QQ</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</si>
  <si>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 cm X 7. The extra long 700 cm tie can be cut to preferred lengths and re-used|Adjustable size to meet your different need.The strap can be cut to size easily. You can cut it to the size you want|All Gizga Essentials Products comes with 1-Year Peace of mind warranty for failure to perform as promised</t>
  </si>
  <si>
    <t>R3L1T1SL8IC3UH,R250EC6F25GMQ2,R394W20XOQRZP5,R2QGR6SJBD2P9Z,R186IO80N0J27F,R87MN20OCTGUO,R371G cmZMTM6ZS,R2ELNQ06PADW2K</t>
  </si>
  <si>
    <t>R1YFWBTKE811UK,R7JA1V7MRE cmB,R21GDLJZA5TI9W,R1O4EEFOQBZ0JO,R15B7E5SEJPSZC,R197ZA6SKUG991,R3ND0LPTOXRICR,R2NAFIJTOX2QVU</t>
  </si>
  <si>
    <t>R367C8BV6Z0S2R,R9M1ZHBVREOSZ,R1B2QSKDQHE9QB,R1Q0759SBMZ8Q0,R3TSRA5SXC5XJ9,R31U43BO6 cmP8K,RICP1UJVB4PBJ,R1T3MQ9K7LNI8D</t>
  </si>
  <si>
    <t>R2HI3320WX2KM4,R10IFN992C8DZK,RCUB5N7M7W4XM,R3PSGENDBUUIVP,RJ60KRLZG27ON,RV54JVI6B cmEA,R1FU3HL7CR7VVB,R23MCK9MV2XQ7W</t>
  </si>
  <si>
    <t>R27KFK4I73JLFE,R8V781K3EEXOA,R1MJD5E998G25Q,RNPXYD8APOUDV,R1C5WKDF78NSE7,R1T6TU1EH6B8FD,RAT cmF628XERW,R1ICHIF70ULN6O</t>
  </si>
  <si>
    <t>R1QL22IXTM3HYM,R2BCCQQ cmW4X56,R8MW9P91PIMJ3,R1IR8LR4A6GBLG,RO0DFX54L3NCC,R1KTHYCCXHUBFI,R19DP6TCU06P4W,R30Y585J7G8SHZ</t>
  </si>
  <si>
    <t>AH63HFCY2DBQCGPIVKPHXNHTA7WA,AFWFWVCRK5WBT2KNQO54ZRY6EGGQ,AEP4K42PEUOFUZBSUUDCSQBLE3AQ,AHR6J42MLK352GDZSY7SDIR7FRAA,AH6SYTU35PM6FS3MY cmZE2HUHX5Q,AHOUXQHR4KHOOR6GRVONQNICCGGQ,AF3RAGM4J65OMFTJPKIZ5EZSKDNQ,AG5PVVOM55OQOZLE6RR7HRGV4E3A</t>
  </si>
  <si>
    <t>AHL435VQHZZXB545DXGLIZSACFOQ,AG6OEN75DD6ADCNOYEG cmHZRI22A,AF3CWTDKJKG76CDV3IL6X72ZC6EA,AF73CGOZKN7MGOT7NZBIJFV35UQA,AF4 cmSAMBV4RKGO4LWDE4LY5K2QQ,AGVG3B4ICKXGMOKDYKEOWIAO7LSA,AFVLASKUEKD7ILQRPFL4TAUJAUUA,AH2Z5DXERV53SFHROV27HKERTZPA</t>
  </si>
  <si>
    <t>RK1D5GNVFWW81,R1J8O3B5JA0UAZ,R2MSW0Q2BS0Y0P,RSN8DME4 cmZOS,R2FWC32CELK3AN,R1S08DNN0E78R7,R1ASEJB3TZPPVG,R1X9I04FF3QE0A</t>
  </si>
  <si>
    <t>Printer Type- Ink Efficient, Functionality - All-in-One (Print, Scan, Copy, Fax); Printer Output - Color; Connectivity - WiFi, WiFi Direct, USB, Canon Selphy App; Scanner Resolution - 600 x 1200dpi; Apple Airprint - Yes|OS Compatibility - Windows 10/8.1/7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</si>
  <si>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 cmC4ZTLI2FFUQHAXVILRVCNJHA,AGIPLO4AJSNUVZ3ASVSHC2BZXFFQ,AH2KQR23MJYSJCXDH3J6AUCON5FA,AES2TTA7I6H32D6TO6IGDCI7DFOA,AH33GQ3GIETSNVJGQPQOFZIQBR5Q</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</si>
  <si>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Headphone/microphone combo jack (3.5mm) | 1x HDMI 1.4 |1x 4-in-1 media reader (MMC, SD, SDHC, SDXC)|Camera (Built in): HD 720p | Fixed Focus | Privacy Shutter | Integrated Dual Array Microphone|Smart Learning Features : Lenovo Aware | Whisper Voice | Eye Care</t>
  </si>
  <si>
    <t>Wireless Portable Speaker with Mobile Holder|Easy to Carry handle|Supporting Bluetooth, USB, AUX &amp; Micro SD Card|Adjustable FM Antenna|Media/ Volume Control, Call Function|Built-in rechargeable battery|Mobile Holder supports upto 16.25 cm size phones</t>
  </si>
  <si>
    <t>R2PFPVD7QTRJC6,RI7CEYXWJ4WUJ,R26D8KB cmOE84W,R19IYA3EBVQNHL,R28KN014376DH8,R2MRD2AYGLWP61,RXV0W64L9ITU1,R1VBNBY9DR8FJ9</t>
  </si>
  <si>
    <t>RC4P64ZDVMZ cm,R36FWR9CD7IDB9,RZIKHTHHFH1HV,R1TGDKQE54FA2J,RW5C887MDJQZV,R13SM3HJNFXCUQ,R28PNX6EWUIWHL,R28EVOHYE4S212</t>
  </si>
  <si>
    <t>R1SSAFQAM97XHV,R131W5582A5499,RDE1ESVYI4CAI,R2RN8NCKNI5DZ4,RRQ95R1ZRK9NS,R3PJ930B4YQATF,R2V2HJSJQBW2 cm,R1C7QRPXGO6AI3</t>
  </si>
  <si>
    <t>AHNVMNUO3GZIOGQKKAGSPTXY5VEQ,AFKDML4DUIIFJP cmTZZMJTLQR5VQ,AFWWEYDN3ERGL6UJNV7GF6PB66JA,AFNBPDYE cmALHAA3NL6L3JUUAWBQ,AFQ7CJTBPHCZUKFO6G7Y33VCXLKA,AGLQVPXIXE7WNSV7S5QV5UCNQUZQ,AGYVZCXMAA6OB3UGJXCUBQCQCYRQ,AECLL66KOCXSQJ2GAS5FF2DEIXQA</t>
  </si>
  <si>
    <t>R27SHBAT3K3F1R,R3EMA46KP56OXK,R2D7V4YKNKCXD4,R3UHV5AN1DF5H3,RV77H2T0BJN4V,R3O7GL8KXFAPBF,R2HXBI1ECJPV3J,R2QI cmL7QBXEC0</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</si>
  <si>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</si>
  <si>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 cm-26 cm|Type of Control Panel - Push button|Great Features - i)Indian Menu Options ii) Aerodynamic cooling system iii) Automatic voltage regulator ,saves power</t>
  </si>
  <si>
    <t>R13P4JW3JTQ20L,R2SCPX6U0LMXGX,R3L4ND79MO2CRG,R2POE009U0A4JH,R101TILZBOMQ6F,R33U1N9CEPKMUI,R26BFL8JZYQC4F,R14BVAF cmFPDDX</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</si>
  <si>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</si>
  <si>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R3K3UN3YSLI8K9,RE7V0E8WMQXEZ,R1G9EQA21P73JD,R3HUUS03G360Q3,R36NLGQ9NGSPCE,R1KB6EXT cm1C1H,R2YGR0FZXDNLXL,R1X3FG1SX99UKT</t>
  </si>
  <si>
    <t>B09LV1 cmGH</t>
  </si>
  <si>
    <t>AGWW6QNDSOJD7QJMPIUX6ARHJNYQ,AGBTCEQQM6J6NFR5SH5RLAFUGFTQ,AGEBDGHKAWRQ3G2K5AKRTQTCKQSA,AH6ZP7UHCY3RFNPXJFR3EKEVNR3Q,AGJ7O6CXXXUN72WOV5JID7X7ZBMQ,AF3X5JX4FUQR cmHTMKZUDHWJ7B4A,AFNYWWOJRBL24SML73HBJVSRXMEQ,AFK6FJPTHV56DSXXPAMBI4F7YUCQ</t>
  </si>
  <si>
    <t>https://www.amazon.in/Lifelong-LLFH921-Overheating-Protection-Certified/dp/B09LV1 cmGH/ref=sr_1_70?qid=1672923593&amp;s=kitchen&amp;sr=1-70</t>
  </si>
  <si>
    <t>AETWBQWWSOPB4VOZOE6DGW5XCJWA,AFDW64EF2N4FNSHZW32LOUJXBTMQ,AEUDVR5JPNG73EPOGFLXQVUHDVAA,AFLK4LJALINEZNWRQDQX3NZPKKFA,AF6COZRJZXGM4WLJMA2ESMYPHOQA,AHM3XHTCR53YQNLERSXFPVJNMC7Q,AGQK3ZY7A4QZOCBKS7VLUEYNRZLQ,AHMU2CWOELBGT7EF cmWFQE5444YA</t>
  </si>
  <si>
    <t>AHUG6D2J2WHZ6AU62RNYKNEOZECQ,AHZGY66J5FAIJFO6MDNGIIOF5YGA,AEDJTEMKFFN3UT7NI6Y2E4UKCJWQ,AE73MTFALRYHY4XMK66FIAZBOMGQ,AGMIJDZBYEDBG3KSC4CROY6AU4NA,AGXUEOA6W6AVCPVYOUKJ7BDKV5BQ,AFBZOJLKGDQJHZVHU4NLJBD33PSA,AHAXRJE6A47L2U7ES3NC cmRWUZKQ</t>
  </si>
  <si>
    <t>AF6LIODHEVBNHSICH65AHW3Q5K6Q,AHHZ7QIHLGGULJCNSO6UZWGGA62Q,AHSCIEU3X72XOBAMBBZTYIEWEFSQ,AHOMYGLSLJLCOT7Z24PZSVJY3LJQ,AGAW2EDB3HCVCKBR6DVI33KGYI3Q,AGZPN7K6DUABDZNR6UPOWFJ2ISYQ,AHTKA cmLCVKP56U5L6GITRGPXIIQ,AF5IOS4YT454ICNOPYIIRH4HAHMA</t>
  </si>
  <si>
    <t>AGNRGEU74CPJRWEMJZHU67GWHETQ,AEPDYIUTV6ZZGRHTBTUA5SDV72PQ,AFYFUEC7XN6L5GP6AGS57WS3GTQA,AGR5UFKJIRRJ65QH7LAQ3OVUM56A,AEGFVXFBHCAZ4DHUJ2KSAP2RMMYQ,AHU4XIM4RTCDG4VBDMBY5G4CHA6A,AFHL3O7WGXMU cmEX3NRC7SLK2TIA,AHTUPS7WO6UOK73VTZHV6LBBAF7Q</t>
  </si>
  <si>
    <t>https://m.media-amazon.com/images/W/WEBP_402378-T1/images/I/31Tz8D cmevL._SX300_SY300_QL70_FMwebp_.jpg</t>
  </si>
  <si>
    <t>AGXV3SLRVNDIMF34OAZ3FYMCV7DQ,AHCJWI5KSDFQ6AGUKQDLZD7N2KGA,AHIY6OJMTRL7DOBFBAIJSJ5NQU7Q,AELCD2X4OYQWZDW24WP73RIX3 cmQ,AGC7TKRMPSSFNK3OYGLFFOIHTTMQ,AEVXGIZBVYUMJBALJWOCBUI525MQ,AGMMRB4KCBUH7UG6WDXTJH4TTVBA,AFAUAE5SWPAMT4HP5SG7TPGXPJNQ</t>
  </si>
  <si>
    <t>AHS4CWP5EVS55YZCJPTJGOYTU3HA,AGHPR6EQTULPZKUROAS4OPAIUOCA,AFKFATTS6WN5ILCVN6 cmRLYR7ADA,AFZRJWGYUFNULZQLL27PLZYMTYFA,AELE7DJLGDUM3LAQRBESEJDYTKGA,AGX65SCI23EJZDXFUWB2TMZSWM5Q,AFIJ3YWPZ7XB2PZOM2VOCHGKZ6YQ,AG4P3FAK356UYE52PQV6CJD2YHMQ</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</si>
  <si>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</si>
  <si>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Precise Measurements: Built with high precision sensors to quickly deliver accurate results and ensure your healthy recipe is deliciously perfect. Measures in grams/ml/lb:oz/fl‚Äôoz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</si>
  <si>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R2Q0HVU9HQYNAO,R1OZZ5G1Z cm0EO,R1919QG9AN4GQK,R2VN0XDC0OW8L0,R1SEP4WEGNE51N,R2ZWFXXHXYUE8T,R1BRBMJQSQ0DYE,R1RPBTYBT8DYMT</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</si>
  <si>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</si>
  <si>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B08D6R cm3Q</t>
  </si>
  <si>
    <t>https://www.amazon.in/PrettyKrafts-Laundry-Clothes-Storage-Mushroom/dp/B08D6R cm3Q/ref=sr_1_96?qid=1672923595&amp;s=kitchen&amp;sr=1-96</t>
  </si>
  <si>
    <t>R3KN7L5WYSR0QX,R9S8ITSL78R5U,RPLQJZOGRLKVX,RLYFQIPR3R7CX,R33HUOHF3IL2 cm,R34FJ47D26EV7N,R1EVL6MX9LL7WN,R6DAU516QU91Z</t>
  </si>
  <si>
    <t>AG43Z7WV62ULSGSI3JHOKCZZRSLQ,AFXOKBDDHJNQRGHFWPJZA6PL3XMQ,AEDNOJVJHRNIBUYTBMF cmOLD62VA,AGE7XVUZ2FXSRI3BK5HVLRNWAY7Q,AEX3XKLTC3JM3H5X4YEBQFLNFX4A,AHZLFVEFPM5G6NINL6C2U6DEUNZA,AH6JPKYMSSWUVSSYIRXWC3YUAYSA,AHOI4FVLH6MHWFQHKWJKAKAWTZVA</t>
  </si>
  <si>
    <t>AHFS3ZLC4Q5YY36YMZJ4NAIVELMA,AEEFPG736MUL72UDWLRNYQWVSWCQ,AHDLA5TV4URGEURWXXNFEN2ZUBGA,AE6XO6PGI4TTR6S74S4LWSP cmI5Q,AFCXBVV2GA3CHCYDIEAUKUUUFLZQ,AEL5NJ3PJDPJUBPPWZGTBTSMQB6A,AEYFNPLTZR5IH76CUH54YVZX2QNQ,AFZQ666X2VK2RSSOOKKUH4H3HPGQ</t>
  </si>
  <si>
    <t>AHKAX2IH662IVTVKNQJC356T3D6Q,AG6I6TM63SHK4H2BFN4VQREFP6TA,AGBOXTHG2BN67HMZCECCRG2PEJ3Q,AF5M4O2XSTVJINIWN7PC25HM625A,AHLAYQQK6ENDYD cmO5IZFMROZKZA,AG2SYAYMSOBCNG26IZLXO2QVFIDQ,AFM5RRUS4OSG5GUU4HJH2GLUZWYQ,AG5VYWN77PG2COOPPEMMZIOFVR3Q</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</si>
  <si>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</si>
  <si>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AGOQZTWW4TWCEF63HEFYT4AEIFPA,AHFE7BRH7S5NK64EFSE44PPPE5VQ,AE6CCAMGPBVPHGMC3F5OFEGLSNXA,AH7MEOSIJPT7Z2WMJI4ROMY3I2QA,AGFRVZRJQWOFEH6MWQJS65SIXIIQ,AGMG3K7YUIDFHK5L2KD6Q2XWTIQA,AFN5VZK3VEW3GLLAIDD7I3GKBMVQ,AGFJYU5UVYUCUTX3HOBADIW4 cmRA</t>
  </si>
  <si>
    <t>AE7WYVO3LE7NWMHVORZVUYS55TJQ,AFMN7VI5JFZCWKPLS2N5LZNYAWOA,AGC774HH2OPQGNJEUGLITUQQVABQ,AFGHLIYZUGSZ226IRP5 cmW6RM72A,AE6O5SNFA7JNCFCI36XMSLHPT6IA,AFXD4X5ZHUPRNQTYZIVCELJUSBYQ,AFU2A2JSELGD55YLLEA2FEDCPZPA,AEY6PEMQ7DII44WSUSC67JEWDE3A</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</si>
  <si>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</si>
  <si>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</si>
  <si>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 cmQONHUHM6HIEJNVBTEOQ</t>
  </si>
  <si>
    <t>RVJJV cmWN8Y41,R14A126YKLIWX,RJC5HHN4FL2JC,R1APUQA31CW43L,R2K9GKKR6MR93W,R11HJ548X7I0KV,R3GDVPN872JGGU,RJ3JAJU16YNQM</t>
  </si>
  <si>
    <t>R2EMWU4SGRHF3S,R3426BT3R5BO5T,RLO3JXRM2INDT,R3GA cmOLXD7OVV,RZTG7YA8FY53X,R2DLIVX26S8EQB,R18R92YT47JI00,RLPZWUOSK6F4U</t>
  </si>
  <si>
    <t>AERNKVJL26A7X5OYWX3736 cmPO4A,AEEFHVT72FRALB75Y3WUTDBMMKDA,AG32CGI3PYEPSA5OYLMRI7LIUWMA,AFCHLRXHG4OTDU77ATX2U3ZW5IXQ,AGRNDHBTVELBY3ITNVNRK5J5Z6HQ,AEQVXFTKQXES527IPEG4NDB4AUTA,AHLNMKVMOMO7SMAI3TRC3R cmUAMQ,AF2JWX6HVNTE6TFYX3K3OP7G67OQ</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</si>
  <si>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</si>
  <si>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 cmUQMQ,AFISSFINCYUYWGRYU3I7QVNL6JCA</t>
  </si>
  <si>
    <t>AFEKJVIJNA64W3J3MTGDJUQ6TQOA,AFAILC2MZIU2UFLQK34GQLE4Q42A,AGYG6IP3252GADX6BGGRZFNJGN2Q,AGVR6CP2GL562 cmMN3TJJDIBQKOA,AGRSBPMGH7TCQPCZ7XD7GLEJ7NBQ</t>
  </si>
  <si>
    <t>R2SBOJRVH87Z3A,R2JZAP6U9T86EI,R2FUR9B0B9PH cm,R31RUINAE4JQ9V,R1L8EBC22RKCG5</t>
  </si>
  <si>
    <t>AGUM6DLWGQ2LOM4MCKXEXKBXHXCQ,AELFZZK6GYFN3YA6TUYCQI7RO7RQ,AHYHEG5TPFHDT5P2H6KWCNRKVFAA,AEYMIOYC cmY52ONMPWEMCFKTAP7Q,AGXKXAGLG7HR6EMQAEEQBJNKAHBA,AGS2YBMKNMGOX72U5CWAN4H4IKEA,AEINPEPKMQYXLTEYJ5H2AOGO3YSQ,AHMCRTWOJAUGPXCEW6BDOCJ44YFA</t>
  </si>
  <si>
    <t>Indian menu options|Pause function for added convenience|Aerodynamic cooling system|Automatic voltage regulator|1900 watts power|Power saver technology, Troubleshooting guidelines: works only with Induction base cookware- bottom diameter between 12 cm-26 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</si>
  <si>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 cmQ,AHBWW52EK5OOJYVWM2I4NYZS7CUQ,AEV6PF6JEUSL5VE35HHTUFU65FAQ</t>
  </si>
  <si>
    <t>AEDOY7QSF22AYSFDSBF32NURIY3A,AE4GETIZXRFI5D7IX7X66HOXA7HA,AEZX7AZEVOCXCPQVIFTY7UN6R4RA,AHGAT6WYRGMXHVJU32IRWHCKZIJA,AH7DPTXSO5T2YJSEQFZ6E3HBSLQA,AED2YYBYVHAASJ3QCTDEZUTBWVOA,AFWUD5DYUNUE5VFG3RING65BF37A,AHQB4S cmITLH3RJJGHYFYGJDFGZQ</t>
  </si>
  <si>
    <t>AEVL6TZWDKICBU5K36HGBG65WXKQ,AFF5UYOSGQEATDUIOBUQAH2O6NAQ,AFGR637UP6QAHFJONHIC6LB54YNA,AG7RQBIKXE cmXD644R2M5EZIZ2SA,AFFOJJV3AXO4KXET6TVWACH2AWSQ,AGPBFYSINH6IVWQS4CG5WP3DY cmQ,AG4U3Y2VBDUGHJ6VTFKDIZIZJPWA,AE2MUYHXVNFPILOIZ6T7B72BCR6A</t>
  </si>
  <si>
    <t>R3EJ8Q3TMPSQR3,R1LN1C5 cm8PCGA,R3KY2YEIO4VRG3,R3VPNPIBWBPUB1,R2MIYHSE2VT4HJ,R2GSMFZARPURF8,RLEOSHQWOXO2M,R24AZS90ZJ7KRC</t>
  </si>
  <si>
    <t>https://m.media-amazon.com/images/W/WEBP_402378-T2/images/I/31 cm9HiuvRL._SX300_SY300_QL70_FMwebp_.jpg</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</si>
  <si>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 cm x Height(45) cm, Package Contains : 2 Laundry Bags|NOTE: The laundry hamper comes with compression packing which may result in crumpled in long-distance transit. It will recover after a period of time</t>
  </si>
  <si>
    <t>AF5YTGKUGQPPKFKV7FI2WPBEB3FQ,AFC4IGBAWQIZUIGT3HAGY3JZT5YQ,AE4MWULC56KNGZ5KY6KVDRZ3IKGA,AG47LLM626L4ZVY57SFZW7DRFXKA,AHN7KROB4JXXDRI6ZVYUNQLPABWA,AH cmLMTP2OQVADDPGN4KBRJMR7ZQ,AEDUUPZP42KTG4E4WBBN6XBQ7OEA,AEZDPO2SL7ZV6NDT4S5BGU3YO4IQ</t>
  </si>
  <si>
    <t>Sweep : 1200mm, Power : 56W, Air Delivery : 205 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</si>
  <si>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AHHUP4DBXB2AQMEO27XIQ3DJSVDQ,AEIUS76RRWIK cmNHHTZWBKVRAEPA,AF7AIWHQCEGDKGZJX4LLAMMPZCWA,AEYEP4VP7QLCIKLCDTCLPP74N6ZQ,AENOM6ZJRXGIJ5MUGMZDV5YURKUA,AGGIEHGD6RJYECAZPDG32DAE32SA,AE7OLL6ZAVDAJM4L6M54XNWRV4EQ,AHGRX2KYYYN35REPQLWUVWT3UQ5Q</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</si>
  <si>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</si>
  <si>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AH2NLR3ZG7SADP6RTRU5PDZUBKYQ,AEDHYDNNCKCAOWK442JABEE5CWLQ,AEAT6CQT34IWYKUHXFMFGRNU7Q2A,AGZ3OTE7V74KVKLKR3PS2YS cm5QQ,AHURSRZTOF3NCYIB5RPFTXSHAEQQ,AFJ4QE5S3Y4YQR2FV36TS7QDG2KQ,AFWGKSA7JKANXBJVXLCPW7NR6ICQ,AHZYN7O73FJWRPUQGZM5BEAZ3A4A</t>
  </si>
  <si>
    <t>AFMYG55DVS cmWPRUIPSASBB62VCQ,AGZCT4OEKDRBQMYDVQBVFUMHKU2Q,AEYZCUH5LC6COZ4TRHKSYZO3ROKA,AERRBL2CJJRDGLHKOROB52OCIEJQ,AHGTBWAQDJQGFRXUHVMEAVA4ZPUQ,AHFVKTDEOWKGGCJBKLGXF2S6YSEA,AHY22HEZTKCXWPBPU5TUS37S5LBA,AFLZU2MKLPZCUFRZF6YEXYUF4RLQ</t>
  </si>
  <si>
    <t>AFDSTWW5X5LM7QSJ7TE2GDJEZHSA,AFIEOCOML7Z7XPPQYE7CRZW7SA5A,AFMNDDULDD4X33C2 cmR6Y62SK46Q,AHRAAREBBBGBBITC3W5WP3PIP4ZQ,AGMU7VJAAQCGVXR2I45DBZ4UOXGQ,AE3WABKZUWIAANLDG7L7UURMCDKA,AEDL3PA6SU7XPRZ3LKDR7XYKZC4A,AGTJB677H6GCY62RBG77CECPEAXQ</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</si>
  <si>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</si>
  <si>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 cmAQ,AGD7U6UETXAMSDWDHOSIMIAM3HFA,AFCQLKM6YD32YVCRA6NYR6KHLZJQ,AERWYMLTYEXWK43EV6AZADRVEIOA</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</si>
  <si>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</si>
  <si>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R3OF7DKU80WNEX,R2D3JX3 cmCDYQ7,R2NDSGQUOW1UFI,R39U97UD4PTKP0,R1R7Q9BYUN7EJM,R7PB9YYX02O1S,R407TEVC3CYBY,R1TQ2SCBEDK1NZ</t>
  </si>
  <si>
    <t>AGP7FT53TVZYTLYSU63C77AMNKRA,AFYO7NAUE7PLQZUFAXIANYIKNX6A,AHJ6VHL36QKYZYOZPWP5QD3H4DQQ,AHJI2MF55Q5TE6JR2TUNNJXTACHQ,AFJ5FUWKGY7XDPJO cmQ7EZQYHEFA,AFCWD3PO4G6GJVEEMXGD4B3XDC3Q,AGEUYI7ZTBU6QTOBHLOUNLD2XTSQ,AEXBFL4AVC5RWOOWW4X5J3RV5MQQ</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</si>
  <si>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</si>
  <si>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AH4WZKCWB4OVUG2LZUAFGWSVS4WQ,AGR2F7Q2IMX7SXVQ3FE6EKNYPPJA,AEJF5A6THJTEEMQ567QOL56EGM7Q,AF4U5DZT3ZHTXHRKEL57ZPBZFF2A,AFZ3VECWAVRV5NH6B cmVMAN3YO6A,AFTFOKKNZPW4QEUQGKTB65FF6ZAQ,AEK4UQMVF6PAOC7IYVVOF3SE7PYQ,AECOJHWYPDNQKUVPWJ5LW3W4WRXQ</t>
  </si>
  <si>
    <t>AFMIEGKNXX cmLWZFOBJ2D377PHVA,AGPUPI62IFNLHIAOE66RZ5FVZTIQ,AHZ5DVZ5VTJKMDTENJO4AZF7E4RQ,AFTQIPE7G3JCQMHJUU5FJBMP3MAQ,AEVLJEOZYZISEJ62IBSHVFIOVGHQ,AFOOAZDIA5NTHBNJ7SCIHUSR5WHQ,AHTOWZBM7RQHHV cmS3FQA7XBWSIA,AGQ2BGDKE2PWZ4Q27KVXUQQA67XA</t>
  </si>
  <si>
    <t>B0BN6M3T cm</t>
  </si>
  <si>
    <t>https://www.amazon.in/VRPRIME-Remover-Reusable-Easy-Tear-Furniture/dp/B0BN6M3T cm/ref=sr_1_230?qid=1672923603&amp;s=kitchen&amp;sr=1-230</t>
  </si>
  <si>
    <t>AG6N6OO4GIHAHRVNERRTV3FJA2BQ,AGUT3AOM4QV4CVXBGHHRMGYHB2IQ,AEQM4DMINJG5GCYEMHZBJESHCUYQ,AFOMBT36JV cmN5RXXPMIO23GE7QQ,AEQRYFSSX35ZFP64C2CHBDYS7WMA,AEKYBUI6YRXCCRTV4YZ3WJYPVRDQ,AHZGHAB5A4VIMHKF2QTICSYPMJHA,AEKJ4CW4KMMDYM2WT5PLCNTRBS4A</t>
  </si>
  <si>
    <t>AGP5YURZQ6W2GKYILORIGKB3NDUQ,AEPAZYTLJQKDOZBSNB35SQF6 cmUQ,AHDSX7NV3NZQB2NZ4RLIOBKUOMYQ,AEDL37BWW4MEOIJFCGUXHFUQRXGQ,AFJN6RLNPLI6R42GH7IMYMMOXGMA,AERJQGP7X4KVPD26I4WOZDDP23KQ</t>
  </si>
  <si>
    <t>AGMHHTX7GPWHZAUTEYQOFEEDFMDQ,AEJJGJQCIEPL3ZBNULVUVLVKOYXQ,AE4OWRO7RHZKT3HIJCC6NFJLVADQ,AFNKAJQG5UVDCWBGEMKQPVU cmL5A,AFPC2CK5YPZDPLO3ETPC5XMMYIGQ,AGYWGDEV2VA2GXFIOTTX545DCUMQ</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</si>
  <si>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</si>
  <si>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AFM3U2B3HNE4E5JV4Z6K7WD3LRUQ,AGQAYI2H5TL53UE55XVUIDAMSGLA,AE42BCXRYURRUEFT4LVAFCIOCDDA,AGIRPVIAHKBO5TNOXFX6RU5NFBUA,AEQUMN77VINPOKTGOIRX6PREJSNQ,AFWN cmMSDZDDVHVBKKDK4ZK4HILA,AHCXXOQVLFSHJOIKXMOHUSZJSDOQ,AGWU3MU6IYK77TJSYT5UIOD2IC3A</t>
  </si>
  <si>
    <t>R3V76M88BH6XO4,R11F7S14S5Z1DR,R2K6M2964OJY62,RZQSRHI cmZS4I,R3QJ8DYTSW3N7V,R6223NK3BQ0MR,R1Y2FUQ6U2C4TT,R3DARIZBJ8DE4P</t>
  </si>
  <si>
    <t>AHAAD3NPHK6M6MFXLOIIVQSQQBGA,AF3VI65IPCL746N6XDAW4FYVH7CA,AGG2SNNR26KGUIFF6ZH32A3WZ2AQ,AEOHEAX7 cmT7YK37DNAOQVUAZZ6A,AHEBE2B3ZMN7PAIBT73AZT4IS32A,AFE5CGE2HOEQLDT4X763Y7SR2OCA,AHXWSKIC3GD2ZFTM5JW7ANXAVSIA,AHUQZSYH2QVXKCFOFZAEQ5XOJTVA</t>
  </si>
  <si>
    <t>AHKRBVYCV4TUHOZIMGK4H55YGMFQ,AEDCUCVJEJKQWJPNYA4E5HMQ37TA,AGLU cmLVY27OWWYXIGYS2ANHQCTA,AEVH7CTRMGVDXTUSLCLNTRQHHIPQ,AEYMU cm7BPOU5UZ3M4KXIDZUZHHA,AEMIUWQVFEJISDZFQXUQCKHDZMRQ,AFAYV3BQLC3AXIEDILXRGIRHZWGA,AHMQOU4PLYHFMMN2PFQ27U5F6ABA</t>
  </si>
  <si>
    <t>AF4PTAVL6VZB5QTMNHLKUQ3LMZLA,AGI4BM5ZRGDD4KB3QH72FI37ZKRA,AE26ZTVZB6CB4VML6JSTYTL2QG6A,AGLRTBQ52OBASLMH3FAS7DJDB5TQ,AHKTDBCHIOLSIJYHGICL222OLCCQ,AHQ6EYMJ7JXCKR4O6EDJ7P7FW77Q,AG6ARD7AF2XBUTKPW35SH7A cmJOA,AHP7P3UVBYKC36AWMWNY6V7UTIQQ</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</si>
  <si>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 cm, Sewing Machine Stapler is One Hand Operation.</t>
  </si>
  <si>
    <t>AFZESR4UNHIMTL2SQMFA3FJYKHAQ,AF2KW5BVHOC5TMH3ZBVCRSG4CCBA,AH5A5LHF3QDSOP2C5YV5RI5SFY7Q,AFJUTJ2OOOMAALQVWF4NJHMWWTLA,AFBO7V4C5TDYJ4VCEZTNK3JUAL4A,AFEUD4GVTU2JV2PXCSYQE34 cm6FQ,AHFCHZTGIW3H765BOG5UQ4CS5B6Q,AGD3DH2YTXYUU3D2AHBH2FOW5BDQ</t>
  </si>
  <si>
    <t>R21NO0SUPFUAO5,R2GPXUN1O93HXF,R1DWVFYYKKIK74,R3I6NJUB4QS3U6,RBQO4ZTLRXA60,R7ESCSWWQ9 cmY,R2XS80YVEE2VLG,R20M9438YP7Z2E</t>
  </si>
  <si>
    <t>1) Cord Length could be increased little more (~5 cm-10 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</si>
  <si>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R13SXCYDWPZD7M,R27X89M6VNZAZ6,R13PRENBWGTJL4,R1DIQOKB8QYLUH,R2FHZN2W cmLBOH,R2AOJHZMUZ7G2I,R91I40PR8A2CN,R2IZYQKHGOMD5L</t>
  </si>
  <si>
    <t>AECK2OJ3MXCQOGMEUQOFE6NDAU5Q,AFRKDBJPR cmNG6TYZHA3WNYGCQHQ,AFMUGZSK3VORG5NDNEGPIP43M64Q,AEPIQC3KWAW7KJEW5ITDNPQRLWOA,AE343V2CIFDUDQORRTJSRI6PXNYQ,AHAPSYB734TV27VGJABANCXUCJXQ,AHZGL7KVNWGGBE7Y6SHNILECWSFA,AERJ6EV2HUDZQHWL2HOFZJYQ4GEA</t>
  </si>
  <si>
    <t>Khush,Vivek Chengappa Kodira,Chenna Rao,NAZIA AHMED,Sankar N, cma,SANJAY M.,Sandeep Yadav</t>
  </si>
  <si>
    <t>B09DSQX cm8</t>
  </si>
  <si>
    <t>House of Quirk Reusable Sticky Picker Cleaner Easy-Tear Sheets Travel Pet Hair Lint Rollers Brush (10 cm Sheet, Set of 3 Rolls, 180 Sheets, 60 Sheets Each roll Lint Roller Remover, Multicolour)</t>
  </si>
  <si>
    <t>AHEE4KV3RGGHWUXGCNXJ4DMKM53A,AGEUYT4DWSJF64CD5VCFHPX2VMGQ,AEBHZXZIBEHNBKLIAYNXWBMDX2ZA,AEFDNKBBMU2WUSR5PXNGKH3RVGZQ,AG5M6CPA43SQPDBTR6UHVIPTRFIQ,AHREJM66P5NGBJ3674WM56ZTHF2A,AE2 cmOCWNJRTN53KESNTBUNXV37A,AEDNFIJI2HDWTA4SZPMOVNEHPKOA</t>
  </si>
  <si>
    <t>https://www.amazon.in/House-Quirk-Reusable-Easy-Tear-Multicolour/dp/B09DSQX cm8/ref=sr_1_292?qid=1672923606&amp;s=kitchen&amp;sr=1-292</t>
  </si>
  <si>
    <t>AEUXMKJNJJBXOKFC3FADQRG2OIMQ,AH4XLMFRDKQPGZUWFZPCO5CLNVWQ,AEFCRF3XKSLRNEZ35P6P4SCLGIPA,AGAQWV5XLA3XNG4ZUSPCAKWDKK7A,AHFQD5KRJY7BD46B7QVH6J632T7Q,AFVYO2JE cmG7CWP5J cmNWSIU5B3Q,AHVBDKH2WQYS37WL25RFWGDSLLDQ,AE5FLXF7GOUMGRXJNSX6UBK4SVNA</t>
  </si>
  <si>
    <t>R2H4C76KXFUF5N,R2X2MGZJI8JOV5,R2PHMY74SQM cm4,R2EOV466KP2TSZ,R3HO5I93IRXGK4,R1IKS35P0F8TAJ,R3GCXN4RSB3T4Z,R3GM1KFHUQJ886</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</si>
  <si>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</si>
  <si>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AHXQPNDQMOD2RJE2S6KG3 cm6QRXA,AHEDAEYXIZIPVLI6HSDRKIGYILCA,AHNDQGC5II2W2NNJDKODYCGFN77A,AFEOPOMJ6P77R4KX2YKC4UXVH cmQ,AEGFHIVVOOMWQ2JRIPHMTSZ2VIYA,AEBIN6NSCXXL32OUISQKEN575X2A,AEAUD cmXHJHTKQNGANQYEVTM5ZYA,AFPWUFA4L6HJ5LJTBDR4J3MKJ4XA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</si>
  <si>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 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</si>
  <si>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 cm4UWL66ALQ744FD3OOA,AEIKB2XA64MPG7BBXRG4DT57QKPQ,AF4ECPZRARF7SK2GDSBPTINVA2CA</t>
  </si>
  <si>
    <t>AH6EYS5AIDI7KYTTTFTZZHH433UA,AEXFEVEJ7L7LN3Q2JBWZQZ3YHUEA,AGVR6CP2GL562 cmMN3TJJDIBQKOA,AGQ7DDSSAIHW4EQERMBBWQWQMVTA,AEK7OBBEY4AB77GMD7E334J3CYGQ,AHNX2BVKDDWFDLQBCZVT3U6I3QDQ,AEDKU3NF2473GPBRWDHIHRTZJPXQ,AGM2UWKCJESUA2YZADPFXZ6PANVQ</t>
  </si>
  <si>
    <t>AFUIW75M2V cmJ2RAD5HFEUHXCRKA,AFWO26UIM72Q7ZPHSQ3DUGDM6H6Q,AF5EL6S3V6JDA7HNA6BKXAKBMZMA,AGZ4IHSUMB233GB7DKCBY2RVARRA,AERD4G54UG5KQSX4LPXU4QPYCDYA,AHUSPS7GCSBQRWBRLXTUC6WNS3EQ,AEJP6U7ZTSGESRMPO24FNKJ6SP7A,AHOTHO6NULKUVDSAY6WBXCA2YCBA</t>
  </si>
  <si>
    <t>AE7RG5GRVSLRP2HGPKIF2JJ7BAHQ,AFCDHTYGHMNLNK2S3X6JVQOT6AXA,AG3JRPG6MIZTLYNMIRBGFYDZVLBQ,AGFY572BCNP6M74AI2RXGPJTWC7A,AF56KWTGYO cmXLKEJHOSIUZSVZ4A,AF276RVUYCN7YJGIRUR2HDODWF7A,AH4ZIAFAMC5PBWBHQZDSHS2JHUBQ,AFBJNCLV6XVUCTE24MRPXR4IURXQ</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</si>
  <si>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</si>
  <si>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</si>
  <si>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AGPO6ZBQ2HPAKJULWTNQSP7FOBZQ,AGMACNXEDN7CAJXD cmPUZW3MO5GQ,AG7VZ4KBXNGIBZMW6Y7H5AU4T7LQ,AFP2TFQ26IBNKAWREZ34ERZBUTVQ,AEGLSZQOSLV77Z3RYDNKQ4DHO7OA,AHVKTMZNCOGSHMV4QI3OZCGK2J6Q,AE2IPM7LGWZM72PWXD7DG2OJAEJQ,AHMWLA3HDZGMRYZNHFWY7FWZ7BZA</t>
  </si>
  <si>
    <t>AH6P2FS36YMFXR6BCZY4QI3A5EGQ,AHLSHAJTU5B4XBPJGON3Q4MKMY2A,AESBXYARD65VZMCEZT6TMIF2I6AA,AFJUCN3LJPEEGA2MCUJMISQ3Q6SA,AGRGJTMI3RMO44FRRNDFQ cmL32BQ,AGX6OXEPVDQP cmFUTJWCGPAWKMFQ,AGQZQ2BXDDXY6D5K7HZF4CFSSZ6A,AGJD4634EZVTJUCYQETIMPBL5LVQ</t>
  </si>
  <si>
    <t>AELHZH2PRVKJIVTQMABOTT6LUMBQ,AGNBNAIVJCEB3TBMEUWKDG6F3OAA,AEEJ6B3XBCPD2CHBKEWXRNHXM5EA,AFVUY5ZKTN2NRRFDXM6M6IOW6YXQ,AFX3VLIHVKXRNRC2HBLSBNEIV2LQ,AEQABAS4A3RXJ6 cm4EX2645IUCEA,AH3SJ6WSYDG6DYJVQ7UYWAACHFMA,AFDFDVVB5IXZZBCIHG3VJVK3E3CQ</t>
  </si>
  <si>
    <t>R2P5LLM3NUTV98,R2T24WJDYF97OT,R1H22LPZ4C01LF,R2Q0K2ZG4X5GOR,RMKFA51N2GL3C,R25ABQM4 cm6CPA,R1JXDDZO9EMZD4,R1IBNDHUOM6FD6</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</si>
  <si>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 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</si>
  <si>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R1YVS42PE19S0D,R3DONAXVXXHGDY,R6PIB7C4JS214,R1IUZ4ZBSB7KQ2,R2LJBGGLXY8MMO,R2LX cmNDSZ18EC,RTNR1AFNBXK4C,R14X6K190U5P2</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</si>
  <si>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</si>
  <si>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 cmI3P63JWXM4QMK7QXCIA,AFQBNWTWNCOQH65QJK2TGLWRYCJA,AHVFTQFFKLLV5IFJDEQBTF4ZFI5Q,AH7XAZIRDIDE2HVRZAZ4J4BSG3NA,AFJI2CTQBDXHG74Q3R6S5RPYTOWQ,AHAXO75FQ7QCFXWMJF4JNHNS3A7Q</t>
  </si>
  <si>
    <t>AE4L3MBEACOHT7Y7GGWQ72DUJ6SA,AELHNY42N2WPTZN5R42GOW2RO5SA,AG5ST5LJL5DUIYA5AH5V4EFXO4JQ,AG5V75LPUVIVS3DFZNN4UEK2FBJA,AEQSYGYF7LVSIVQEEXPC6V cmLBJQ,AH4OBRDNZVTVDLWTAV2V3B422AVQ,AHTBKWSU5IG46LZWJ3QQZKL6LTJA,AFKSCELXRYLARIVIXIWJQPHL5AHQ</t>
  </si>
  <si>
    <t>Sandwich/Panini Maker with Thermostatically Controlled Heating Element. Adjustable hinges which adjusts to any size of toast or snack.|Sandwich/Panini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 cm.|Warranty: 1 Year Standard Warranty + 1 Year Additional Warranty on FREE Registration</t>
  </si>
  <si>
    <t>RKV8 cmWS5JH6D,R1QIQ59JU5UE4V,R2L12WCBQ4OCVC,R1UF72K40NHBF1,R9J5VXGXQDEI5,RDU15S26VUSDV,R3JYUNYTYNOS5E,R281VFJGSFWPSV</t>
  </si>
  <si>
    <t>AFXT4M4YZCGYWUG22BMXEOB7VUOA,AEZWBVOWAZGCLKUNZXNBR cmWR2TQ,AH2IMO7T23MIAIHRLZGUSPHEXSZQ,AFNIVT3EJUTT7FKZW6GZVEWWT7HQ,AEJ4WWMJAKONQU4XNWCKIGA5U4LQ,AGEMLCWZLIJVZMIMPK3J4NEX5SMA,AFP7CS7L7WZM3OXFXC77IPNINGUA,AGJCU3HCKI6FYPKYS6FBZGJOQJ6A</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</si>
  <si>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 cms and usually requires an extension,Good product,Good product,It's just amazing. This sentence is enough to comment for this unique thing.I never ever had ever imagined to make yogurt in quick time and even in winter without any compromise in taste.</t>
  </si>
  <si>
    <t>AHC7U7MTAN2Y2T6X2G43SWSQHETQ,AFN6JOIM4WB7CBNNAM7JQJAJVZNQ,AER7ER4GHJ65LKQFSIRZG6DSEC5Q,AF6PJDQ5GNVGTIYXA5ZCTCKBLHEA,AHU5Q5IFZNU5KKPBZBP2Q63V5NFQ,AEBY74RXWDNJOHARPUMVQT5MY5XA,AFLIUDPXTMHWUWXDEPUT72W cmQAQ,AFIOG6MKUPF37DAJ5VTKKPFG62AQ</t>
  </si>
  <si>
    <t>Dimensions: 35.56 cms X 19 cms X 55 cms</t>
  </si>
  <si>
    <t>AFA27PWZ7R6SHPUK6YI3LUPVQAXA,AH3YMZDQPMC4SNFHGLOEIFEO5P4A,AGC7U4WCJ72KSPKZJE6SA6ULCNAA,AF2I6FEF7CCDHSXJQ cmHRDLEV4UA,AGZYDFV5X762ARBCKH3CXTG4QUTA,AGBBKPN6FHVMRRHWZVRJ7O45VG7Q,AHON53VQVWWCC3G7B6BF4BE7ZESQ,AG57G63ZBJYDUGVZ2VRDSZD6L4ZA</t>
  </si>
  <si>
    <t>RKYJMDLBEO56M,R376767ZF0GAG9,R34R6IMCCGAV5E,R2JQ1CZWIUOSXX,R30SGGX9LU3IEW,RPP3YL70C1J1I,R2Y8Z95B7LQZHR,RERXVOZZDM cmH</t>
  </si>
  <si>
    <t>AHRTYUKNV36J2ZEK4CKJMQOK4S6Q,AGQAYI2H5TL53UE55XVUIDAMSGLA,AEYH6IVYMLPHU62VNOKKM2KTOIIA,AEEWPCT3NI67LDWFLJ7HICLMMZPQ,AEOXDLAGO5YUKIJDGVRZ26GTZNRA,AG6KERF2BWYB52CC56DEC3KZQYNA,AFQNKFOMPJ7YGCSP672YCJQQEVNQ,AG cmYXUQA4TOC4JPIJ2NHHMDMNNQ</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</si>
  <si>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</si>
  <si>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Size: 15*15*5.5 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</si>
  <si>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 cmHTPC4KOVI54EA</t>
  </si>
  <si>
    <t>AEKI4KLUAOWCEBHQHFGVBZTGMPYQ,AFCLNH2ZECKMY5LXIR6WTDUJ6BKQ,AECFK7X5H4ZKSE2P4WI4SGN52XVA,AGK5OL7ZCDPBSM3GFB57JEDTMVGA,AERYRV3NSECCWSOGSJRBJDGJP4XQ,AHEYCWAGWOWMQL6IWZB4UB cm7N2A,AGQMPE5Y62H4ALYM cmPV5J25BOGA,AHYJWLKBVY2CFWRJH3MNID4CRRBA</t>
  </si>
  <si>
    <t>R4YUH7EZ5DB9C,R1CIOU739KNQAX,R2KCDNY1S0C382,R cmGM5B1EHGHZ,R2IIIEMH4MYPA3,RM0CKWZYGTO62,R27N3CJ0NTDZZ2,RBNBAX3RV9RPS</t>
  </si>
  <si>
    <t>https://www.amazon.in/SUJATA-Chutney-Jar-Small-8x8x8 cm/dp/B01MUAUOCX/ref=sr_1_386?qid=1672923611&amp;s=kitchen&amp;sr=1-386</t>
  </si>
  <si>
    <t>AEGJT6ZZJCVJKSQZPBC cmRTQ4HLA,AFPXZY5YV6BY5MLHSOEIAOM2S2LQ,AF65USMMUWSGFKVXQA3ECFGFPC2A,AF2LFKOEV2AUJ6QNTNCZBGNSPFXA,AGQ4UHMMPGWZR5BVBVJPAKTKBEGQ,AHCQTOXOF3LBIK6IRYPKYQEK6DAQ,AEEZ33SWLBQZEQUUK7AM3EICB23Q,AGLQFTKRKRRYQ6JHVY6DZNSNKF7Q</t>
  </si>
  <si>
    <t>AHAXZDBQKLBWPQN5BFPSURNHWECA,AEGH2WM5MITQZBEZM5JC4XMD2DNA,AFT26OJLNGYQISA cmZ53VFZPU7IA,AEPNVP5ICQGB2SDHNNEED45KH2WA,AFND3MO34GH3GBFVZRJEKYHX5QGA,AFSY2GZNTGXHQUXWYLUPH4PH2H2A,AF6KLDZHZNKJLRD7BKJB65NA57SQ</t>
  </si>
  <si>
    <t>AGMYSLV6NNOAYES25JDTJPCZY47A,AG3Z5IUUFOD24P2S22VMAWPT7TSQ,AHJNMSXBXPENCCR5EVJ63LGMQG2A,AFGN7L5DTGD5IJJ5VQ4IY7G2J35A,AGH7NWRR5Q37GMEIR26FKOLJADBA,AH4B45HPRXTJ5B5FX3WZKJ7K4FSA,AFDPHEAIYTD7MJ4LF7OK6ODJZ5KA,AETMASW5U6W cmX7VZA6DVRGR3WTA</t>
  </si>
  <si>
    <t>AHIDFZK6JPIY7FCTPZQJR6MSWV7Q,AGWW4VSBX2UU cmM5VFMMRKV6I34A,AHCLIYZDVIIFV3V4X4VPUFCRPP2A,AG7O2DWNCAQIAMWYENDUQG3P5FPA,AFKZM7TNSX7OVVQP26GUA2NULWFA,AEOWAV5QL6F5QH5VGY4XNKWX7ABA,AHPNZU4TQSKOFPXCED37ADH7NSYQ,AHFF2NUJXGN5BFX76OICF6XVEBOQ</t>
  </si>
  <si>
    <t>AEXIMD2ECDFFF6J2U7TZ5IXA2GSQ,AG27ECFAKUL5MDR4P7O33R52MEMQ,AFTWSUMWZSYW6GG3YXVDAXHVIWFA,AE7DUUZF744LA3EMVCLI3UJDCIDA,AFY63 cmR45TQ44JBPYWHGUBOQUEA,AEPIMEBYBSIKSJF7NFEQPCLPDF7Q,AHKQBTJ7JR3SO57H22GOC7SIWG6A,AEDPJXQWX34LSNG4ZOIRO2DMYZBQ</t>
  </si>
  <si>
    <t>AG72HBSOIRQFGJN2NY3GPAEEHZTA,AGXAO67Z7IZENINTB4FWJ53Y3V3Q,AHGR7SEDTEDIYX573IXYTQL3OWUA,AHYDO3OKLMDU6UJQ6YTMQWNUITPA,AGSZKOHJZVCRZGZDDCDPNSHZLOOQ,AE4PB3GAZFWQPTCFXFFJMMZOSU5A,AH7GI2ERU3IXB3L3UM cm7UFQT6XQ,AEJDGQU75PMFGJILLZKBUARMLQOQ</t>
  </si>
  <si>
    <t>Ma cmillan Aquafresh 5 Micron PS-05 10" in PP Spun Filter Candle Set for All Type RO Water Purifier 10 inch (4)</t>
  </si>
  <si>
    <t>AECTTIBADJRR6PNCGQM3KLJT65XQ,AHH5S3NZXPTNEMV5ACI2OUFQPESQ,AGX67OWD4YQDA7GEIG cmB5DYUJZQ,AHVN4Q73CBYLXS6PD7JYBNQJOXSQ,AHDJXSEX24G3F2AMLX7H4VFW6Q4A,AEF46GENYIQSETB5QV7U3BFPRLWQ,AHU2YNBLYGUZR45OTIEIAG76NCTQ,AGFPDBO7Q4GQBCWMY3OPORD74ROA</t>
  </si>
  <si>
    <t>https://www.amazon.in/Ma cmillan-Aquafresh-Micron-Filter-Purifier/dp/B09JFR8H3Q/ref=sr_1_405?qid=1672923612&amp;s=kitchen&amp;sr=1-405</t>
  </si>
  <si>
    <t>AGLUPY33OM375F64CHDCQW3KF64Q,AHL6DKFWYVLNGVHHQMGWVVZY5D4Q,AEV7DR7CDJFYPKCDK2Y5WGUR6BDQ,AFTAR6G52NZQDC6ITEORXUZHXURA,AHFKFHJR6Q3FYXQH42N6O2RHLAYA,AFSIHCK5KXPIX5PVODLGUIIHVWIQ,AGX4KI4YQ2MBM4 cmZEFHPLQBGPTA,AGMLCKCSUIFBF3A67WZ7OLGFYRYA</t>
  </si>
  <si>
    <t>AG7YXM3CTKIWDRFUW cmM5KGHAP3Q,AHAB4O4T3BB2LJCQJ2IULLRC2ELA,AFY3BGO4YZABQCIIIVYMRYDQ3QWQ,AGQHA7FMMURNYMQ2SM2LJV372TTQ,AFFD52Y7MQO7ET2RYGACLHCZTRTA,AGPWQPY5N7CBNPKJ3RLDSLUWKOOQ,AH6WHKS34WZIDXRKN3YKSRQCBLEQ,AFXIU2GNQU5FDRWNQR2RKY5NBG6A</t>
  </si>
  <si>
    <t>R27XB7WNFY9NJ3,R24H cmD10NT57S</t>
  </si>
  <si>
    <t>R2QOX3V cm8T6PV,RPYQIR3334L89,R2IRKJDUONHPDR,R1R7YLZ1PZNMYX,R2KZ1KIWHCSP7U,R5ZTYD2K563IC,R327DMIJNSD3TN,R3EQVJIFUGXWDC</t>
  </si>
  <si>
    <t>AEVX4JV3C4QR3Y3V3RJXQ2WZAR4Q,AHR5JZBK66QYZSEJ37GM3K2DXDIQ,AEAOSBMIGWQY5HFXDMBRQUE3L52A,AGUEJAHXS2LL652SUQT cm52FOZHQ,AGRMA5YXQJV53ZJHIRAIZTBPJ6DQ,AEVLNW7OEHU23QZWBPF2ZLYHTBHQ,AGD6G2GDZX44OOJJCN4TLROEP7OA</t>
  </si>
  <si>
    <t>AGGOQNG25MN3SQK67L cmYO2ANTNA,AGFGMHAZIHB4LSRP3ICDFTVOEYRQ,AGNDEWYGSKM75CIOKTG7OQ2JLMBA,AFHXOJYSPDBZUBOUC44SVFGLXFYA,AGRACQ6KUYCYWALI5HNKD5QLJ25A,AGQFBYYNUJXJSAWYO5LHEQDFEHKQ,AECNIS47DOPIKSIDCNYXX7B7PIKQ,AGXCVMSWE3C7GSLFIZZQAIPXK23A</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</si>
  <si>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</si>
  <si>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Type: Storage; Capacity: 10 Litres; Wattage: 2000 Watts; Pressure: 6.5 Bars ; BEE Rating: 5 Star Rated Energy Efficient Geyser Inner Tank Material: Stainless Steel (SS) Tank with special Anti-Rust coating - 2X Corrosion Resistance; Outer Body Material: Metal (CRCA) Product Dimensions: 42 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</si>
  <si>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AG7XS62BBYTJDLOVUFYPSQ2DZZZA,AHIQFVEC26UUHE433ZSICDBIB36Q,AGEPZSRFODWZ4XUTXO2HNWLJIMJA,AG6LT2H74ZN26WM5OVCIJ6O6A3GQ,AGV66D5F6ULOSDAODDACCVNQ3V4Q,AFF cmTSY6Y6SGHYK7FNX2HBZ3NJQ,AHJC3EZMZ4YKHBUHTQEZQ3BQMZJQ,AELGICL2JENHDPFKWMURBPFAUSDQ</t>
  </si>
  <si>
    <t>RYTDQJJGF8IM0,R2XI10VMIMTZIC,RQ3MM50LGXL1Z,R1LP3M16YU1 cm,R3TEYFY6989IR4,R24KWB99TGKC9M,R2SCV76D1JUV6L,RUCGD37GEB0KN</t>
  </si>
  <si>
    <t>AEOBCJAUHKQ3VOH4XXCLGXUUDXCQ,AFFPSASZUMB7UWM5JQETXHG6LA4A,AGYH7DGFYWVOZIPJG4JTAWZPZ7RQ,AEFUJZ7AZW6MNREF2KOJDSJSYW5Q,AHIKGYNU6WNPXPTNQ754PCL6LKQA,AGZG456A7LZT cmX4PFFQJDOOAHTA,AFEB2FWJDNEWTE53GMSW5WEZ6AUQ,AFQDNUZPX7U57MYDFE6G63KARMJQ</t>
  </si>
  <si>
    <t>R3JBAT4PI4PLO0,R3PJIYCNWQ8Y2L,RWBQ359RY77PV,R1JDR1FHLPPOX7,RAA54PH39YEPK,R cmMD8QLTRHS3,RPVSPK4695JRQ,R3BYL6OMCFQ6H4</t>
  </si>
  <si>
    <t>R3PB7I71N cm2LX,R3GDZTWTAD4D5O,R1VOJ065EWW8BS,RHL803DXBI13J,R3SSR4ROJ92G30,R3DL0H9U8GEQNJ,RCKKIEW0YW52N,R3PCVDWZGC3I2B</t>
  </si>
  <si>
    <t>AGW2ESCSKYPOEDCQW2H3CYYA3QBQ,AFWNPTLGMCGHXXZKYKCF2C7BLBFA,AHSBHHTVA7JAYRS6BXGOSRKYHO5A,AGBPYYXPYFPYEL5GPMNEFGUBHUIA,AFLAE4TFD7YC22INZXE2MTEVRBQA,AFJ5MWRUWPXTC7NZYKXRXMNOKV6Q,AFBKPWY cmY4EJHOAHFRWNEUOP cmQ,AH4YHJP32KW47POTN2WRWIKJV4WA</t>
  </si>
  <si>
    <t>AEANG43WA cmLOHWRIT6NS5P2SEYQ,AET5DGQJSXDH3XCLPQBTUPRXW6FA,AHS2NCPC5DU6FFUEWEJ2DVCWBFLQ,AHYAZBKFP25QVIQLCDEJ6UDI52SA,AFSPVLIMFSGKQR6ETXLQ23M53NGQ,AE2TW6ATJ4SP2DNK4TH4DFYENOBA,AHIXHFFI5L4PB2TCIFILOKL2JQQA,AFPXOI3VE6B3BVBLXEM2LPXNSX7Q</t>
  </si>
  <si>
    <t>AE7FJN3NTELV6LEGHCJEF3KVHDTQ,AHKROJWBVJVV7IKLAA25VSE6D3DQ,AGVKMZBRHV3SFV4YC5BYJPTXY6CQ,AFFWY6CWXFXPQZ6FP4RDR3FHTCUA,AFHIHV565WL46UIVDWGV5UZHZFXA,AGPWCDNDTSD6W cmHDWE cmEE7WQTQ,AEMUKHRIKGIUXS6PTQTYDTMGPNMA,AERBIKQOWRHZIFLPTJF2KBWMMN3Q</t>
  </si>
  <si>
    <t>Ultimate Power Machine: With a powerful 2100 Pa suction and high-end brushless motor, you can achieve thorough cleaning of dust and debris in no time. This coupled with the 3200mAh battery provides run-time of up to 130 mins;Dedicated app (Mi Home/Xiaomi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 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</si>
  <si>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 cmLQ7VCFGGWB3DZNZKG34Q,AH4RT3Y2GD6IHEFNW3U3YFR2GG5Q,AE3PDSVEERSBHPUPUMIXEGBQCB5A,AE5HUIXKA7KHNJP7S6ON4CEY4R4Q,AFWLTMPGTO2JIFW3KVLCHQRKKT7A</t>
  </si>
  <si>
    <t>AE33HJDC2ZFONU6UHWESJ4GJ25ZQ,AFFYMSNEPTYBAA3XSKSKTTKL4IMQ,AFWLEJQMVZSV4NE cm7C4TABYGHOQ,AHJGMKHBETYL4Z62HIET2F5A26LA,AH3NI5PJBOIMZUQC5QQ5KXDHDXDQ,AHYFYPIPAAEIIOCW7BEE7UHNOGHA,AGVTOMJQZYE44OZJMCZQTAQSHWHQ,AF3X5V6QWE5IUSPU5AHGCLIYQMAA</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</si>
  <si>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</si>
  <si>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</si>
  <si>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R32YNMGVH3EGMZ,R1O2HX15IC0K cm,RQPKLLF0EQESW,R6CXBNPC3JUIO,R2PAIJQ4JQT4EE,R6IWEVMWJ6MD,R1E1LTXU1CPT48,R2648DSDGDSC63</t>
  </si>
  <si>
    <t>R8C32TJ4LFEH2,R1PEE4B cm8AE46,R2H8MA3JJ3KWBS,R1YMUX3PF91A1L,R32ZAHCTMN2A02,R21Q1UO7WME33S,R1HJB9OT30WHJL,R24NYI1HOKDQ1W</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</si>
  <si>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</si>
  <si>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AEDWGHRREZFUGG26RHCC755HN7HA,AEHCKIGIFLT2FLLRLX7SPCJESYGQ,AE7SGVKTAI4S2KFUR322Y2MCWYFQ,AG5BGJGG7C2RVJR4EFQIISIJ2YYQ,AHKUTOCV35GQXKKER66MS7NYIUXQ,AHNDAZGEJUCDIFQ5CVONDFNJQHOA,AHHQSBPLDA34RFVGLUJTK7JWFWXQ,AHQNLR3YPZ4EQS27FI6K5K3J cmIQ</t>
  </si>
  <si>
    <t>AHKMDKVJS3O2FONH6P2GLWKV7BGA,AF34WPWTTDCKLYAOTG56T2KNCBRQ,AG4L77PETD6JPT4LLTVG4WDS72PQ,AFK7BE52MSABKTBBCCFFW6SINUYQ,AFZAJPI7LJPDCOSMY6ASVRJOE cmQ,AHYIUARUTB7FHBZNQDO2RVV72XFA,AGJW572HJZWB6REZMBNPGF2PEYPQ,AGTPLNZTYUEFVBGKKKMV5O66LJIQ</t>
  </si>
  <si>
    <t>RP44N8NRPVZ64,R1FETO75Q18Y6N,R3QS7GCDG4CKQ5,R1OAWG0HEQ62FT,R32BTYN4QF56J9,R1D0MO cmENKIT1,R3V1DRV00BSNS5,R2CVEAXB0MKT2Q</t>
  </si>
  <si>
    <t>AF7UYUVEZZUXIIOJWWI776NZPTRQ,AH6UCH7MNAI4EDGZ2Q52KI4MDDBA,AHAC5FGED7HOO5GSKRTNCX7RMQFA,AFCQT3WCIYIHW4QJ cmZSEXJ2A6QQ,AFNH4WZFYWT7D2WDKDIWY4YTR3CQ,AFKSVLIYFZUL6NT2QFBSXMWYZUCQ,AGXUG6UVU2G7J3OXP4REN3VZCE6Q,AHRFHGMEBL54OW7P2XZGYOFE7WKQ</t>
  </si>
  <si>
    <t>AEHOZYTOH5VUWA2Z7OB672WX4F5A,AEF3QNOCDEMLINRVML6H7XIGWYPQ,AHX4KZVASMGQQOST4T2RAQUZTLCA,AFW6K3O37RXWAJP5JDCSPNPENYDQ,AHELMAOGW7 cmAPA6PJOO3INMBRBQ,AE4DX3LKPJLQMTSMMVZISY3Z4LAA,AEZVKCBQBC3W5IQIFD4ZFTL6IFAQ,AHX47N6TUNADPXMMQKVASVBNIHJA</t>
  </si>
  <si>
    <t>AE5FZ5B3EEES45Q26PNUBTJ5DRYA,AGL2B432J2VDHOSUWTQ6KOAS6AMQ,AFWPWQ32B7BLW23MWYFHGYLNGUCA,AFNUTTGM5CBUQEYWPEQ57UABIHAQ,AFYLL7VANUJZ6M4L3277TRRERA5Q,AH3VEJH6HMU cm37ZZN cmRNPY6S3A,AE4BFRYLLJQRZJLJ755OH7DYIE4A,AF2LCSDV3YQRDO3B3ZTEEFLFNLLQ</t>
  </si>
  <si>
    <t>AHITFY6AHALOFOHOZEOC6XBP4FEA,AFRABBODZJZQB6Z4U5FLWEWBAFCA,AHECHWNSEMINYA7KJCRNVT5HCJ7A,AHZE7X4JEEFGO55ORGHVUFLEKD3Q,AG6T7YJGBNIZFYN3IET cmEP4ASJA,AE5JV64MRH475HD7BRHX43UG5U4A,AES5H357DGWET4IZXLW4IEQ4QYIQ,AEB3GRL6Q7FDMQSWGOPRAZ3VUL7Q</t>
  </si>
  <si>
    <t>AGVPW cmAHYQWJOQKMUJN4DW3KM5Q,AF4Q3E66MY4SR7YQZSWBBRU5XQKQ,AEM2ZDSQE4QZIGTCTE4HSNZOS7DQ,AEHMIAQFYXW3CY6Z37ABRXSOJRPA,AHJCYSNMFLZM7CA4FGDPU7A4UHYQ,AEQTWNQ6GKTOSJO3ZEPHRTH56VCA,AHIHPBLP6PPV66Y3AWOSYFBVZPFA,AGHBKUHIWVOPUQYFRA6PXIIC6R5Q</t>
  </si>
  <si>
    <t>ü•áKindly NOTE before you purchase„Äë:This is a USB-C to USB-C cable, which means it has the same USB C or Type-C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</si>
  <si>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</si>
  <si>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Compatibility„Äë: Specially Designed for Fire TV Stick All New Alexa Voice Remote Control (3rd Gen)(2021 Release). (REMOTE NOT INCLUDED)|3 Meters Shockproof„Äë: Durable Silicone Material can protect your remote from 3 meters high drop, effectively protects your remote from daily impact and unwanted dust and scratches.|Perfect Fit„Äë: The slim and form-fitted design of the case fully protects your Fire TV Remote with minimal bulk.|Accessibility„Äë: Revised with precision cut-outs to ensure full access to all ports, buttons, and features of your Fire TV Stick 3rd Gen 2021 All New Alexa Voice Remote.|Remote Loop„Äë: An included wrist strap is provided that helps prevent accidental drops or releases when using the remote with motion controls.</t>
  </si>
  <si>
    <t>[High Compatibility] : iPhones, iPad Air, iPad mini, iPod Nano and iPod Touch|[Fast Charge&amp;Data Sync ] : It can charge and sync simultaneously at a rapid speed, Compatible with any charging adaptor, multi-port charging station or power bank.|Short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</si>
  <si>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</si>
  <si>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Silicone protective cover is specially designed for LG Smart TV magic remotes of LG AN-MR21GA/LG AN-MR21GC 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AN-MR21GA/LG AN-MR21GC Remote into the case.</t>
  </si>
  <si>
    <t>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2M/6ft cable compatible with Samsung Galaxy S21 S21+/S20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</si>
  <si>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NOTE before purchase„Äë:This is a USB C to USB C cable, which means it has the same USB C connector on both ends, please be aware that this is not a USB C to USB A cable. So, you may need a USB C wall charger to charge your device.|Fast Charging &amp; 480Mbps Data Transfer Speed„Äë: Supports QC/PD fast charging, with 65W/30W/18W USB C Power Adapters to use. Data transfer speed is up to 480Mbps between two devices, which means transferring 100 songs within seconds.|Durable Nylon Braiding„Äë:The strong braided cable not only avoids the tangling but it also comes with Velcro strap so It can be wrapped up and put in a bag or pocket.|65W/3.25A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</si>
  <si>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Powerful compatibility„Äë Compatible with TV box, Windows XP/Vista/7/8/10,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Design„ÄëSuper mini size, compact USB WiFi adapter for easy carrying. You can leave it in your TV box, laptop or PC and don't need to remove it.</t>
  </si>
  <si>
    <t>NOTE before purchase„Äë: This is a USB-C to USB-C cable, which means it has the same USB C plug on both ends, please be aware that this is not a USB-C to USB-A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</si>
  <si>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</si>
  <si>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üõíCableCreation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us|üõíFantastic Sound Quality„Äë:Oxygen Free Copper and gold plated plugs ensure optimal signal stereo audio transmission,bringing you a good feeling|üõíBi-directional„Äë:This 3.5mm rca male cable works both directions,from rca out to 3.5mm in or from 3.5mm in to rca out. Please note: you cannot choose same directions for use simultaneously.It must one side in,the other side out|üõí24K Gold Plated Connectors„Äë:Professional quality 24k gold plated connectors which protect the cables from corrosion while ensuring a premium connection for the best possible audio transfer year after year|üõíCompatible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</si>
  <si>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Compatibility„Äë: Specially designed for Fire TV Stick 4K All-new Alexa Voice Remote with power and volume controls. (REMOTE NOT INCLUDED)|3 Meters Shockproof„Äë: Durable Silicone Material can protect your remote from 3 meters high drop, effectively protects your remote from daily impact and unwanted dust and scratches.|Perfect Fit„Äë: The slim and form-fitted design of the case protects yourFire TV Remote with minimal bulk.|Accessibility„Äë: Revised with precision cut-outs to ensure full access to all ports, buttons, and features of your Fire TV Stick 4K All Alexa Voice Remote.|Shock &amp; Bump Resistant„Äë This Cover protects your remote from scratches, wear, tear, and dirt with this unique proprietary skin material.</t>
  </si>
  <si>
    <t>TV LEG„Äë--The universal tv stand base fits most 32 37 40 42 47 50 55 inch LCD LED Plasma Oled QLED 4K Smart flat/curved screen TVs with mounting holes on the back of your TV from 200x100mm up to 800x400mm.|LOADING CAPACITY„Äë--Heavy Duty Sturdy steel design make the tabletop tv leg base load capacity up to 88 lbs. Furthermore, it offers a stylish look to suit any decor, with sharp angles and a black matte finish.|ADJUSTABLE HEIGHT„Äë-- This tv base stand can adjust your TV heght from 20.2" to 22.5" makes your TV always at eye level for better view.|NO SCRATCH&amp;ANTI-SLIP„Äë--It's great the tv replacement stand comes with soft pad on the bottom to protect the furniture from being scratched and protect your TV from slipping|EASY INSTALLATION„Äë-- Simple construction allows easy installation with easy to follow manual and all of the required hardware provided</t>
  </si>
  <si>
    <t>NOTE before purchase„Äë:This is a USB-C to USB-C cable, which means it has the same USB C plug on both ends, please be aware that this is not a USB-C to USB-A cable. Besides, you may need a USB C wall charger to charge your device.|NYLON BRAIDED, EXTREME DURABILITY„Äë: with a tested 20000+ bend lifespan, Synqe USB C charging cable with heavy duty braided and strong metal connections is far more durable|3A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t>
  </si>
  <si>
    <t>NOTE before purchase„Äë:This is a USB-C to USB-C cable, which means it has the same USB C plug on both ends, please be aware that this is not a USB-C to USB-A cable. Besides, you may need a USB C wall charger to charge your device.|NYLON BRAIDED, SMALL SIZE„Äë: With a tested 20000+ bend lifespan, Synqe USB C charging cable with heavy duty braided and strong metal connections is far more durable. Short size makes it comfortable to use with Power Banks and Android Auto.|3A/60W Rapid Charging„ÄëÔºöBuilt-in smart chip, which makes this Type-C to Type-C PD cable strong enough to support max 3A current 60W power throughput, as well as support fast charging for more phone and power banks likeSamsung Galaxy Note 10 S20 Ultra S21,Realme Power Bank and more Type-C devices. You need a USB C wall charger/Power Bank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t>
  </si>
  <si>
    <t>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</si>
  <si>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</si>
  <si>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</si>
  <si>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</si>
  <si>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</si>
  <si>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</si>
  <si>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 AMOLED Display„Äë - Fire-Boltt Visionary has a premium 368*448 Pixel Resolution and 1.78"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</si>
  <si>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</si>
  <si>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Dual Port USB Wall Charger Adapter„ÄëOraimo USB Charger with dual ports allow you to charge 2 devices at the same time with the total output of 2.4A current. Single port allows Max 2.4A current when connecting only one device. Much more convenient and save your time effectively.|Safe Charging„ÄëWith the intelligent chip inside, dual USB wall charger matches the current as your device's need automatically. Over-current, over-voltage and short-circuit protection also effectively protect your smartphones from damage|Multi-Protection„Äë Internal protection mechanisms offers multiple Protection against short-circuit, over-temperature, over-current, over-voltage and more|Wide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Design„Äë Robust textured casing and premium internal components ensure perfect performance regardless of scrapes, bumps, or drops.</t>
  </si>
  <si>
    <t>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t>
  </si>
  <si>
    <t>Bluetooth Calling Watch„Äë- Fire-Boltt Talk 2 smart watch enables you to make and receive calls directly from your watch via the built-in speaker and microphone. This smartwatch features a dial pad, option to access recent calls &amp; sync your phone‚Äôs contacts.;Dual Button Technology„Äë- This smart watch with call function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</si>
  <si>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1.78" AMOLED display„Äë500nit peak brightness &amp; 368*448 resolution with 326 PPI. The display content of the screen can be clearly seen even under strong sunlight.|60 Hz Refresh Rate„ÄëFast &amp; Smooth Experience with 60Hz smoothest smart watch refresh rate &amp; minimalist round 2.5D. Reduces motion blur and makes action feel smoother, can make the picture appear sharper, and can make smartwatches feel more responsive and speedy.|N Health App Integration„Äë: Download this mobile application on your smartphone &amp; connect with your Nord Smartwatch. You can easily check insights of your health stats. 105 fitness modes with 2 automatically detect modes„ÄëChoose your own exercise mode from a long list including Yoga, Meditation, Cricket &amp; various others.|Enhanced Battery Life„ÄëLong-lasting 30 days standby time with 10 days of battery life. Call &amp; message notification and Music &amp; camera control. IP68 waterproof &amp; dust resistant„Äë Metal watch case„Äëwith OnePlus watch Sporty strap ‚Äì Fashionable smartwatch|One Tap Measurement„ÄëSmart health monitoring technology ‚Äì SpO2 Blood Oxygen, 24 hour heart-rate, Sleep tracking, All day stress tracking and many more. Women health tracking„Äë- Tracking menstrual cycles digitally for early prediction of periods.¬† Bluetooth 5.2 „Äë- Helps highly reduce the power consumption of the watch and brings better stable and fast transmission Android &amp; IOS compatible ( Android 6.0 &amp; IOS 11.0 and above).</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</si>
  <si>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</si>
  <si>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PERFECT FOR ANY PLACES„Äë: Perfect for watching movies &amp; enjoying music in the bedroom, cooking in the kitchen, exercising in the gym and working in the office. Fine details and craftsmanship, make life easier. Lazy bracket for you, free your hands.|HEAVY DUTY &amp; STURDY HOLDER„Äë: Large Base for Stable Mounting without Vibrations, tight and bendy arm, secures your smart phone, iPad or tablet and other electronic devices tightly to prevent the unit from falling or moving around.|360 ¬∫ ROTATION„Äë: Designed with flexible long arms clamp, working at 360-degrees, making holder adjustable to view your device at any angle.|COMPATIBILITY„Äë: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GUARANTEE„Äë: If there is any quality problem of the product itself, do not hesitate to contact us immediately. We will solve the issue to your satisfaction. Customer service is our business philosophy.</t>
  </si>
  <si>
    <t>Bluetooth Calling Watch„Äë- Tokdis MX-1 Pro enables you to make and receive calls directly from your watch via the built-in speaker and microphone. This smartwatch features a dial pad, option to access recent calls &amp; manually sync your phone‚Äôs contacts.|How to activate Bluetooth Calling„Äë- To enable Bluetooth Calling Function, first connect it to the Fitpro app. Once connected, manually go to the phone's Bluetooth settings and pair this smartwatch. Upon pairing, you will get a notification.|1.69 inch HD Full Touch„Äë - Large Display of 1.69 Inches Size Full Metal Body„Äë - This Watch features Sleek &amp; Fashionable Metal Body The one-click control mode and honey comb menu helps you quickly navigate|Music Experience On The Go„Äë - Equipped with an inbuilt speaker, this smartwatch lets you play your favourite tracks on the Watch without having to take out your phone.|Multiple Watch Faces &amp; Smart Controls„Äë - The Smartwatch has unlimited Watch Faces on cloud. It has Smart controls like Weather Forecast, Alarm and many more. Get a 6 Months assured warranty from Tokdis in case of any Manufacturing Defect (Just Contact our Customer Care).</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</si>
  <si>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</si>
  <si>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Compatibility„Äë This screen protector case is compatible with Samsung Galaxy Watch 4, 44mm. [NOTE: WATCH IS NOT INCLUDED]|Shock-Absorbing„Äë Made of TPU Material, anti-scratch plastic, thin case cover the full front and curved edges of the watch ,offer full protection for your watch against scratches, drop and bump.|Light Weight„Äë lightweight and Slim protective bumper case cover shell is perfect for your watch.|Easy Installation„Äë Easy to install and make off, When charging your Watch, you do not need to remove the watch case.|Touch Experience„Äë Case is High-Definition Transparent and gives you 99.99% HD clarity with true color reproduction and gives you the original touch experience.</t>
  </si>
  <si>
    <t>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</si>
  <si>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HATE IT WHEN CARRY A HEAVY SELFIE STICK?„ÄëYep, screwing a monopod selfie stick with a heavy tripod, is a pain. Our lightweight foldable selfie stick was designed to eliminate this to make a ordinary Selfie Stick lighter but more functional.|HOW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Life„ÄëUsing With CR1632 (120mah) Replaceable Lithium Metal Cell for The Remote, Last Up 7500 photos can taken and Convenient Replace, also you can easily Buy This Battery in Market.</t>
  </si>
  <si>
    <t>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</si>
  <si>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Type-C device.Truly a plug-and-play solution. ‚ùåNOTE:NOT support video signal transmission.|2 PACK COMPACT DESIGN„ÄëComes with 2 packs: One for home, one for office, one for car and one carried in the bag, sticking with laptops or commonly used Type-C cable or others can be used as backups. Micro USB to USB C adapter is smaller than a coin, easy to carry around or toss in a bag. 15mm width allows you to plug them side by side, taking little space and working well in tight spaces.|SAFER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</si>
  <si>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bed.|MUTI-FUNCTIONAL DESK„Äë ‚Äì Callas Bed Table Built-in iPad stand groove for holding ipad or kindle.And desk comes with a table cup holder to store cups well. The Anti-Slip Sponge can keep your laptop safe while tilted, and provide you comfort and stability while using.|PORTABLE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DESIGN„Äë‚ÄìCurved desktop edge, scientific design, protective layer around the desktop, so you can feel comfortable when using. The W-legs are stable and flexible, which are anti-slip and can be folded to save space.|LARGE SIZE„Äë - 23.64(L) x 15.72(W) x 10.4Inch(H). Callas Lap Desk perfectly fits nearly all size laptop,or tablet &amp; phone, also can put a mouse and books.And there is ample space to work, study, eat breakfast or dessert on the bed table. Package Contain : 1 Laptop Table.</t>
  </si>
  <si>
    <t>üëçUSB C TO USB ADAPTER„Äë-This is a USB C FEMALE to USB MALE adapter, used to turn all you USB-A ports of laptops, chargers or other devices into a USB-C port. Gives you the ability to connect USB-C peripherals to devices with USB-A ports.|üëçHIGH-SPEED-TRANSMISSION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Type-C plug. Now you can enjoy unparalleled transmission quality from your devices!|üëçDATA SYNC AND CHARGING„ÄëUSB 3.0 (USB 3.1 Gen 1)port, up to 3A, enables up to sync and display movies or music in real time thanks to a 5Gbps transfer speed, approx 10x than USB 2.0; Also, you can edit video in camera directly via port instead of downloading files|üëçSUPERRIOR DURABILITY„ÄëMade of Premium aluminum alloy housing with specular precision process, enables plug in/out again and again. Tested and inspected meet USB Standards, fit for USB 3.0/USB 2.0 devices, built-in 56KŒ© pull-up resistor protects your devices from damage. Internal P cmA adopts EMI proof process, more stable performance.|üëç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</si>
  <si>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Fire-Boltt is India' No 1 Wearable Watch Brand Q122 by IDC Worldwide quarterly wearable device tracker Q122.Bluetooth Calling Watch„Äë- Fire-Boltt Ring bluetooth calling smart watch enables you to make and receive calls directly from your watch via the built-in speaker and microphone. This smartwatch features a dial pad, option to access recent calls &amp; sync your phone‚Äôs contacts.;|SPo2 &amp; Heart Rate Tracking„Äë - The Smart watch tracks your real time Blood Oxygen Spo2 and has 24*7 Heart Rate Tracking. It also has Sleep and Fitness Tracking.; 1.7 inch HD Full Touch„Äë - Industry Best Display of 1.7 Inches Size Full Metal Body with Changeable Strap„Äë - Sleek &amp; Fashionable Metal Body best smart watch. The one-click control mode and honey comb menu helps you quickly navigate  Battery Life„Äë- The watch can work for 24 Hours with Bluetooth Calling ( Normal Usage )*, 8 Days without Bluetooth Calling. System requirements: Bluetooth version 5.0 and above. IOS 7.0 and above, Android version 4.4 and above.|Music Experience On The Go„Äë - Equipped with an inbuilt speaker, this smartwatch lets you play your favourite tracks on the Watch without having to take out your phone.|Multiple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</si>
  <si>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‚úÖSmart Design - 2021 Model„ÄëThis new Gen. laptop bed table is well thought &amp; crafted keeping work from home in mind, learning from the older models &amp; its challenges. Size ( cm): 60(L)x 40(W)x 28(H), which can fit 11-17" laptop computer and the desk has enough area to use a mouse, keyboard, iPad and some extra accessories. and there is ample space for stretching your feet under the table.|‚úÖHigh-Quality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</si>
  <si>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DESIGN„Äë- With scientific engineering design and curved sturdy edges makes this table very strong and durable.|CUP HOLDER &amp; TABLET SLOT„Äë- OFIXO lap desk is designed with a solid cup holder for possible cup tipping, avoiding soiling your bed or couch. The long slot on the lap desk serves as a holder for smartphone, tablet and pen, making the table helpful for work and entertainment.|BUILT-TO-LAST„Äë-The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</si>
  <si>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Q122.|Bluetooth Calling Watch„Äë- Fire-Boltt Ninja Calling smart watch enables you to make and receive calls directly from your watch. This smartwatch features a dial pad, option to access recent calls &amp; sync your phone‚Äôs contacts|SpO2 &amp; Heart Rate Tracking„Äë- Track Real Time Heart Rate on the go on this smart watch. Featuring Blood Oxygen Tracking (SpO2) with optical sensors that give almost acurate results|1.69 inch HD Full Touch„Äë- Best in class HD Full Touch Screen with a 240*280 pixel HQ Resolution smart watch with call function . Smooth functioning and easy swipes making life better.;|Built In Speaker„Äë- Listen to your favourite songs on the watch itself, with the built in speaker talk while you walk and even enjoy songs on the run|AI Voice Assistance„Äë- Command your watch and let the magic happen. This special technology is in the Fire-Boltt Ninja Calling Smartwatch|30 Sports Mode„Äë- Fire-Boltt Ninja Calling best Smart watch comes with 30 sports tracking feature. Track each acitivity with true efficiency and crown that medal.|Socially Active„Äë- Activate your social life while you balance your work culture. Never miss out on any event, meeting, birthday or trends, allow all the notifications to be displayed on the smartwatch and rock each party</t>
  </si>
  <si>
    <t>Bluetooth Calling Watch„Äë- Fire-Boltt Ring Pro enables you to make and receive calls directly from your watch via the built-in speaker and microphone. This smartwatch features a dial pad, option to access recent calls &amp; sync your phone‚Äôs contacts.;1.75‚Äù Best HD Display with 320*385 Pixels„Äë- This smartwatch comes with an Industry‚Äôs best 1.75‚Äù Display and has a super quality resolution of 320*385 Pixels providing you a smooth touch experience IP68 Water Resistant„Äë- This smartwatch can withstand dust, spills, raindrops and is sweatproof too.Band Width:20 millimeters.Water resistance depth:1 meters|Unique Rotating Multi-Functional Button„Äë- Fire-Boltt Ring Pro has a unique menu viewing style and watch face changing style, you can simply rotate the button to changes watch faces and view the list menu without scrolling;Pincode Locking System„Äë- Just like a smartphone pin lock, this smartwatch also has a pin lock. Secure your smartwatch by setting up a pin lock on it. Built In Mic &amp; Speaker„Äë- Fire-Boltt Ring Pro comes with a Mic and Speaker for best calling experience. Clear HD calls via the watch is now available Play Games on Your Wrist„Äë|Split Display Easy Access„Äë- This smartwatch provides you a split screen display where you can easily in one click land on any function without the need to search it from the menu;SPo2 Monitoring„Äë- Monitor your blood oxygen levels any time anywhere. 360 Health Ecosystem„Äë- With this watch track your heart rate, calorie, step count and multiple sports modes with easy touchQuick Charge Technology„Äë- Within 100 minutes full charge your watch and you are on the go again. System requirements: IOS 7.0 and above, Android version 4.4 and above, Bluetooth version 5.0 or above.|Smart Notification„Äë- Get all your mobile phone notifications on the watch and stay updates about trends, meeting emails and much more. Remotely access smartphone features„Äë- Click pictures, change music tracks on the watch with a single touch.;How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</si>
  <si>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Ideal Drive Enclosure for Work„Äë- The CABLET 2.5 Inch USB 3.0 Enclosure with durable strip appearance and classic black colour with the advantage of easy to clean. Hold the 2.5‚Äù enclosure in the office, just connect your PC, Desktop, Mobile and other devices, plug and play.|Wide Compatibility Enclosure„Äë- The 2.5‚Äù HDD/SSD Enclosure can support 2.5 inch 7-9.5mm HDD/SSD up to 6TB for any brand hard drive with SATA I/II/III port. Also compatible with Windows, Linux and Mac OS systems, compatible with WD, Seagate, Samsung, PS4, TV, and other devices.|USB3.0 5Gbps Enclosure„Äë- Adopting with USB 3.0 interface and UASP accelerated transmission protocol supported, the 2.5‚Äù HDD/SSD Enclosure can help with the data transfer rate up to 5Gbps, about 20% faster than traditional USB data port, transfers 1G file in 3 seconds, no data delay.|Easy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Performance„Äë- Enclosed with a shock-proof sponge pad, enhance the protection of the hard drive effectively and keep it steady.</t>
  </si>
  <si>
    <t>‚ö°65W High Speed Charging„Äë: Output power up to 20V 3.25A, which is ensured by high-speed safe charging, and the USB 2.0 supports data transfer speed can reach 40~60MB/S (480Mbps). NOTE: This product DO NOT support video output.|üí™Military grade material„Äë:Strong military fiber, the most flexible, powerful and durable material, makes tensile force increased by 200%. Special Strain Relief design, can bear 10000+ bending test. Premium Aluminum housing makes the cable more durable|üì¢NOTE before purchase„Äë:This is a USB-C to USB-C cable, which means it has the same USB C plug on both ends, please be aware that this is not a USB-C to USB-A cable. Besides, you may need a USB C wall charger to charge your device.|What you get„Äë:We provide this 1meter/3ft Type-C to Type-C Cable and 24/7 customer service, if you have any questions,we will resolve your issue within 24 hours.|Compatibility List„Äë: This USB C to USB C cable compatible with Samsung Galaxy S21 S21+/S20 S20+ S20 Ultra Note10/Note 10 Plus,S20, S21 Ultra, iPad Air 2020 10.9‚Äò‚Äô (Gen 4), iPad Pro 12.9'' Gen3 (2018) , iPad Pro 11'' (2018), Nexus 6P/5X , Compatible with Macbook with the original charger (View Product Description for details)</t>
  </si>
  <si>
    <t>‚ñ∫ 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</si>
  <si>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‚úÖGet Creamy Froth Quickly„ÄëWith a higher speed motor, this milk frother spins quickly and smoothly. It makes best creamy froth with milk heated . Enjoy your favorite coffee with foam topping in seconds.|‚úÖFor Perfect Froth„ÄëThis coffee frother is powered by 2 AA batteries, it brings creamy froth instantly. Within 1 minute, you get a glass filled with milk foam for your coffee.|‚úÖEnjoy Your Latte Anywhere„ÄëMissing your morning latte when travelling? Just take this portable frother on the road. Small yet effective, easily to make your cafe style cappuccino|‚úÖ100% Satisfaction] We aim to provide high quality product, and stand behind it with a full replacement service. In case you have any issues, just contact us and we will make it right for you, at any time!</t>
  </si>
  <si>
    <t>Lint Remover for Clothes and bubble remover for clothes with a powerful motor (5W Rated Power) to work at high speed.|Elegant &amp; Ergonomic Design„ÄëErgonomic design, the pilling remover for clothes has an easy-grip handle which offers users a comfortable experience.|Easy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</si>
  <si>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15 LITRE„ÄëStorage Water Heater;‚ÄØBEE 5 STAR RATED„Äë: Highly Energy Efficient with Extra Thick &amp; High Density CFC Free PUF Insulation for Maximum Heat Retention;COUNTRY OF ORIGIN„Äë: India|ANTI-CORROSIVE &amp; SUITABLE FOR HARD WATER USAGE„Äë: Advanced Vitreous Enamel Coating protects the Inner Tank, Superior Incoloy 800 Heating Element ensures Sustained Performance, Extra Thick Magnesium Anode provides Added Protection|66% REDUCTION IN LEAKAGE„Äë: Single Weld Line High Grade Mild Steel Tank|SAFETY ASSURED„Äë: Advanced Thermostat &amp; Thermal Cut-out Mechanism for Dual Overheat Protection; 5-in-1 Multi-function Safety Valve prevents excessive Pressure Build-up, Vacuum Formation &amp; Reverse Water Flow|HYGIENIC &amp; PUNGENT-FREE WATER„Äë: Multi-layer protection against Corrosion &amp; Scaling|PAN INDIA INSTALLATION AVAILABLE AT INR 350+GST„Äë: Inlet and Outlet Connection Pipes can be purchased from the technician on a chargeable basis (INR.250)|WITHSTANDS UP TO 8 BAR PRESSURE„Äë: Suitable for High Rise Buildings up to 35 floors and Pressure Pump Application</t>
  </si>
  <si>
    <t>üìûUTMOST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9958404521.|‚≠êMADE IN INDIA! IMPROVED SEALING MACHINE:„ÄëENEM sealing machine is proudly Made in India! We have used high quality transformer + High Quality Plug + heavy gauge wire so ensures good performance and optimum safety.|‚≠êSUPPORT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(2-3).|‚≠êAUTO ‚Äì POWER OFF PROTECTION:„ÄëENEM Plastic Packing Machine remains in standby mode when not used, thereby not utilizing power. Only when same is used for sealing, power is consumed.|‚≠êUPGRADED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</si>
  <si>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CLEAN CLOTHES EVERY TIME„Äë : Our lint roller has an extra sticky formula that helps you easily collect fuzz, fluff, and bobble balls from your pants, clothes, and fabrics without damaging the material.|2X EXTRA STICKINESS„Äë: VRPRIME offers 200% more pick-up per strong adhesive sheet for a quick and effective way to remove annoying pet hair, lint, and debris. You will save time and effort in removing stubborn hair and fuzzy bits from your clothes, sofa, furniture, car, carpet, etc.|TOTAL 360 SHEETS„Äë : VRPRIME lint rollers come with 1 reusable ergonomic grip handles that comfortably fit in your hand, four refills of 90 sticky easy peel off spiraled sheets. Total 360 sheets in one package with great value.|MULTI FUNCTION„Äë : The fluff remover is not limited to just clothing and garments, it also is your perfect tool to remove dog hair, cat hair, pet fur, fluff, fuzz, and lint from furniture, upholstery, bedding, car seats, etc.|EASY TO PEEL OFF DESIGN „Äë: New improvement on cutting makes peeling off sheets extremely easy, you can start a new sheet from the top or bottom freely and tear off the sheets easily after use.|A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</si>
  <si>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Rechargeable Multi-Function Milk Frother„ÄëThe Milk Frother comes with two Whisk-Heads attached to the handle - the Spring Whisk-Head is for making milk&amp;coffee foam, the Balloon Whisk-Head is for beating eggs|High Quality„ÄëThe product is made of food-grade 304 stainless steel and ABS; The rechargeable built-in Lithium Battery is powerful and can help you make things faster and more efficient - You can make a full cup of milk foam in about 15 seconds|Detachable Design„ÄëThe two whisk-heads are detachable, so it is easy for you to change, clean and store|One-Touch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</si>
  <si>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‚úîEasy to carry around„Äë- This handheld blender is equipped with a travel cover for easy carrying. You can drink nutritious juices, milkshakes or smoothies wherever you want, such as home, office, gym, travel or any other outdoor activities. In addition, it can be taken on the plane.|‚úîPortable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juice.|‚úîfood grade material„Äë- The portable blender is made by high-quality ABS and silicone, food-grade material. It has unique safety design including Silicone bottom, non-slip and shock absorption.This portable juicer is also a suitable gift for juice and travel enthusiasts.|‚úî4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quickl|‚úîOne button blending/cleaning„Äë: simple button touch. 350ml capacity when cleaning, just put an appropriate amount of water in the cup and press the button to automatically clean. This can save you a lot of trouble.</t>
  </si>
  <si>
    <t>Easy to Use„ÄëAfter installing the battery, you need to press and hold the switch button for 3-5 seconds to heat up. Put the bag that needs to be sealed in the middle, the thinner bag can be torn quickly, the thicker should be drawn slowly and evenly.|Portable„ÄëAfter use, it is not necessary to disassemble the battery, and the hook can be stuck at the sealing place, and can be hung with other appliances. The perfect portable bag sealing machine, suitable for kitchen, camping, travel, etc.|Dual use„ÄëThis product is not only a sealing machine but also an opening machine, the opening is very easy and convenient.Mini and portable bag cutter and sealer,Quickly seals and cuts.|Material„ÄëUsing high-quality ABS material, fine workmanship without burrs, high temperature and low temperature resistance, durable.|Note„ÄëDo not press violently when sealing, otherwise it will cause the metal contact piece to deform without heating. The bag to be sealed must be kept clean and free from water., oil and other stains</t>
  </si>
  <si>
    <t>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Design„ÄëBeautiful and elegant private mold design, Small size, Wireless, USB rechargeable, and portable design make it a personal travel mixer. The charging port at the bottom and the silicone plug make it water-proof.</t>
  </si>
  <si>
    <t>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</si>
  <si>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It Ensures High Speed Transmission And Charging By Offering 3AFast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</si>
  <si>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Supports Ios Devices With Max Output Up To 2.4A|Up To 10, 000+ Bend And 10, 000+ Plugging And Unplugging Test Ensure This Cable A Longer Lifespan|EnsureFast And Stable Data Transmission Up To 480 Mbps|2 Years Warranty|Compatible Designed To Work Flawlessly With Mfi Or Apple Devices, Iphone, Imac, Ipad Etc|1.2M Tangle Free Durable Tough Braiding Sync &amp; Charge Cable</t>
  </si>
  <si>
    <t>{3A/QC 3.0 FAST CHARGING and DATA SYNC} : This USB C cable supports QC 3.0Fast Charging and Data Syncing, max current 3.0A and transfer speed up to 480Mbps. Built-in 56K pull-up resistor and strong metal connections provides reliable conductivity and stability.|{Nylon Braided Tangle-free Design} : Premium Nylon Braided Type-C Cable/Lead adds additional durability and tangle free with a tested lifespan of 10000+ bending test.|{SAFE &amp; RELIABLE} : High-purity copper wire features anti-oxidation and anti-rust, which will keep long-lasting fast charging performance. This Type-C cable fast charging has safety certification, you have no need to worry about this cable quality at all.|{What You Get} : Premium Nylon Braided Cable 6FT(2M) and our friendly customer service.</t>
  </si>
  <si>
    <t>[USB C To USB C Cord 1M] With This 1 Meter USB CFast Charger Cable, You Can Enjoy Convenient Charging for Your USB C Laptops, Tablets, And Smartphones. Perfect For Used on Sofas, Beds, In the Car, And Other Places.|[6.5 Amp USB C Cable High-Speed Data and Charging] Our Type-C To Type-C Cable Perfect Match with All 60W 45W 30W 18W 15W USB-C Power Adapters, Support Pd 3.0 And Qc 3.0Fast Charge for Your Devices. Data Transfer Speed Is Up To 480Mbps Of USB 2.0. Note: Not Support Video Transfer.|[USB C To USB CFast Charging Cable 6Ft] This Newest USB C To C Cable Support Warp Charge For One plus 8T, One plus 9/9 Pro, TooFast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</si>
  <si>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Up To 10,000+ Bend And 10,000+ Plugging And Unplugging Test Ensure This Cable A Longer Lifespan|EnsureFast And Stable Data Transmission Up To 5 Gbps|Compatible Designed To Work Flawlessly With All USB-C Devices|2 Years Warranty|1.2M Tangle Free Durable Tough Braiding Sync &amp; Charge Cable</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</si>
  <si>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Type-C Devices. All Combined 3-in-1 Power Cord. All In One Charger|USB Cable ForFast Charging: This Charging Cable Is Designed For Charging The Devices Quickly. The 3A Charger Is Universally Suitable For Charging All Smartphones|Country Of Origin: China|Multifunctional USB Cable: Wecool 3-in-1 Charging Cable Is Tangle Free, Rugged, Quick Charging, Universally Compatible, Flexible And Of</t>
  </si>
  <si>
    <t>Fast Charging Cable that can be used to charge your smartphone or Tablet or Earbuds or speakers etc...|3-in-1Fast charging Cable is the best solution for your Travel needs. Just carry a single charging cable that can charge all your electronic Gadgets|The Multi purpose charging cable has 3 charging ports that includes Type-C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</si>
  <si>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withFast Charging and quick Sync Function|LONG CORD- The Cable is extra thick 1.2 meter long, optimized for an easy use for your comfort at home or office</t>
  </si>
  <si>
    <t>Durable Pvc Outer Exterior: Pvc Cables Are Versatile, High In Tensile Strength, Flexible, And Good Conductors|Flix C12 Data And Charging Cable Is Equipped With A Type-C USB Port, The Cable Supports Up To 2.4Amps Of Power Output For Powering AndFast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</si>
  <si>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A 350 Offers Universal Compatibility With Smartphones, Tablets, Pc Peripherals, Bluetooth Speakers, Power Banks And All Other Devices With Type-C Port|It Supports 3AFast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</si>
  <si>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Fast Charge &amp; Data Sync:Fast charge&amp; data transfer USB A to USB C, conforming to the USB Type-C Specification version 1.1, 56kilohm, which ensure a safe charging at 4.8A Maximum. Charging and syncing 2-in-1, data transfer speed up to 480Mbps.|Extreme Durability: Over 10000 bending tests,This Type-C cable is far more durable than the same price, Premium nylon braided Type-C cable adds additional durability and tangle free.|Convenient Design:The light and space-saving 1M USB Type-C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</si>
  <si>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-1 meter Type-C to c cable fast charging cable Convenient for all types of USB C Laptops, Tablets, And Smartphones.|-6.5 Amp USB C Cable compatibility with All 60W 45W 30W 18W 15W USB-C Power Adapters, Support Pd 3.0 And Qc 3.0Fast Charge for Your Devices. Data Transfer Speed Is Up To 480Mbps Of USB 2.0. Note: Not Support Video Transfer.AM|-USB C To C Cable Support Warp Charge For One plus 8T, One plus 9/9 Pro, TooFast Charge For MacBook Air 13 Inch 2020/2019/2018, For MacBook Pro 13/15/16 Inch AM|Compatiblity with Type-C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</si>
  <si>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USB WiFi Adapter:Fast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</si>
  <si>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Power DeliveryFast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Type-C Power Delivery Charger (including 18W, 20W, 29W, 30W, 61W, or 87W USB C Power Adapter).|New C94 Connector„Äë: This cable uses the Newest MFI Certified C94 Chip which is specially designed for fast charging, whose color is different from the previous C48 connector end. Charging Speeds 2.5√óFaster.|Compatibility List„Äë: Wayona USB C to Lightning cable supports PDFast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Type-C cable adds additional durability and tangle free. We provide this 6ft Nylon Braided USB C to iOS Cable with worry-free 12-month warranty reach us on +9-8080097788 by Call or Whatsapp.</t>
  </si>
  <si>
    <t>Support The Maximum 3AFast Charging And The Speed Of Data Sync Up To 480 Mbps|One End Normal USB Type A And Other End USB Type-C|Aesthetically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</si>
  <si>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{3A/QC 3.0 FAST CHARGING and DATA SYNC} : This USB C cable supports QC 3.0Fast Charging and Data Syncing, max current 3.0A and transfer speed up to 480Mbps. Built-in 56K pull-up resistor and strong metal connections provides reliable conductivity and stability.|{Nylon Braided Tangle-free Design} : Premium Nylon Braided Type-C Cable/Lead adds additional durability and tangle free with a tested lifespan of 10000+ bending test.|{SAFE &amp; RELIABLE} : High-purity copper wire features anti-oxidation and anti-rust, which will keep long-lasting fast charging performance. This Type-C cable fast charging has safety certification, you have no need to worry about this cable quality at all.|{What You Get} : Premium Nylon Braided Cable 3FT(1M) and our friendly customer service.</t>
  </si>
  <si>
    <t>Supports 120WFast Charging|High Quality Design</t>
  </si>
  <si>
    <t>Lightning Speed Lightning Cable Connect Your Iphone Or Ipad To A USB-CFast Charger For A Quick Power Boost Or Sync Photos And Videos With Your Computer. With This Convenient 4-Foot Cable You Can Leverage The LatestFast Charging Standard, USB Power Delivery|Tested To Withstand 10,000+ Bends For Ultimate Longevity|Supports USB Power DeliveryFast Charging Take Advantage Of TheFast Charge Feature On Your Iphone 8 Or Later??Charging Up To 50 Percent In 30 Minutes* When Paired With An 18W Or Higher USB-C Power Adapter|Lightning To USB-C Cable For IphoneFast Charge Your Iphone 8 Or Later From 0-50% In 30 Minutes (When Paired With 18W USB-Pd Charger)Fast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</si>
  <si>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‚úÖFast Charge &amp; Data Sync„Äë:Fast charge&amp; data transfer USB A to USB C, conforming to the USB Type-C Specification version 1.1, 56kilohm, which ensure a safe charging at 4.8A Maximum. Charging and syncing 2-in-1, data transfer speed up to 480Mbps.|‚úÖExtreme Durability„Äë: Over 10000 bending tests,This Type-C cable is far more durable than the same price, Premium nylon braided Type-C cable adds additional durability and tangle free.|‚úÖShort and Convenient Design„Äë: The light and space-saving 1ft USB Type-C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</si>
  <si>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Upto 15WFast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</si>
  <si>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2-Year Manufacturing Warranty|USB-If Certified So You Can Count On A Great Experience On Any Device|Use Them At Home, In Your Car, Or Anywhere You Need To Sync Music, Photos, Or Data And Charge Your Devices|Tested To Withstand 8, 000+ Bends, ** These USB-CFast Charge Cables Are Built With More Strength And Flexibility To Use Over And Over Again. This Makes Them Ideal For Easy Placement In Your Bag To Take On-The-Go|Get AFast Charge, Up To 50% In Around 36 Minutes* With Sturdy USB-C To USB-C Cables</t>
  </si>
  <si>
    <t>~ QC3.0 FAST CHARGING &amp; DATA SYNC : This 2meter/3ft USB C cable support QC3.0Fast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Type-C devices.|~ MULTI-LENGTH (1M /2M) : We supply extra long USB Type-C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</si>
  <si>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High Charging Speed 65W„Äë: Output power up to 20V 3.25A, which is ensured by high-speed and safe charging, and the USB 2.0 supports data transfer speed which can reach 40~60MB/S (480Mbps).|Kindly NOTE before you purchase„Äë:This is a USB-C to USB-C cable, which means it has the same USB C or Type-C plug on both sides, please keep a note that this cable is not a USB-C to USB-A cable. Besides, you may need a USB C wall charger to charge your device. This product DO NOT support video output and monitor connection.|High Quality Type-C to C cable„Äë: Its user-friendly design helps you to insert the connector in the right way all the time. This cable will be the right choice for a durable and cost-effective USB-C to USB-C cord/ Type-C to Type-C cord.|3AFast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</si>
  <si>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[3-in-1Fast Charging Cable] : 3-in-1 Multi Charging Cable Design, with Lightning, Type-C, Micro USB connectors built-in. Compatible with most of the phones, one cable meets your three different demands. You can charge multiple devices at the same time.|[Important Note] : Please use at least 3A or above USB power adapter when charging multiple devices at same time,Fast Charging speed depends on your device and wall charger. Only Type-C Port supports data transfer, 480mbps.|[Fast Charge and Data Sync] : Charge faster than most standard cables. Cable supports upto 66W with rapid charging, stable current protection. The maximum total output current can be up to 6A. Also supportsFast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3-in-1 Nylon BraidedFast Charging Cable (1M) with 6 Months worry-free Warranty, and friendly customer service.</t>
  </si>
  <si>
    <t>Internationally Certified Materials And Exquisite Design SafeFast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 cm),Whether it‚Äôs working at home or traveling, it is an indispensable item in our lives,We have professional seller customer service and after-sales service. Please contact us in time if you have any questions at any time, and you will not suffer any loss!</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</si>
  <si>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Type-C port|It supports 3AFast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</si>
  <si>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Type-C devices|MULTI-LENGTH, 3Ft /6ft : We supply extra long USB Type-C charger cables. Much longer than your original cable.You can get the quick charging while lying on bed, sofa, car backseat or outdoor|The QC3.0 FAST CHARGING and DATA SYNC: This 1meter/3ft USB-C cable support QC3.0Fast Charging and Data Syncing, max current 3.0A and transfer speed up to 480Mbps. Built-in 56K pull-up resistor and strong metal connections provide outstandingly reliable conductivity and stability. .(NOTE: Not support Huawei Super Charge.)</t>
  </si>
  <si>
    <t>Power DeliveryFast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Type-C Power Delivery Charger (including 18W, 20W, USB C Power Adapter).|MFI Certified C94 Connector„Äë: This cable uses the Newest MFI Certified C94 Chip which is specially designed for fast charging, whose color is different from the previous C48 connector end. Charging Speeds 2.5√óFaster.|Compatibility List„Äë: Wayona USB C to Lightning cable supports PDFast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Type-C cable adds additional durability and tangle free. We provide this 6ft Nylon Braided USB C to iOS Cable with worry-free 12 Month warranty, reach us by Call or Whatsapp.</t>
  </si>
  <si>
    <t>Length- 1-Meter Long Type-C Data And Charging Cable|Universal Compatibility- This USB Charging Cable Connects Type-C Port Devices With Standard USB Port Devices Like Laptops, Hard Drives, Power Banks, Wall And Car Chargers, Etc|Fast Charging &amp; Data Sync- Cable SupportsFast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</si>
  <si>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Type-C devices|MULTI-LENGTH, 1M /2M : We supply extra long USB Type-C charger cables. Much longer than your original cable.You can get the quick charging while lying on bed, sofa, car backseat or outdoor|The QC3.0 FAST CHARGING and DATA SYNC: This 1meter/3ft USB-C cable support QC3.0Fast Charging and Data Syncing, max current 3.0A and transfer speed up to 480Mbps. Built-in 56K pull-up resistor and strong metal connections provide outstandingly reliable conductivity and stability. .(NOTE: Doesnot support Huawei Super Charge.)</t>
  </si>
  <si>
    <t>Micro-USB to USB Cable: Simply plug it in to rapidly charge and sync all devices with a Micro- USB port simultaneously|COMPATIBLE WITH: Most Android and Windows phones, tablets and many other devices including Samsung galaxy s7 s6 s5/HTC/Motorola/Nokia/LG/Sony/OnePlus/Blackberry/PS4/Kindle/Xbox/PS Vita/GPS devices/battery packs/bluetooth speakers/wireless keyboards/cameras/camcorders/games consoles/hard drives/e-readers/printers|Supports up to 480 mbps data transmission speed|Made in India -01 PcsFast Sync &amp; Charge Cables (2.1 Amps, 3 Mtr)</t>
  </si>
  <si>
    <t>üíé[TheFastest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Type-C to lightning cable supports PDFast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iPad|20WFast Charging Cable: USB C to lightning cable supports safe high-speed charging and fast data transfer,working better and quick charge your devices.(Note:You need to use 20W or above USB-C power adapter to achieve power delivery fast charge.)</t>
  </si>
  <si>
    <t>MFi Certified: this USB-C to Lightning cable is certified MFM (Made for iPhone) by Apple to ensure safe, reliable, and fast charging and syncing|PDFast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</si>
  <si>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20000mAh Lithium Polymer battery|18WFast Charging|Triple port output|Dual input port (Micro-USB/USB-C, Charging Time : 6.9 hours|Power Delivery|Advanced 12 Layer chip protection|Smart power management|6 months domestic warranty</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</si>
  <si>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Range;Fast Charging; 1.5 Hour Charge Time; 100 Hours Standby-time|Google Assistant/Siri Voice Assistance Support|1 year manufacturer warranty from the date of purchase|10mm Dynamic Driver Ensures Exquisite Sound Details with Bass</t>
  </si>
  <si>
    <t>22.5W UltraFast Charging|Super light-weight and Pocket sized|Power delivery 3.0|Triple output port|Charging time - 6 hours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</si>
  <si>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SuperFast Charging To Stay Ready|Give Your Mobile Devices The Powerful And Safe Charging Support They Deserve. This Wall Charger Provides SuperFast Charging With USB-C Pd 3.0 Pps At Up To Max 25W For Capable Devices. So When You Do Run Low, It'S Not For Long|Included Components: Wall Charger, User Manual; Power Source Type: Corded Electric</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</si>
  <si>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</si>
  <si>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LPDDR4XFast memory | 64 GB ROM UFS 2.1</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</si>
  <si>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Type-C;SuperFast Charging To Stay Ready|Give Your Mobile Devices The Powerful And Safe Charging Support They Deserve. This Wall Charger Provides SuperFast Charging With USB-C Pd 3.0 Pps At Up To Max 25W For Capable Devices. So When You Do Run Low, It'S Not For Long;0|0;0; 0|Power Source Type: Corded Electric</t>
  </si>
  <si>
    <t>[20W HIGH-SPEED CHARGING] : The Adapto 20 is a Type-CFast Charger, designed to charge your iPhone up to 59% in just 30 minutes!|[3X FASTER] :Fast, durable, and dependable, the adaptor is designed to charge your iOS devices 3X faster than regular chargers. The PD adaptor is best-suited with cables for Type-C to Type-C, and Type-C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</si>
  <si>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Power-packed 10000mAh- Lithium Polymer 10000mAh capacity allows you to efficiently charge your devices multiple times. It can charge iPhone 12 ‚Äì 2 times, OnePlus Nord - 1.5 times.|20WFast Charging Output‚Äì Powerful 20 Watts PD and QC output for boosted charging speed, so that you always stay ahead in the league. It carries an extensive capacity to charge your mobile 50% in as quickly as 30 minutes on average.|20WFast Charging Input ‚Äì The powerbank itself can get charged in 4 to 5 hours as it has Power Delivery Technology which supports 20W fast charging input via Type-C port|Charge Multiple Devices ‚Äì With 1 USB port and 1 Type-C port for output, it can charge 2 devices at the same time.|Sleek and Stylish- Supremely modish and handy design makes it a style statement while its compact body makes it extremely travel-friendly at the same time.</t>
  </si>
  <si>
    <t>1 year manufacturer warranty|Immersive Audio with Deep Bass; Bluetooth 5.0; 8 Hours Music Time; 1.5 Hours Charging Time; 10m Wireless Range; Strong Connectivity; Passive Noise Cancelation;Fast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</si>
  <si>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Massive 20000mAh Lithium Polymer capacity allows you to charge your devices multiple times. It can charge iPhone 12 ‚Äì 4.6 times, Samsung M11 ‚Äì 2.6 times, iPad ‚Äì 1.4 times|20WFast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minutes|20WFast Charging Input ‚Äì The powerbank itself can get charged in 7 to 8 hours as it has Power Delivery Technology that supports 20W fast charging input via Type-C port.|Charge 3 devices ‚Äì With 2 USB ports and 1 Type-C port for output, it can charge 3 devices at the same time &amp; It comes with a 6 months warranty against manufacturing defects.</t>
  </si>
  <si>
    <t>22.5W UniversalFast Charging</t>
  </si>
  <si>
    <t>10000mAh Lithium Polymer battery|18WFast Charging|Dual output and input ports|Advanced 12 Layer chip protection|Smart power management|Micro-USB and Type-C input port|6 months domestic warranty</t>
  </si>
  <si>
    <t>Power-packed 10000mAh- Lithium Polymer 10000mAh capacity allows you to efficiently charge your devices multiple times. It can charge iPhone 12 ‚Äì 2 times, OnePlus Nord - 1.5 times.|20WFast Charging Output‚Äì Powerful 20 Watts PD and QC output for boosted charging speed, so that you always stay ahead in the league. It carries an extensive capacity to charge your mobile 50% in as quickly as 30 minutes on average.|20WFast Charging Input ‚Äì The powerbank itself can get charged in 4 to 5 hours as it has Power Delivery Technology which supports 20W fast charging input via Type-C port.|Charge Multiple Devices ‚Äì With 1 USB port and 1 Type-C port for output, it can charge 2 devices at the same time.|Sleek and Stylish- Supremely modish and handy design makes it a style statement while its compact body makes it extremely travel-friendly at the same time.</t>
  </si>
  <si>
    <t>100 cmFast Charging Type-C Cable Included|Overheat Protection|BIS Certified|Made in Ind|Universal Support. Customer care: 1800 103 6286 Available from 9 AM - 9 PM Supported Languages : English, Hindi, Tamil, Telugu, Kannada, Malayalam, Marathi, Gujarati, Bengali &amp; Punjabi.</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</si>
  <si>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</si>
  <si>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Made in IndiaFast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</si>
  <si>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ToFasten Your Mobile Phone To Watch A Video On Youtube, The Premier Of Your Favourite Actor's New Release, Or A Recipe For The Subtle Savour Of A New Cuisine While Scouring The Pots And Pans. Aren't You Saving Up On Time And Preventing Your Smartphone From Getting Wet</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</si>
  <si>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SuperFast Charging the gadget and the cable needs to support 22.5W QC or PD.</t>
  </si>
  <si>
    <t>‚úÖ 20WFast Charger with Cable:Fast Charger equipped with 20W PD 3.0 USB Type-C power delivery with cable, PD 3.0 Quick-Charge USB C port provides Max 20W output power, charge your device up to 3x.|‚úÖ Wide Compatibility:Fast charger for iPhone 13/13 Mini/13 Pro/13 Pro Max/12/12 Mini/12 Pro/12 Pro Max, iPhone SE, iPhone 11/11 Pro/11 Pro Max, iPhone XS/XS Max/XR/X, iPad Pro 12.9/11/iPad Air 3/iPad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</si>
  <si>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Proudly Made In India|It will charge a 3000mAh phone battery up to 4.7 times &amp; It will charge a 4000mAh phone battery up to 3.5 times|Dual USB Output 2.4 Amp 5VFast Charge|Compact body along with smooth touch finish gives the Power Bank its premium look, weighs only 354 grams|Micro USB Input. Takes up to 10-12 hours to charge the power bank</t>
  </si>
  <si>
    <t>üéÅ18WFast Charging- Always Speedy„ÄëTwo ports pump out up to 18 watts of power, enabling simultaneous fast charging for two devices. 18W Type-C output port to give the latest devices a full-speed charge.|üéÅUniversal Compatibility„ÄëSupport all iPhone and AndroidFast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</si>
  <si>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</si>
  <si>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Robust 27000mAh - Lithium Polymer 27000mAh capacity allows you to flexibly charge your devices multiple times. It can charge iPhone 12 ‚Äì 6.2 times, OnePlus Nord - 4.3 times.|20WFast Charging Output ‚Äì Thunderous 20 Watts PD and 3.0 QC output for boosted charging speed, so that you always thrive on high speed. It carries a substantial capacity to charge your mobile 50% in as quickly as 30 minutes on average.|20WFast Charging Input ‚Äì The powerbank itself can get charged in 12 to 13 hours as it has Power Delivery Technology which supports 20W fast charging input via Type-C port.|Charge 3 Devices at once ‚Äì With 2 USB ports and 1 Type-C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Type-C port. (Fast charging output is subject to the cable and charging capabilities of the device being charged.)</t>
  </si>
  <si>
    <t>Environmental Noise Cancellation: Equipped with Dual Mics, experience a crystal clear calling experience, as ambient noises get filtered out.|Long Battery Life &amp;Fast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</si>
  <si>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21.5 Inch VA Panel Full HD 1920 X 1080 Resolution Monitor I 250 Nits Brightness I 178/178 View Angle|Connectivity Options : HDMI and VGA Ports with Inbox HDMI Cable|5MS Response Time 75HzFast Refresh Rate|Eye Care Featues Includes Bluelight Shield I Flickerless I Comfyview|Wall Mount Ready I -5 to -20 Tilt Adjustment</t>
  </si>
  <si>
    <t>CREATE A HOTSPOT - Connect up to 10 Devices simultaneously. Supports WiFi 2.4GHz|ENJOY TRUE 4G SPEED - 4G LTE, EnjoyFast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</si>
  <si>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Proudly Made In India|It will charge a 3000mAh phone battery up to 2.4 times &amp; It will charge a 4000mAh phone battery up to 1.8 times|Dual USB Output 2.4 Amp 5VFast Charge|Ultra Compact body along with smooth touch finish gives the Power Bank its premium look, weighs only 181 grams.|1 Type-C USB Cable, 1 User Manual, 1 Warranty Card, Charger Not included|Micro USB Input. Takes up to 5-6 hours to charge the power bank</t>
  </si>
  <si>
    <t>11.2 mm bass boost drivers along with the Japan Daikoku Technology, to offer you deep and punchy bass|Up to 12 hours of playback time |Fast Charging : 100 min Playback with only 10 min charge|IPX4 sweatproof headset features an in-line remote with three buttons and a microphone|MagneticFast Pair &amp; Auto Connect Technology - separating the earphones allows you to use them, snapping them together causes them to power|Lightweight - Made from superior-grade silica gel and memory nickel-titanium alloy</t>
  </si>
  <si>
    <t>1TB Extreme Portable SSD 1050MB/s R, 1000MB/s W;Fast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</si>
  <si>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</si>
  <si>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everytime!Faster than conventional stovetop methods!</t>
  </si>
  <si>
    <t>BlendsFast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</si>
  <si>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BlendsFast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</si>
  <si>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HD32 grade oil for long lasting and better eating efficiency|3 Heat setting 1/15/25 Watt with additional 4 Watt (Heater+Fan)|Large surface wave fin forFaster Heating and Tilt over Switch for Extra Safety|Castor Wheels for easy mobility and Rear Safety cover|Quick heating with PTC fan and Over heat protection</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</si>
  <si>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CeramicFast Heating Room Heater has professional after -sales service and 12 -month warranty. If you have any questions or doubts, please contact us, we will solve your problems as soon as possible.</t>
  </si>
  <si>
    <t>Quick heating with PTC fan and Over heat protection|3 Heat setting 1000/1500/2500 Watt with additional 400 Watt (Heater+Fan)|High grade oil for long lasting and better heating efficiency|Large surface wave fin forFaster Heating; Castor Wheels for easy mobility and Rear Safety cover|Material Type: Plastic; Size Name: 48x25x63(Lwh)</t>
  </si>
  <si>
    <t>Brand-Borosil, Specification √¢‚Ç¨‚Äú 23V ~ 5Hz;1 W Power forFaster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</si>
  <si>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Very good product.,Using as a spare cable in car,Sturdy, Durable,Fast Charging!,Good brand,It‚Äôs like original apple cable,One of the best wire ..,Super well build. Quality product worth the money,Good product</t>
  </si>
  <si>
    <t>Its ok product not too good not bad,Cheap and best,Performance,Works well,Not working withFast Charger,This Type-C cable is awesomeüòç.,Does not support display,Good</t>
  </si>
  <si>
    <t>Nice one,Not up to the mark.,Nice product working in Asus zen pro mobile,Good product üëçüëçüëç,Working everything as expected,VERY GOOD QUALITY,Lenovo USB A to Type-C Tangle-free  Aramid fiber braided 1.2m cable with 4AFast charging,Nice Products</t>
  </si>
  <si>
    <t>Beyond expected,Good,Perfect Juicer - Very User Friendly in usage,User friendly and convenient to use for fresh juice,Excellent Little Juicer!Fast and Easy to Clean. Produces Very Good Quality Juice,Premium juicer,Good however...,Most effective and convinient juicer i Ever had</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</si>
  <si>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</si>
  <si>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Definitely isn‚Äôt as good as the original cord but works.Fast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</si>
  <si>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</si>
  <si>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Not too good not too bad,If you have the trust of AmazonBasics then go for it. I am writing this review after using it for 18 months. Still as sturdy and durable as the new one.,Nil,Used it for a fortnight till now in my car for mobile charging. Works well.,Not working withFast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</si>
  <si>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It's awesome product.Fast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</si>
  <si>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withFast Charging Support..</t>
  </si>
  <si>
    <t>The 2-in-1 charger is very much useful as there are still people who uses micro USB as well as c,Nice cable üëåüèº  2-in-1 , budget product and durable,Good,I am not satisfied üôà,Quality of product is good.Fast charging supported. Cannot use with wall chargers as the length is short. Good to use with Powerbank and laptops.,Justifying price,Wire size too small,not woking prodact amazon isuss cebals bad prodactsi i am nit use this prodatcs not retun track pleess pikup prodacts</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</si>
  <si>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flawlessly.Fast charging works as expected and the 2m length makes it convenient to use it in bed. Would recommend to anyone looking for a long cable. Infact, my brother purchased one after seeing me buy it.,The cable has good length, charges very fast,</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</si>
  <si>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</si>
  <si>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</si>
  <si>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</si>
  <si>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</si>
  <si>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</si>
  <si>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</si>
  <si>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</si>
  <si>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</si>
  <si>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</si>
  <si>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</si>
  <si>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Value for money,Good product and very good working,Finally, I got the right induction cooktop I am searching for. Amazon basic is the best in class.Fast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</si>
  <si>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Wayona Nylon Braided USB to LightningFast Charging and Data Sync Cable Compatible for iPhone 13, 12,11, X, 8, 7, 6, 5, iPad Air, Pro, Mini (3 FT Pack of 1, Grey)</t>
  </si>
  <si>
    <t>Ambrane Unbreakable 60W/3AFast Charging 1.5m Braided Type-C Cable for Smartphones, Tablets, Laptops &amp; other Type-C devices, PD Technology, 480Mbps Data Sync, Quick Charge 3.0 (RCT15A, Black)</t>
  </si>
  <si>
    <t>SounceFast Phone Charging Cable &amp; Data Sync USB Cable Compatible for iPhone 13, 12,11, X, 8, 7, 6, 5, iPad Air, Pro, Mini &amp; iOS Devices</t>
  </si>
  <si>
    <t>Boat Deuce USB 300 2-in-1 Type-C &amp; Micro USB Stress Resistant, Tangle-Free, Sturdy Cable with 3AFast Charging &amp; 480mbps Data Transmission, 10000+ Bends Lifespan and Extended 1.5m Length(Martian Red)</t>
  </si>
  <si>
    <t>Portronics Konnect L 1.2MFast Charging 3A 8 Pin USB Cable with Charge &amp; Sync Function for iPhone, iPad (Grey)</t>
  </si>
  <si>
    <t>pTron Solero TB301 3A Type-C Data andFast Charging Cable, Made in India, 480Mbps Data Sync, Strong and Durable 1.5-Meter Nylon Braided USB Cable for Type-C Devices for Charging Adapter (Black)</t>
  </si>
  <si>
    <t>Boat Micro USB 55 Tangle-free, Sturdy Micro USB Cable with 3AFast Charging &amp; 480mbps Data Transmission (Black)</t>
  </si>
  <si>
    <t>Ambrane Unbreakable 60W/3AFast Charging 1.5m Braided Micro USB Cable for Smartphones, Tablets, Laptops &amp; Other Micro USB Devices, 480Mbps Data Sync, Quick Charge 3.0 (R cm15, Black)</t>
  </si>
  <si>
    <t>Portronics Konnect L POR-1081Fast Charging 3A Type-C Cable 1.2Meter with Charge &amp; Sync Function for All Type-C Devices (Grey)</t>
  </si>
  <si>
    <t>Portronics Konnect L 1.2M POR-1401Fast Charging 3A 8 Pin USB Cable with Charge &amp; Sync Function (White)</t>
  </si>
  <si>
    <t>Ambrane Unbreakable 60W/3AFast Charging 1.5m Braided Type-C to Type-C Cable for Smartphones, Tablets, Laptops &amp; Other Type-C Devices, PD Technology, 480Mbps Data Sync (RCTT15, Black)</t>
  </si>
  <si>
    <t>Duracell USB Lightning Apple Certified (Mfi) Braided Sync &amp; Charge Cable For IPhone, IPad And IPod.Fast Charging Lightning Cable, 3.9 Feet (1.2M) - Black</t>
  </si>
  <si>
    <t>Ambrane Unbreakable 3-in-1Fast Charging Braided Multipurpose Cable for Speaker with 2.1 A Speed - 1.25 meter, Black</t>
  </si>
  <si>
    <t>Duracell USB C To Lightning Apple Certified (Mfi) Braided Sync &amp; Charge Cable For Iphone, Ipad And Ipod.Fast Charging Lightning Cable, 3.9 Feet (1.2M) - Black</t>
  </si>
  <si>
    <t>Ambrane 60W/3A Type-CFast Charging Unbreakable 1.5m L Shaped Braided Cable, PD Technology, 480Mbps Data Transfer for Smartphones, Tablet, Laptops &amp; other Type-C devices (ABLC10, Black)</t>
  </si>
  <si>
    <t>Zoul USB C 60WFast Charging 3A 6ft/2M Long Type-C Nylon Braided Data Cable Quick Charger Cable QC 3.0 for Samsung Galaxy M31S M30 S10 S9 S20 Plus, Note 10 9 8, A20e A40 A50 A70 (2M, Grey)</t>
  </si>
  <si>
    <t>pTron Solero T351 3.5AmpsFast Charging Type-C to Type-C PD Data &amp; Charging USB Cable, Made in India, 480Mbps Data Sync, Durable 1 Meter Long Cable for Type-C Smartphones, Tablets &amp; Laptops (Black)</t>
  </si>
  <si>
    <t>Amazonbasics Nylon Braided USB-C To Lightning Cable,Fast Charging Mfi Certified Smartphone, Iphone Charger (6-Foot, Dark Grey)</t>
  </si>
  <si>
    <t>Sounce 65W OnePlus Dash Warp Charge Cable, 6.5A Type-C to USB C PD Data SyncFast Charging Cable Compatible with One Plus 8T/ 9/ 9R/ 9 pro/ 9RT/ 10R/ Nord &amp; for All Type-C Devices ‚Äì Red, 1 Meter</t>
  </si>
  <si>
    <t>Duracell Type-C To Type-C 5A (100W) Braided Sync &amp;Fast Charging Cable, 3.9 Feet (1.2M). USB C to C Cable, Supports PD &amp; QC 3.0 Charging, 5 GBPS Data Transmission ‚Äì Black</t>
  </si>
  <si>
    <t>Wayona Nylon Braided 3A Lightning to USB A Syncing andFast Charging Data Cable for iPhone, Ipad (3 FT Pack of 1, Black)</t>
  </si>
  <si>
    <t>FLiX (Beetel USB to Micro USB PVC Data Sync &amp; 2AFast Charging Cable, Made in India, 480Mbps Data Sync, Solid Cable, 1 Meter Long USB Cable for Micro USB Devices (White)(XCD-M11)</t>
  </si>
  <si>
    <t>Wecool Nylon Braided MultifunctionFast Charging Cable For Android Smartphone, Ios And Type-C USB Devices, 3-in-1 Charging Cable, 3A, (3 Feet) (Black)</t>
  </si>
  <si>
    <t>Amazonbasics Micro USBFast Charging Cable For Android Smartphone,Personal Computer,Printer With Gold Plated Connectors (6 Feet, Black)</t>
  </si>
  <si>
    <t>AmazonBasics Micro USBFast Charging Cable for Android Phones with Gold Plated Connectors (3 Feet, Black)</t>
  </si>
  <si>
    <t>AmazonBasics New Release Nylon USB-A to Lightning Cable Cord,Fast Charging MFi Certified Charger for Apple iPhone, iPad (6-Ft, Rose Gold)</t>
  </si>
  <si>
    <t>Ambrane Unbreakable 3AFast Charging Braided Type-C Cable    1.5 Meter (RCT15, Blue) Supports QC 2.0/3.0 Charging</t>
  </si>
  <si>
    <t>Wecool Unbreakable 3-in-1 Charging Cable with 3A Speed,Fast Charging Multi Purpose Cable 1.25 Mtr Long, Type-C cable, Micro USB Cable and Cable for iPhone, White</t>
  </si>
  <si>
    <t>Portronics Konnect L 1.2Mtr,Fast Charging 3A Micro USB Cable with Charge &amp; Sync Function (Grey)</t>
  </si>
  <si>
    <t>Portronics Konnect L 20W PD Quick Charge Type-C to 8-Pin USB Mobile Charging Cable, 1.2M, Tangle Resistant,Fast Data Sync(Grey)</t>
  </si>
  <si>
    <t>AmazonBasics USB Type-C to USB-A 2.0 MaleFast Charging Cable for Laptop - 3 Feet (0.9 Meters), Black</t>
  </si>
  <si>
    <t>oraimo 65W Type-C to CFast Charging Cable USB C to USB C Cable High Speed Syncing, Nylon Braided 1M length with LED Indicator Compatible For Laptop, Macbook, Samsung Galaxy S22 S20 S10 S20Fe S21 S21 Ultra A70 A51 A71 A50S M31 M51 M31S M53 5G</t>
  </si>
  <si>
    <t>CEDO 65W OnePlus Dash Warp Charge Cable, USB A to Type-C Data SyncFast Charging Cable Compatible with One Plus 3 /3T /5 /5T /6 /6T /7 /7T /7 pro &amp; for All Type-C Devices - 1 Meter, Red</t>
  </si>
  <si>
    <t>Pinnaclz Original Combo of 2 Micro USBFast Charging Cable, USB Charging Cable for Data Transfer Perfect for Android Smart Phones White 1.2 Meter Made in India (Pack of 2)</t>
  </si>
  <si>
    <t>Boat Type-C A750 Stress Resistant, Tangle-free, Sturdy Flat Cable with 6.5AFast Charging &amp; 480Mbps Data Transmission, 10000+ Bends Lifespan and Extended 1.5m Length(Rebellious Black)</t>
  </si>
  <si>
    <t>Ambrane 2-in-1 Type-C &amp; Micro USB Cable with 60W/3AFast Charging, 480 mbps High Data, PD Technology &amp; Quick Charge 3.0, Compatible with All Type-C &amp; Micro USB Devices (ABDC-10, Black)</t>
  </si>
  <si>
    <t>Ambrane 60W/3AFast Charging Output Cable with Type-C to USB for Mobile, Neckband, True Wireless Earphone Charging, 480mbps Data Sync Speed, 1m Length (ACT - AZ10, Black)</t>
  </si>
  <si>
    <t>SWAPKARTFast Charging Cable and Data Sync USB Cable Compatible for iPhone 6/6S/7/7+/8/8+/10/11, 12, 13 Pro max iPad Air/Mini, iPod and iOS Devices (White)</t>
  </si>
  <si>
    <t>Flix (Beetel) USB To Type-C Pvc Data Sync And 2A 480Mbps Data Sync, ToughFast Charging Long Cable For USB Type-C Devices, Charging Adapter (White, 1 Meter) - Xcd-C12</t>
  </si>
  <si>
    <t>Wayona USB Type-CFast Charger CableFast Charging USB C Cable/Cord Compatible For Samsung Galaxy S10E S10 S9 S8 Plus S10+,Note 10 Note 9 Note 8,S20,M31S,M40,Realme X3,Pixel 2 Xl (3 Ft Pack Of 1,Grey)</t>
  </si>
  <si>
    <t>Wayona Nylon Braided (2 Pack) LightningFast USB Data CableFast Charger Cord For Iphone, Ipad Tablet (3 Ft Pack Of 2, Grey)</t>
  </si>
  <si>
    <t>Boat Deuce USB 300 2-in-1 Type-C &amp; Micro USB Stress Resistant, Sturdy Cable with 3AFast Charging &amp; 480mbps Data Transmission, 10000+ Bends Lifespan and Extended 1.5m Length(Mercurial Black)</t>
  </si>
  <si>
    <t>Gilary Multi Charging Cable, 3-in-1 Nylon BraidedFast Charging Cable for iPhone Micro USB Type-C Mobile Phone | Colour May Vary |</t>
  </si>
  <si>
    <t>Wayona Type-C to Lightning MFI Certified 20WFast charging Nylon Braided USB C Cable for iPhone 14, 14 Pro, 14 Pro Max, 14 Plus, 13, 13 Pro, 13 Pro Max, 13 Mini, 12, 12 Pro, 11, 11 Pro Max iPhone 12 Mini, X, 8 (2M, Grey)</t>
  </si>
  <si>
    <t>AmazonBasics New Release Nylon USB-A to Lightning Cable Cord,Fast Charging MFi Certified Charger for Apple iPhone, iPad (3-Ft, Rose Gold)</t>
  </si>
  <si>
    <t>Wayona Nylon Braided USB Data Sync andFast Charging 3A Short Power Bank Cable For iPhones, iPad Air, iPad mini, iPod Nano and iPod Touch (Grey)</t>
  </si>
  <si>
    <t>Wayona Type-C To Type-C LongFast Charging Cable Type-C Charger Cord Compatible With Samsung S22 S20 S20 Fe 2022 S22 Ultra S21 Ultra A70 A51 A53 A33 A73 M51 M31 M33 M53 (Grey, 2M, 65W, 6Ft)</t>
  </si>
  <si>
    <t>Wayona Nylon Braided 2M/6FtFast Charge USB To Lightning Data Sync And Charging Cable For Iphone, Ipad Tablet (6 Ft Pack Of 1, Grey)</t>
  </si>
  <si>
    <t>CROSSVOLT Compatible Dash/Warp Data SyncFast Charging Cable Supported for All C Type Devices (Cable)</t>
  </si>
  <si>
    <t>Boat Type-C A750 Stress Resistant, Tangle-free, Sturdy Flat Cable with 6.5AFast Charging &amp; 480Mbps Data Transmission, 10000+ Bends Lifespan and Extended 1.5m Length(Radiant Red)</t>
  </si>
  <si>
    <t>Portronics Konnect L POR-1403Fast Charging 3A Type-C Cable 1.2 Meter with Charge &amp; Sync Function for All Type-C Devices (White)</t>
  </si>
  <si>
    <t>King Shine Multi Retractable 3.0AFast Charger Cord, Multiple Charging Cable 4Ft/1.2m 3-in-1 USB Charge Cord Compatible with Phone/Type-C/Micro USB for All Android and iOS Smartphones (Random Colour)</t>
  </si>
  <si>
    <t>Belkin Apple Certified Lightning To Type-C Cable, Tough Unbreakable BraidedFast Charging For Iphone, Ipad, Air Pods, 3.3 Feet (1 Meters)    White</t>
  </si>
  <si>
    <t>Wayona USB Type-C 65W 6Ft/2M LongFast Charging Cable Compatible For Samsung S22 S20 Fe S21 Ultra A33 A53 A01 A73 A70 A51 M33 M53 M51 M31(2M, Black)</t>
  </si>
  <si>
    <t>AmazonBasics New Release ABS USB-A to Lightning Cable Cord,Fast Charging MFi Certified Charger for Apple iPhone, iPad Tablet (3-Ft, White)</t>
  </si>
  <si>
    <t>pTron Solero 331 3.4Amps MultifunctionFast Charging Cable, 3-in-1 USB Cable Micro USB/Type-C/iOS, Made in India, Durable &amp; Strong &amp; Tangle-free 118 cm in Length (Black)</t>
  </si>
  <si>
    <t>Zoul Type-C to Type-CFast Charging Cable 65W 2M/6ft USB C Nylon Braided Cord Compatible with MacBook Oneplus 9 9R Samsung Galaxy S21 Ultra S20+ (2M, Black)</t>
  </si>
  <si>
    <t>AmbraneFast 100W Output Cable with Type-C to Type-C for Mobile, Laptop, Macbook &amp; Table Charging, 480mbps Data Sync Speed, Braided Cable, 1.5m Length (ABCC-100, Black-Grey)</t>
  </si>
  <si>
    <t>Duracell Type-C To Micro 1.2M braided Sync &amp; Charge Cable, USB C to MicroFast Charge Compatible for fast data transmission (Black)</t>
  </si>
  <si>
    <t>Zoul USB Type-CFast Charging 3A Nylon Braided Data Cable Quick Charger Cable QC 3.0 for Samsung Galaxy M31s M30 S10 S9 S20 Plus, Note 10 9 8, A20e A40 A50 A70 (1M, Grey)</t>
  </si>
  <si>
    <t>Belkin Apple Certified Lightning To Type-C Cable,Fast Charging For Iphone, Ipad, Air Pods, 3.3 Feet (1 Meters)    White</t>
  </si>
  <si>
    <t>Wayona Type-C Cable Nylon Braided USB C QC 3.0Fast Charging Short Power Bank Cable for Samsung Galaxy S10e/S10+/S10/S9/S9+/Note 9/S8/Note 8, LG G7 G5 G6, Moto G6 G7 (0.25M, Black)</t>
  </si>
  <si>
    <t>Pinnaclz Original Combo of 2 USB Type-CFast Charging Cable, USB C Data Cable for Charging and Data Transfer Smart Phones White 1.2 Meter Made in India (Pack of 2)</t>
  </si>
  <si>
    <t>Belkin USB C to USB-CFast Charging Type-C Cable, 60W PD, 3.3 feet (1 meter) for Laptop, Personal Computer, Tablet, Smartphone - Black, USB-IF Certified</t>
  </si>
  <si>
    <t>realme 10WFast Charging Micro-USB Cable (Braided, Black)</t>
  </si>
  <si>
    <t>Ambrane 60W/3AFast Charging Output Cable with Micro to USB for Mobile, Neckband, True Wireless Earphone Charging, 480mbps Data Sync Speed, 1m Length (A cm - AZ1, Black)</t>
  </si>
  <si>
    <t>Wayona USB Type-C 65WFast Charging 2M/6Ft Long Flash Charge Cable 3A QC 3.0 Data Cable Compatible with Samsung Galaxy S21 S10 S9 S8, iQOO Z3, Vivo, Note 10 9 8, A20e A40 A50 A70, Moto G7 G8 (2M, Grey)</t>
  </si>
  <si>
    <t>Syncwire LTG to USB Cable forFast Charging Compatible with Phone 5/ 5C/ 5S/ 6/ 6S/ 7/8/ X/XR/XS Max/ 11/12/ 13 Series and Pad Air/Mini, Pod &amp; Other Devices (1.1 Meter, White)</t>
  </si>
  <si>
    <t>FLiX (Beetel USB to Type-C PVC Data Sync &amp; 15W(3A) TPEFast Charging Cable, Made in India, 480Mbps Data Sync, 1 Meter Long cable for all Andriod &amp; all Type-C Devices (Black)(XCD - FPC02)</t>
  </si>
  <si>
    <t>Zoul USB C to USB CFast Charging Cable 65W Type-C to Type-C Nylon Braided Cord Compatible with Macbook Oneplus 9 10R Samsung Galaxy S22 S21 Ultra Z Flip3 Macbook Air/Pro M1 Google Pixel 11'' iPad Pro 2020/2018 (2M, Grey)</t>
  </si>
  <si>
    <t>FLiX (Beetel Flow USB to Micro USB PVC Data Sync &amp; 12W(2.4A)Fast Charging Cable,Made in India,480Mbps Data Sync,Solid Cable,1 Meter Long cable for all Andriod &amp; Micro USB Devices (Black)(XCD-FPM01)</t>
  </si>
  <si>
    <t>Wayona USB C 65WFast Charging Cable Compatible For Tablets Samsung S22 S20 S10 S20Fe S21 S21 Ultra A70 A51 A71 A50S M31 M51 M31S M53 5G (1M, Black)</t>
  </si>
  <si>
    <t>Duracell Micro USB 3A Braided Sync &amp;Fast Charging Cable, 3.9 Feet (1.2M). Supports QC 2.0/3.0 Charging, High Speed Data Transmission - Black</t>
  </si>
  <si>
    <t>Zebronics CU3100VFast charging Type-C cable with QC 18W support, 3A max capacity, 1 meter braided cable, Data transfer and Superior durability (Braided Black + White)</t>
  </si>
  <si>
    <t>FLiX (Beetel) USB to iPhone Lightning Textured Pattern Data Sync &amp; 2AFast Charging Cable, Made in India, 480Mbps Data Sync, Tough Cable, 1 Meter Long USB Cable for Apple Devices (Black)(XCD-L102)</t>
  </si>
  <si>
    <t>Portronics Konnect L 60W PD Type-C to Type-C Mobile Charging Cable, 1.2M,Fast Data Sync, Tangle Resistant, TPE+Nylon Braided(Grey)</t>
  </si>
  <si>
    <t>Zebronics CU3100VFast charging Type-C cable with QC 18W support, 3A max capacity, 1 meter braided cable, Data transfer and Superior durability (Braided Black )</t>
  </si>
  <si>
    <t>Belkin USB C to USB-CFast Charging Type-C Cable, 60W PD, 3.3 feet (1 meter) for Laptop, Personal Computer, Tablet, Smartphone - White, USB-IF Certified</t>
  </si>
  <si>
    <t>Wayona 3in1 Nylon Braided 66W USBFast Charging Cable with Type-C, Lightening and Micro USB Port, Compatible with iPhone, iPad, Samsung Galaxy, OnePlus, Mi, Oppo, Vivo, iQOO, Xiaomi (1M, Black)</t>
  </si>
  <si>
    <t>Hi-Mobiler iPhone Charger Lightning Cable,2 Pack Apple MFi Certified USB iPhoneFast Chargering Cord,Data Sync Transfer for 13/12/11 Pro Max Xs X XR 8 7 6 5 5s iPad iPod More Model Cell Phone Cables</t>
  </si>
  <si>
    <t>Ambrane 60W/3AFast Charging Output Cable with Type-C to USB for Mobile, Neckband, True Wireless Earphone Charging, 480mbps Data Sync Speed, 1m Length (ACT - AZ10, White)</t>
  </si>
  <si>
    <t>Wayona USB Type-C To USB Nylon Braided Quick ChargerFast Charging Short Cable For Smartphone (Samsung Galaxy S21/S20/S10/S9/S9+/Note 9/S8/Note 8, Lg G7 G5 G6, Moto G6 G7) (0.25M,Grey)</t>
  </si>
  <si>
    <t>Croma 3AFast charge 1m Type-C to All Type-C Phones sync and charge cable, Made in India, 480Mbps Data transfer rate, Tested Durability with 8000+ bends (12 months warranty) - CR cmA0106sTC10, Black</t>
  </si>
  <si>
    <t>FLiX (Beetel) 3in1 (Type-C|Micro|Iphone Lightening) Textured Pattern 3AFast Charging Cable with QC &amp; PD Support for Type-C,Micro USB &amp; Lightning Iphone Cable,Made in India,1.5 Meter Long Cable(T101)</t>
  </si>
  <si>
    <t>Wayona USB Type-CFast Charging Cable Charger Cord 3A QC 3.0 Data Cable Compatible with Samsung Galaxy S10e S10 S9 S8 S20 Plus, Note 10 9 8, M51 A40 A50 A70, Moto G7 G8 (1M, Grey)</t>
  </si>
  <si>
    <t>Wayona Nylon Braided USB Type-C 3Ft 1M 3AFast Charger Cable For Samsung Galaxy S9 S8 (Wc3Cb1, Black)</t>
  </si>
  <si>
    <t>Wayona Type-C to Lightning MFI Certified 20WFast charging Nylon Braided USB C Cable for iPhone 14 Pro, 14 Pro Max, 14, 14 Plus, 13, 13 Pro, 13 Pro Max, 13 Mini, 12, 12 Pro, 11, 11 Pro Max, iPhone 12 Mini (2M, Black)</t>
  </si>
  <si>
    <t>Amazon Brand - Solimo 3AFast Charging Tough Type-C USB Data Cable¬† ‚Äì 1 Meter</t>
  </si>
  <si>
    <t>Lenovo USB A to Type-C Tangle-free¬†¬†Aramid fiber braided¬†1.2m cable with 4AFast charging &amp; 480 MBPS data transmission, certified 10000+ bend lifespan, Metallic Grey</t>
  </si>
  <si>
    <t>Amazon Brand - Solimo 65WFast Charging Braided Type-C to C Data Cable | Suitable For All Supported Mobile Phones (1 Meter, Black)</t>
  </si>
  <si>
    <t>Lava Charging Adapter Elements D3 2AFast Charging Speed USB Type-C Data Cable, White</t>
  </si>
  <si>
    <t>Synqe USB Type-CFast Charging Cable 2M Charger Cord Data Cable Compatible with Samsung Galaxy M51,Galaxy M31S, S10e S10 S9 S20 Plus, Note10 9 8,M40 A50 A70, Redmi Note 9, Moto G7, Poco F1 (2M, Grey)</t>
  </si>
  <si>
    <t>Amazon Brand - SolimoFast Charging Braided Type-C Data Cable Seam, Suitable For All Supported Mobile Phones (1 Meter, Black)</t>
  </si>
  <si>
    <t>Synqe USB C to USB C 60W Nylon BraidedFast Charging Type-C to Type-C Cable Compatible with Samsung Galaxy Note 20/Ultra, S20 S22 S21 S20 FE A73 A53 A33 (2M, Black)</t>
  </si>
  <si>
    <t>EYNK Extra Long Micro USBFast Charging USB Cable | Micro USB Data Cable | QuickFast Charging Cable | Charger Sync Cable | High Speed Transfer Android Smartphones V8 Cable (2.4 Amp, 3m,) (White)</t>
  </si>
  <si>
    <t>REDTECH USB-C to Lightning Cable 3.3FT, [Apple MFi Certified] Lightning to Type-CFast Charging Cord Compatible with iPhone 14/13/13 pro/Max/12/11/X/XS/XR/8, Supports Power Delivery - White</t>
  </si>
  <si>
    <t>Synqe Type-C to Type-C ShortFast Charging 60W Cable Compatible with Samsung Galaxy Z Fold3 5G, Z Flip3 5G, S22 5G, S22 Ultra, S21, S20, S20FE, A52, A73, A53 (0.25M, Black)</t>
  </si>
  <si>
    <t>ESR USB C to Lightning Cable, 10 ft (3 m), MFi-Certified, Braided Nylon Power DeliveryFast Charging for iPhone 14/14 Plus/14 Pro/14 Pro Max, iPhone 13/12/11/X/8 Series, Use with Type-C Chargers, Black</t>
  </si>
  <si>
    <t>MI Power Bank 3i 20000mAh Lithium Polymer 18WFast Power Delivery Charging | Input- Type-C | Micro USB| Triple Output | Sandstone Black</t>
  </si>
  <si>
    <t>PTron Tangentbeat in-Ear Bluetooth 5.0 Wireless Headphones with Mic, Enhanced Bass, 10mm Drivers, Clear Calls, Snug-Fit,Fast Charging, Magnetic Buds, Voice Assistant &amp; IPX4 Wireless Neckband (Black)</t>
  </si>
  <si>
    <t>pTron Bullet Pro 36W PD Quick Charger, 3 PortFast Car Charger Adapter - Compatible with All Smartphones &amp; Tablets (Black)</t>
  </si>
  <si>
    <t>MI 10000mAh Lithium Ion, Lithium Polymer Power Bank Pocket Pro with 22.5 WattFast Charging, Dual Input Ports(Micro-USB and Type-C), Triple Output Ports, (Black)</t>
  </si>
  <si>
    <t>Mi 10000mAH Li-Polymer, Micro-USB and Type-C Input Port, Power Bank 3i with 18WFast Charging (Midnight Black)</t>
  </si>
  <si>
    <t>Noise ColorFit Pulse Grand Smart Watch with 1.69"(4.29 cm) HD Display, 60 Sports Modes, 150 Watch Faces,Fast Charge, Spo2, Stress, Sleep, Heart Rate Monitoring &amp; IP68 Waterproof (Jet Black)</t>
  </si>
  <si>
    <t>Duracell 38WFast Car Charger Adapter with Dual Output. Quick Charge, Type-C PD 20W &amp; Qualcomm Certified 3.0 Compatible for iPhone, All Smartphones, Tablets &amp; More (Copper &amp; Black)</t>
  </si>
  <si>
    <t>Portronics Adapto 20 Type-C 20WFast PD/Type-C Adapter Charger withFast Charging for iPhone 12/12 Pro/12 Mini/12 Pro Max/11/XS/XR/X/8/Plus, iPad Pro/Air/Mini, Galaxy 10/9/8 (Adapter Only) White</t>
  </si>
  <si>
    <t>Ambrane 10000mAh Slim Power Bank, 20WFast Charging, Dual Output, Type-C PD (Input &amp; Output), Quick Charge, Li-Polymer, Multi-Layer Protection for iPhone, Anrdoid &amp; Other Devices (Stylo 10K, Black)</t>
  </si>
  <si>
    <t>PTron Tangent Lite Bluetooth 5.0 Earphones with Mic, Hi-Fi Stereo Sound Neckband, 8Hrs Playtime, Lightweight Snug-fit in-Ear Headphones, IPX4 Water Resistant,Fast Charge &amp; Voice Assistant (Black)</t>
  </si>
  <si>
    <t>Ambrane 20000mAh Power Bank with 20WFast Charging, Triple Output, Power Delivery, Type-C Input, Made in India, Multi-Layer Protection, Li-Polymer + Type-C Cable (Stylo-20k, Black)</t>
  </si>
  <si>
    <t>MI Xiaomi 22.5WFast USB Type-C Charger Combo for Tablets - White</t>
  </si>
  <si>
    <t>MI 10000mAh 3i Lithium Polymer Power Bank Dual Input(Micro-USB and Type-C) and Output Ports 18WFast Charging (Metallic Blue)</t>
  </si>
  <si>
    <t>Ambrane 10000mAh Slim Power Bank, 20WFast Charging, Dual Output, Type-C PD (Input &amp; Output), Quick Charge, Li-Polymer, Multi-Layer Protection for iPhone, Anrdoid &amp; Other Devices (Stylo 10K, Green)</t>
  </si>
  <si>
    <t>Portronics CarPower Mini Car Charger with Dual Output,Fast Charging (Type-C PD 18W + QC 3.0A) Compatible with All Smartphones(Black)</t>
  </si>
  <si>
    <t>FLiX (Beetel) USB to Type-C PVC Data Sync &amp; 2A SmartphoneFast Charging Cable, Made in India, 480Mbps Data Sync, Tough Cable, 1 Meter Long USB Cable for USB Type-C Devices Black XCD-C12</t>
  </si>
  <si>
    <t>pTron Volta Dual Port 12W Smart USB Charger Adapter, Multi-Layer Protection, Made in India, BIS Certified,Fast Charging Power Adaptor Without Cable for All iOS &amp; Android Devices (Black)</t>
  </si>
  <si>
    <t>Redmi Note 11T 5G (Matte Black, 6GB RAM, 128GB ROM)| Dimensity 810 5G | 33W ProFast Charging | Charger Included | Additional Exchange Offers|Get 2 Months of YouTube Premium Free!</t>
  </si>
  <si>
    <t>Redmi Note 11T 5G (Aquamarine Blue, 6GB RAM, 128GB ROM)| Dimensity 810 5G | 33W ProFast Charging | Charger Included | Additional Exchange Offers| Get 2 Months of YouTube Premium Free!</t>
  </si>
  <si>
    <t>Flix (Beetel) Bolt 2.4 12W Dual USB Smart Charger, Made in India, Bis Certified,Fast Charging Power Adaptor with 1 Meter USB to Type-C Cable for Cellular Phones (White)(Xwc-64D)</t>
  </si>
  <si>
    <t>URBN 20000 mAh Lithium_Polymer 22.5W SuperFast Charging Ultra Compact Power Bank with Quick Charge &amp; Power Delivery, Type-C Input/Output, Made in India, Type-C Cable Included (Camo)</t>
  </si>
  <si>
    <t>Redmi Note 11T 5G (Stardust White, 6GB RAM, 128GB ROM)| Dimensity 810 5G | 33W ProFast Charging | Charger Included | Additional Exchange Offers|Get 2 Months of YouTube Premium Free!</t>
  </si>
  <si>
    <t>iPhone Original 20W C TypeFast PD Charger Compatible with I-Phone13/13 mini/13pro/13 pro Max I-Phone 12/12 Pro/12mini/12 Pro Max, I-Phone11/11 Pro/11 Pro Max 2020 (Only Adapter)</t>
  </si>
  <si>
    <t>Noise_Colorfit Smart Watch Charger 2 Pin USBFast Charger Magnetic Charging Cable Adapter (Smart Watch Charger 2 pin)</t>
  </si>
  <si>
    <t>URBN 20000 mAh lithium_polymer Power Bank with 12 WattFast Charging, Camo</t>
  </si>
  <si>
    <t>Oraimo 18W USB &amp; Type-C Dual Output SuperFast Charger Wall Adapter PE2.0&amp;Quick Charge 3.0 &amp; Power Delivery 3.0 Compatible for iPhone 13/13 Mini/13 Pro Max/12/12 Pro Max, iPad Mini/Pro, Pixel, Galaxy, Airpods Pro</t>
  </si>
  <si>
    <t>FLiX USB Charger,Flix (Beetel) Bolt 2.4 Dual Poart,5V/2.4A/12W USB Wall ChargerFast Charging,Adapter For Android/Iphone 11/Xs/Xs Max/Xr/X/8/7/6/Plus,Ipad Pro/Air 2/Mini 3/4,Samsung S4/S5 &amp; More-Black</t>
  </si>
  <si>
    <t>Noise ColorFit Pulse Grand Smart Watch with 1.69"(4.29 cm) HD Display, 60 Sports Modes, 150 Watch Faces,Fast Charge, Spo2, Stress, Sleep, Heart Rate Monitoring &amp; IP68 Waterproof (Electric Blue)</t>
  </si>
  <si>
    <t>Ambrane 27000mAh Power Bank, 20WFast Charging, Triple Output, Type-C PD (Input &amp; Output), Quick Charge, Li-Polymer, Multi-Layer Protection for iPhone, Smartphones &amp; Other Devices (Stylo Pro, Black)</t>
  </si>
  <si>
    <t>HP X1000 Wired USB Mouse with 3 Handy Buttons,Fast-Moving Scroll Wheel and Optical Sensor works on most Surfaces (H2C21AA, Black/Grey)</t>
  </si>
  <si>
    <t>Boult Audio Airbass Z20 True Wireless, 40H Battery Life, Zen ENC Mic, Type-C Lightning BoultFast Charging (10Mins=100Mins), BoomX Tech Bass, ENC, IPX5 in Ear Earbuds with mic (Green)</t>
  </si>
  <si>
    <t>Boult Audio ZCharge Bluetooth Wireless in Ear Earphones with Mic, 40H Playtime and SuperFast Charging, Environmental Noise Cancellation for Pro+ Calling and IPX5 Water Resistant (Black)</t>
  </si>
  <si>
    <t>Boult Audio AirBass PowerBuds with Inbuilt Powerbank, 120H Total Playtime, IPX7 Fully Waterproof, Lightning Boult Type-CFast Charging, Low Latency Gaming, TWS Earbuds with Pro+ Calling Mic (Black)</t>
  </si>
  <si>
    <t>Boult Audio FXCharge with ENC, 32H Playtime, 5min=7H Type-CFast Charging, Zen ENC, 14.2 mm BoomX Rich Bass, IPX5, Bluetooth Wireless in Ear Earphones Neckband with mic (Black)</t>
  </si>
  <si>
    <t>Portronics MPORT 31C 4-in-1 USB Hub (Type-C to 4 USB-A Ports) withFast Data Transfer</t>
  </si>
  <si>
    <t>Boult Audio Omega with 30dB ANC+ ENC, 32H Playtime, 45ms Latency Gaming Mode, Quad Mic Zen ENC, 3 Equalizer Modes, ANC, Type-CFast Charging, IPX5 True Wireless in Ear Bluetooth Earbuds (Black)</t>
  </si>
  <si>
    <t>Boult Audio Truebuds with 30H Playtime, IPX7 Waterproof, Lightning Boult‚Ñ¢ Type-CFast Charging (10 Min=100Mins), BoomX‚Ñ¢ Tech Rich Bass, Pro+ Calling HD Mic, Touch Controls in Ear Earbuds TWS (Grey)</t>
  </si>
  <si>
    <t>Boult Audio Airbass Propods X TWS Bluetooth Truly Wireless in Ear Earbuds with Mic, 32H Playtime,Fast Charging Type-C, Ipx5 Water Resistant, Touch Controls and Voice Assistant (Red)</t>
  </si>
  <si>
    <t>Sony WI-C100 Wireless Headphones with Customizable Equalizer for Deep Bass &amp; 25 Hrs Battery, DSEE-Upscale, Splash Proof, 360RA,Fast Pair, in-Ear Bluetooth Headset with mic for Phone Calls (Black)</t>
  </si>
  <si>
    <t>URBN 10000 mAh Lithium Power Bank UPR10K with 12 WattFast Charging, Blue</t>
  </si>
  <si>
    <t>realme Buds Wireless in Ear Bluetooth Earphones with mic, 11.2mm Bass Boost Driver, MagneticFast Pair,Fast Charging and 12 Hrs Playtime (Yellow)</t>
  </si>
  <si>
    <t>Wecool Moonwalk M1 ENC True Wireless in Ear Earbuds with Mic, Titanium Drivers for Rich Bass Experience, 40+ Hours Play Time, Type-CFast Charging, Low Latency, BT 5.3, IPX5, Deep Bass (Black)</t>
  </si>
  <si>
    <t>Wayona Type-C To Type-C 65W/3.25A Nylon BraidedFast Charging Cable Compatible For Laptop, Macbook, Samsung Galaxy M33 M53 M51 S20 Ultra, A71, A53, A51, Ipad Pro 2018 (1M, Grey)</t>
  </si>
  <si>
    <t>Lifelong LLEK15 Electric Kettle 1.5L with Stainless Steel Body, Easy andFast Boiling of Water for Instant Noodles, Soup, Tea etc. (1 Year Warranty, Silver)</t>
  </si>
  <si>
    <t>Eopora PTC CeramicFast Heating Room Heater for Bedroom, 1500/1000 Watts Room Heater for Home, Electric Heater, Electric Fan Heater for Home Office Bedroom (White)</t>
  </si>
  <si>
    <t>Goodscity Garment Steamer for Clothes, Steam Iron Press - Vertical &amp; Horizontal Steaming up to 22g/min, 1200 Watt, 230 ml Water tank &amp; 30 secFast Heating (GC 111)</t>
  </si>
  <si>
    <t>Kitchen Kit Electric Kettle, 1.8L Stainless Steel Tea Kettle,Fast Boil Water Warmer with Auto Shut Off and Boil Dry Protection Tech</t>
  </si>
  <si>
    <t>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</si>
  <si>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Row Labels</t>
  </si>
  <si>
    <t>Grand Total</t>
  </si>
  <si>
    <t>Average of discount_percentage</t>
  </si>
  <si>
    <t>Count of product_id</t>
  </si>
  <si>
    <t>Task ii - Numbers of Procducts in Each Category</t>
  </si>
  <si>
    <t>Sum of rating_count</t>
  </si>
  <si>
    <t>Task iii - Total Number of Reviews per Categoty</t>
  </si>
  <si>
    <t>Average of actual_price</t>
  </si>
  <si>
    <t>Average of discounted_price</t>
  </si>
  <si>
    <t>Task v - Average Actual Price and Discount Price by Products Category</t>
  </si>
  <si>
    <t>revenue</t>
  </si>
  <si>
    <t>rating/reviews</t>
  </si>
  <si>
    <t>bucket price,200</t>
  </si>
  <si>
    <t>bucket price,500</t>
  </si>
  <si>
    <t>high_discount_flag</t>
  </si>
  <si>
    <t>No</t>
  </si>
  <si>
    <t>Yes</t>
  </si>
  <si>
    <t>Task vii - Product Count: 50%+ Discount</t>
  </si>
  <si>
    <t>Task viii - Product Count by Rating</t>
  </si>
  <si>
    <t>rounded_rating</t>
  </si>
  <si>
    <t>product_count</t>
  </si>
  <si>
    <t>Sum of revenue</t>
  </si>
  <si>
    <t>Task ix - Total Potential Revenue by Category</t>
  </si>
  <si>
    <t>Task x - Product Count per ₹500 Price Bucket</t>
  </si>
  <si>
    <t>Product Count per ₹200 Price Bucket</t>
  </si>
  <si>
    <t xml:space="preserve">Task xi - Relationship Between Discount Percentage and Rating
</t>
  </si>
  <si>
    <t>low_review_flag</t>
  </si>
  <si>
    <t>Task xii - Products with &lt;1,000 Reviews</t>
  </si>
  <si>
    <t>Max of discount_percentage</t>
  </si>
  <si>
    <t>Task xiii - Max Discount Percentage by Category</t>
  </si>
  <si>
    <t>Task xiv - Max Discount Percentage by Category</t>
  </si>
  <si>
    <t>Task i - Average Discount Percentage by Products Category</t>
  </si>
  <si>
    <t>Task iv - Top 10 Products by Rating</t>
  </si>
  <si>
    <t>rating_review_score</t>
  </si>
  <si>
    <t>Task xiv - Top 5 Products in Terms of Rating and Number of Reviews Combined</t>
  </si>
  <si>
    <t>Average Rating</t>
  </si>
  <si>
    <t>Total Reviews</t>
  </si>
  <si>
    <t>Total Revenue</t>
  </si>
  <si>
    <t>Task vi - Rating_count (Top 10 Products with highest Reviews)</t>
  </si>
  <si>
    <t>Amazon Product Insights Dashboard | by Ilori Olatunji Oluwayinka</t>
  </si>
  <si>
    <t>Top KPI Cards (Quick Stats)</t>
  </si>
  <si>
    <t>Category Insights</t>
  </si>
  <si>
    <t>Product Quality</t>
  </si>
  <si>
    <t>Price &amp; Revenue</t>
  </si>
  <si>
    <t>Total Products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</si>
</sst>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0_);_(* \(#,##0\);_(* &quot;-&quot;??_);_(@_)"/>
    <numFmt numFmtId="165" formatCode="0.0"/>
    <numFmt numFmtId="166" formatCode="[$₹-439]#,##0.00"/>
    <numFmt numFmtId="167" formatCode="[$₹-439]#,##0;[$₹-439]\-#,##0"/>
  </numFmts>
  <fonts count="30">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9"/>
      <color rgb="FF002060"/>
      <name val="Courier New"/>
      <family val="3"/>
    </font>
    <font>
      <b/>
      <sz val="9"/>
      <color rgb="FF002060"/>
      <name val="Courier New"/>
      <family val="3"/>
    </font>
    <font>
      <sz val="9"/>
      <color theme="1"/>
      <name val="Courier New"/>
      <family val="3"/>
    </font>
    <font>
      <b/>
      <sz val="9"/>
      <color theme="1"/>
      <name val="Courier New"/>
      <family val="3"/>
    </font>
    <font>
      <b/>
      <sz val="22"/>
      <color rgb="FF002060"/>
      <name val="Arial Black"/>
      <family val="2"/>
    </font>
    <font>
      <sz val="22"/>
      <color theme="1"/>
      <name val="Courier New"/>
      <family val="3"/>
    </font>
    <font>
      <sz val="18"/>
      <color theme="1"/>
      <name val="Courier New"/>
      <family val="3"/>
    </font>
    <font>
      <b/>
      <sz val="18"/>
      <color rgb="FF002060"/>
      <name val="Courier New"/>
      <family val="3"/>
    </font>
    <font>
      <b/>
      <sz val="19"/>
      <color theme="1"/>
      <name val="Courier New"/>
      <family val="3"/>
    </font>
    <font>
      <sz val="19"/>
      <color theme="1"/>
      <name val="Courier New"/>
      <family val="3"/>
    </font>
    <font>
      <b/>
      <sz val="18"/>
      <color rgb="FF002060"/>
      <name val="Arial Black"/>
      <family val="2"/>
    </font>
    <font>
      <sz val="18"/>
      <color theme="1"/>
      <name val="Arial Black"/>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right/>
      <top style="thin">
        <color theme="6"/>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theme="6"/>
      </top>
      <bottom/>
      <diagonal/>
    </border>
    <border>
      <left/>
      <right style="thin">
        <color indexed="64"/>
      </right>
      <top style="thin">
        <color theme="6"/>
      </top>
      <bottom/>
      <diagonal/>
    </border>
    <border>
      <left style="thin">
        <color indexed="64"/>
      </left>
      <right/>
      <top style="thin">
        <color theme="6"/>
      </top>
      <bottom style="thin">
        <color indexed="64"/>
      </bottom>
      <diagonal/>
    </border>
    <border>
      <left/>
      <right/>
      <top style="thin">
        <color theme="6"/>
      </top>
      <bottom style="thin">
        <color indexed="64"/>
      </bottom>
      <diagonal/>
    </border>
    <border>
      <left/>
      <right style="thin">
        <color indexed="64"/>
      </right>
      <top style="thin">
        <color theme="6"/>
      </top>
      <bottom style="thin">
        <color indexed="64"/>
      </bottom>
      <diagonal/>
    </border>
    <border>
      <left style="thin">
        <color rgb="FFB2B2B2"/>
      </left>
      <right style="thin">
        <color rgb="FFB2B2B2"/>
      </right>
      <top style="thin">
        <color rgb="FFB2B2B2"/>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86">
    <xf numFmtId="0" fontId="0" fillId="0" borderId="0" xfId="0"/>
    <xf numFmtId="0" fontId="18" fillId="34" borderId="0" xfId="0" applyFont="1" applyFill="1"/>
    <xf numFmtId="0" fontId="19" fillId="34" borderId="0" xfId="0" applyFont="1" applyFill="1"/>
    <xf numFmtId="164" fontId="18" fillId="34" borderId="0" xfId="42" applyNumberFormat="1" applyFont="1" applyFill="1"/>
    <xf numFmtId="164" fontId="19" fillId="34" borderId="0" xfId="42" applyNumberFormat="1" applyFont="1" applyFill="1"/>
    <xf numFmtId="0" fontId="20" fillId="0" borderId="0" xfId="0" applyFont="1"/>
    <xf numFmtId="0" fontId="20" fillId="0" borderId="0" xfId="0" applyFont="1" applyFill="1"/>
    <xf numFmtId="0" fontId="20" fillId="33" borderId="0" xfId="0" applyFont="1" applyFill="1"/>
    <xf numFmtId="43" fontId="20" fillId="0" borderId="0" xfId="42" applyFont="1" applyFill="1" applyAlignment="1">
      <alignment horizontal="right"/>
    </xf>
    <xf numFmtId="9" fontId="20" fillId="0" borderId="0" xfId="0" applyNumberFormat="1" applyFont="1" applyFill="1"/>
    <xf numFmtId="164" fontId="20" fillId="0" borderId="0" xfId="42" applyNumberFormat="1" applyFont="1" applyFill="1"/>
    <xf numFmtId="43" fontId="20" fillId="0" borderId="0" xfId="42" applyNumberFormat="1" applyFont="1" applyFill="1"/>
    <xf numFmtId="3" fontId="20" fillId="0" borderId="0" xfId="0" applyNumberFormat="1" applyFont="1" applyFill="1"/>
    <xf numFmtId="4" fontId="20" fillId="0" borderId="0" xfId="0" applyNumberFormat="1" applyFont="1" applyFill="1"/>
    <xf numFmtId="3" fontId="20" fillId="0" borderId="0" xfId="0" applyNumberFormat="1" applyFont="1"/>
    <xf numFmtId="43" fontId="20" fillId="0" borderId="0" xfId="0" applyNumberFormat="1" applyFont="1"/>
    <xf numFmtId="164" fontId="20" fillId="0" borderId="0" xfId="42" applyNumberFormat="1" applyFont="1"/>
    <xf numFmtId="164" fontId="21" fillId="0" borderId="0" xfId="42" applyNumberFormat="1" applyFont="1"/>
    <xf numFmtId="0" fontId="20" fillId="0" borderId="0" xfId="0" pivotButton="1" applyFont="1"/>
    <xf numFmtId="0" fontId="20" fillId="0" borderId="0" xfId="0" applyFont="1" applyAlignment="1">
      <alignment horizontal="left"/>
    </xf>
    <xf numFmtId="0" fontId="20" fillId="0" borderId="0" xfId="0" applyNumberFormat="1" applyFont="1"/>
    <xf numFmtId="0" fontId="21" fillId="35" borderId="0" xfId="0" applyFont="1" applyFill="1"/>
    <xf numFmtId="0" fontId="20" fillId="0" borderId="0" xfId="0" applyFont="1" applyAlignment="1">
      <alignment wrapText="1"/>
    </xf>
    <xf numFmtId="0" fontId="20" fillId="35" borderId="0" xfId="0" applyFont="1" applyFill="1"/>
    <xf numFmtId="0" fontId="21" fillId="36" borderId="11" xfId="0" applyNumberFormat="1" applyFont="1" applyFill="1" applyBorder="1"/>
    <xf numFmtId="0" fontId="21" fillId="36" borderId="10" xfId="0" applyFont="1" applyFill="1" applyBorder="1"/>
    <xf numFmtId="0" fontId="18" fillId="34" borderId="0" xfId="0" applyFont="1" applyFill="1" applyAlignment="1">
      <alignment horizontal="center"/>
    </xf>
    <xf numFmtId="9" fontId="20" fillId="0" borderId="0" xfId="0" applyNumberFormat="1" applyFont="1" applyFill="1" applyAlignment="1">
      <alignment horizontal="center"/>
    </xf>
    <xf numFmtId="0" fontId="20" fillId="0" borderId="0" xfId="0" applyFont="1" applyAlignment="1">
      <alignment horizontal="center"/>
    </xf>
    <xf numFmtId="0" fontId="20" fillId="0" borderId="0" xfId="0" applyNumberFormat="1" applyFont="1" applyAlignment="1">
      <alignment horizontal="center"/>
    </xf>
    <xf numFmtId="0" fontId="21" fillId="36" borderId="11" xfId="0" applyNumberFormat="1" applyFont="1" applyFill="1" applyBorder="1" applyAlignment="1">
      <alignment horizontal="center"/>
    </xf>
    <xf numFmtId="165" fontId="20" fillId="37" borderId="0" xfId="0" applyNumberFormat="1" applyFont="1" applyFill="1" applyAlignment="1">
      <alignment horizontal="center"/>
    </xf>
    <xf numFmtId="165" fontId="20" fillId="0" borderId="0" xfId="0" applyNumberFormat="1" applyFont="1" applyAlignment="1">
      <alignment horizontal="center"/>
    </xf>
    <xf numFmtId="164" fontId="20" fillId="0" borderId="0" xfId="0" applyNumberFormat="1" applyFont="1" applyAlignment="1">
      <alignment horizontal="left"/>
    </xf>
    <xf numFmtId="166" fontId="20" fillId="0" borderId="0" xfId="0" applyNumberFormat="1" applyFont="1" applyAlignment="1">
      <alignment horizontal="right"/>
    </xf>
    <xf numFmtId="167" fontId="20" fillId="0" borderId="0" xfId="42" applyNumberFormat="1" applyFont="1" applyFill="1"/>
    <xf numFmtId="0" fontId="21" fillId="35" borderId="0" xfId="0" applyFont="1" applyFill="1" applyAlignment="1"/>
    <xf numFmtId="164" fontId="20" fillId="0" borderId="0" xfId="42" applyNumberFormat="1" applyFont="1" applyFill="1" applyAlignment="1">
      <alignment horizontal="center"/>
    </xf>
    <xf numFmtId="0" fontId="21" fillId="0" borderId="0" xfId="0" applyFont="1" applyAlignment="1">
      <alignment horizontal="left"/>
    </xf>
    <xf numFmtId="0" fontId="20" fillId="0" borderId="12" xfId="0" applyFont="1" applyBorder="1"/>
    <xf numFmtId="164" fontId="20" fillId="0" borderId="12" xfId="42" applyNumberFormat="1" applyFont="1" applyBorder="1"/>
    <xf numFmtId="0" fontId="20" fillId="38" borderId="0" xfId="0" applyFont="1" applyFill="1"/>
    <xf numFmtId="0" fontId="22" fillId="38" borderId="0" xfId="0" applyFont="1" applyFill="1" applyAlignment="1"/>
    <xf numFmtId="0" fontId="23" fillId="38" borderId="0" xfId="0" applyFont="1" applyFill="1"/>
    <xf numFmtId="0" fontId="19" fillId="34" borderId="13" xfId="0" applyFont="1" applyFill="1" applyBorder="1"/>
    <xf numFmtId="0" fontId="19" fillId="34" borderId="14" xfId="0" applyFont="1" applyFill="1" applyBorder="1"/>
    <xf numFmtId="164" fontId="19" fillId="34" borderId="14" xfId="42" applyNumberFormat="1" applyFont="1" applyFill="1" applyBorder="1"/>
    <xf numFmtId="164" fontId="19" fillId="34" borderId="15" xfId="42" applyNumberFormat="1" applyFont="1" applyFill="1" applyBorder="1"/>
    <xf numFmtId="0" fontId="20" fillId="0" borderId="16" xfId="0" applyFont="1" applyBorder="1"/>
    <xf numFmtId="43" fontId="20" fillId="0" borderId="17" xfId="42" applyNumberFormat="1" applyFont="1" applyBorder="1"/>
    <xf numFmtId="0" fontId="20" fillId="0" borderId="18" xfId="0" applyFont="1" applyBorder="1"/>
    <xf numFmtId="0" fontId="20" fillId="0" borderId="19" xfId="0" applyFont="1" applyBorder="1"/>
    <xf numFmtId="164" fontId="20" fillId="0" borderId="19" xfId="42" applyNumberFormat="1" applyFont="1" applyBorder="1"/>
    <xf numFmtId="43" fontId="20" fillId="0" borderId="20" xfId="42" applyNumberFormat="1" applyFont="1" applyBorder="1"/>
    <xf numFmtId="0" fontId="19" fillId="39" borderId="21" xfId="15" applyFont="1" applyFill="1" applyBorder="1"/>
    <xf numFmtId="0" fontId="20" fillId="41" borderId="0" xfId="15" applyFont="1" applyFill="1" applyBorder="1"/>
    <xf numFmtId="0" fontId="20" fillId="41" borderId="13" xfId="15" applyFont="1" applyFill="1" applyBorder="1"/>
    <xf numFmtId="0" fontId="20" fillId="41" borderId="15" xfId="15" applyFont="1" applyFill="1" applyBorder="1"/>
    <xf numFmtId="0" fontId="20" fillId="41" borderId="22" xfId="15" applyFont="1" applyFill="1" applyBorder="1"/>
    <xf numFmtId="0" fontId="20" fillId="41" borderId="23" xfId="15" applyFont="1" applyFill="1" applyBorder="1"/>
    <xf numFmtId="0" fontId="20" fillId="41" borderId="24" xfId="15" applyFont="1" applyFill="1" applyBorder="1"/>
    <xf numFmtId="0" fontId="20" fillId="41" borderId="25" xfId="15" applyFont="1" applyFill="1" applyBorder="1"/>
    <xf numFmtId="164" fontId="19" fillId="39" borderId="21" xfId="15" applyNumberFormat="1" applyFont="1" applyFill="1" applyBorder="1"/>
    <xf numFmtId="0" fontId="20" fillId="41" borderId="14" xfId="15" applyFont="1" applyFill="1" applyBorder="1"/>
    <xf numFmtId="164" fontId="20" fillId="41" borderId="15" xfId="15" applyNumberFormat="1" applyFont="1" applyFill="1" applyBorder="1"/>
    <xf numFmtId="164" fontId="20" fillId="41" borderId="23" xfId="15" applyNumberFormat="1" applyFont="1" applyFill="1" applyBorder="1"/>
    <xf numFmtId="0" fontId="20" fillId="41" borderId="26" xfId="15" applyFont="1" applyFill="1" applyBorder="1"/>
    <xf numFmtId="164" fontId="20" fillId="41" borderId="25" xfId="15" applyNumberFormat="1" applyFont="1" applyFill="1" applyBorder="1"/>
    <xf numFmtId="164" fontId="20" fillId="41" borderId="0" xfId="15" applyNumberFormat="1" applyFont="1" applyFill="1" applyBorder="1"/>
    <xf numFmtId="164" fontId="20" fillId="41" borderId="14" xfId="15" applyNumberFormat="1" applyFont="1" applyFill="1" applyBorder="1"/>
    <xf numFmtId="43" fontId="20" fillId="41" borderId="15" xfId="15" applyNumberFormat="1" applyFont="1" applyFill="1" applyBorder="1"/>
    <xf numFmtId="43" fontId="20" fillId="41" borderId="23" xfId="15" applyNumberFormat="1" applyFont="1" applyFill="1" applyBorder="1"/>
    <xf numFmtId="164" fontId="20" fillId="41" borderId="26" xfId="15" applyNumberFormat="1" applyFont="1" applyFill="1" applyBorder="1"/>
    <xf numFmtId="43" fontId="20" fillId="41" borderId="25" xfId="15" applyNumberFormat="1" applyFont="1" applyFill="1" applyBorder="1"/>
    <xf numFmtId="0" fontId="24" fillId="38" borderId="0" xfId="0" applyFont="1" applyFill="1"/>
    <xf numFmtId="0" fontId="26" fillId="34" borderId="0" xfId="0" applyFont="1" applyFill="1" applyAlignment="1">
      <alignment horizontal="center"/>
    </xf>
    <xf numFmtId="0" fontId="26" fillId="33" borderId="0" xfId="0" applyFont="1" applyFill="1" applyAlignment="1">
      <alignment horizontal="center"/>
    </xf>
    <xf numFmtId="0" fontId="27" fillId="38" borderId="0" xfId="0" applyFont="1" applyFill="1"/>
    <xf numFmtId="0" fontId="28" fillId="40" borderId="0" xfId="0" applyFont="1" applyFill="1"/>
    <xf numFmtId="0" fontId="28" fillId="40" borderId="0" xfId="0" applyFont="1" applyFill="1" applyAlignment="1">
      <alignment horizontal="center"/>
    </xf>
    <xf numFmtId="0" fontId="28" fillId="38" borderId="0" xfId="0" applyFont="1" applyFill="1" applyAlignment="1"/>
    <xf numFmtId="0" fontId="29" fillId="38" borderId="0" xfId="0" applyFont="1" applyFill="1"/>
    <xf numFmtId="0" fontId="22" fillId="33" borderId="0" xfId="0" applyFont="1" applyFill="1" applyAlignment="1">
      <alignment horizontal="center"/>
    </xf>
    <xf numFmtId="0" fontId="25" fillId="33" borderId="0" xfId="0" applyFont="1" applyFill="1" applyAlignment="1">
      <alignment horizontal="center" vertical="center"/>
    </xf>
    <xf numFmtId="0" fontId="25" fillId="34" borderId="0" xfId="0" applyFont="1" applyFill="1" applyAlignment="1">
      <alignment horizontal="center" vertical="center"/>
    </xf>
    <xf numFmtId="166" fontId="25" fillId="34" borderId="0" xfId="0" applyNumberFormat="1"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1">
    <dxf>
      <font>
        <b val="0"/>
        <i val="0"/>
        <strike val="0"/>
        <condense val="0"/>
        <extend val="0"/>
        <outline val="0"/>
        <shadow val="0"/>
        <u val="none"/>
        <vertAlign val="baseline"/>
        <sz val="9"/>
        <color theme="1"/>
        <name val="Courier New"/>
        <scheme val="none"/>
      </font>
      <numFmt numFmtId="35" formatCode="_(* #,##0.00_);_(* \(#,##0.00\);_(* &quot;-&quot;??_);_(@_)"/>
      <fill>
        <patternFill patternType="none">
          <fgColor indexed="64"/>
          <bgColor indexed="65"/>
        </patternFill>
      </fill>
    </dxf>
    <dxf>
      <font>
        <b val="0"/>
        <i val="0"/>
        <strike val="0"/>
        <condense val="0"/>
        <extend val="0"/>
        <outline val="0"/>
        <shadow val="0"/>
        <u val="none"/>
        <vertAlign val="baseline"/>
        <sz val="9"/>
        <color theme="1"/>
        <name val="Courier New"/>
        <scheme val="none"/>
      </font>
      <numFmt numFmtId="164" formatCode="_(* #,##0_);_(* \(#,##0\);_(* &quot;-&quot;??_);_(@_)"/>
      <fill>
        <patternFill patternType="none">
          <fgColor indexed="64"/>
          <bgColor auto="1"/>
        </patternFill>
      </fill>
    </dxf>
    <dxf>
      <font>
        <b val="0"/>
        <i val="0"/>
        <strike val="0"/>
        <condense val="0"/>
        <extend val="0"/>
        <outline val="0"/>
        <shadow val="0"/>
        <u val="none"/>
        <vertAlign val="baseline"/>
        <sz val="9"/>
        <color theme="1"/>
        <name val="Courier New"/>
        <scheme val="none"/>
      </font>
      <fill>
        <patternFill patternType="none">
          <fgColor indexed="64"/>
          <bgColor auto="1"/>
        </patternFill>
      </fill>
    </dxf>
    <dxf>
      <font>
        <b val="0"/>
        <i val="0"/>
        <strike val="0"/>
        <condense val="0"/>
        <extend val="0"/>
        <outline val="0"/>
        <shadow val="0"/>
        <u val="none"/>
        <vertAlign val="baseline"/>
        <sz val="9"/>
        <color theme="1"/>
        <name val="Courier New"/>
        <scheme val="none"/>
      </font>
      <fill>
        <patternFill patternType="none">
          <fgColor indexed="64"/>
          <bgColor auto="1"/>
        </patternFill>
      </fill>
    </dxf>
    <dxf>
      <font>
        <b val="0"/>
        <i val="0"/>
        <strike val="0"/>
        <condense val="0"/>
        <extend val="0"/>
        <outline val="0"/>
        <shadow val="0"/>
        <u val="none"/>
        <vertAlign val="baseline"/>
        <sz val="9"/>
        <color theme="1"/>
        <name val="Courier New"/>
        <scheme val="none"/>
      </font>
      <fill>
        <patternFill patternType="none">
          <fgColor indexed="64"/>
          <bgColor auto="1"/>
        </patternFill>
      </fill>
    </dxf>
    <dxf>
      <font>
        <b val="0"/>
        <i val="0"/>
        <strike val="0"/>
        <condense val="0"/>
        <extend val="0"/>
        <outline val="0"/>
        <shadow val="0"/>
        <u val="none"/>
        <vertAlign val="baseline"/>
        <sz val="9"/>
        <color rgb="FF000000"/>
        <name val="Courier New"/>
        <scheme val="none"/>
      </font>
      <fill>
        <patternFill patternType="none">
          <fgColor rgb="FF000000"/>
          <bgColor auto="1"/>
        </patternFill>
      </fill>
    </dxf>
    <dxf>
      <font>
        <b val="0"/>
        <i val="0"/>
        <strike val="0"/>
        <condense val="0"/>
        <extend val="0"/>
        <outline val="0"/>
        <shadow val="0"/>
        <u val="none"/>
        <vertAlign val="baseline"/>
        <sz val="9"/>
        <color rgb="FF002060"/>
        <name val="Courier New"/>
        <scheme val="none"/>
      </font>
      <fill>
        <patternFill patternType="solid">
          <fgColor indexed="64"/>
          <bgColor theme="9" tint="0.59999389629810485"/>
        </patternFill>
      </fill>
    </dxf>
    <dxf>
      <font>
        <color rgb="FF9C0006"/>
      </font>
      <fill>
        <patternFill>
          <bgColor rgb="FFFFC7CE"/>
        </patternFill>
      </fill>
    </dxf>
    <dxf>
      <font>
        <b val="0"/>
        <i val="0"/>
        <strike val="0"/>
        <condense val="0"/>
        <extend val="0"/>
        <outline val="0"/>
        <shadow val="0"/>
        <u val="none"/>
        <vertAlign val="baseline"/>
        <sz val="9"/>
        <color theme="1"/>
        <name val="Courier New"/>
        <scheme val="none"/>
      </font>
      <numFmt numFmtId="164" formatCode="_(* #,##0_);_(* \(#,##0\);_(* &quot;-&quot;??_);_(@_)"/>
      <fill>
        <patternFill patternType="none">
          <fgColor indexed="64"/>
          <bgColor auto="1"/>
        </patternFill>
      </fill>
    </dxf>
    <dxf>
      <font>
        <b val="0"/>
        <i val="0"/>
        <strike val="0"/>
        <condense val="0"/>
        <extend val="0"/>
        <outline val="0"/>
        <shadow val="0"/>
        <u val="none"/>
        <vertAlign val="baseline"/>
        <sz val="9"/>
        <color theme="1"/>
        <name val="Courier New"/>
        <scheme val="none"/>
      </font>
      <fill>
        <patternFill patternType="none">
          <fgColor indexed="64"/>
          <bgColor auto="1"/>
        </patternFill>
      </fill>
    </dxf>
    <dxf>
      <font>
        <b val="0"/>
        <i val="0"/>
        <strike val="0"/>
        <condense val="0"/>
        <extend val="0"/>
        <outline val="0"/>
        <shadow val="0"/>
        <u val="none"/>
        <vertAlign val="baseline"/>
        <sz val="9"/>
        <color theme="1"/>
        <name val="Courier New"/>
        <scheme val="none"/>
      </font>
      <fill>
        <patternFill patternType="none">
          <fgColor indexed="64"/>
          <bgColor auto="1"/>
        </patternFill>
      </fill>
    </dxf>
    <dxf>
      <font>
        <b val="0"/>
        <i val="0"/>
        <strike val="0"/>
        <condense val="0"/>
        <extend val="0"/>
        <outline val="0"/>
        <shadow val="0"/>
        <u val="none"/>
        <vertAlign val="baseline"/>
        <sz val="9"/>
        <color rgb="FF000000"/>
        <name val="Courier New"/>
        <scheme val="none"/>
      </font>
      <fill>
        <patternFill patternType="none">
          <fgColor rgb="FF000000"/>
          <bgColor auto="1"/>
        </patternFill>
      </fill>
    </dxf>
    <dxf>
      <font>
        <b val="0"/>
        <i val="0"/>
        <strike val="0"/>
        <condense val="0"/>
        <extend val="0"/>
        <outline val="0"/>
        <shadow val="0"/>
        <u val="none"/>
        <vertAlign val="baseline"/>
        <sz val="9"/>
        <color rgb="FF002060"/>
        <name val="Courier New"/>
        <scheme val="none"/>
      </font>
      <fill>
        <patternFill patternType="solid">
          <fgColor indexed="64"/>
          <bgColor theme="9" tint="0.59999389629810485"/>
        </patternFill>
      </fill>
    </dxf>
    <dxf>
      <font>
        <color rgb="FF9C0006"/>
      </font>
      <fill>
        <patternFill>
          <bgColor rgb="FFFFC7CE"/>
        </patternFill>
      </fill>
    </dxf>
    <dxf>
      <font>
        <b val="0"/>
        <i val="0"/>
        <strike val="0"/>
        <condense val="0"/>
        <extend val="0"/>
        <outline val="0"/>
        <shadow val="0"/>
        <u val="none"/>
        <vertAlign val="baseline"/>
        <sz val="9"/>
        <color theme="1"/>
        <name val="Courier New"/>
        <scheme val="none"/>
      </font>
      <fill>
        <patternFill patternType="none">
          <fgColor indexed="64"/>
          <bgColor auto="1"/>
        </patternFill>
      </fill>
    </dxf>
    <dxf>
      <font>
        <b val="0"/>
        <i val="0"/>
        <strike val="0"/>
        <condense val="0"/>
        <extend val="0"/>
        <outline val="0"/>
        <shadow val="0"/>
        <u val="none"/>
        <vertAlign val="baseline"/>
        <sz val="9"/>
        <color theme="1"/>
        <name val="Courier New"/>
        <scheme val="none"/>
      </font>
      <fill>
        <patternFill patternType="none">
          <fgColor indexed="64"/>
          <bgColor auto="1"/>
        </patternFill>
      </fill>
    </dxf>
    <dxf>
      <font>
        <b val="0"/>
        <i val="0"/>
        <strike val="0"/>
        <condense val="0"/>
        <extend val="0"/>
        <outline val="0"/>
        <shadow val="0"/>
        <u val="none"/>
        <vertAlign val="baseline"/>
        <sz val="9"/>
        <color theme="1"/>
        <name val="Courier New"/>
        <scheme val="none"/>
      </font>
      <fill>
        <patternFill patternType="none">
          <fgColor indexed="64"/>
          <bgColor auto="1"/>
        </patternFill>
      </fill>
    </dxf>
    <dxf>
      <font>
        <b val="0"/>
        <i val="0"/>
        <strike val="0"/>
        <condense val="0"/>
        <extend val="0"/>
        <outline val="0"/>
        <shadow val="0"/>
        <u val="none"/>
        <vertAlign val="baseline"/>
        <sz val="9"/>
        <color theme="1"/>
        <name val="Courier New"/>
        <scheme val="none"/>
      </font>
      <fill>
        <patternFill patternType="none">
          <fgColor indexed="64"/>
          <bgColor auto="1"/>
        </patternFill>
      </fill>
    </dxf>
    <dxf>
      <font>
        <b val="0"/>
        <i val="0"/>
        <strike val="0"/>
        <condense val="0"/>
        <extend val="0"/>
        <outline val="0"/>
        <shadow val="0"/>
        <u val="none"/>
        <vertAlign val="baseline"/>
        <sz val="9"/>
        <color theme="1"/>
        <name val="Courier New"/>
        <scheme val="none"/>
      </font>
      <fill>
        <patternFill patternType="none">
          <fgColor indexed="64"/>
          <bgColor auto="1"/>
        </patternFill>
      </fill>
    </dxf>
    <dxf>
      <font>
        <b val="0"/>
        <i val="0"/>
        <strike val="0"/>
        <condense val="0"/>
        <extend val="0"/>
        <outline val="0"/>
        <shadow val="0"/>
        <u val="none"/>
        <vertAlign val="baseline"/>
        <sz val="9"/>
        <color theme="1"/>
        <name val="Courier New"/>
        <scheme val="none"/>
      </font>
      <fill>
        <patternFill patternType="none">
          <fgColor indexed="64"/>
          <bgColor auto="1"/>
        </patternFill>
      </fill>
    </dxf>
    <dxf>
      <font>
        <b val="0"/>
        <i val="0"/>
        <strike val="0"/>
        <condense val="0"/>
        <extend val="0"/>
        <outline val="0"/>
        <shadow val="0"/>
        <u val="none"/>
        <vertAlign val="baseline"/>
        <sz val="9"/>
        <color theme="1"/>
        <name val="Courier New"/>
        <scheme val="none"/>
      </font>
      <fill>
        <patternFill patternType="none">
          <fgColor indexed="64"/>
          <bgColor auto="1"/>
        </patternFill>
      </fill>
    </dxf>
    <dxf>
      <font>
        <b val="0"/>
        <i val="0"/>
        <strike val="0"/>
        <condense val="0"/>
        <extend val="0"/>
        <outline val="0"/>
        <shadow val="0"/>
        <u val="none"/>
        <vertAlign val="baseline"/>
        <sz val="9"/>
        <color theme="1"/>
        <name val="Courier New"/>
        <scheme val="none"/>
      </font>
      <fill>
        <patternFill patternType="none">
          <fgColor indexed="64"/>
          <bgColor auto="1"/>
        </patternFill>
      </fill>
    </dxf>
    <dxf>
      <font>
        <b val="0"/>
        <i val="0"/>
        <strike val="0"/>
        <condense val="0"/>
        <extend val="0"/>
        <outline val="0"/>
        <shadow val="0"/>
        <u val="none"/>
        <vertAlign val="baseline"/>
        <sz val="9"/>
        <color theme="1"/>
        <name val="Courier New"/>
        <scheme val="none"/>
      </font>
      <numFmt numFmtId="167" formatCode="[$₹-439]#,##0;[$₹-439]\-#,##0"/>
      <fill>
        <patternFill patternType="none">
          <fgColor indexed="64"/>
          <bgColor auto="1"/>
        </patternFill>
      </fill>
    </dxf>
    <dxf>
      <font>
        <b val="0"/>
        <i val="0"/>
        <strike val="0"/>
        <condense val="0"/>
        <extend val="0"/>
        <outline val="0"/>
        <shadow val="0"/>
        <u val="none"/>
        <vertAlign val="baseline"/>
        <sz val="9"/>
        <color theme="1"/>
        <name val="Courier New"/>
        <scheme val="none"/>
      </font>
      <numFmt numFmtId="167" formatCode="[$₹-439]#,##0;[$₹-439]\-#,##0"/>
      <fill>
        <patternFill patternType="none">
          <fgColor indexed="64"/>
          <bgColor auto="1"/>
        </patternFill>
      </fill>
    </dxf>
    <dxf>
      <font>
        <b val="0"/>
        <i val="0"/>
        <strike val="0"/>
        <condense val="0"/>
        <extend val="0"/>
        <outline val="0"/>
        <shadow val="0"/>
        <u val="none"/>
        <vertAlign val="baseline"/>
        <sz val="9"/>
        <color theme="1"/>
        <name val="Courier New"/>
        <scheme val="none"/>
      </font>
      <numFmt numFmtId="35" formatCode="_(* #,##0.00_);_(* \(#,##0.00\);_(* &quot;-&quot;??_);_(@_)"/>
      <fill>
        <patternFill patternType="none">
          <fgColor indexed="64"/>
          <bgColor indexed="65"/>
        </patternFill>
      </fill>
    </dxf>
    <dxf>
      <font>
        <b val="0"/>
        <i val="0"/>
        <strike val="0"/>
        <condense val="0"/>
        <extend val="0"/>
        <outline val="0"/>
        <shadow val="0"/>
        <u val="none"/>
        <vertAlign val="baseline"/>
        <sz val="9"/>
        <color theme="1"/>
        <name val="Courier New"/>
        <scheme val="none"/>
      </font>
      <numFmt numFmtId="35" formatCode="_(* #,##0.00_);_(* \(#,##0.00\);_(* &quot;-&quot;??_);_(@_)"/>
      <fill>
        <patternFill patternType="none">
          <fgColor indexed="64"/>
          <bgColor auto="1"/>
        </patternFill>
      </fill>
    </dxf>
    <dxf>
      <font>
        <b val="0"/>
        <i val="0"/>
        <strike val="0"/>
        <condense val="0"/>
        <extend val="0"/>
        <outline val="0"/>
        <shadow val="0"/>
        <u val="none"/>
        <vertAlign val="baseline"/>
        <sz val="9"/>
        <color theme="1"/>
        <name val="Courier New"/>
        <scheme val="none"/>
      </font>
      <numFmt numFmtId="164" formatCode="_(* #,##0_);_(* \(#,##0\);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Courier New"/>
        <scheme val="none"/>
      </font>
      <numFmt numFmtId="164" formatCode="_(* #,##0_);_(* \(#,##0\);_(* &quot;-&quot;??_);_(@_)"/>
      <fill>
        <patternFill patternType="none">
          <fgColor indexed="64"/>
          <bgColor auto="1"/>
        </patternFill>
      </fill>
    </dxf>
    <dxf>
      <font>
        <b val="0"/>
        <i val="0"/>
        <strike val="0"/>
        <condense val="0"/>
        <extend val="0"/>
        <outline val="0"/>
        <shadow val="0"/>
        <u val="none"/>
        <vertAlign val="baseline"/>
        <sz val="9"/>
        <color theme="1"/>
        <name val="Courier New"/>
        <scheme val="none"/>
      </font>
      <numFmt numFmtId="164" formatCode="_(* #,##0_);_(* \(#,##0\);_(* &quot;-&quot;??_);_(@_)"/>
      <fill>
        <patternFill patternType="none">
          <fgColor indexed="64"/>
          <bgColor auto="1"/>
        </patternFill>
      </fill>
    </dxf>
    <dxf>
      <font>
        <b val="0"/>
        <i val="0"/>
        <strike val="0"/>
        <condense val="0"/>
        <extend val="0"/>
        <outline val="0"/>
        <shadow val="0"/>
        <u val="none"/>
        <vertAlign val="baseline"/>
        <sz val="9"/>
        <color theme="1"/>
        <name val="Courier New"/>
        <scheme val="none"/>
      </font>
      <fill>
        <patternFill patternType="none">
          <fgColor indexed="64"/>
          <bgColor auto="1"/>
        </patternFill>
      </fill>
    </dxf>
    <dxf>
      <font>
        <b val="0"/>
        <i val="0"/>
        <strike val="0"/>
        <condense val="0"/>
        <extend val="0"/>
        <outline val="0"/>
        <shadow val="0"/>
        <u val="none"/>
        <vertAlign val="baseline"/>
        <sz val="9"/>
        <color theme="1"/>
        <name val="Courier New"/>
        <scheme val="none"/>
      </font>
      <numFmt numFmtId="13"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Courier New"/>
        <scheme val="none"/>
      </font>
      <numFmt numFmtId="13" formatCode="0%"/>
      <fill>
        <patternFill patternType="none">
          <fgColor indexed="64"/>
          <bgColor auto="1"/>
        </patternFill>
      </fill>
    </dxf>
    <dxf>
      <font>
        <b val="0"/>
        <i val="0"/>
        <strike val="0"/>
        <condense val="0"/>
        <extend val="0"/>
        <outline val="0"/>
        <shadow val="0"/>
        <u val="none"/>
        <vertAlign val="baseline"/>
        <sz val="9"/>
        <color theme="1"/>
        <name val="Courier New"/>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Courier New"/>
        <scheme val="none"/>
      </font>
      <numFmt numFmtId="3" formatCode="#,##0"/>
      <fill>
        <patternFill patternType="none">
          <fgColor indexed="64"/>
          <bgColor auto="1"/>
        </patternFill>
      </fill>
    </dxf>
    <dxf>
      <font>
        <b val="0"/>
        <i val="0"/>
        <strike val="0"/>
        <condense val="0"/>
        <extend val="0"/>
        <outline val="0"/>
        <shadow val="0"/>
        <u val="none"/>
        <vertAlign val="baseline"/>
        <sz val="9"/>
        <color theme="1"/>
        <name val="Courier New"/>
        <scheme val="none"/>
      </font>
      <fill>
        <patternFill patternType="solid">
          <fgColor indexed="64"/>
          <bgColor theme="9" tint="0.79998168889431442"/>
        </patternFill>
      </fill>
    </dxf>
    <dxf>
      <font>
        <b val="0"/>
        <i val="0"/>
        <strike val="0"/>
        <condense val="0"/>
        <extend val="0"/>
        <outline val="0"/>
        <shadow val="0"/>
        <u val="none"/>
        <vertAlign val="baseline"/>
        <sz val="9"/>
        <color theme="1"/>
        <name val="Courier New"/>
        <scheme val="none"/>
      </font>
      <fill>
        <patternFill patternType="none">
          <fgColor indexed="64"/>
          <bgColor auto="1"/>
        </patternFill>
      </fill>
    </dxf>
    <dxf>
      <font>
        <b val="0"/>
        <i val="0"/>
        <strike val="0"/>
        <condense val="0"/>
        <extend val="0"/>
        <outline val="0"/>
        <shadow val="0"/>
        <u val="none"/>
        <vertAlign val="baseline"/>
        <sz val="9"/>
        <color theme="1"/>
        <name val="Courier New"/>
        <scheme val="none"/>
      </font>
      <fill>
        <patternFill patternType="none">
          <fgColor indexed="64"/>
          <bgColor auto="1"/>
        </patternFill>
      </fill>
    </dxf>
    <dxf>
      <font>
        <b val="0"/>
        <i val="0"/>
        <strike val="0"/>
        <condense val="0"/>
        <extend val="0"/>
        <outline val="0"/>
        <shadow val="0"/>
        <u val="none"/>
        <vertAlign val="baseline"/>
        <sz val="9"/>
        <color rgb="FF000000"/>
        <name val="Courier New"/>
        <scheme val="none"/>
      </font>
      <fill>
        <patternFill patternType="none">
          <fgColor rgb="FF000000"/>
          <bgColor auto="1"/>
        </patternFill>
      </fill>
    </dxf>
    <dxf>
      <font>
        <b val="0"/>
        <i val="0"/>
        <strike val="0"/>
        <condense val="0"/>
        <extend val="0"/>
        <outline val="0"/>
        <shadow val="0"/>
        <u val="none"/>
        <vertAlign val="baseline"/>
        <sz val="9"/>
        <color rgb="FF002060"/>
        <name val="Courier New"/>
        <scheme val="none"/>
      </font>
      <fill>
        <patternFill patternType="solid">
          <fgColor indexed="64"/>
          <bgColor theme="9" tint="0.59999389629810485"/>
        </patternFill>
      </fill>
    </dxf>
    <dxf>
      <font>
        <color rgb="FF9C0006"/>
      </font>
      <fill>
        <patternFill>
          <bgColor rgb="FFFFC7CE"/>
        </patternFill>
      </fill>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sz val="9"/>
      </font>
    </dxf>
    <dxf>
      <font>
        <sz val="9"/>
      </font>
    </dxf>
    <dxf>
      <font>
        <sz val="9"/>
      </font>
    </dxf>
    <dxf>
      <font>
        <sz val="9"/>
      </font>
    </dxf>
    <dxf>
      <font>
        <sz val="9"/>
      </font>
    </dxf>
    <dxf>
      <font>
        <sz val="9"/>
      </font>
    </dxf>
    <dxf>
      <numFmt numFmtId="166" formatCode="[$₹-439]#,##0.00"/>
    </dxf>
    <dxf>
      <numFmt numFmtId="166" formatCode="[$₹-439]#,##0.00"/>
    </dxf>
    <dxf>
      <numFmt numFmtId="166" formatCode="[$₹-439]#,##0.00"/>
    </dxf>
    <dxf>
      <alignment horizontal="right" readingOrder="0"/>
    </dxf>
    <dxf>
      <alignment horizontal="right" readingOrder="0"/>
    </dxf>
    <dxf>
      <alignment horizontal="right" readingOrder="0"/>
    </dxf>
    <dxf>
      <numFmt numFmtId="168" formatCode="&quot;$&quot;#,##0.00"/>
    </dxf>
    <dxf>
      <numFmt numFmtId="168" formatCode="&quot;$&quot;#,##0.00"/>
    </dxf>
    <dxf>
      <numFmt numFmtId="168" formatCode="&quot;$&quot;#,##0.00"/>
    </dxf>
    <dxf>
      <alignment wrapText="1" readingOrder="0"/>
    </dxf>
    <dxf>
      <font>
        <sz val="9"/>
      </font>
    </dxf>
    <dxf>
      <font>
        <sz val="9"/>
      </font>
    </dxf>
    <dxf>
      <font>
        <sz val="9"/>
      </font>
    </dxf>
    <dxf>
      <font>
        <sz val="9"/>
      </font>
    </dxf>
    <dxf>
      <font>
        <sz val="9"/>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sz val="9"/>
      </font>
    </dxf>
    <dxf>
      <font>
        <sz val="9"/>
      </font>
    </dxf>
    <dxf>
      <font>
        <sz val="9"/>
      </font>
    </dxf>
    <dxf>
      <font>
        <sz val="9"/>
      </font>
    </dxf>
    <dxf>
      <font>
        <sz val="9"/>
      </font>
    </dxf>
    <dxf>
      <font>
        <sz val="9"/>
      </font>
    </dxf>
    <dxf>
      <alignment wrapText="1" readingOrder="0"/>
    </dxf>
    <dxf>
      <font>
        <sz val="9"/>
      </font>
    </dxf>
    <dxf>
      <font>
        <sz val="9"/>
      </font>
    </dxf>
    <dxf>
      <font>
        <sz val="9"/>
      </font>
    </dxf>
    <dxf>
      <font>
        <sz val="9"/>
      </font>
    </dxf>
    <dxf>
      <font>
        <sz val="9"/>
      </font>
    </dxf>
    <dxf>
      <font>
        <sz val="9"/>
      </font>
    </dxf>
    <dxf>
      <font>
        <sz val="9"/>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sz val="9"/>
      </font>
    </dxf>
    <dxf>
      <font>
        <sz val="9"/>
      </font>
    </dxf>
    <dxf>
      <font>
        <sz val="9"/>
      </font>
    </dxf>
    <dxf>
      <font>
        <sz val="9"/>
      </font>
    </dxf>
    <dxf>
      <font>
        <sz val="9"/>
      </font>
    </dxf>
    <dxf>
      <font>
        <sz val="9"/>
      </font>
    </dxf>
    <dxf>
      <alignment wrapText="1" readingOrder="0"/>
    </dxf>
    <dxf>
      <font>
        <sz val="9"/>
      </font>
    </dxf>
    <dxf>
      <font>
        <sz val="9"/>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sz val="9"/>
      </font>
    </dxf>
    <dxf>
      <font>
        <sz val="9"/>
      </font>
    </dxf>
    <dxf>
      <font>
        <sz val="9"/>
      </font>
    </dxf>
    <dxf>
      <font>
        <sz val="9"/>
      </font>
    </dxf>
    <dxf>
      <font>
        <sz val="9"/>
      </font>
    </dxf>
    <dxf>
      <font>
        <sz val="9"/>
      </font>
    </dxf>
    <dxf>
      <alignment wrapText="1" readingOrder="0"/>
    </dxf>
    <dxf>
      <numFmt numFmtId="166" formatCode="[$₹-439]#,##0.00"/>
    </dxf>
    <dxf>
      <numFmt numFmtId="166" formatCode="[$₹-439]#,##0.00"/>
    </dxf>
    <dxf>
      <alignment horizontal="right" readingOrder="0"/>
    </dxf>
    <dxf>
      <alignment horizontal="right" readingOrder="0"/>
    </dxf>
    <dxf>
      <numFmt numFmtId="168" formatCode="&quot;$&quot;#,##0.00"/>
    </dxf>
    <dxf>
      <numFmt numFmtId="168" formatCode="&quot;$&quot;#,##0.00"/>
    </dxf>
    <dxf>
      <font>
        <sz val="9"/>
      </font>
    </dxf>
    <dxf>
      <font>
        <sz val="9"/>
      </font>
    </dxf>
    <dxf>
      <font>
        <sz val="9"/>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sz val="9"/>
      </font>
    </dxf>
    <dxf>
      <font>
        <sz val="9"/>
      </font>
    </dxf>
    <dxf>
      <font>
        <sz val="9"/>
      </font>
    </dxf>
    <dxf>
      <font>
        <sz val="9"/>
      </font>
    </dxf>
    <dxf>
      <font>
        <sz val="9"/>
      </font>
    </dxf>
    <dxf>
      <font>
        <sz val="9"/>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sz val="9"/>
      </font>
    </dxf>
    <dxf>
      <font>
        <sz val="9"/>
      </font>
    </dxf>
    <dxf>
      <font>
        <sz val="9"/>
      </font>
    </dxf>
    <dxf>
      <font>
        <sz val="9"/>
      </font>
    </dxf>
    <dxf>
      <font>
        <sz val="9"/>
      </font>
    </dxf>
    <dxf>
      <font>
        <sz val="9"/>
      </font>
    </dxf>
    <dxf>
      <alignment horizontal="center" readingOrder="0"/>
    </dxf>
    <dxf>
      <alignment horizontal="center" readingOrder="0"/>
    </dxf>
    <dxf>
      <font>
        <sz val="9"/>
      </font>
    </dxf>
    <dxf>
      <font>
        <sz val="9"/>
      </font>
    </dxf>
    <dxf>
      <font>
        <sz val="9"/>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sz val="9"/>
      </font>
    </dxf>
    <dxf>
      <font>
        <sz val="9"/>
      </font>
    </dxf>
    <dxf>
      <font>
        <sz val="9"/>
      </font>
    </dxf>
    <dxf>
      <font>
        <sz val="9"/>
      </font>
    </dxf>
    <dxf>
      <font>
        <sz val="9"/>
      </font>
    </dxf>
    <dxf>
      <font>
        <sz val="9"/>
      </font>
    </dxf>
    <dxf>
      <alignment wrapText="1" readingOrder="0"/>
    </dxf>
    <dxf>
      <alignment wrapText="1" readingOrder="0"/>
    </dxf>
    <dxf>
      <font>
        <sz val="9"/>
      </font>
    </dxf>
    <dxf>
      <font>
        <sz val="9"/>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sz val="9"/>
      </font>
    </dxf>
    <dxf>
      <font>
        <sz val="9"/>
      </font>
    </dxf>
    <dxf>
      <font>
        <sz val="9"/>
      </font>
    </dxf>
    <dxf>
      <font>
        <sz val="9"/>
      </font>
    </dxf>
    <dxf>
      <font>
        <sz val="9"/>
      </font>
    </dxf>
    <dxf>
      <font>
        <sz val="9"/>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sz val="9"/>
      </font>
    </dxf>
    <dxf>
      <font>
        <sz val="9"/>
      </font>
    </dxf>
    <dxf>
      <font>
        <sz val="9"/>
      </font>
    </dxf>
    <dxf>
      <font>
        <sz val="9"/>
      </font>
    </dxf>
    <dxf>
      <font>
        <sz val="9"/>
      </font>
    </dxf>
    <dxf>
      <font>
        <sz val="9"/>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sz val="9"/>
      </font>
    </dxf>
    <dxf>
      <font>
        <sz val="9"/>
      </font>
    </dxf>
    <dxf>
      <font>
        <sz val="9"/>
      </font>
    </dxf>
    <dxf>
      <font>
        <sz val="9"/>
      </font>
    </dxf>
    <dxf>
      <font>
        <sz val="9"/>
      </font>
    </dxf>
    <dxf>
      <font>
        <sz val="9"/>
      </font>
    </dxf>
    <dxf>
      <font>
        <b/>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name val="Courier New"/>
        <scheme val="none"/>
      </font>
    </dxf>
    <dxf>
      <font>
        <sz val="9"/>
      </font>
    </dxf>
    <dxf>
      <font>
        <sz val="9"/>
      </font>
    </dxf>
    <dxf>
      <font>
        <sz val="9"/>
      </font>
    </dxf>
    <dxf>
      <font>
        <sz val="9"/>
      </font>
    </dxf>
    <dxf>
      <font>
        <sz val="9"/>
      </font>
    </dxf>
    <dxf>
      <font>
        <sz val="9"/>
      </font>
    </dxf>
    <dxf>
      <font>
        <color rgb="FF9C0006"/>
      </font>
      <fill>
        <patternFill>
          <bgColor rgb="FFFFC7CE"/>
        </patternFill>
      </fill>
    </dxf>
  </dxfs>
  <tableStyles count="0" defaultTableStyle="TableStyleMedium2" defaultPivotStyle="PivotStyleLight16"/>
  <colors>
    <mruColors>
      <color rgb="FF5BF16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Study_Final.xlsx]amazoncasestudy_pivot_table!PivotTable2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t>Avg Discount_Percentage</a:t>
            </a:r>
            <a:r>
              <a:rPr lang="en-US" sz="1400" baseline="0"/>
              <a:t> by Category</a:t>
            </a:r>
            <a:endParaRPr lang="en-US" sz="1400"/>
          </a:p>
        </c:rich>
      </c:tx>
      <c:layout>
        <c:manualLayout>
          <c:xMode val="edge"/>
          <c:yMode val="edge"/>
          <c:x val="0.21686111042723924"/>
          <c:y val="0.10083114610673666"/>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amazoncasestudy_pivot_table!$B$3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amazoncasestudy_pivot_table!$A$4:$A$14</c:f>
              <c:strCache>
                <c:ptCount val="10"/>
                <c:pt idx="0">
                  <c:v>Adapters</c:v>
                </c:pt>
                <c:pt idx="1">
                  <c:v>CableConnectionProtectors</c:v>
                </c:pt>
                <c:pt idx="2">
                  <c:v>DustCovers</c:v>
                </c:pt>
                <c:pt idx="3">
                  <c:v>Earpads</c:v>
                </c:pt>
                <c:pt idx="4">
                  <c:v>InternalHardDrives</c:v>
                </c:pt>
                <c:pt idx="5">
                  <c:v>NotebookComputerStands</c:v>
                </c:pt>
                <c:pt idx="6">
                  <c:v>PhoneCharms</c:v>
                </c:pt>
                <c:pt idx="7">
                  <c:v>Shower&amp;WallMounts</c:v>
                </c:pt>
                <c:pt idx="8">
                  <c:v>Stands</c:v>
                </c:pt>
                <c:pt idx="9">
                  <c:v>USBtoUSBAdapters</c:v>
                </c:pt>
              </c:strCache>
            </c:strRef>
          </c:cat>
          <c:val>
            <c:numRef>
              <c:f>amazoncasestudy_pivot_table!$B$4:$B$14</c:f>
              <c:numCache>
                <c:formatCode>General</c:formatCode>
                <c:ptCount val="10"/>
                <c:pt idx="0">
                  <c:v>0.76500000000000001</c:v>
                </c:pt>
                <c:pt idx="1">
                  <c:v>0.9</c:v>
                </c:pt>
                <c:pt idx="2">
                  <c:v>0.875</c:v>
                </c:pt>
                <c:pt idx="3">
                  <c:v>0.9</c:v>
                </c:pt>
                <c:pt idx="4">
                  <c:v>0.8</c:v>
                </c:pt>
                <c:pt idx="5">
                  <c:v>0.75666666666666671</c:v>
                </c:pt>
                <c:pt idx="6">
                  <c:v>0.9</c:v>
                </c:pt>
                <c:pt idx="7">
                  <c:v>0.82</c:v>
                </c:pt>
                <c:pt idx="8">
                  <c:v>0.75818181818181818</c:v>
                </c:pt>
                <c:pt idx="9">
                  <c:v>0.78499999999999992</c:v>
                </c:pt>
              </c:numCache>
            </c:numRef>
          </c:val>
        </c:ser>
        <c:dLbls>
          <c:showLegendKey val="0"/>
          <c:showVal val="0"/>
          <c:showCatName val="0"/>
          <c:showSerName val="0"/>
          <c:showPercent val="0"/>
          <c:showBubbleSize val="0"/>
        </c:dLbls>
        <c:gapWidth val="100"/>
        <c:overlap val="-24"/>
        <c:axId val="114494592"/>
        <c:axId val="114496552"/>
      </c:barChart>
      <c:catAx>
        <c:axId val="1144945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ourier New" panose="02070309020205020404" pitchFamily="49" charset="0"/>
                <a:ea typeface="+mn-ea"/>
                <a:cs typeface="Courier New" panose="02070309020205020404" pitchFamily="49" charset="0"/>
              </a:defRPr>
            </a:pPr>
            <a:endParaRPr lang="en-US"/>
          </a:p>
        </c:txPr>
        <c:crossAx val="114496552"/>
        <c:crosses val="autoZero"/>
        <c:auto val="1"/>
        <c:lblAlgn val="ctr"/>
        <c:lblOffset val="100"/>
        <c:noMultiLvlLbl val="0"/>
      </c:catAx>
      <c:valAx>
        <c:axId val="114496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45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Study_Final.xlsx]amazoncasestudy_pivot_table!PivotTable3</c:name>
    <c:fmtId val="5"/>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effectLst/>
              </a:rPr>
              <a:t>Product Count by Category</a:t>
            </a:r>
            <a:endParaRPr lang="en-US" sz="1100">
              <a:effectLst/>
            </a:endParaRPr>
          </a:p>
        </c:rich>
      </c:tx>
      <c:layout>
        <c:manualLayout>
          <c:xMode val="edge"/>
          <c:yMode val="edge"/>
          <c:x val="0.25373665480427049"/>
          <c:y val="0.10013575889220744"/>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amazoncasestudy_pivot_table!$B$21</c:f>
              <c:strCache>
                <c:ptCount val="1"/>
                <c:pt idx="0">
                  <c:v>Total</c:v>
                </c:pt>
              </c:strCache>
            </c:strRef>
          </c:tx>
          <c:spPr>
            <a:solidFill>
              <a:schemeClr val="accent1"/>
            </a:solidFill>
            <a:ln>
              <a:noFill/>
            </a:ln>
            <a:effectLst/>
          </c:spPr>
          <c:invertIfNegative val="0"/>
          <c:cat>
            <c:strRef>
              <c:f>amazoncasestudy_pivot_table!$A$22:$A$32</c:f>
              <c:strCache>
                <c:ptCount val="10"/>
                <c:pt idx="0">
                  <c:v>DryIrons</c:v>
                </c:pt>
                <c:pt idx="1">
                  <c:v>In-Ear</c:v>
                </c:pt>
                <c:pt idx="2">
                  <c:v>InstantWaterHeaters</c:v>
                </c:pt>
                <c:pt idx="3">
                  <c:v>Mice</c:v>
                </c:pt>
                <c:pt idx="4">
                  <c:v>MixerGrinders</c:v>
                </c:pt>
                <c:pt idx="5">
                  <c:v>RemoteControls</c:v>
                </c:pt>
                <c:pt idx="6">
                  <c:v>Smartphones</c:v>
                </c:pt>
                <c:pt idx="7">
                  <c:v>SmartTelevisions</c:v>
                </c:pt>
                <c:pt idx="8">
                  <c:v>SmartWatches</c:v>
                </c:pt>
                <c:pt idx="9">
                  <c:v>USBCables</c:v>
                </c:pt>
              </c:strCache>
            </c:strRef>
          </c:cat>
          <c:val>
            <c:numRef>
              <c:f>amazoncasestudy_pivot_table!$B$22:$B$32</c:f>
              <c:numCache>
                <c:formatCode>General</c:formatCode>
                <c:ptCount val="10"/>
                <c:pt idx="0">
                  <c:v>24</c:v>
                </c:pt>
                <c:pt idx="1">
                  <c:v>51</c:v>
                </c:pt>
                <c:pt idx="2">
                  <c:v>23</c:v>
                </c:pt>
                <c:pt idx="3">
                  <c:v>24</c:v>
                </c:pt>
                <c:pt idx="4">
                  <c:v>27</c:v>
                </c:pt>
                <c:pt idx="5">
                  <c:v>49</c:v>
                </c:pt>
                <c:pt idx="6">
                  <c:v>68</c:v>
                </c:pt>
                <c:pt idx="7">
                  <c:v>60</c:v>
                </c:pt>
                <c:pt idx="8">
                  <c:v>62</c:v>
                </c:pt>
                <c:pt idx="9">
                  <c:v>161</c:v>
                </c:pt>
              </c:numCache>
            </c:numRef>
          </c:val>
        </c:ser>
        <c:dLbls>
          <c:showLegendKey val="0"/>
          <c:showVal val="0"/>
          <c:showCatName val="0"/>
          <c:showSerName val="0"/>
          <c:showPercent val="0"/>
          <c:showBubbleSize val="0"/>
        </c:dLbls>
        <c:gapWidth val="219"/>
        <c:overlap val="-27"/>
        <c:axId val="114497336"/>
        <c:axId val="114498512"/>
      </c:barChart>
      <c:catAx>
        <c:axId val="114497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8512"/>
        <c:crosses val="autoZero"/>
        <c:auto val="1"/>
        <c:lblAlgn val="ctr"/>
        <c:lblOffset val="100"/>
        <c:noMultiLvlLbl val="0"/>
      </c:catAx>
      <c:valAx>
        <c:axId val="114498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73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Study_Final.xlsx]amazoncasestudy_pivot_table!PivotTable6</c:name>
    <c:fmtId val="3"/>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sz="1400" b="1" i="0" u="none" strike="noStrike" cap="none" normalizeH="0" baseline="0">
                <a:solidFill>
                  <a:schemeClr val="tx1">
                    <a:lumMod val="85000"/>
                    <a:lumOff val="15000"/>
                  </a:schemeClr>
                </a:solidFill>
                <a:latin typeface="Courier New" panose="02070309020205020404" pitchFamily="49" charset="0"/>
                <a:cs typeface="Courier New" panose="02070309020205020404" pitchFamily="49" charset="0"/>
              </a:rPr>
              <a:t>Highest Discount by Category</a:t>
            </a:r>
            <a:endParaRPr lang="en-US" sz="1400" b="1">
              <a:solidFill>
                <a:schemeClr val="tx1">
                  <a:lumMod val="85000"/>
                  <a:lumOff val="15000"/>
                </a:schemeClr>
              </a:solidFill>
              <a:latin typeface="Courier New" panose="02070309020205020404" pitchFamily="49" charset="0"/>
              <a:cs typeface="Courier New" panose="02070309020205020404" pitchFamily="49" charset="0"/>
            </a:endParaRPr>
          </a:p>
        </c:rich>
      </c:tx>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amazoncasestudy_pivot_table!$B$258</c:f>
              <c:strCache>
                <c:ptCount val="1"/>
                <c:pt idx="0">
                  <c:v>Total</c:v>
                </c:pt>
              </c:strCache>
            </c:strRef>
          </c:tx>
          <c:spPr>
            <a:solidFill>
              <a:schemeClr val="accent1"/>
            </a:solidFill>
            <a:ln>
              <a:noFill/>
            </a:ln>
            <a:effectLst/>
          </c:spPr>
          <c:invertIfNegative val="0"/>
          <c:cat>
            <c:strRef>
              <c:f>amazoncasestudy_pivot_table!$A$259:$A$270</c:f>
              <c:strCache>
                <c:ptCount val="11"/>
                <c:pt idx="0">
                  <c:v>USBtoUSBAdapters</c:v>
                </c:pt>
                <c:pt idx="1">
                  <c:v>USBCables</c:v>
                </c:pt>
                <c:pt idx="2">
                  <c:v>SmartWatches</c:v>
                </c:pt>
                <c:pt idx="3">
                  <c:v>PhoneCharms</c:v>
                </c:pt>
                <c:pt idx="4">
                  <c:v>HDMICables</c:v>
                </c:pt>
                <c:pt idx="5">
                  <c:v>Earpads</c:v>
                </c:pt>
                <c:pt idx="6">
                  <c:v>DustCovers</c:v>
                </c:pt>
                <c:pt idx="7">
                  <c:v>DigitalKitchenScales</c:v>
                </c:pt>
                <c:pt idx="8">
                  <c:v>CableConnectionProtectors</c:v>
                </c:pt>
                <c:pt idx="9">
                  <c:v>BasicCases</c:v>
                </c:pt>
                <c:pt idx="10">
                  <c:v>Adapters</c:v>
                </c:pt>
              </c:strCache>
            </c:strRef>
          </c:cat>
          <c:val>
            <c:numRef>
              <c:f>amazoncasestudy_pivot_table!$B$259:$B$270</c:f>
              <c:numCache>
                <c:formatCode>General</c:formatCode>
                <c:ptCount val="11"/>
                <c:pt idx="0">
                  <c:v>0.94</c:v>
                </c:pt>
                <c:pt idx="1">
                  <c:v>0.9</c:v>
                </c:pt>
                <c:pt idx="2">
                  <c:v>0.91</c:v>
                </c:pt>
                <c:pt idx="3">
                  <c:v>0.9</c:v>
                </c:pt>
                <c:pt idx="4">
                  <c:v>0.88</c:v>
                </c:pt>
                <c:pt idx="5">
                  <c:v>0.9</c:v>
                </c:pt>
                <c:pt idx="6">
                  <c:v>0.88</c:v>
                </c:pt>
                <c:pt idx="7">
                  <c:v>0.9</c:v>
                </c:pt>
                <c:pt idx="8">
                  <c:v>0.9</c:v>
                </c:pt>
                <c:pt idx="9">
                  <c:v>0.9</c:v>
                </c:pt>
                <c:pt idx="10">
                  <c:v>0.88</c:v>
                </c:pt>
              </c:numCache>
            </c:numRef>
          </c:val>
        </c:ser>
        <c:dLbls>
          <c:showLegendKey val="0"/>
          <c:showVal val="0"/>
          <c:showCatName val="0"/>
          <c:showSerName val="0"/>
          <c:showPercent val="0"/>
          <c:showBubbleSize val="0"/>
        </c:dLbls>
        <c:gapWidth val="267"/>
        <c:overlap val="-43"/>
        <c:axId val="114499296"/>
        <c:axId val="114493808"/>
      </c:barChart>
      <c:catAx>
        <c:axId val="11449929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Courier New" panose="02070309020205020404" pitchFamily="49" charset="0"/>
                <a:ea typeface="+mn-ea"/>
                <a:cs typeface="Courier New" panose="02070309020205020404" pitchFamily="49" charset="0"/>
              </a:defRPr>
            </a:pPr>
            <a:endParaRPr lang="en-US"/>
          </a:p>
        </c:txPr>
        <c:crossAx val="114493808"/>
        <c:crosses val="autoZero"/>
        <c:auto val="1"/>
        <c:lblAlgn val="ctr"/>
        <c:lblOffset val="100"/>
        <c:noMultiLvlLbl val="0"/>
      </c:catAx>
      <c:valAx>
        <c:axId val="11449380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4499296"/>
        <c:crosses val="autoZero"/>
        <c:crossBetween val="between"/>
      </c:valAx>
      <c:spPr>
        <a:pattFill prst="ltDnDiag">
          <a:fgClr>
            <a:schemeClr val="dk1">
              <a:lumMod val="15000"/>
              <a:lumOff val="85000"/>
            </a:schemeClr>
          </a:fgClr>
          <a:bgClr>
            <a:schemeClr val="lt1"/>
          </a:bgClr>
        </a:patt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tx1">
                    <a:lumMod val="85000"/>
                    <a:lumOff val="15000"/>
                  </a:schemeClr>
                </a:solidFill>
                <a:latin typeface="Courier New" panose="02070309020205020404" pitchFamily="49" charset="0"/>
                <a:cs typeface="Courier New" panose="02070309020205020404" pitchFamily="49" charset="0"/>
              </a:rPr>
              <a:t>Product Rating</a:t>
            </a:r>
            <a:r>
              <a:rPr lang="en-US" sz="1400" b="1" baseline="0">
                <a:solidFill>
                  <a:schemeClr val="tx1">
                    <a:lumMod val="85000"/>
                    <a:lumOff val="15000"/>
                  </a:schemeClr>
                </a:solidFill>
                <a:latin typeface="Courier New" panose="02070309020205020404" pitchFamily="49" charset="0"/>
                <a:cs typeface="Courier New" panose="02070309020205020404" pitchFamily="49" charset="0"/>
              </a:rPr>
              <a:t> Distribution</a:t>
            </a:r>
            <a:endParaRPr lang="en-US" sz="1400" b="1">
              <a:solidFill>
                <a:schemeClr val="tx1">
                  <a:lumMod val="85000"/>
                  <a:lumOff val="15000"/>
                </a:schemeClr>
              </a:solidFill>
              <a:latin typeface="Courier New" panose="02070309020205020404" pitchFamily="49" charset="0"/>
              <a:cs typeface="Courier New" panose="02070309020205020404" pitchFamily="49" charset="0"/>
            </a:endParaRPr>
          </a:p>
        </c:rich>
      </c:tx>
      <c:layout>
        <c:manualLayout>
          <c:xMode val="edge"/>
          <c:yMode val="edge"/>
          <c:x val="0.23333333333333334"/>
          <c:y val="4.12371134020618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amazoncasestudy_pivot_table!$B$148</c:f>
              <c:strCache>
                <c:ptCount val="1"/>
                <c:pt idx="0">
                  <c:v>product_count</c:v>
                </c:pt>
              </c:strCache>
            </c:strRef>
          </c:tx>
          <c:spPr>
            <a:solidFill>
              <a:schemeClr val="accent1"/>
            </a:solidFill>
            <a:ln>
              <a:noFill/>
            </a:ln>
            <a:effectLst/>
          </c:spPr>
          <c:invertIfNegative val="0"/>
          <c:cat>
            <c:numRef>
              <c:f>amazoncasestudy_pivot_table!$A$149:$A$153</c:f>
              <c:numCache>
                <c:formatCode>0.0</c:formatCode>
                <c:ptCount val="5"/>
                <c:pt idx="0">
                  <c:v>1</c:v>
                </c:pt>
                <c:pt idx="1">
                  <c:v>2</c:v>
                </c:pt>
                <c:pt idx="2">
                  <c:v>3</c:v>
                </c:pt>
                <c:pt idx="3">
                  <c:v>4</c:v>
                </c:pt>
                <c:pt idx="4">
                  <c:v>5</c:v>
                </c:pt>
              </c:numCache>
            </c:numRef>
          </c:cat>
          <c:val>
            <c:numRef>
              <c:f>amazoncasestudy_pivot_table!$B$149:$B$153</c:f>
              <c:numCache>
                <c:formatCode>General</c:formatCode>
                <c:ptCount val="5"/>
                <c:pt idx="0">
                  <c:v>0</c:v>
                </c:pt>
                <c:pt idx="1">
                  <c:v>2</c:v>
                </c:pt>
                <c:pt idx="2">
                  <c:v>39</c:v>
                </c:pt>
                <c:pt idx="3">
                  <c:v>1214</c:v>
                </c:pt>
                <c:pt idx="4">
                  <c:v>96</c:v>
                </c:pt>
              </c:numCache>
            </c:numRef>
          </c:val>
        </c:ser>
        <c:dLbls>
          <c:showLegendKey val="0"/>
          <c:showVal val="0"/>
          <c:showCatName val="0"/>
          <c:showSerName val="0"/>
          <c:showPercent val="0"/>
          <c:showBubbleSize val="0"/>
        </c:dLbls>
        <c:gapWidth val="219"/>
        <c:overlap val="-27"/>
        <c:axId val="114494200"/>
        <c:axId val="339399544"/>
      </c:barChart>
      <c:catAx>
        <c:axId val="114494200"/>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399544"/>
        <c:crosses val="autoZero"/>
        <c:auto val="1"/>
        <c:lblAlgn val="ctr"/>
        <c:lblOffset val="100"/>
        <c:noMultiLvlLbl val="0"/>
      </c:catAx>
      <c:valAx>
        <c:axId val="339399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4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solidFill>
                  <a:srgbClr val="002060"/>
                </a:solidFill>
                <a:latin typeface="Courier New" panose="02070309020205020404" pitchFamily="49" charset="0"/>
                <a:cs typeface="Courier New" panose="02070309020205020404" pitchFamily="49" charset="0"/>
              </a:rPr>
              <a:t>Rating_count (Top 10 Products with highest Reviews)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'Top 10 Reviewed Procducts'!$C$1</c:f>
              <c:strCache>
                <c:ptCount val="1"/>
                <c:pt idx="0">
                  <c:v>rating_count</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'Top 10 Reviewed Procducts'!$A$2:$A$11</c:f>
              <c:strCache>
                <c:ptCount val="10"/>
                <c:pt idx="0">
                  <c:v>AmazonBasics Flexible Premium HDMI Cable (Black, 4K@60Hz, 18Gbps), 3-Foot</c:v>
                </c:pt>
                <c:pt idx="1">
                  <c:v>AmazonBasics High-Speed HDMI Cable, 6 Feet - Supports Ethernet, 3D, 4K video,Black</c:v>
                </c:pt>
                <c:pt idx="2">
                  <c:v>AmazonBasics High-Speed HDMI Cable, 6 Feet (2-Pack),Black</c:v>
                </c:pt>
                <c:pt idx="3">
                  <c:v>Boat Bassheads 100 in Ear Wired Earphones with Mic(Taffy Pink)</c:v>
                </c:pt>
                <c:pt idx="4">
                  <c:v>Boat Bassheads 100 in Ear Wired Earphones with Mic(Furious Red)</c:v>
                </c:pt>
                <c:pt idx="5">
                  <c:v>Boat BassHeads 100 in-Ear Wired Headphones with Mic (Black)</c:v>
                </c:pt>
                <c:pt idx="6">
                  <c:v>Redmi 9 Activ (Carbon Black, 4GB RAM, 64GB Storage) | Octa-core Helio G35 | 5000 mAh Battery</c:v>
                </c:pt>
                <c:pt idx="7">
                  <c:v>Redmi 9A Sport (Coral Green, 2GB RAM, 32GB Storage) | 2GHz Octa-core Helio G25 Processor | 5000 mAh Battery</c:v>
                </c:pt>
                <c:pt idx="8">
                  <c:v>Redmi 9A Sport (Carbon Black, 2GB RAM, 32GB Storage) | 2GHz Octa-core Helio G25 Processor | 5000 mAh Battery</c:v>
                </c:pt>
                <c:pt idx="9">
                  <c:v>Redmi 9A Sport (Coral Green, 3GB RAM, 32GB Storage) | 2GHz Octa-core Helio G25 Processor | 5000 mAh Battery</c:v>
                </c:pt>
              </c:strCache>
            </c:strRef>
          </c:cat>
          <c:val>
            <c:numRef>
              <c:f>'Top 10 Reviewed Procducts'!$C$2:$C$11</c:f>
              <c:numCache>
                <c:formatCode>_(* #,##0_);_(* \(#,##0\);_(* "-"??_);_(@_)</c:formatCode>
                <c:ptCount val="10"/>
                <c:pt idx="0">
                  <c:v>426973</c:v>
                </c:pt>
                <c:pt idx="1">
                  <c:v>426973</c:v>
                </c:pt>
                <c:pt idx="2">
                  <c:v>426973</c:v>
                </c:pt>
                <c:pt idx="3">
                  <c:v>363713</c:v>
                </c:pt>
                <c:pt idx="4">
                  <c:v>363713</c:v>
                </c:pt>
                <c:pt idx="5">
                  <c:v>363711</c:v>
                </c:pt>
                <c:pt idx="6">
                  <c:v>313836</c:v>
                </c:pt>
                <c:pt idx="7">
                  <c:v>313836</c:v>
                </c:pt>
                <c:pt idx="8">
                  <c:v>313832</c:v>
                </c:pt>
                <c:pt idx="9">
                  <c:v>313832</c:v>
                </c:pt>
              </c:numCache>
            </c:numRef>
          </c:val>
        </c:ser>
        <c:dLbls>
          <c:dLblPos val="inEnd"/>
          <c:showLegendKey val="0"/>
          <c:showVal val="1"/>
          <c:showCatName val="0"/>
          <c:showSerName val="0"/>
          <c:showPercent val="0"/>
          <c:showBubbleSize val="0"/>
        </c:dLbls>
        <c:gapWidth val="65"/>
        <c:axId val="339402288"/>
        <c:axId val="339404248"/>
      </c:barChart>
      <c:catAx>
        <c:axId val="33940228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Courier New" panose="02070309020205020404" pitchFamily="49" charset="0"/>
                <a:ea typeface="+mn-ea"/>
                <a:cs typeface="Courier New" panose="02070309020205020404" pitchFamily="49" charset="0"/>
              </a:defRPr>
            </a:pPr>
            <a:endParaRPr lang="en-US"/>
          </a:p>
        </c:txPr>
        <c:crossAx val="339404248"/>
        <c:crosses val="autoZero"/>
        <c:auto val="1"/>
        <c:lblAlgn val="ctr"/>
        <c:lblOffset val="100"/>
        <c:noMultiLvlLbl val="0"/>
      </c:catAx>
      <c:valAx>
        <c:axId val="33940424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3940228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latin typeface="Courier New" panose="02070309020205020404" pitchFamily="49" charset="0"/>
                <a:cs typeface="Courier New" panose="02070309020205020404" pitchFamily="49" charset="0"/>
              </a:rPr>
              <a:t>Top 5 Products by Rating &amp; Review Impact</a:t>
            </a:r>
          </a:p>
        </c:rich>
      </c:tx>
      <c:layout>
        <c:manualLayout>
          <c:xMode val="edge"/>
          <c:yMode val="edge"/>
          <c:x val="0.1628841607565012"/>
          <c:y val="1.909307875894988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'Top 5 Products by Rating &amp; RI'!$E$1</c:f>
              <c:strCache>
                <c:ptCount val="1"/>
                <c:pt idx="0">
                  <c:v>rating_review_score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'Top 5 Products by Rating &amp; RI'!$B$2:$B$6</c:f>
              <c:strCache>
                <c:ptCount val="5"/>
                <c:pt idx="0">
                  <c:v>AmazonBasics Flexible Premium HDMI Cable (Black, 4K@60Hz, 18Gbps), 3-Foot</c:v>
                </c:pt>
                <c:pt idx="1">
                  <c:v>AmazonBasics High-Speed HDMI Cable, 6 Feet - Supports Ethernet, 3D, 4K video,Black</c:v>
                </c:pt>
                <c:pt idx="2">
                  <c:v>AmazonBasics High-Speed HDMI Cable, 6 Feet (2-Pack),Black</c:v>
                </c:pt>
                <c:pt idx="3">
                  <c:v>Boat Bassheads 100 in Ear Wired Earphones with Mic(Taffy Pink)</c:v>
                </c:pt>
                <c:pt idx="4">
                  <c:v>Boat Bassheads 100 in Ear Wired Earphones with Mic(Furious Red)</c:v>
                </c:pt>
              </c:strCache>
            </c:strRef>
          </c:cat>
          <c:val>
            <c:numRef>
              <c:f>'Top 5 Products by Rating &amp; RI'!$E$2:$E$6</c:f>
              <c:numCache>
                <c:formatCode>_(* #,##0.00_);_(* \(#,##0.00\);_(* "-"??_);_(@_)</c:formatCode>
                <c:ptCount val="5"/>
                <c:pt idx="0">
                  <c:v>1878681.2000000002</c:v>
                </c:pt>
                <c:pt idx="1">
                  <c:v>1878681.2000000002</c:v>
                </c:pt>
                <c:pt idx="2">
                  <c:v>1878681.2000000002</c:v>
                </c:pt>
                <c:pt idx="3">
                  <c:v>1491223.2999999998</c:v>
                </c:pt>
                <c:pt idx="4">
                  <c:v>1491223.2999999998</c:v>
                </c:pt>
              </c:numCache>
            </c:numRef>
          </c:val>
        </c:ser>
        <c:dLbls>
          <c:dLblPos val="inEnd"/>
          <c:showLegendKey val="0"/>
          <c:showVal val="1"/>
          <c:showCatName val="0"/>
          <c:showSerName val="0"/>
          <c:showPercent val="0"/>
          <c:showBubbleSize val="0"/>
        </c:dLbls>
        <c:gapWidth val="65"/>
        <c:axId val="339400328"/>
        <c:axId val="308560672"/>
      </c:barChart>
      <c:catAx>
        <c:axId val="33940032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Courier New" panose="02070309020205020404" pitchFamily="49" charset="0"/>
                <a:ea typeface="+mn-ea"/>
                <a:cs typeface="Courier New" panose="02070309020205020404" pitchFamily="49" charset="0"/>
              </a:defRPr>
            </a:pPr>
            <a:endParaRPr lang="en-US"/>
          </a:p>
        </c:txPr>
        <c:crossAx val="308560672"/>
        <c:crosses val="autoZero"/>
        <c:auto val="1"/>
        <c:lblAlgn val="ctr"/>
        <c:lblOffset val="100"/>
        <c:noMultiLvlLbl val="0"/>
      </c:catAx>
      <c:valAx>
        <c:axId val="30856067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3940032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Study_Final.xlsx]amazoncasestudy_pivot_table!PivotTable14</c:name>
    <c:fmtId val="4"/>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sz="1200">
                <a:latin typeface="Courier New" panose="02070309020205020404" pitchFamily="49" charset="0"/>
                <a:cs typeface="Courier New" panose="02070309020205020404" pitchFamily="49" charset="0"/>
              </a:rPr>
              <a:t>Top 10</a:t>
            </a:r>
            <a:r>
              <a:rPr lang="en-US" sz="1200" baseline="0">
                <a:latin typeface="Courier New" panose="02070309020205020404" pitchFamily="49" charset="0"/>
                <a:cs typeface="Courier New" panose="02070309020205020404" pitchFamily="49" charset="0"/>
              </a:rPr>
              <a:t> Potential Revenue by Category ₹90,620,690,347.86</a:t>
            </a:r>
            <a:endParaRPr lang="en-US" sz="1200">
              <a:latin typeface="Courier New" panose="02070309020205020404" pitchFamily="49" charset="0"/>
              <a:cs typeface="Courier New" panose="02070309020205020404" pitchFamily="49" charset="0"/>
            </a:endParaRPr>
          </a:p>
        </c:rich>
      </c:tx>
      <c:layout>
        <c:manualLayout>
          <c:xMode val="edge"/>
          <c:yMode val="edge"/>
          <c:x val="0.20927886673740251"/>
          <c:y val="7.3971516778973095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amazoncasestudy_pivot_table!$B$161</c:f>
              <c:strCache>
                <c:ptCount val="1"/>
                <c:pt idx="0">
                  <c:v>Total</c:v>
                </c:pt>
              </c:strCache>
            </c:strRef>
          </c:tx>
          <c:spPr>
            <a:solidFill>
              <a:schemeClr val="accent1"/>
            </a:solidFill>
            <a:ln>
              <a:noFill/>
            </a:ln>
            <a:effectLst/>
          </c:spPr>
          <c:invertIfNegative val="0"/>
          <c:cat>
            <c:strRef>
              <c:f>amazoncasestudy_pivot_table!$A$162:$A$172</c:f>
              <c:strCache>
                <c:ptCount val="10"/>
                <c:pt idx="0">
                  <c:v>ExternalHardDisks</c:v>
                </c:pt>
                <c:pt idx="1">
                  <c:v>ExternalSolidStateDrives</c:v>
                </c:pt>
                <c:pt idx="2">
                  <c:v>In-Ear</c:v>
                </c:pt>
                <c:pt idx="3">
                  <c:v>MicroSD</c:v>
                </c:pt>
                <c:pt idx="4">
                  <c:v>MixerGrinders</c:v>
                </c:pt>
                <c:pt idx="5">
                  <c:v>PowerBanks</c:v>
                </c:pt>
                <c:pt idx="6">
                  <c:v>Smartphones</c:v>
                </c:pt>
                <c:pt idx="7">
                  <c:v>SmartTelevisions</c:v>
                </c:pt>
                <c:pt idx="8">
                  <c:v>SmartWatches</c:v>
                </c:pt>
                <c:pt idx="9">
                  <c:v>USBCables</c:v>
                </c:pt>
              </c:strCache>
            </c:strRef>
          </c:cat>
          <c:val>
            <c:numRef>
              <c:f>amazoncasestudy_pivot_table!$B$162:$B$172</c:f>
              <c:numCache>
                <c:formatCode>General</c:formatCode>
                <c:ptCount val="10"/>
                <c:pt idx="0">
                  <c:v>1350091477</c:v>
                </c:pt>
                <c:pt idx="1">
                  <c:v>1324736000</c:v>
                </c:pt>
                <c:pt idx="2">
                  <c:v>7699336840</c:v>
                </c:pt>
                <c:pt idx="3">
                  <c:v>1936376028</c:v>
                </c:pt>
                <c:pt idx="4">
                  <c:v>1641979238</c:v>
                </c:pt>
                <c:pt idx="5">
                  <c:v>1551171468</c:v>
                </c:pt>
                <c:pt idx="6">
                  <c:v>38500723825</c:v>
                </c:pt>
                <c:pt idx="7">
                  <c:v>24469582245</c:v>
                </c:pt>
                <c:pt idx="8">
                  <c:v>10049787799</c:v>
                </c:pt>
                <c:pt idx="9">
                  <c:v>2096905427.8600001</c:v>
                </c:pt>
              </c:numCache>
            </c:numRef>
          </c:val>
        </c:ser>
        <c:dLbls>
          <c:showLegendKey val="0"/>
          <c:showVal val="0"/>
          <c:showCatName val="0"/>
          <c:showSerName val="0"/>
          <c:showPercent val="0"/>
          <c:showBubbleSize val="0"/>
        </c:dLbls>
        <c:gapWidth val="247"/>
        <c:overlap val="-48"/>
        <c:axId val="306287576"/>
        <c:axId val="445010432"/>
      </c:barChart>
      <c:catAx>
        <c:axId val="30628757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Courier New" panose="02070309020205020404" pitchFamily="49" charset="0"/>
                <a:ea typeface="+mn-ea"/>
                <a:cs typeface="Courier New" panose="02070309020205020404" pitchFamily="49" charset="0"/>
              </a:defRPr>
            </a:pPr>
            <a:endParaRPr lang="en-US"/>
          </a:p>
        </c:txPr>
        <c:crossAx val="445010432"/>
        <c:crosses val="autoZero"/>
        <c:auto val="1"/>
        <c:lblAlgn val="ctr"/>
        <c:lblOffset val="100"/>
        <c:noMultiLvlLbl val="0"/>
      </c:catAx>
      <c:valAx>
        <c:axId val="44501043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306287576"/>
        <c:crosses val="autoZero"/>
        <c:crossBetween val="between"/>
      </c:valAx>
      <c:spPr>
        <a:pattFill prst="ltDnDiag">
          <a:fgClr>
            <a:schemeClr val="dk1">
              <a:lumMod val="15000"/>
              <a:lumOff val="85000"/>
            </a:schemeClr>
          </a:fgClr>
          <a:bgClr>
            <a:schemeClr val="lt1"/>
          </a:bgClr>
        </a:patt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Study_Final.xlsx]amazoncasestudy_pivot_table!PivotTable15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0" u="none" strike="noStrike" baseline="0">
                <a:latin typeface="Courier New" panose="02070309020205020404" pitchFamily="49" charset="0"/>
                <a:cs typeface="Courier New" panose="02070309020205020404" pitchFamily="49" charset="0"/>
              </a:rPr>
              <a:t>Product Count by Price Bucket (₹500)</a:t>
            </a:r>
            <a:endParaRPr lang="en-US" sz="1100" b="1">
              <a:latin typeface="Courier New" panose="02070309020205020404" pitchFamily="49" charset="0"/>
              <a:cs typeface="Courier New" panose="02070309020205020404" pitchFamily="49"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amazoncasestudy_pivot_table!$B$179</c:f>
              <c:strCache>
                <c:ptCount val="1"/>
                <c:pt idx="0">
                  <c:v>Total</c:v>
                </c:pt>
              </c:strCache>
            </c:strRef>
          </c:tx>
          <c:spPr>
            <a:solidFill>
              <a:schemeClr val="accent1"/>
            </a:solidFill>
            <a:ln>
              <a:noFill/>
            </a:ln>
            <a:effectLst/>
          </c:spPr>
          <c:invertIfNegative val="0"/>
          <c:cat>
            <c:strRef>
              <c:f>amazoncasestudy_pivot_table!$A$180:$A$190</c:f>
              <c:strCache>
                <c:ptCount val="10"/>
                <c:pt idx="0">
                  <c:v> -   </c:v>
                </c:pt>
                <c:pt idx="1">
                  <c:v> 500 </c:v>
                </c:pt>
                <c:pt idx="2">
                  <c:v> 1,000 </c:v>
                </c:pt>
                <c:pt idx="3">
                  <c:v> 1,500 </c:v>
                </c:pt>
                <c:pt idx="4">
                  <c:v> 2,000 </c:v>
                </c:pt>
                <c:pt idx="5">
                  <c:v> 2,500 </c:v>
                </c:pt>
                <c:pt idx="6">
                  <c:v> 3,000 </c:v>
                </c:pt>
                <c:pt idx="7">
                  <c:v> 3,500 </c:v>
                </c:pt>
                <c:pt idx="8">
                  <c:v> 4,500 </c:v>
                </c:pt>
                <c:pt idx="9">
                  <c:v> 5,500 </c:v>
                </c:pt>
              </c:strCache>
            </c:strRef>
          </c:cat>
          <c:val>
            <c:numRef>
              <c:f>amazoncasestudy_pivot_table!$B$180:$B$190</c:f>
              <c:numCache>
                <c:formatCode>General</c:formatCode>
                <c:ptCount val="10"/>
                <c:pt idx="0">
                  <c:v>183</c:v>
                </c:pt>
                <c:pt idx="1">
                  <c:v>281</c:v>
                </c:pt>
                <c:pt idx="2">
                  <c:v>149</c:v>
                </c:pt>
                <c:pt idx="3">
                  <c:v>164</c:v>
                </c:pt>
                <c:pt idx="4">
                  <c:v>71</c:v>
                </c:pt>
                <c:pt idx="5">
                  <c:v>58</c:v>
                </c:pt>
                <c:pt idx="6">
                  <c:v>36</c:v>
                </c:pt>
                <c:pt idx="7">
                  <c:v>49</c:v>
                </c:pt>
                <c:pt idx="8">
                  <c:v>32</c:v>
                </c:pt>
                <c:pt idx="9">
                  <c:v>23</c:v>
                </c:pt>
              </c:numCache>
            </c:numRef>
          </c:val>
        </c:ser>
        <c:dLbls>
          <c:showLegendKey val="0"/>
          <c:showVal val="0"/>
          <c:showCatName val="0"/>
          <c:showSerName val="0"/>
          <c:showPercent val="0"/>
          <c:showBubbleSize val="0"/>
        </c:dLbls>
        <c:gapWidth val="219"/>
        <c:overlap val="-27"/>
        <c:axId val="445008472"/>
        <c:axId val="445008864"/>
      </c:barChart>
      <c:catAx>
        <c:axId val="445008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ourier New" panose="02070309020205020404" pitchFamily="49" charset="0"/>
                <a:ea typeface="+mn-ea"/>
                <a:cs typeface="Courier New" panose="02070309020205020404" pitchFamily="49" charset="0"/>
              </a:defRPr>
            </a:pPr>
            <a:endParaRPr lang="en-US"/>
          </a:p>
        </c:txPr>
        <c:crossAx val="445008864"/>
        <c:crosses val="autoZero"/>
        <c:auto val="1"/>
        <c:lblAlgn val="ctr"/>
        <c:lblOffset val="100"/>
        <c:noMultiLvlLbl val="0"/>
      </c:catAx>
      <c:valAx>
        <c:axId val="445008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008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Study_Final.xlsx]amazoncasestudy_pivot_table!PivotTable1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0" baseline="0">
                <a:effectLst/>
                <a:latin typeface="Courier New" panose="02070309020205020404" pitchFamily="49" charset="0"/>
                <a:cs typeface="Courier New" panose="02070309020205020404" pitchFamily="49" charset="0"/>
              </a:rPr>
              <a:t>Product Count by Price Bucket (₹200)</a:t>
            </a:r>
            <a:endParaRPr lang="en-US" sz="1100">
              <a:effectLst/>
              <a:latin typeface="Courier New" panose="02070309020205020404" pitchFamily="49" charset="0"/>
              <a:cs typeface="Courier New" panose="02070309020205020404" pitchFamily="49"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amazoncasestudy_pivot_table!$B$194</c:f>
              <c:strCache>
                <c:ptCount val="1"/>
                <c:pt idx="0">
                  <c:v>Total</c:v>
                </c:pt>
              </c:strCache>
            </c:strRef>
          </c:tx>
          <c:spPr>
            <a:solidFill>
              <a:schemeClr val="accent1"/>
            </a:solidFill>
            <a:ln>
              <a:noFill/>
            </a:ln>
            <a:effectLst/>
          </c:spPr>
          <c:invertIfNegative val="0"/>
          <c:cat>
            <c:strRef>
              <c:f>amazoncasestudy_pivot_table!$A$195:$A$206</c:f>
              <c:strCache>
                <c:ptCount val="11"/>
                <c:pt idx="0">
                  <c:v> 200 </c:v>
                </c:pt>
                <c:pt idx="1">
                  <c:v> 400 </c:v>
                </c:pt>
                <c:pt idx="2">
                  <c:v> 600 </c:v>
                </c:pt>
                <c:pt idx="3">
                  <c:v> 800 </c:v>
                </c:pt>
                <c:pt idx="4">
                  <c:v> 1,000 </c:v>
                </c:pt>
                <c:pt idx="5">
                  <c:v> 1,200 </c:v>
                </c:pt>
                <c:pt idx="6">
                  <c:v> 1,400 </c:v>
                </c:pt>
                <c:pt idx="7">
                  <c:v> 1,600 </c:v>
                </c:pt>
                <c:pt idx="8">
                  <c:v> 1,800 </c:v>
                </c:pt>
                <c:pt idx="9">
                  <c:v> 2,400 </c:v>
                </c:pt>
                <c:pt idx="10">
                  <c:v> 2,800 </c:v>
                </c:pt>
              </c:strCache>
            </c:strRef>
          </c:cat>
          <c:val>
            <c:numRef>
              <c:f>amazoncasestudy_pivot_table!$B$195:$B$206</c:f>
              <c:numCache>
                <c:formatCode>General</c:formatCode>
                <c:ptCount val="11"/>
                <c:pt idx="0">
                  <c:v>73</c:v>
                </c:pt>
                <c:pt idx="1">
                  <c:v>121</c:v>
                </c:pt>
                <c:pt idx="2">
                  <c:v>84</c:v>
                </c:pt>
                <c:pt idx="3">
                  <c:v>152</c:v>
                </c:pt>
                <c:pt idx="4">
                  <c:v>50</c:v>
                </c:pt>
                <c:pt idx="5">
                  <c:v>51</c:v>
                </c:pt>
                <c:pt idx="6">
                  <c:v>78</c:v>
                </c:pt>
                <c:pt idx="7">
                  <c:v>40</c:v>
                </c:pt>
                <c:pt idx="8">
                  <c:v>94</c:v>
                </c:pt>
                <c:pt idx="9">
                  <c:v>42</c:v>
                </c:pt>
                <c:pt idx="10">
                  <c:v>40</c:v>
                </c:pt>
              </c:numCache>
            </c:numRef>
          </c:val>
        </c:ser>
        <c:dLbls>
          <c:showLegendKey val="0"/>
          <c:showVal val="0"/>
          <c:showCatName val="0"/>
          <c:showSerName val="0"/>
          <c:showPercent val="0"/>
          <c:showBubbleSize val="0"/>
        </c:dLbls>
        <c:gapWidth val="219"/>
        <c:overlap val="-27"/>
        <c:axId val="445010040"/>
        <c:axId val="445010824"/>
      </c:barChart>
      <c:catAx>
        <c:axId val="445010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ourier New" panose="02070309020205020404" pitchFamily="49" charset="0"/>
                <a:ea typeface="+mn-ea"/>
                <a:cs typeface="Courier New" panose="02070309020205020404" pitchFamily="49" charset="0"/>
              </a:defRPr>
            </a:pPr>
            <a:endParaRPr lang="en-US"/>
          </a:p>
        </c:txPr>
        <c:crossAx val="445010824"/>
        <c:crosses val="autoZero"/>
        <c:auto val="1"/>
        <c:lblAlgn val="ctr"/>
        <c:lblOffset val="100"/>
        <c:noMultiLvlLbl val="0"/>
      </c:catAx>
      <c:valAx>
        <c:axId val="445010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0100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Study_Final.xlsx]amazoncasestudy_pivot_table!PivotTable7</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amazoncasestudy_pivot_table!$B$74</c:f>
              <c:strCache>
                <c:ptCount val="1"/>
                <c:pt idx="0">
                  <c:v>Average of actual_price</c:v>
                </c:pt>
              </c:strCache>
            </c:strRef>
          </c:tx>
          <c:spPr>
            <a:solidFill>
              <a:schemeClr val="accent1"/>
            </a:solidFill>
            <a:ln>
              <a:noFill/>
            </a:ln>
            <a:effectLst/>
          </c:spPr>
          <c:invertIfNegative val="0"/>
          <c:cat>
            <c:strRef>
              <c:f>amazoncasestudy_pivot_table!$A$75:$A$85</c:f>
              <c:strCache>
                <c:ptCount val="10"/>
                <c:pt idx="0">
                  <c:v>ColdPressJuicers</c:v>
                </c:pt>
                <c:pt idx="1">
                  <c:v>ExternalSolidStateDrives</c:v>
                </c:pt>
                <c:pt idx="2">
                  <c:v>HEPAAirPurifiers</c:v>
                </c:pt>
                <c:pt idx="3">
                  <c:v>Projectors</c:v>
                </c:pt>
                <c:pt idx="4">
                  <c:v>RoboticVacuums</c:v>
                </c:pt>
                <c:pt idx="5">
                  <c:v>Smartphones</c:v>
                </c:pt>
                <c:pt idx="6">
                  <c:v>SmartTelevisions</c:v>
                </c:pt>
                <c:pt idx="7">
                  <c:v>Split-SystemAirConditioners</c:v>
                </c:pt>
                <c:pt idx="8">
                  <c:v>Tablets</c:v>
                </c:pt>
                <c:pt idx="9">
                  <c:v>TraditionalLaptops</c:v>
                </c:pt>
              </c:strCache>
            </c:strRef>
          </c:cat>
          <c:val>
            <c:numRef>
              <c:f>amazoncasestudy_pivot_table!$B$75:$B$85</c:f>
              <c:numCache>
                <c:formatCode>General</c:formatCode>
                <c:ptCount val="10"/>
                <c:pt idx="0">
                  <c:v>23999</c:v>
                </c:pt>
                <c:pt idx="1">
                  <c:v>32000</c:v>
                </c:pt>
                <c:pt idx="2">
                  <c:v>27113.25</c:v>
                </c:pt>
                <c:pt idx="3">
                  <c:v>18293.333333333332</c:v>
                </c:pt>
                <c:pt idx="4">
                  <c:v>44949.5</c:v>
                </c:pt>
                <c:pt idx="5">
                  <c:v>20593.397058823528</c:v>
                </c:pt>
                <c:pt idx="6">
                  <c:v>40974.666666666664</c:v>
                </c:pt>
                <c:pt idx="7">
                  <c:v>75990</c:v>
                </c:pt>
                <c:pt idx="8">
                  <c:v>37999</c:v>
                </c:pt>
                <c:pt idx="9">
                  <c:v>59890</c:v>
                </c:pt>
              </c:numCache>
            </c:numRef>
          </c:val>
        </c:ser>
        <c:ser>
          <c:idx val="1"/>
          <c:order val="1"/>
          <c:tx>
            <c:strRef>
              <c:f>amazoncasestudy_pivot_table!$C$74</c:f>
              <c:strCache>
                <c:ptCount val="1"/>
                <c:pt idx="0">
                  <c:v>Average of discounted_price</c:v>
                </c:pt>
              </c:strCache>
            </c:strRef>
          </c:tx>
          <c:spPr>
            <a:solidFill>
              <a:schemeClr val="accent2"/>
            </a:solidFill>
            <a:ln>
              <a:noFill/>
            </a:ln>
            <a:effectLst/>
          </c:spPr>
          <c:invertIfNegative val="0"/>
          <c:cat>
            <c:strRef>
              <c:f>amazoncasestudy_pivot_table!$A$75:$A$85</c:f>
              <c:strCache>
                <c:ptCount val="10"/>
                <c:pt idx="0">
                  <c:v>ColdPressJuicers</c:v>
                </c:pt>
                <c:pt idx="1">
                  <c:v>ExternalSolidStateDrives</c:v>
                </c:pt>
                <c:pt idx="2">
                  <c:v>HEPAAirPurifiers</c:v>
                </c:pt>
                <c:pt idx="3">
                  <c:v>Projectors</c:v>
                </c:pt>
                <c:pt idx="4">
                  <c:v>RoboticVacuums</c:v>
                </c:pt>
                <c:pt idx="5">
                  <c:v>Smartphones</c:v>
                </c:pt>
                <c:pt idx="6">
                  <c:v>SmartTelevisions</c:v>
                </c:pt>
                <c:pt idx="7">
                  <c:v>Split-SystemAirConditioners</c:v>
                </c:pt>
                <c:pt idx="8">
                  <c:v>Tablets</c:v>
                </c:pt>
                <c:pt idx="9">
                  <c:v>TraditionalLaptops</c:v>
                </c:pt>
              </c:strCache>
            </c:strRef>
          </c:cat>
          <c:val>
            <c:numRef>
              <c:f>amazoncasestudy_pivot_table!$C$75:$C$85</c:f>
              <c:numCache>
                <c:formatCode>General</c:formatCode>
                <c:ptCount val="10"/>
                <c:pt idx="0">
                  <c:v>12609</c:v>
                </c:pt>
                <c:pt idx="1">
                  <c:v>10389</c:v>
                </c:pt>
                <c:pt idx="2">
                  <c:v>11917</c:v>
                </c:pt>
                <c:pt idx="3">
                  <c:v>9990</c:v>
                </c:pt>
                <c:pt idx="4">
                  <c:v>23449.5</c:v>
                </c:pt>
                <c:pt idx="5">
                  <c:v>15754.441176470587</c:v>
                </c:pt>
                <c:pt idx="6">
                  <c:v>25399.216666666667</c:v>
                </c:pt>
                <c:pt idx="7">
                  <c:v>42990</c:v>
                </c:pt>
                <c:pt idx="8">
                  <c:v>26999</c:v>
                </c:pt>
                <c:pt idx="9">
                  <c:v>37247</c:v>
                </c:pt>
              </c:numCache>
            </c:numRef>
          </c:val>
        </c:ser>
        <c:dLbls>
          <c:showLegendKey val="0"/>
          <c:showVal val="0"/>
          <c:showCatName val="0"/>
          <c:showSerName val="0"/>
          <c:showPercent val="0"/>
          <c:showBubbleSize val="0"/>
        </c:dLbls>
        <c:gapWidth val="219"/>
        <c:overlap val="-27"/>
        <c:axId val="445012392"/>
        <c:axId val="445008080"/>
      </c:barChart>
      <c:catAx>
        <c:axId val="445012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ourier New" panose="02070309020205020404" pitchFamily="49" charset="0"/>
                <a:ea typeface="+mn-ea"/>
                <a:cs typeface="Courier New" panose="02070309020205020404" pitchFamily="49" charset="0"/>
              </a:defRPr>
            </a:pPr>
            <a:endParaRPr lang="en-US"/>
          </a:p>
        </c:txPr>
        <c:crossAx val="445008080"/>
        <c:crosses val="autoZero"/>
        <c:auto val="1"/>
        <c:lblAlgn val="ctr"/>
        <c:lblOffset val="100"/>
        <c:noMultiLvlLbl val="0"/>
      </c:catAx>
      <c:valAx>
        <c:axId val="445008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0123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ourier New" panose="02070309020205020404" pitchFamily="49" charset="0"/>
              <a:ea typeface="+mn-ea"/>
              <a:cs typeface="Courier New" panose="02070309020205020404" pitchFamily="49"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100" b="1">
                <a:latin typeface="Courier New" panose="02070309020205020404" pitchFamily="49" charset="0"/>
                <a:cs typeface="Courier New" panose="02070309020205020404" pitchFamily="49" charset="0"/>
              </a:rPr>
              <a:t>Relationship Between Discount Percentage and Rating</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xVal>
            <c:numRef>
              <c:f>amazon_dataset!$F$2:$F$1352</c:f>
              <c:numCache>
                <c:formatCode>0%</c:formatCode>
                <c:ptCount val="1351"/>
                <c:pt idx="0">
                  <c:v>0.48</c:v>
                </c:pt>
                <c:pt idx="1">
                  <c:v>0.55000000000000004</c:v>
                </c:pt>
                <c:pt idx="2">
                  <c:v>0.46</c:v>
                </c:pt>
                <c:pt idx="3">
                  <c:v>0.86</c:v>
                </c:pt>
                <c:pt idx="4">
                  <c:v>0.77</c:v>
                </c:pt>
                <c:pt idx="5">
                  <c:v>0.72</c:v>
                </c:pt>
                <c:pt idx="6">
                  <c:v>0.6</c:v>
                </c:pt>
                <c:pt idx="7">
                  <c:v>0.8</c:v>
                </c:pt>
                <c:pt idx="8">
                  <c:v>0.74</c:v>
                </c:pt>
                <c:pt idx="9">
                  <c:v>0.56999999999999995</c:v>
                </c:pt>
                <c:pt idx="10">
                  <c:v>0.38</c:v>
                </c:pt>
                <c:pt idx="11">
                  <c:v>0.52</c:v>
                </c:pt>
                <c:pt idx="12">
                  <c:v>0.77</c:v>
                </c:pt>
                <c:pt idx="13">
                  <c:v>0.8</c:v>
                </c:pt>
                <c:pt idx="14">
                  <c:v>0.4</c:v>
                </c:pt>
                <c:pt idx="15">
                  <c:v>0.59</c:v>
                </c:pt>
                <c:pt idx="16">
                  <c:v>0.67</c:v>
                </c:pt>
                <c:pt idx="17">
                  <c:v>0.6</c:v>
                </c:pt>
                <c:pt idx="18">
                  <c:v>0.6</c:v>
                </c:pt>
                <c:pt idx="19">
                  <c:v>0.48</c:v>
                </c:pt>
                <c:pt idx="20">
                  <c:v>0.54</c:v>
                </c:pt>
                <c:pt idx="21">
                  <c:v>0.78</c:v>
                </c:pt>
                <c:pt idx="22">
                  <c:v>0.77</c:v>
                </c:pt>
                <c:pt idx="23">
                  <c:v>0.78</c:v>
                </c:pt>
                <c:pt idx="24">
                  <c:v>0.6</c:v>
                </c:pt>
                <c:pt idx="25">
                  <c:v>0.88</c:v>
                </c:pt>
                <c:pt idx="26">
                  <c:v>0.5</c:v>
                </c:pt>
                <c:pt idx="27">
                  <c:v>0.51</c:v>
                </c:pt>
                <c:pt idx="28">
                  <c:v>0.6</c:v>
                </c:pt>
                <c:pt idx="29">
                  <c:v>0.49</c:v>
                </c:pt>
                <c:pt idx="30">
                  <c:v>0.22</c:v>
                </c:pt>
                <c:pt idx="31">
                  <c:v>0.62</c:v>
                </c:pt>
                <c:pt idx="32">
                  <c:v>0.38</c:v>
                </c:pt>
                <c:pt idx="33">
                  <c:v>0.56000000000000005</c:v>
                </c:pt>
                <c:pt idx="34">
                  <c:v>0.64</c:v>
                </c:pt>
                <c:pt idx="35">
                  <c:v>0.43</c:v>
                </c:pt>
                <c:pt idx="36">
                  <c:v>0.1</c:v>
                </c:pt>
                <c:pt idx="37">
                  <c:v>0.62</c:v>
                </c:pt>
                <c:pt idx="38">
                  <c:v>0.44</c:v>
                </c:pt>
                <c:pt idx="39">
                  <c:v>0.53</c:v>
                </c:pt>
                <c:pt idx="40">
                  <c:v>0.76</c:v>
                </c:pt>
                <c:pt idx="41">
                  <c:v>0.65</c:v>
                </c:pt>
                <c:pt idx="42">
                  <c:v>0.61</c:v>
                </c:pt>
                <c:pt idx="43">
                  <c:v>0.75</c:v>
                </c:pt>
                <c:pt idx="44">
                  <c:v>0.56999999999999995</c:v>
                </c:pt>
                <c:pt idx="45">
                  <c:v>0.23</c:v>
                </c:pt>
                <c:pt idx="46">
                  <c:v>0.67</c:v>
                </c:pt>
                <c:pt idx="47">
                  <c:v>0.44</c:v>
                </c:pt>
                <c:pt idx="48">
                  <c:v>0.28000000000000003</c:v>
                </c:pt>
                <c:pt idx="49">
                  <c:v>0.62</c:v>
                </c:pt>
                <c:pt idx="50">
                  <c:v>0.63</c:v>
                </c:pt>
                <c:pt idx="51">
                  <c:v>0.33</c:v>
                </c:pt>
                <c:pt idx="52">
                  <c:v>0.3</c:v>
                </c:pt>
                <c:pt idx="53">
                  <c:v>0.87</c:v>
                </c:pt>
                <c:pt idx="54">
                  <c:v>0.8</c:v>
                </c:pt>
                <c:pt idx="55">
                  <c:v>0.85</c:v>
                </c:pt>
                <c:pt idx="56">
                  <c:v>0.82</c:v>
                </c:pt>
                <c:pt idx="57">
                  <c:v>0.08</c:v>
                </c:pt>
                <c:pt idx="58">
                  <c:v>0.76</c:v>
                </c:pt>
                <c:pt idx="59">
                  <c:v>0.35</c:v>
                </c:pt>
                <c:pt idx="60">
                  <c:v>0.78</c:v>
                </c:pt>
                <c:pt idx="61">
                  <c:v>0.54</c:v>
                </c:pt>
                <c:pt idx="62">
                  <c:v>0.45</c:v>
                </c:pt>
                <c:pt idx="63">
                  <c:v>0.64</c:v>
                </c:pt>
                <c:pt idx="64">
                  <c:v>0.53</c:v>
                </c:pt>
                <c:pt idx="65">
                  <c:v>0.39</c:v>
                </c:pt>
                <c:pt idx="66">
                  <c:v>0.5</c:v>
                </c:pt>
                <c:pt idx="67">
                  <c:v>0</c:v>
                </c:pt>
                <c:pt idx="68">
                  <c:v>0.6</c:v>
                </c:pt>
                <c:pt idx="69">
                  <c:v>0.66</c:v>
                </c:pt>
                <c:pt idx="70">
                  <c:v>0.35</c:v>
                </c:pt>
                <c:pt idx="71">
                  <c:v>0.66</c:v>
                </c:pt>
                <c:pt idx="72">
                  <c:v>0.56000000000000005</c:v>
                </c:pt>
                <c:pt idx="73">
                  <c:v>0.76</c:v>
                </c:pt>
                <c:pt idx="74">
                  <c:v>0.84</c:v>
                </c:pt>
                <c:pt idx="75">
                  <c:v>0.57999999999999996</c:v>
                </c:pt>
                <c:pt idx="76">
                  <c:v>0.18</c:v>
                </c:pt>
                <c:pt idx="77">
                  <c:v>0.85</c:v>
                </c:pt>
                <c:pt idx="78">
                  <c:v>0.73</c:v>
                </c:pt>
                <c:pt idx="79">
                  <c:v>0.67</c:v>
                </c:pt>
                <c:pt idx="80">
                  <c:v>0.6</c:v>
                </c:pt>
                <c:pt idx="81">
                  <c:v>0.43</c:v>
                </c:pt>
                <c:pt idx="82">
                  <c:v>0.16</c:v>
                </c:pt>
                <c:pt idx="83">
                  <c:v>0.51</c:v>
                </c:pt>
                <c:pt idx="84">
                  <c:v>0.28999999999999998</c:v>
                </c:pt>
                <c:pt idx="85">
                  <c:v>0.45</c:v>
                </c:pt>
                <c:pt idx="86">
                  <c:v>0.55000000000000004</c:v>
                </c:pt>
                <c:pt idx="87">
                  <c:v>0.11</c:v>
                </c:pt>
                <c:pt idx="88">
                  <c:v>0.36</c:v>
                </c:pt>
                <c:pt idx="89">
                  <c:v>0.57999999999999996</c:v>
                </c:pt>
                <c:pt idx="90">
                  <c:v>0.52</c:v>
                </c:pt>
                <c:pt idx="91">
                  <c:v>0.4</c:v>
                </c:pt>
                <c:pt idx="92">
                  <c:v>0.62</c:v>
                </c:pt>
                <c:pt idx="93">
                  <c:v>0.71</c:v>
                </c:pt>
                <c:pt idx="94">
                  <c:v>0.35</c:v>
                </c:pt>
                <c:pt idx="95">
                  <c:v>0.78</c:v>
                </c:pt>
                <c:pt idx="96">
                  <c:v>0.31</c:v>
                </c:pt>
                <c:pt idx="97">
                  <c:v>0.38</c:v>
                </c:pt>
                <c:pt idx="98">
                  <c:v>0.43</c:v>
                </c:pt>
                <c:pt idx="99">
                  <c:v>0.59</c:v>
                </c:pt>
                <c:pt idx="100">
                  <c:v>0.28000000000000003</c:v>
                </c:pt>
                <c:pt idx="101">
                  <c:v>0.44</c:v>
                </c:pt>
                <c:pt idx="102">
                  <c:v>0.54</c:v>
                </c:pt>
                <c:pt idx="103">
                  <c:v>0.78</c:v>
                </c:pt>
                <c:pt idx="104">
                  <c:v>0.17</c:v>
                </c:pt>
                <c:pt idx="105">
                  <c:v>0.65</c:v>
                </c:pt>
                <c:pt idx="106">
                  <c:v>0.63</c:v>
                </c:pt>
                <c:pt idx="107">
                  <c:v>0.61</c:v>
                </c:pt>
                <c:pt idx="108">
                  <c:v>0.6</c:v>
                </c:pt>
                <c:pt idx="109">
                  <c:v>0.75</c:v>
                </c:pt>
                <c:pt idx="110">
                  <c:v>0.75</c:v>
                </c:pt>
                <c:pt idx="111">
                  <c:v>0.56999999999999995</c:v>
                </c:pt>
                <c:pt idx="112">
                  <c:v>0.44</c:v>
                </c:pt>
                <c:pt idx="113">
                  <c:v>0.5</c:v>
                </c:pt>
                <c:pt idx="114">
                  <c:v>0.71</c:v>
                </c:pt>
                <c:pt idx="115">
                  <c:v>0.45</c:v>
                </c:pt>
                <c:pt idx="116">
                  <c:v>0.75</c:v>
                </c:pt>
                <c:pt idx="117">
                  <c:v>0.57999999999999996</c:v>
                </c:pt>
                <c:pt idx="118">
                  <c:v>0.73</c:v>
                </c:pt>
                <c:pt idx="119">
                  <c:v>0.75</c:v>
                </c:pt>
                <c:pt idx="120">
                  <c:v>0.83</c:v>
                </c:pt>
                <c:pt idx="121">
                  <c:v>0.5</c:v>
                </c:pt>
                <c:pt idx="122">
                  <c:v>0.8</c:v>
                </c:pt>
                <c:pt idx="123">
                  <c:v>0.54</c:v>
                </c:pt>
                <c:pt idx="124">
                  <c:v>0.34</c:v>
                </c:pt>
                <c:pt idx="125">
                  <c:v>0.6</c:v>
                </c:pt>
                <c:pt idx="126">
                  <c:v>0.9</c:v>
                </c:pt>
                <c:pt idx="127">
                  <c:v>0.48</c:v>
                </c:pt>
                <c:pt idx="128">
                  <c:v>0.14000000000000001</c:v>
                </c:pt>
                <c:pt idx="129">
                  <c:v>0.71</c:v>
                </c:pt>
                <c:pt idx="130">
                  <c:v>0.45</c:v>
                </c:pt>
                <c:pt idx="131">
                  <c:v>0.31</c:v>
                </c:pt>
                <c:pt idx="132">
                  <c:v>0.41</c:v>
                </c:pt>
                <c:pt idx="133">
                  <c:v>0.49</c:v>
                </c:pt>
                <c:pt idx="134">
                  <c:v>0.77</c:v>
                </c:pt>
                <c:pt idx="135">
                  <c:v>0.7</c:v>
                </c:pt>
                <c:pt idx="136">
                  <c:v>0.68</c:v>
                </c:pt>
                <c:pt idx="137">
                  <c:v>0.57999999999999996</c:v>
                </c:pt>
                <c:pt idx="138">
                  <c:v>0.57999999999999996</c:v>
                </c:pt>
                <c:pt idx="139">
                  <c:v>0.14000000000000001</c:v>
                </c:pt>
                <c:pt idx="140">
                  <c:v>0.5</c:v>
                </c:pt>
                <c:pt idx="141">
                  <c:v>0.3</c:v>
                </c:pt>
                <c:pt idx="142">
                  <c:v>0</c:v>
                </c:pt>
                <c:pt idx="143">
                  <c:v>0</c:v>
                </c:pt>
                <c:pt idx="144">
                  <c:v>0.69</c:v>
                </c:pt>
                <c:pt idx="145">
                  <c:v>0.75</c:v>
                </c:pt>
                <c:pt idx="146">
                  <c:v>0.59</c:v>
                </c:pt>
                <c:pt idx="147">
                  <c:v>0.63</c:v>
                </c:pt>
                <c:pt idx="148">
                  <c:v>0.7</c:v>
                </c:pt>
                <c:pt idx="149">
                  <c:v>0.59</c:v>
                </c:pt>
                <c:pt idx="150">
                  <c:v>0.67</c:v>
                </c:pt>
                <c:pt idx="151">
                  <c:v>0.83</c:v>
                </c:pt>
                <c:pt idx="152">
                  <c:v>0.43</c:v>
                </c:pt>
                <c:pt idx="153">
                  <c:v>0.6</c:v>
                </c:pt>
                <c:pt idx="154">
                  <c:v>0.5</c:v>
                </c:pt>
                <c:pt idx="155">
                  <c:v>0.6</c:v>
                </c:pt>
                <c:pt idx="156">
                  <c:v>0.61</c:v>
                </c:pt>
                <c:pt idx="157">
                  <c:v>0.75</c:v>
                </c:pt>
                <c:pt idx="158">
                  <c:v>0.66</c:v>
                </c:pt>
                <c:pt idx="159">
                  <c:v>0.75</c:v>
                </c:pt>
                <c:pt idx="160">
                  <c:v>0.75</c:v>
                </c:pt>
                <c:pt idx="161">
                  <c:v>0.75</c:v>
                </c:pt>
                <c:pt idx="162">
                  <c:v>0.33</c:v>
                </c:pt>
                <c:pt idx="163">
                  <c:v>0.65</c:v>
                </c:pt>
                <c:pt idx="164">
                  <c:v>0.65</c:v>
                </c:pt>
                <c:pt idx="165">
                  <c:v>0.28999999999999998</c:v>
                </c:pt>
                <c:pt idx="166">
                  <c:v>0.8</c:v>
                </c:pt>
                <c:pt idx="167">
                  <c:v>0.33</c:v>
                </c:pt>
                <c:pt idx="168">
                  <c:v>0.16</c:v>
                </c:pt>
                <c:pt idx="169">
                  <c:v>0.08</c:v>
                </c:pt>
                <c:pt idx="170">
                  <c:v>0.56999999999999995</c:v>
                </c:pt>
                <c:pt idx="171">
                  <c:v>0.76</c:v>
                </c:pt>
                <c:pt idx="172">
                  <c:v>0.78</c:v>
                </c:pt>
                <c:pt idx="173">
                  <c:v>0.8</c:v>
                </c:pt>
                <c:pt idx="174">
                  <c:v>0.6</c:v>
                </c:pt>
                <c:pt idx="175">
                  <c:v>0.54</c:v>
                </c:pt>
                <c:pt idx="176">
                  <c:v>0.56999999999999995</c:v>
                </c:pt>
                <c:pt idx="177">
                  <c:v>0.5</c:v>
                </c:pt>
                <c:pt idx="178">
                  <c:v>0.47</c:v>
                </c:pt>
                <c:pt idx="179">
                  <c:v>0.85</c:v>
                </c:pt>
                <c:pt idx="180">
                  <c:v>0.56999999999999995</c:v>
                </c:pt>
                <c:pt idx="181">
                  <c:v>0.32</c:v>
                </c:pt>
                <c:pt idx="182">
                  <c:v>0.35</c:v>
                </c:pt>
                <c:pt idx="183">
                  <c:v>0.25</c:v>
                </c:pt>
                <c:pt idx="184">
                  <c:v>0.56999999999999995</c:v>
                </c:pt>
                <c:pt idx="185">
                  <c:v>0.25</c:v>
                </c:pt>
                <c:pt idx="186">
                  <c:v>0.9</c:v>
                </c:pt>
                <c:pt idx="187">
                  <c:v>0.78</c:v>
                </c:pt>
                <c:pt idx="188">
                  <c:v>0.13</c:v>
                </c:pt>
                <c:pt idx="189">
                  <c:v>0.47</c:v>
                </c:pt>
                <c:pt idx="190">
                  <c:v>0.22</c:v>
                </c:pt>
                <c:pt idx="191">
                  <c:v>0.63</c:v>
                </c:pt>
                <c:pt idx="192">
                  <c:v>0.5</c:v>
                </c:pt>
                <c:pt idx="193">
                  <c:v>0.37</c:v>
                </c:pt>
                <c:pt idx="194">
                  <c:v>0.5</c:v>
                </c:pt>
                <c:pt idx="195">
                  <c:v>0.54</c:v>
                </c:pt>
                <c:pt idx="196">
                  <c:v>0.48</c:v>
                </c:pt>
                <c:pt idx="197">
                  <c:v>0.5</c:v>
                </c:pt>
                <c:pt idx="198">
                  <c:v>0.23</c:v>
                </c:pt>
                <c:pt idx="199">
                  <c:v>0.35</c:v>
                </c:pt>
                <c:pt idx="200">
                  <c:v>0.26</c:v>
                </c:pt>
                <c:pt idx="201">
                  <c:v>0.54</c:v>
                </c:pt>
                <c:pt idx="202">
                  <c:v>0.35</c:v>
                </c:pt>
                <c:pt idx="203">
                  <c:v>0.42</c:v>
                </c:pt>
                <c:pt idx="204">
                  <c:v>0.45</c:v>
                </c:pt>
                <c:pt idx="205">
                  <c:v>0.49</c:v>
                </c:pt>
                <c:pt idx="206">
                  <c:v>0.2</c:v>
                </c:pt>
                <c:pt idx="207">
                  <c:v>0.35</c:v>
                </c:pt>
                <c:pt idx="208">
                  <c:v>0.28999999999999998</c:v>
                </c:pt>
                <c:pt idx="209">
                  <c:v>0.46</c:v>
                </c:pt>
                <c:pt idx="210">
                  <c:v>0.5</c:v>
                </c:pt>
                <c:pt idx="211">
                  <c:v>0.47</c:v>
                </c:pt>
                <c:pt idx="212">
                  <c:v>0.34</c:v>
                </c:pt>
                <c:pt idx="213">
                  <c:v>0.5</c:v>
                </c:pt>
                <c:pt idx="214">
                  <c:v>0.06</c:v>
                </c:pt>
                <c:pt idx="215">
                  <c:v>0.55000000000000004</c:v>
                </c:pt>
                <c:pt idx="216">
                  <c:v>0.46</c:v>
                </c:pt>
                <c:pt idx="217">
                  <c:v>0.43</c:v>
                </c:pt>
                <c:pt idx="218">
                  <c:v>0.45</c:v>
                </c:pt>
                <c:pt idx="219">
                  <c:v>0.54</c:v>
                </c:pt>
                <c:pt idx="220">
                  <c:v>0.34</c:v>
                </c:pt>
                <c:pt idx="221">
                  <c:v>0.53</c:v>
                </c:pt>
                <c:pt idx="222">
                  <c:v>0.45</c:v>
                </c:pt>
                <c:pt idx="223">
                  <c:v>0.51</c:v>
                </c:pt>
                <c:pt idx="224">
                  <c:v>0.6</c:v>
                </c:pt>
                <c:pt idx="225">
                  <c:v>0.28999999999999998</c:v>
                </c:pt>
                <c:pt idx="226">
                  <c:v>0</c:v>
                </c:pt>
                <c:pt idx="227">
                  <c:v>0</c:v>
                </c:pt>
                <c:pt idx="228">
                  <c:v>0.9</c:v>
                </c:pt>
                <c:pt idx="229">
                  <c:v>0.85</c:v>
                </c:pt>
                <c:pt idx="230">
                  <c:v>0.8</c:v>
                </c:pt>
                <c:pt idx="231">
                  <c:v>0.85</c:v>
                </c:pt>
                <c:pt idx="232">
                  <c:v>0.57999999999999996</c:v>
                </c:pt>
                <c:pt idx="233">
                  <c:v>0.88</c:v>
                </c:pt>
                <c:pt idx="234">
                  <c:v>0.4</c:v>
                </c:pt>
                <c:pt idx="235">
                  <c:v>0.73</c:v>
                </c:pt>
                <c:pt idx="236">
                  <c:v>0.41</c:v>
                </c:pt>
                <c:pt idx="237">
                  <c:v>0.56000000000000005</c:v>
                </c:pt>
                <c:pt idx="238">
                  <c:v>0.63</c:v>
                </c:pt>
                <c:pt idx="239">
                  <c:v>0.75</c:v>
                </c:pt>
                <c:pt idx="240">
                  <c:v>0.53</c:v>
                </c:pt>
                <c:pt idx="241">
                  <c:v>0.75</c:v>
                </c:pt>
                <c:pt idx="242">
                  <c:v>0.42</c:v>
                </c:pt>
                <c:pt idx="243">
                  <c:v>0.43</c:v>
                </c:pt>
                <c:pt idx="244">
                  <c:v>0.77</c:v>
                </c:pt>
                <c:pt idx="245">
                  <c:v>0.89</c:v>
                </c:pt>
                <c:pt idx="246">
                  <c:v>0.87</c:v>
                </c:pt>
                <c:pt idx="247">
                  <c:v>0.38</c:v>
                </c:pt>
                <c:pt idx="248">
                  <c:v>0.88</c:v>
                </c:pt>
                <c:pt idx="249">
                  <c:v>0.5</c:v>
                </c:pt>
                <c:pt idx="250">
                  <c:v>0.38</c:v>
                </c:pt>
                <c:pt idx="251">
                  <c:v>0.56999999999999995</c:v>
                </c:pt>
                <c:pt idx="252">
                  <c:v>0.51</c:v>
                </c:pt>
                <c:pt idx="253">
                  <c:v>0.79</c:v>
                </c:pt>
                <c:pt idx="254">
                  <c:v>0.76</c:v>
                </c:pt>
                <c:pt idx="255">
                  <c:v>0.65</c:v>
                </c:pt>
                <c:pt idx="256">
                  <c:v>0.2</c:v>
                </c:pt>
                <c:pt idx="257">
                  <c:v>0.22</c:v>
                </c:pt>
                <c:pt idx="258">
                  <c:v>0.21</c:v>
                </c:pt>
                <c:pt idx="259">
                  <c:v>0.79</c:v>
                </c:pt>
                <c:pt idx="260">
                  <c:v>0.13</c:v>
                </c:pt>
                <c:pt idx="261">
                  <c:v>0.6</c:v>
                </c:pt>
                <c:pt idx="262">
                  <c:v>0.79</c:v>
                </c:pt>
                <c:pt idx="263">
                  <c:v>0.57999999999999996</c:v>
                </c:pt>
                <c:pt idx="264">
                  <c:v>0.13</c:v>
                </c:pt>
                <c:pt idx="265">
                  <c:v>0.13</c:v>
                </c:pt>
                <c:pt idx="266">
                  <c:v>0.27</c:v>
                </c:pt>
                <c:pt idx="267">
                  <c:v>0.88</c:v>
                </c:pt>
                <c:pt idx="268">
                  <c:v>0.6</c:v>
                </c:pt>
                <c:pt idx="269">
                  <c:v>0.28999999999999998</c:v>
                </c:pt>
                <c:pt idx="270">
                  <c:v>0.67</c:v>
                </c:pt>
                <c:pt idx="271">
                  <c:v>0.5</c:v>
                </c:pt>
                <c:pt idx="272">
                  <c:v>0.67</c:v>
                </c:pt>
                <c:pt idx="273">
                  <c:v>0.21</c:v>
                </c:pt>
                <c:pt idx="274">
                  <c:v>0.75</c:v>
                </c:pt>
                <c:pt idx="275">
                  <c:v>0.6</c:v>
                </c:pt>
                <c:pt idx="276">
                  <c:v>0.54</c:v>
                </c:pt>
                <c:pt idx="277">
                  <c:v>0.63</c:v>
                </c:pt>
                <c:pt idx="278">
                  <c:v>0.45</c:v>
                </c:pt>
                <c:pt idx="279">
                  <c:v>0.36</c:v>
                </c:pt>
                <c:pt idx="280">
                  <c:v>0.8</c:v>
                </c:pt>
                <c:pt idx="281">
                  <c:v>0.5</c:v>
                </c:pt>
                <c:pt idx="282">
                  <c:v>0.55000000000000004</c:v>
                </c:pt>
                <c:pt idx="283">
                  <c:v>0.85</c:v>
                </c:pt>
                <c:pt idx="284">
                  <c:v>0.53</c:v>
                </c:pt>
                <c:pt idx="285">
                  <c:v>0.2</c:v>
                </c:pt>
                <c:pt idx="286">
                  <c:v>0.38</c:v>
                </c:pt>
                <c:pt idx="287">
                  <c:v>0.62</c:v>
                </c:pt>
                <c:pt idx="288">
                  <c:v>0.65</c:v>
                </c:pt>
                <c:pt idx="289">
                  <c:v>0.74</c:v>
                </c:pt>
                <c:pt idx="290">
                  <c:v>0.36</c:v>
                </c:pt>
                <c:pt idx="291">
                  <c:v>0.17</c:v>
                </c:pt>
                <c:pt idx="292">
                  <c:v>0.64</c:v>
                </c:pt>
                <c:pt idx="293">
                  <c:v>0.48</c:v>
                </c:pt>
                <c:pt idx="294">
                  <c:v>0.41</c:v>
                </c:pt>
                <c:pt idx="295">
                  <c:v>0.4</c:v>
                </c:pt>
                <c:pt idx="296">
                  <c:v>0.1</c:v>
                </c:pt>
                <c:pt idx="297">
                  <c:v>0.48</c:v>
                </c:pt>
                <c:pt idx="298">
                  <c:v>0.4</c:v>
                </c:pt>
                <c:pt idx="299">
                  <c:v>0.39</c:v>
                </c:pt>
                <c:pt idx="300">
                  <c:v>0.26</c:v>
                </c:pt>
                <c:pt idx="301">
                  <c:v>0.28000000000000003</c:v>
                </c:pt>
                <c:pt idx="302">
                  <c:v>0.16</c:v>
                </c:pt>
                <c:pt idx="303">
                  <c:v>0.48</c:v>
                </c:pt>
                <c:pt idx="304">
                  <c:v>0.38</c:v>
                </c:pt>
                <c:pt idx="305">
                  <c:v>0.48</c:v>
                </c:pt>
                <c:pt idx="306">
                  <c:v>0.39</c:v>
                </c:pt>
                <c:pt idx="307">
                  <c:v>0.79</c:v>
                </c:pt>
                <c:pt idx="308">
                  <c:v>0.26</c:v>
                </c:pt>
                <c:pt idx="309">
                  <c:v>0.38</c:v>
                </c:pt>
                <c:pt idx="310">
                  <c:v>0.28999999999999998</c:v>
                </c:pt>
                <c:pt idx="311">
                  <c:v>0.49</c:v>
                </c:pt>
                <c:pt idx="312">
                  <c:v>0.46</c:v>
                </c:pt>
                <c:pt idx="313">
                  <c:v>0.51</c:v>
                </c:pt>
                <c:pt idx="314">
                  <c:v>0.17</c:v>
                </c:pt>
                <c:pt idx="315">
                  <c:v>0.61</c:v>
                </c:pt>
                <c:pt idx="316">
                  <c:v>0.52</c:v>
                </c:pt>
                <c:pt idx="317">
                  <c:v>0.4</c:v>
                </c:pt>
                <c:pt idx="318">
                  <c:v>0.37</c:v>
                </c:pt>
                <c:pt idx="319">
                  <c:v>0.63</c:v>
                </c:pt>
                <c:pt idx="320">
                  <c:v>0.45</c:v>
                </c:pt>
                <c:pt idx="321">
                  <c:v>0.49</c:v>
                </c:pt>
                <c:pt idx="322">
                  <c:v>0.41</c:v>
                </c:pt>
                <c:pt idx="323">
                  <c:v>0.51</c:v>
                </c:pt>
                <c:pt idx="324">
                  <c:v>0.28000000000000003</c:v>
                </c:pt>
                <c:pt idx="325">
                  <c:v>0.43</c:v>
                </c:pt>
                <c:pt idx="326">
                  <c:v>0.43</c:v>
                </c:pt>
                <c:pt idx="327">
                  <c:v>0.43</c:v>
                </c:pt>
                <c:pt idx="328">
                  <c:v>0.69</c:v>
                </c:pt>
                <c:pt idx="329">
                  <c:v>0.86</c:v>
                </c:pt>
                <c:pt idx="330">
                  <c:v>0.08</c:v>
                </c:pt>
                <c:pt idx="331">
                  <c:v>0.44</c:v>
                </c:pt>
                <c:pt idx="332">
                  <c:v>0.17</c:v>
                </c:pt>
                <c:pt idx="333">
                  <c:v>0.28999999999999998</c:v>
                </c:pt>
                <c:pt idx="334">
                  <c:v>0.62</c:v>
                </c:pt>
                <c:pt idx="335">
                  <c:v>0.48</c:v>
                </c:pt>
                <c:pt idx="336">
                  <c:v>0.38</c:v>
                </c:pt>
                <c:pt idx="337">
                  <c:v>0.59</c:v>
                </c:pt>
                <c:pt idx="338">
                  <c:v>0.46</c:v>
                </c:pt>
                <c:pt idx="339">
                  <c:v>0.5</c:v>
                </c:pt>
                <c:pt idx="340">
                  <c:v>0</c:v>
                </c:pt>
                <c:pt idx="341">
                  <c:v>0.43</c:v>
                </c:pt>
                <c:pt idx="342">
                  <c:v>0.33</c:v>
                </c:pt>
                <c:pt idx="343">
                  <c:v>0.38</c:v>
                </c:pt>
                <c:pt idx="344">
                  <c:v>0.7</c:v>
                </c:pt>
                <c:pt idx="345">
                  <c:v>0.25</c:v>
                </c:pt>
                <c:pt idx="346">
                  <c:v>0.64</c:v>
                </c:pt>
                <c:pt idx="347">
                  <c:v>0.8</c:v>
                </c:pt>
                <c:pt idx="348">
                  <c:v>0.7</c:v>
                </c:pt>
                <c:pt idx="349">
                  <c:v>0.86</c:v>
                </c:pt>
                <c:pt idx="350">
                  <c:v>0.77</c:v>
                </c:pt>
                <c:pt idx="351">
                  <c:v>0.55000000000000004</c:v>
                </c:pt>
                <c:pt idx="352">
                  <c:v>0.64</c:v>
                </c:pt>
                <c:pt idx="353">
                  <c:v>0.44</c:v>
                </c:pt>
                <c:pt idx="354">
                  <c:v>0.67</c:v>
                </c:pt>
                <c:pt idx="355">
                  <c:v>0.85</c:v>
                </c:pt>
                <c:pt idx="356">
                  <c:v>0.73</c:v>
                </c:pt>
                <c:pt idx="357">
                  <c:v>0.32</c:v>
                </c:pt>
                <c:pt idx="358">
                  <c:v>0.7</c:v>
                </c:pt>
                <c:pt idx="359">
                  <c:v>0.83</c:v>
                </c:pt>
                <c:pt idx="360">
                  <c:v>0.38</c:v>
                </c:pt>
                <c:pt idx="361">
                  <c:v>0.63</c:v>
                </c:pt>
                <c:pt idx="362">
                  <c:v>0.71</c:v>
                </c:pt>
                <c:pt idx="363">
                  <c:v>0.71</c:v>
                </c:pt>
                <c:pt idx="364">
                  <c:v>0.48</c:v>
                </c:pt>
                <c:pt idx="365">
                  <c:v>0.65</c:v>
                </c:pt>
                <c:pt idx="366">
                  <c:v>0.25</c:v>
                </c:pt>
                <c:pt idx="367">
                  <c:v>0.35</c:v>
                </c:pt>
                <c:pt idx="368">
                  <c:v>0.57999999999999996</c:v>
                </c:pt>
                <c:pt idx="369">
                  <c:v>0.59</c:v>
                </c:pt>
                <c:pt idx="370">
                  <c:v>0.68</c:v>
                </c:pt>
                <c:pt idx="371">
                  <c:v>0.55000000000000004</c:v>
                </c:pt>
                <c:pt idx="372">
                  <c:v>0.6</c:v>
                </c:pt>
                <c:pt idx="373">
                  <c:v>0.7</c:v>
                </c:pt>
                <c:pt idx="374">
                  <c:v>0.36</c:v>
                </c:pt>
                <c:pt idx="375">
                  <c:v>0.53</c:v>
                </c:pt>
                <c:pt idx="376">
                  <c:v>0.46</c:v>
                </c:pt>
                <c:pt idx="377">
                  <c:v>0.59</c:v>
                </c:pt>
                <c:pt idx="378">
                  <c:v>0.63</c:v>
                </c:pt>
                <c:pt idx="379">
                  <c:v>0.5</c:v>
                </c:pt>
                <c:pt idx="380">
                  <c:v>0.28000000000000003</c:v>
                </c:pt>
                <c:pt idx="381">
                  <c:v>0.28000000000000003</c:v>
                </c:pt>
                <c:pt idx="382">
                  <c:v>0.28000000000000003</c:v>
                </c:pt>
                <c:pt idx="383">
                  <c:v>0.19</c:v>
                </c:pt>
                <c:pt idx="384">
                  <c:v>0.25</c:v>
                </c:pt>
                <c:pt idx="385">
                  <c:v>0.73</c:v>
                </c:pt>
                <c:pt idx="386">
                  <c:v>0.6</c:v>
                </c:pt>
                <c:pt idx="387">
                  <c:v>0.21</c:v>
                </c:pt>
                <c:pt idx="388">
                  <c:v>0.25</c:v>
                </c:pt>
                <c:pt idx="389">
                  <c:v>0.25</c:v>
                </c:pt>
                <c:pt idx="390">
                  <c:v>0.43</c:v>
                </c:pt>
                <c:pt idx="391">
                  <c:v>0.5</c:v>
                </c:pt>
                <c:pt idx="392">
                  <c:v>0.8</c:v>
                </c:pt>
                <c:pt idx="393">
                  <c:v>0.7</c:v>
                </c:pt>
                <c:pt idx="394">
                  <c:v>0.9</c:v>
                </c:pt>
                <c:pt idx="395">
                  <c:v>0.38</c:v>
                </c:pt>
                <c:pt idx="396">
                  <c:v>0.19</c:v>
                </c:pt>
                <c:pt idx="397">
                  <c:v>0.62</c:v>
                </c:pt>
                <c:pt idx="398">
                  <c:v>0.76</c:v>
                </c:pt>
                <c:pt idx="399">
                  <c:v>0.77</c:v>
                </c:pt>
                <c:pt idx="400">
                  <c:v>0.06</c:v>
                </c:pt>
                <c:pt idx="401">
                  <c:v>0.22</c:v>
                </c:pt>
                <c:pt idx="402">
                  <c:v>0.38</c:v>
                </c:pt>
                <c:pt idx="403">
                  <c:v>0.68</c:v>
                </c:pt>
                <c:pt idx="404">
                  <c:v>0.22</c:v>
                </c:pt>
                <c:pt idx="405">
                  <c:v>0.18</c:v>
                </c:pt>
                <c:pt idx="406">
                  <c:v>0.14000000000000001</c:v>
                </c:pt>
                <c:pt idx="407">
                  <c:v>0.21</c:v>
                </c:pt>
                <c:pt idx="408">
                  <c:v>0.44</c:v>
                </c:pt>
                <c:pt idx="409">
                  <c:v>0.4</c:v>
                </c:pt>
                <c:pt idx="410">
                  <c:v>0.82</c:v>
                </c:pt>
                <c:pt idx="411">
                  <c:v>0.74</c:v>
                </c:pt>
                <c:pt idx="412">
                  <c:v>0.7</c:v>
                </c:pt>
                <c:pt idx="413">
                  <c:v>0.14000000000000001</c:v>
                </c:pt>
                <c:pt idx="414">
                  <c:v>0.46</c:v>
                </c:pt>
                <c:pt idx="415">
                  <c:v>0.9</c:v>
                </c:pt>
                <c:pt idx="416">
                  <c:v>0.54</c:v>
                </c:pt>
                <c:pt idx="417">
                  <c:v>0.42</c:v>
                </c:pt>
                <c:pt idx="418">
                  <c:v>0.5</c:v>
                </c:pt>
                <c:pt idx="419">
                  <c:v>0.6</c:v>
                </c:pt>
                <c:pt idx="420">
                  <c:v>0.06</c:v>
                </c:pt>
                <c:pt idx="421">
                  <c:v>0.52</c:v>
                </c:pt>
                <c:pt idx="422">
                  <c:v>0.55000000000000004</c:v>
                </c:pt>
                <c:pt idx="423">
                  <c:v>0.33</c:v>
                </c:pt>
                <c:pt idx="424">
                  <c:v>0.06</c:v>
                </c:pt>
                <c:pt idx="425">
                  <c:v>0.83</c:v>
                </c:pt>
                <c:pt idx="426">
                  <c:v>0.63</c:v>
                </c:pt>
                <c:pt idx="427">
                  <c:v>0.7</c:v>
                </c:pt>
                <c:pt idx="428">
                  <c:v>0.39</c:v>
                </c:pt>
                <c:pt idx="429">
                  <c:v>0.56999999999999995</c:v>
                </c:pt>
                <c:pt idx="430">
                  <c:v>0.59</c:v>
                </c:pt>
                <c:pt idx="431">
                  <c:v>0.43</c:v>
                </c:pt>
                <c:pt idx="432">
                  <c:v>0.62</c:v>
                </c:pt>
                <c:pt idx="433">
                  <c:v>0.4</c:v>
                </c:pt>
                <c:pt idx="434">
                  <c:v>0.75</c:v>
                </c:pt>
                <c:pt idx="435">
                  <c:v>0.4</c:v>
                </c:pt>
                <c:pt idx="436">
                  <c:v>0.64</c:v>
                </c:pt>
                <c:pt idx="437">
                  <c:v>0.15</c:v>
                </c:pt>
                <c:pt idx="438">
                  <c:v>0.56000000000000005</c:v>
                </c:pt>
                <c:pt idx="439">
                  <c:v>0.53</c:v>
                </c:pt>
                <c:pt idx="440">
                  <c:v>0.76</c:v>
                </c:pt>
                <c:pt idx="441">
                  <c:v>0.57999999999999996</c:v>
                </c:pt>
                <c:pt idx="442">
                  <c:v>0.48</c:v>
                </c:pt>
                <c:pt idx="443">
                  <c:v>0.8</c:v>
                </c:pt>
                <c:pt idx="444">
                  <c:v>0.79</c:v>
                </c:pt>
                <c:pt idx="445">
                  <c:v>0.73</c:v>
                </c:pt>
                <c:pt idx="446">
                  <c:v>0.38</c:v>
                </c:pt>
                <c:pt idx="447">
                  <c:v>0.4</c:v>
                </c:pt>
                <c:pt idx="448">
                  <c:v>0.48</c:v>
                </c:pt>
                <c:pt idx="449">
                  <c:v>0.53</c:v>
                </c:pt>
                <c:pt idx="450">
                  <c:v>0.4</c:v>
                </c:pt>
                <c:pt idx="451">
                  <c:v>0.65</c:v>
                </c:pt>
                <c:pt idx="452">
                  <c:v>0.21</c:v>
                </c:pt>
                <c:pt idx="453">
                  <c:v>0.34</c:v>
                </c:pt>
                <c:pt idx="454">
                  <c:v>0.42</c:v>
                </c:pt>
                <c:pt idx="455">
                  <c:v>0.45</c:v>
                </c:pt>
                <c:pt idx="456">
                  <c:v>0.24</c:v>
                </c:pt>
                <c:pt idx="457">
                  <c:v>0.46</c:v>
                </c:pt>
                <c:pt idx="458">
                  <c:v>0.37</c:v>
                </c:pt>
                <c:pt idx="459">
                  <c:v>0.65</c:v>
                </c:pt>
                <c:pt idx="460">
                  <c:v>0.51</c:v>
                </c:pt>
                <c:pt idx="461">
                  <c:v>0.18</c:v>
                </c:pt>
                <c:pt idx="462">
                  <c:v>0.36</c:v>
                </c:pt>
                <c:pt idx="463">
                  <c:v>0.62</c:v>
                </c:pt>
                <c:pt idx="464">
                  <c:v>0.32</c:v>
                </c:pt>
                <c:pt idx="465">
                  <c:v>0.47</c:v>
                </c:pt>
                <c:pt idx="466">
                  <c:v>0.49</c:v>
                </c:pt>
                <c:pt idx="467">
                  <c:v>0.49</c:v>
                </c:pt>
                <c:pt idx="468">
                  <c:v>0.55000000000000004</c:v>
                </c:pt>
                <c:pt idx="469">
                  <c:v>0.74</c:v>
                </c:pt>
                <c:pt idx="470">
                  <c:v>0.6</c:v>
                </c:pt>
                <c:pt idx="471">
                  <c:v>0.53</c:v>
                </c:pt>
                <c:pt idx="472">
                  <c:v>0.11</c:v>
                </c:pt>
                <c:pt idx="473">
                  <c:v>0.13</c:v>
                </c:pt>
                <c:pt idx="474">
                  <c:v>0.49</c:v>
                </c:pt>
                <c:pt idx="475">
                  <c:v>0.53</c:v>
                </c:pt>
                <c:pt idx="476">
                  <c:v>0.55000000000000004</c:v>
                </c:pt>
                <c:pt idx="477">
                  <c:v>0.37</c:v>
                </c:pt>
                <c:pt idx="478">
                  <c:v>0.24</c:v>
                </c:pt>
                <c:pt idx="479">
                  <c:v>0.21</c:v>
                </c:pt>
                <c:pt idx="480">
                  <c:v>0.48</c:v>
                </c:pt>
                <c:pt idx="481">
                  <c:v>0.28000000000000003</c:v>
                </c:pt>
                <c:pt idx="482">
                  <c:v>0.5</c:v>
                </c:pt>
                <c:pt idx="483">
                  <c:v>0.35</c:v>
                </c:pt>
                <c:pt idx="484">
                  <c:v>0.53</c:v>
                </c:pt>
                <c:pt idx="485">
                  <c:v>0.38</c:v>
                </c:pt>
                <c:pt idx="486">
                  <c:v>0.41</c:v>
                </c:pt>
                <c:pt idx="487">
                  <c:v>0.28999999999999998</c:v>
                </c:pt>
                <c:pt idx="488">
                  <c:v>0.55000000000000004</c:v>
                </c:pt>
                <c:pt idx="489">
                  <c:v>0.51</c:v>
                </c:pt>
                <c:pt idx="490">
                  <c:v>0.45</c:v>
                </c:pt>
                <c:pt idx="491">
                  <c:v>0.26</c:v>
                </c:pt>
                <c:pt idx="492">
                  <c:v>0.49</c:v>
                </c:pt>
                <c:pt idx="493">
                  <c:v>0.12</c:v>
                </c:pt>
                <c:pt idx="494">
                  <c:v>0.17</c:v>
                </c:pt>
                <c:pt idx="495">
                  <c:v>0.59</c:v>
                </c:pt>
                <c:pt idx="496">
                  <c:v>0.26</c:v>
                </c:pt>
                <c:pt idx="497">
                  <c:v>0</c:v>
                </c:pt>
                <c:pt idx="498">
                  <c:v>0</c:v>
                </c:pt>
                <c:pt idx="499">
                  <c:v>0.65</c:v>
                </c:pt>
                <c:pt idx="500">
                  <c:v>0.6</c:v>
                </c:pt>
                <c:pt idx="501">
                  <c:v>0.6</c:v>
                </c:pt>
                <c:pt idx="502">
                  <c:v>0.57999999999999996</c:v>
                </c:pt>
                <c:pt idx="503">
                  <c:v>0.43</c:v>
                </c:pt>
                <c:pt idx="504">
                  <c:v>0.62</c:v>
                </c:pt>
                <c:pt idx="505">
                  <c:v>0.42</c:v>
                </c:pt>
                <c:pt idx="506">
                  <c:v>0.6</c:v>
                </c:pt>
                <c:pt idx="507">
                  <c:v>0.6</c:v>
                </c:pt>
                <c:pt idx="508">
                  <c:v>0.65</c:v>
                </c:pt>
                <c:pt idx="509">
                  <c:v>0.8</c:v>
                </c:pt>
                <c:pt idx="510">
                  <c:v>0.52</c:v>
                </c:pt>
                <c:pt idx="511">
                  <c:v>0.63</c:v>
                </c:pt>
                <c:pt idx="512">
                  <c:v>0.6</c:v>
                </c:pt>
                <c:pt idx="513">
                  <c:v>0.47</c:v>
                </c:pt>
                <c:pt idx="514">
                  <c:v>0.53</c:v>
                </c:pt>
                <c:pt idx="515">
                  <c:v>0.53</c:v>
                </c:pt>
                <c:pt idx="516">
                  <c:v>0.64</c:v>
                </c:pt>
                <c:pt idx="517">
                  <c:v>0.54</c:v>
                </c:pt>
                <c:pt idx="518">
                  <c:v>0.57999999999999996</c:v>
                </c:pt>
                <c:pt idx="519">
                  <c:v>0.64</c:v>
                </c:pt>
                <c:pt idx="520">
                  <c:v>0.56999999999999995</c:v>
                </c:pt>
                <c:pt idx="521">
                  <c:v>0.15</c:v>
                </c:pt>
                <c:pt idx="522">
                  <c:v>0.65</c:v>
                </c:pt>
                <c:pt idx="523">
                  <c:v>0.47</c:v>
                </c:pt>
                <c:pt idx="524">
                  <c:v>0.55000000000000004</c:v>
                </c:pt>
                <c:pt idx="525">
                  <c:v>0.28000000000000003</c:v>
                </c:pt>
                <c:pt idx="526">
                  <c:v>0.5</c:v>
                </c:pt>
                <c:pt idx="527">
                  <c:v>0.5</c:v>
                </c:pt>
                <c:pt idx="528">
                  <c:v>0.54</c:v>
                </c:pt>
                <c:pt idx="529">
                  <c:v>0.52</c:v>
                </c:pt>
                <c:pt idx="530">
                  <c:v>0.4</c:v>
                </c:pt>
                <c:pt idx="531">
                  <c:v>0.61</c:v>
                </c:pt>
                <c:pt idx="532">
                  <c:v>0.78</c:v>
                </c:pt>
                <c:pt idx="533">
                  <c:v>0.11</c:v>
                </c:pt>
                <c:pt idx="534">
                  <c:v>0.62</c:v>
                </c:pt>
                <c:pt idx="535">
                  <c:v>0.4</c:v>
                </c:pt>
                <c:pt idx="536">
                  <c:v>0.65</c:v>
                </c:pt>
                <c:pt idx="537">
                  <c:v>0.28999999999999998</c:v>
                </c:pt>
                <c:pt idx="538">
                  <c:v>0.28000000000000003</c:v>
                </c:pt>
                <c:pt idx="539">
                  <c:v>0.32</c:v>
                </c:pt>
                <c:pt idx="540">
                  <c:v>0.23</c:v>
                </c:pt>
                <c:pt idx="541">
                  <c:v>0.24</c:v>
                </c:pt>
                <c:pt idx="542">
                  <c:v>0.5</c:v>
                </c:pt>
                <c:pt idx="543">
                  <c:v>0.18</c:v>
                </c:pt>
                <c:pt idx="544">
                  <c:v>0.65</c:v>
                </c:pt>
                <c:pt idx="545">
                  <c:v>0.28000000000000003</c:v>
                </c:pt>
                <c:pt idx="546">
                  <c:v>0.62</c:v>
                </c:pt>
                <c:pt idx="547">
                  <c:v>0.3</c:v>
                </c:pt>
                <c:pt idx="548">
                  <c:v>0.27</c:v>
                </c:pt>
                <c:pt idx="549">
                  <c:v>0.32</c:v>
                </c:pt>
                <c:pt idx="550">
                  <c:v>0.6</c:v>
                </c:pt>
                <c:pt idx="551">
                  <c:v>0.28000000000000003</c:v>
                </c:pt>
                <c:pt idx="552">
                  <c:v>0.27</c:v>
                </c:pt>
                <c:pt idx="553">
                  <c:v>0.62</c:v>
                </c:pt>
                <c:pt idx="554">
                  <c:v>0.28000000000000003</c:v>
                </c:pt>
                <c:pt idx="555">
                  <c:v>0.6</c:v>
                </c:pt>
                <c:pt idx="556">
                  <c:v>0.28000000000000003</c:v>
                </c:pt>
                <c:pt idx="557">
                  <c:v>0.26</c:v>
                </c:pt>
                <c:pt idx="558">
                  <c:v>0.18</c:v>
                </c:pt>
                <c:pt idx="559">
                  <c:v>0.6</c:v>
                </c:pt>
                <c:pt idx="560">
                  <c:v>0.81</c:v>
                </c:pt>
                <c:pt idx="561">
                  <c:v>0.3</c:v>
                </c:pt>
                <c:pt idx="562">
                  <c:v>0.28000000000000003</c:v>
                </c:pt>
                <c:pt idx="563">
                  <c:v>0.62</c:v>
                </c:pt>
                <c:pt idx="564">
                  <c:v>0.19</c:v>
                </c:pt>
                <c:pt idx="565">
                  <c:v>0.54</c:v>
                </c:pt>
                <c:pt idx="566">
                  <c:v>0.28000000000000003</c:v>
                </c:pt>
                <c:pt idx="567">
                  <c:v>0.26</c:v>
                </c:pt>
                <c:pt idx="568">
                  <c:v>0.04</c:v>
                </c:pt>
                <c:pt idx="569">
                  <c:v>0.19</c:v>
                </c:pt>
                <c:pt idx="570">
                  <c:v>0.32</c:v>
                </c:pt>
                <c:pt idx="571">
                  <c:v>0.5</c:v>
                </c:pt>
                <c:pt idx="572">
                  <c:v>0.32</c:v>
                </c:pt>
                <c:pt idx="573">
                  <c:v>0.19</c:v>
                </c:pt>
                <c:pt idx="574">
                  <c:v>0.8</c:v>
                </c:pt>
                <c:pt idx="575">
                  <c:v>0.69</c:v>
                </c:pt>
                <c:pt idx="576">
                  <c:v>0.74</c:v>
                </c:pt>
                <c:pt idx="577">
                  <c:v>0.35</c:v>
                </c:pt>
                <c:pt idx="578">
                  <c:v>0.19</c:v>
                </c:pt>
                <c:pt idx="579">
                  <c:v>0.56999999999999995</c:v>
                </c:pt>
                <c:pt idx="580">
                  <c:v>0.53</c:v>
                </c:pt>
                <c:pt idx="581">
                  <c:v>0.74</c:v>
                </c:pt>
                <c:pt idx="582">
                  <c:v>0.43</c:v>
                </c:pt>
                <c:pt idx="583">
                  <c:v>0.32</c:v>
                </c:pt>
                <c:pt idx="584">
                  <c:v>0.21</c:v>
                </c:pt>
                <c:pt idx="585">
                  <c:v>0.56999999999999995</c:v>
                </c:pt>
                <c:pt idx="586">
                  <c:v>0.17</c:v>
                </c:pt>
                <c:pt idx="587">
                  <c:v>0.82</c:v>
                </c:pt>
                <c:pt idx="588">
                  <c:v>0.28000000000000003</c:v>
                </c:pt>
                <c:pt idx="589">
                  <c:v>0.63</c:v>
                </c:pt>
                <c:pt idx="590">
                  <c:v>0.65</c:v>
                </c:pt>
                <c:pt idx="591">
                  <c:v>0.69</c:v>
                </c:pt>
                <c:pt idx="592">
                  <c:v>0.9</c:v>
                </c:pt>
                <c:pt idx="593">
                  <c:v>0.5</c:v>
                </c:pt>
                <c:pt idx="594">
                  <c:v>0.65</c:v>
                </c:pt>
                <c:pt idx="595">
                  <c:v>0.62</c:v>
                </c:pt>
                <c:pt idx="596">
                  <c:v>0.69</c:v>
                </c:pt>
                <c:pt idx="597">
                  <c:v>0.66</c:v>
                </c:pt>
                <c:pt idx="598">
                  <c:v>0.64</c:v>
                </c:pt>
                <c:pt idx="599">
                  <c:v>0.28000000000000003</c:v>
                </c:pt>
                <c:pt idx="600">
                  <c:v>0.75</c:v>
                </c:pt>
                <c:pt idx="601">
                  <c:v>0.47</c:v>
                </c:pt>
                <c:pt idx="602">
                  <c:v>0.73</c:v>
                </c:pt>
                <c:pt idx="603">
                  <c:v>0.71</c:v>
                </c:pt>
                <c:pt idx="604">
                  <c:v>0.75</c:v>
                </c:pt>
                <c:pt idx="605">
                  <c:v>0.55000000000000004</c:v>
                </c:pt>
                <c:pt idx="606">
                  <c:v>0.28000000000000003</c:v>
                </c:pt>
                <c:pt idx="607">
                  <c:v>0.3</c:v>
                </c:pt>
                <c:pt idx="608">
                  <c:v>0.8</c:v>
                </c:pt>
                <c:pt idx="609">
                  <c:v>0.66</c:v>
                </c:pt>
                <c:pt idx="610">
                  <c:v>0.51</c:v>
                </c:pt>
                <c:pt idx="611">
                  <c:v>0.7</c:v>
                </c:pt>
                <c:pt idx="612">
                  <c:v>0.6</c:v>
                </c:pt>
                <c:pt idx="613">
                  <c:v>0.62</c:v>
                </c:pt>
                <c:pt idx="614">
                  <c:v>0.11</c:v>
                </c:pt>
                <c:pt idx="615">
                  <c:v>0.64</c:v>
                </c:pt>
                <c:pt idx="616">
                  <c:v>0.22</c:v>
                </c:pt>
                <c:pt idx="617">
                  <c:v>0.69</c:v>
                </c:pt>
                <c:pt idx="618">
                  <c:v>0.38</c:v>
                </c:pt>
                <c:pt idx="619">
                  <c:v>0.18</c:v>
                </c:pt>
                <c:pt idx="620">
                  <c:v>0.57999999999999996</c:v>
                </c:pt>
                <c:pt idx="621">
                  <c:v>0.65</c:v>
                </c:pt>
                <c:pt idx="622">
                  <c:v>0.5</c:v>
                </c:pt>
                <c:pt idx="623">
                  <c:v>0.66</c:v>
                </c:pt>
                <c:pt idx="624">
                  <c:v>0.23</c:v>
                </c:pt>
                <c:pt idx="625">
                  <c:v>0.38</c:v>
                </c:pt>
                <c:pt idx="626">
                  <c:v>0.57999999999999996</c:v>
                </c:pt>
                <c:pt idx="627">
                  <c:v>0.6</c:v>
                </c:pt>
                <c:pt idx="628">
                  <c:v>0.16</c:v>
                </c:pt>
                <c:pt idx="629">
                  <c:v>0.5</c:v>
                </c:pt>
                <c:pt idx="630">
                  <c:v>0.75</c:v>
                </c:pt>
                <c:pt idx="631">
                  <c:v>0.76</c:v>
                </c:pt>
                <c:pt idx="632">
                  <c:v>0.69</c:v>
                </c:pt>
                <c:pt idx="633">
                  <c:v>0.25</c:v>
                </c:pt>
                <c:pt idx="634">
                  <c:v>0.48</c:v>
                </c:pt>
                <c:pt idx="635">
                  <c:v>0.62</c:v>
                </c:pt>
                <c:pt idx="636">
                  <c:v>0.1</c:v>
                </c:pt>
                <c:pt idx="637">
                  <c:v>0.75</c:v>
                </c:pt>
                <c:pt idx="638">
                  <c:v>0.5</c:v>
                </c:pt>
                <c:pt idx="639">
                  <c:v>0.54</c:v>
                </c:pt>
                <c:pt idx="640">
                  <c:v>0.6</c:v>
                </c:pt>
                <c:pt idx="641">
                  <c:v>0.5</c:v>
                </c:pt>
                <c:pt idx="642">
                  <c:v>0.11</c:v>
                </c:pt>
                <c:pt idx="643">
                  <c:v>0.56000000000000005</c:v>
                </c:pt>
                <c:pt idx="644">
                  <c:v>0.8</c:v>
                </c:pt>
                <c:pt idx="645">
                  <c:v>0.25</c:v>
                </c:pt>
                <c:pt idx="646">
                  <c:v>0.56000000000000005</c:v>
                </c:pt>
                <c:pt idx="647">
                  <c:v>0.41</c:v>
                </c:pt>
                <c:pt idx="648">
                  <c:v>0.61</c:v>
                </c:pt>
                <c:pt idx="649">
                  <c:v>0.59</c:v>
                </c:pt>
                <c:pt idx="650">
                  <c:v>0.4</c:v>
                </c:pt>
                <c:pt idx="651">
                  <c:v>0.6</c:v>
                </c:pt>
                <c:pt idx="652">
                  <c:v>0.44</c:v>
                </c:pt>
                <c:pt idx="653">
                  <c:v>0.61</c:v>
                </c:pt>
                <c:pt idx="654">
                  <c:v>0.34</c:v>
                </c:pt>
                <c:pt idx="655">
                  <c:v>0.36</c:v>
                </c:pt>
                <c:pt idx="656">
                  <c:v>0.14000000000000001</c:v>
                </c:pt>
                <c:pt idx="657">
                  <c:v>0.11</c:v>
                </c:pt>
                <c:pt idx="658">
                  <c:v>0.4</c:v>
                </c:pt>
                <c:pt idx="659">
                  <c:v>0</c:v>
                </c:pt>
                <c:pt idx="660">
                  <c:v>0.33</c:v>
                </c:pt>
                <c:pt idx="661">
                  <c:v>0.41</c:v>
                </c:pt>
                <c:pt idx="662">
                  <c:v>0.62</c:v>
                </c:pt>
                <c:pt idx="663">
                  <c:v>0.47</c:v>
                </c:pt>
                <c:pt idx="664">
                  <c:v>0.2</c:v>
                </c:pt>
                <c:pt idx="665">
                  <c:v>0.48</c:v>
                </c:pt>
                <c:pt idx="666">
                  <c:v>0.28999999999999998</c:v>
                </c:pt>
                <c:pt idx="667">
                  <c:v>0.26</c:v>
                </c:pt>
                <c:pt idx="668">
                  <c:v>0.33</c:v>
                </c:pt>
                <c:pt idx="669">
                  <c:v>0.59</c:v>
                </c:pt>
                <c:pt idx="670">
                  <c:v>0.48</c:v>
                </c:pt>
                <c:pt idx="671">
                  <c:v>0.41</c:v>
                </c:pt>
                <c:pt idx="672">
                  <c:v>0.18</c:v>
                </c:pt>
                <c:pt idx="673">
                  <c:v>0.55000000000000004</c:v>
                </c:pt>
                <c:pt idx="674">
                  <c:v>0.47</c:v>
                </c:pt>
                <c:pt idx="675">
                  <c:v>0.47</c:v>
                </c:pt>
                <c:pt idx="676">
                  <c:v>0.6</c:v>
                </c:pt>
                <c:pt idx="677">
                  <c:v>0.64</c:v>
                </c:pt>
                <c:pt idx="678">
                  <c:v>0.35</c:v>
                </c:pt>
                <c:pt idx="679">
                  <c:v>0.15</c:v>
                </c:pt>
                <c:pt idx="680">
                  <c:v>0.37</c:v>
                </c:pt>
                <c:pt idx="681">
                  <c:v>0.53</c:v>
                </c:pt>
                <c:pt idx="682">
                  <c:v>0.27</c:v>
                </c:pt>
                <c:pt idx="683">
                  <c:v>0.2</c:v>
                </c:pt>
                <c:pt idx="684">
                  <c:v>0.04</c:v>
                </c:pt>
                <c:pt idx="685">
                  <c:v>0.38</c:v>
                </c:pt>
                <c:pt idx="686">
                  <c:v>0.33</c:v>
                </c:pt>
                <c:pt idx="687">
                  <c:v>7.0000000000000007E-2</c:v>
                </c:pt>
                <c:pt idx="688">
                  <c:v>0.55000000000000004</c:v>
                </c:pt>
                <c:pt idx="689">
                  <c:v>0.41</c:v>
                </c:pt>
                <c:pt idx="690">
                  <c:v>0.15</c:v>
                </c:pt>
                <c:pt idx="691">
                  <c:v>0.18</c:v>
                </c:pt>
                <c:pt idx="692">
                  <c:v>0.41</c:v>
                </c:pt>
                <c:pt idx="693">
                  <c:v>0.14000000000000001</c:v>
                </c:pt>
                <c:pt idx="694">
                  <c:v>0.56999999999999995</c:v>
                </c:pt>
                <c:pt idx="695">
                  <c:v>0.5</c:v>
                </c:pt>
                <c:pt idx="696">
                  <c:v>0.38</c:v>
                </c:pt>
                <c:pt idx="697">
                  <c:v>0.52</c:v>
                </c:pt>
                <c:pt idx="698">
                  <c:v>0.03</c:v>
                </c:pt>
                <c:pt idx="699">
                  <c:v>0.45</c:v>
                </c:pt>
                <c:pt idx="700">
                  <c:v>0.68</c:v>
                </c:pt>
                <c:pt idx="701">
                  <c:v>0.27</c:v>
                </c:pt>
                <c:pt idx="702">
                  <c:v>0.55000000000000004</c:v>
                </c:pt>
                <c:pt idx="703">
                  <c:v>0.18</c:v>
                </c:pt>
                <c:pt idx="704">
                  <c:v>0.37</c:v>
                </c:pt>
                <c:pt idx="705">
                  <c:v>0.6</c:v>
                </c:pt>
                <c:pt idx="706">
                  <c:v>0.41</c:v>
                </c:pt>
                <c:pt idx="707">
                  <c:v>0.38</c:v>
                </c:pt>
                <c:pt idx="708">
                  <c:v>0.33</c:v>
                </c:pt>
                <c:pt idx="709">
                  <c:v>0.56999999999999995</c:v>
                </c:pt>
                <c:pt idx="710">
                  <c:v>0.54</c:v>
                </c:pt>
                <c:pt idx="711">
                  <c:v>0.46</c:v>
                </c:pt>
                <c:pt idx="712">
                  <c:v>0.5</c:v>
                </c:pt>
                <c:pt idx="713">
                  <c:v>0.35</c:v>
                </c:pt>
                <c:pt idx="714">
                  <c:v>0.59</c:v>
                </c:pt>
                <c:pt idx="715">
                  <c:v>0.11</c:v>
                </c:pt>
                <c:pt idx="716">
                  <c:v>0.37</c:v>
                </c:pt>
                <c:pt idx="717">
                  <c:v>0.4</c:v>
                </c:pt>
                <c:pt idx="718">
                  <c:v>0.5</c:v>
                </c:pt>
                <c:pt idx="719">
                  <c:v>0.56999999999999995</c:v>
                </c:pt>
                <c:pt idx="720">
                  <c:v>0.3</c:v>
                </c:pt>
                <c:pt idx="721">
                  <c:v>0.25</c:v>
                </c:pt>
                <c:pt idx="722">
                  <c:v>0</c:v>
                </c:pt>
                <c:pt idx="723">
                  <c:v>0</c:v>
                </c:pt>
                <c:pt idx="724">
                  <c:v>0.64</c:v>
                </c:pt>
                <c:pt idx="725">
                  <c:v>0.53</c:v>
                </c:pt>
                <c:pt idx="726">
                  <c:v>0.61</c:v>
                </c:pt>
                <c:pt idx="727">
                  <c:v>0.5</c:v>
                </c:pt>
                <c:pt idx="728">
                  <c:v>0.63</c:v>
                </c:pt>
                <c:pt idx="729">
                  <c:v>0.61</c:v>
                </c:pt>
                <c:pt idx="730">
                  <c:v>0.44</c:v>
                </c:pt>
                <c:pt idx="731">
                  <c:v>0.72</c:v>
                </c:pt>
                <c:pt idx="732">
                  <c:v>0.25</c:v>
                </c:pt>
                <c:pt idx="733">
                  <c:v>0.28000000000000003</c:v>
                </c:pt>
                <c:pt idx="734">
                  <c:v>0.51</c:v>
                </c:pt>
                <c:pt idx="735">
                  <c:v>0.64</c:v>
                </c:pt>
                <c:pt idx="736">
                  <c:v>0.5</c:v>
                </c:pt>
                <c:pt idx="737">
                  <c:v>0.64</c:v>
                </c:pt>
                <c:pt idx="738">
                  <c:v>0.46</c:v>
                </c:pt>
                <c:pt idx="739">
                  <c:v>0.54</c:v>
                </c:pt>
                <c:pt idx="740">
                  <c:v>0.27</c:v>
                </c:pt>
                <c:pt idx="741">
                  <c:v>0.77</c:v>
                </c:pt>
                <c:pt idx="742">
                  <c:v>0.61</c:v>
                </c:pt>
                <c:pt idx="743">
                  <c:v>0.44</c:v>
                </c:pt>
                <c:pt idx="744">
                  <c:v>0.47</c:v>
                </c:pt>
                <c:pt idx="745">
                  <c:v>0.37</c:v>
                </c:pt>
                <c:pt idx="746">
                  <c:v>0.64</c:v>
                </c:pt>
                <c:pt idx="747">
                  <c:v>0.75</c:v>
                </c:pt>
                <c:pt idx="748">
                  <c:v>0.25</c:v>
                </c:pt>
                <c:pt idx="749">
                  <c:v>0.68</c:v>
                </c:pt>
                <c:pt idx="750">
                  <c:v>0.22</c:v>
                </c:pt>
                <c:pt idx="751">
                  <c:v>0.56999999999999995</c:v>
                </c:pt>
                <c:pt idx="752">
                  <c:v>0.54</c:v>
                </c:pt>
                <c:pt idx="753">
                  <c:v>0.27</c:v>
                </c:pt>
                <c:pt idx="754">
                  <c:v>0.65</c:v>
                </c:pt>
                <c:pt idx="755">
                  <c:v>0.65</c:v>
                </c:pt>
                <c:pt idx="756">
                  <c:v>0.27</c:v>
                </c:pt>
                <c:pt idx="757">
                  <c:v>0.64</c:v>
                </c:pt>
                <c:pt idx="758">
                  <c:v>0.42</c:v>
                </c:pt>
                <c:pt idx="759">
                  <c:v>0.54</c:v>
                </c:pt>
                <c:pt idx="760">
                  <c:v>0.44</c:v>
                </c:pt>
                <c:pt idx="761">
                  <c:v>0.23</c:v>
                </c:pt>
                <c:pt idx="762">
                  <c:v>0.44</c:v>
                </c:pt>
                <c:pt idx="763">
                  <c:v>0.31</c:v>
                </c:pt>
                <c:pt idx="764">
                  <c:v>0.47</c:v>
                </c:pt>
                <c:pt idx="765">
                  <c:v>0.69</c:v>
                </c:pt>
                <c:pt idx="766">
                  <c:v>0.76</c:v>
                </c:pt>
                <c:pt idx="767">
                  <c:v>0.48</c:v>
                </c:pt>
                <c:pt idx="768">
                  <c:v>0.31</c:v>
                </c:pt>
                <c:pt idx="769">
                  <c:v>0.63</c:v>
                </c:pt>
                <c:pt idx="770">
                  <c:v>0.6</c:v>
                </c:pt>
                <c:pt idx="771">
                  <c:v>0.68</c:v>
                </c:pt>
                <c:pt idx="772">
                  <c:v>0.88</c:v>
                </c:pt>
                <c:pt idx="773">
                  <c:v>0.5</c:v>
                </c:pt>
                <c:pt idx="774">
                  <c:v>0.45</c:v>
                </c:pt>
                <c:pt idx="775">
                  <c:v>0.63</c:v>
                </c:pt>
                <c:pt idx="776">
                  <c:v>0</c:v>
                </c:pt>
                <c:pt idx="777">
                  <c:v>0.42</c:v>
                </c:pt>
                <c:pt idx="778">
                  <c:v>0.63</c:v>
                </c:pt>
                <c:pt idx="779">
                  <c:v>0.61</c:v>
                </c:pt>
                <c:pt idx="780">
                  <c:v>0.7</c:v>
                </c:pt>
                <c:pt idx="781">
                  <c:v>0.8</c:v>
                </c:pt>
                <c:pt idx="782">
                  <c:v>0.65</c:v>
                </c:pt>
                <c:pt idx="783">
                  <c:v>0.6</c:v>
                </c:pt>
                <c:pt idx="784">
                  <c:v>0.27</c:v>
                </c:pt>
                <c:pt idx="785">
                  <c:v>0.7</c:v>
                </c:pt>
                <c:pt idx="786">
                  <c:v>0.5</c:v>
                </c:pt>
                <c:pt idx="787">
                  <c:v>0.62</c:v>
                </c:pt>
                <c:pt idx="788">
                  <c:v>0.63</c:v>
                </c:pt>
                <c:pt idx="789">
                  <c:v>0.78</c:v>
                </c:pt>
                <c:pt idx="790">
                  <c:v>0.37</c:v>
                </c:pt>
                <c:pt idx="791">
                  <c:v>0.35</c:v>
                </c:pt>
                <c:pt idx="792">
                  <c:v>0.59</c:v>
                </c:pt>
                <c:pt idx="793">
                  <c:v>0.52</c:v>
                </c:pt>
                <c:pt idx="794">
                  <c:v>0.46</c:v>
                </c:pt>
                <c:pt idx="795">
                  <c:v>0.91</c:v>
                </c:pt>
                <c:pt idx="796">
                  <c:v>0.21</c:v>
                </c:pt>
                <c:pt idx="797">
                  <c:v>0.21</c:v>
                </c:pt>
                <c:pt idx="798">
                  <c:v>0.81</c:v>
                </c:pt>
                <c:pt idx="799">
                  <c:v>0.91</c:v>
                </c:pt>
                <c:pt idx="800">
                  <c:v>0.78</c:v>
                </c:pt>
                <c:pt idx="801">
                  <c:v>0.91</c:v>
                </c:pt>
                <c:pt idx="802">
                  <c:v>0.91</c:v>
                </c:pt>
                <c:pt idx="803">
                  <c:v>0.91</c:v>
                </c:pt>
                <c:pt idx="804">
                  <c:v>0.19</c:v>
                </c:pt>
                <c:pt idx="805">
                  <c:v>0.26</c:v>
                </c:pt>
                <c:pt idx="806">
                  <c:v>0.71</c:v>
                </c:pt>
                <c:pt idx="807">
                  <c:v>0.1</c:v>
                </c:pt>
                <c:pt idx="808">
                  <c:v>0.35</c:v>
                </c:pt>
                <c:pt idx="809">
                  <c:v>0.26</c:v>
                </c:pt>
                <c:pt idx="810">
                  <c:v>0.22</c:v>
                </c:pt>
                <c:pt idx="811">
                  <c:v>0.52</c:v>
                </c:pt>
                <c:pt idx="812">
                  <c:v>0.22</c:v>
                </c:pt>
                <c:pt idx="813">
                  <c:v>0.7</c:v>
                </c:pt>
                <c:pt idx="814">
                  <c:v>0.81</c:v>
                </c:pt>
                <c:pt idx="815">
                  <c:v>0.17</c:v>
                </c:pt>
                <c:pt idx="816">
                  <c:v>0.78</c:v>
                </c:pt>
                <c:pt idx="817">
                  <c:v>0.81</c:v>
                </c:pt>
                <c:pt idx="818">
                  <c:v>0.67</c:v>
                </c:pt>
                <c:pt idx="819">
                  <c:v>0.85</c:v>
                </c:pt>
                <c:pt idx="820">
                  <c:v>0.84</c:v>
                </c:pt>
                <c:pt idx="821">
                  <c:v>0.05</c:v>
                </c:pt>
                <c:pt idx="822">
                  <c:v>0.81</c:v>
                </c:pt>
                <c:pt idx="823">
                  <c:v>0.49</c:v>
                </c:pt>
                <c:pt idx="824">
                  <c:v>0.72</c:v>
                </c:pt>
                <c:pt idx="825">
                  <c:v>0.68</c:v>
                </c:pt>
                <c:pt idx="826">
                  <c:v>0.69</c:v>
                </c:pt>
                <c:pt idx="827">
                  <c:v>0.44</c:v>
                </c:pt>
                <c:pt idx="828">
                  <c:v>0.66</c:v>
                </c:pt>
                <c:pt idx="829">
                  <c:v>0.87</c:v>
                </c:pt>
                <c:pt idx="830">
                  <c:v>0.43</c:v>
                </c:pt>
                <c:pt idx="831">
                  <c:v>0.04</c:v>
                </c:pt>
                <c:pt idx="832">
                  <c:v>0.41</c:v>
                </c:pt>
                <c:pt idx="833">
                  <c:v>0.54</c:v>
                </c:pt>
                <c:pt idx="834">
                  <c:v>0.4</c:v>
                </c:pt>
                <c:pt idx="835">
                  <c:v>0.24</c:v>
                </c:pt>
                <c:pt idx="836">
                  <c:v>0.57999999999999996</c:v>
                </c:pt>
                <c:pt idx="837">
                  <c:v>0.32</c:v>
                </c:pt>
                <c:pt idx="838">
                  <c:v>0.43</c:v>
                </c:pt>
                <c:pt idx="839">
                  <c:v>0.8</c:v>
                </c:pt>
                <c:pt idx="840">
                  <c:v>0.1</c:v>
                </c:pt>
                <c:pt idx="841">
                  <c:v>0.77</c:v>
                </c:pt>
                <c:pt idx="842">
                  <c:v>0.5</c:v>
                </c:pt>
                <c:pt idx="843">
                  <c:v>0.4</c:v>
                </c:pt>
                <c:pt idx="844">
                  <c:v>0.64</c:v>
                </c:pt>
                <c:pt idx="845">
                  <c:v>0.75</c:v>
                </c:pt>
                <c:pt idx="846">
                  <c:v>0.41</c:v>
                </c:pt>
                <c:pt idx="847">
                  <c:v>0.65</c:v>
                </c:pt>
                <c:pt idx="848">
                  <c:v>0.05</c:v>
                </c:pt>
                <c:pt idx="849">
                  <c:v>0.79</c:v>
                </c:pt>
                <c:pt idx="850">
                  <c:v>0.8</c:v>
                </c:pt>
                <c:pt idx="851">
                  <c:v>0.63</c:v>
                </c:pt>
                <c:pt idx="852">
                  <c:v>0.66</c:v>
                </c:pt>
                <c:pt idx="853">
                  <c:v>0.6</c:v>
                </c:pt>
                <c:pt idx="854">
                  <c:v>0.69</c:v>
                </c:pt>
                <c:pt idx="855">
                  <c:v>0.75</c:v>
                </c:pt>
                <c:pt idx="856">
                  <c:v>0.56000000000000005</c:v>
                </c:pt>
                <c:pt idx="857">
                  <c:v>0.25</c:v>
                </c:pt>
                <c:pt idx="858">
                  <c:v>0.8</c:v>
                </c:pt>
                <c:pt idx="859">
                  <c:v>0.5</c:v>
                </c:pt>
                <c:pt idx="860">
                  <c:v>0.56000000000000005</c:v>
                </c:pt>
                <c:pt idx="861">
                  <c:v>0.7</c:v>
                </c:pt>
                <c:pt idx="862">
                  <c:v>0.27</c:v>
                </c:pt>
                <c:pt idx="863">
                  <c:v>0.65</c:v>
                </c:pt>
                <c:pt idx="864">
                  <c:v>0.66</c:v>
                </c:pt>
                <c:pt idx="865">
                  <c:v>0.55000000000000004</c:v>
                </c:pt>
                <c:pt idx="866">
                  <c:v>0.57999999999999996</c:v>
                </c:pt>
                <c:pt idx="867">
                  <c:v>0.24</c:v>
                </c:pt>
                <c:pt idx="868">
                  <c:v>0.38</c:v>
                </c:pt>
                <c:pt idx="869">
                  <c:v>0.55000000000000004</c:v>
                </c:pt>
                <c:pt idx="870">
                  <c:v>0.44</c:v>
                </c:pt>
                <c:pt idx="871">
                  <c:v>0.55000000000000004</c:v>
                </c:pt>
                <c:pt idx="872">
                  <c:v>0.39</c:v>
                </c:pt>
                <c:pt idx="873">
                  <c:v>0.26</c:v>
                </c:pt>
                <c:pt idx="874">
                  <c:v>0.5</c:v>
                </c:pt>
                <c:pt idx="875">
                  <c:v>0.11</c:v>
                </c:pt>
                <c:pt idx="876">
                  <c:v>0.33</c:v>
                </c:pt>
                <c:pt idx="877">
                  <c:v>0.48</c:v>
                </c:pt>
                <c:pt idx="878">
                  <c:v>0.2</c:v>
                </c:pt>
                <c:pt idx="879">
                  <c:v>0.16</c:v>
                </c:pt>
                <c:pt idx="880">
                  <c:v>0.39</c:v>
                </c:pt>
                <c:pt idx="881">
                  <c:v>0.52</c:v>
                </c:pt>
                <c:pt idx="882">
                  <c:v>0.48</c:v>
                </c:pt>
                <c:pt idx="883">
                  <c:v>0.43</c:v>
                </c:pt>
                <c:pt idx="884">
                  <c:v>0.4</c:v>
                </c:pt>
                <c:pt idx="885">
                  <c:v>0.6</c:v>
                </c:pt>
                <c:pt idx="886">
                  <c:v>0.57999999999999996</c:v>
                </c:pt>
                <c:pt idx="887">
                  <c:v>0.37</c:v>
                </c:pt>
                <c:pt idx="888">
                  <c:v>0.57999999999999996</c:v>
                </c:pt>
                <c:pt idx="889">
                  <c:v>0.43</c:v>
                </c:pt>
                <c:pt idx="890">
                  <c:v>0.61</c:v>
                </c:pt>
                <c:pt idx="891">
                  <c:v>0.28999999999999998</c:v>
                </c:pt>
                <c:pt idx="892">
                  <c:v>0.39</c:v>
                </c:pt>
                <c:pt idx="893">
                  <c:v>0.22</c:v>
                </c:pt>
                <c:pt idx="894">
                  <c:v>0.4</c:v>
                </c:pt>
                <c:pt idx="895">
                  <c:v>0.25</c:v>
                </c:pt>
                <c:pt idx="896">
                  <c:v>0.33</c:v>
                </c:pt>
                <c:pt idx="897">
                  <c:v>0.4</c:v>
                </c:pt>
                <c:pt idx="898">
                  <c:v>0.25</c:v>
                </c:pt>
                <c:pt idx="899">
                  <c:v>0.62</c:v>
                </c:pt>
                <c:pt idx="900">
                  <c:v>0.21</c:v>
                </c:pt>
                <c:pt idx="901">
                  <c:v>0.33</c:v>
                </c:pt>
                <c:pt idx="902">
                  <c:v>0.37</c:v>
                </c:pt>
                <c:pt idx="903">
                  <c:v>0.09</c:v>
                </c:pt>
                <c:pt idx="904">
                  <c:v>0.3</c:v>
                </c:pt>
                <c:pt idx="905">
                  <c:v>0.5</c:v>
                </c:pt>
                <c:pt idx="906">
                  <c:v>0.49</c:v>
                </c:pt>
                <c:pt idx="907">
                  <c:v>0.39</c:v>
                </c:pt>
                <c:pt idx="908">
                  <c:v>0.54</c:v>
                </c:pt>
                <c:pt idx="909">
                  <c:v>0.28999999999999998</c:v>
                </c:pt>
                <c:pt idx="910">
                  <c:v>0.33</c:v>
                </c:pt>
                <c:pt idx="911">
                  <c:v>0.37</c:v>
                </c:pt>
                <c:pt idx="912">
                  <c:v>0.03</c:v>
                </c:pt>
                <c:pt idx="913">
                  <c:v>0.27</c:v>
                </c:pt>
                <c:pt idx="914">
                  <c:v>0.4</c:v>
                </c:pt>
                <c:pt idx="915">
                  <c:v>0.59</c:v>
                </c:pt>
                <c:pt idx="916">
                  <c:v>0.59</c:v>
                </c:pt>
                <c:pt idx="917">
                  <c:v>0.15</c:v>
                </c:pt>
                <c:pt idx="918">
                  <c:v>0.44</c:v>
                </c:pt>
                <c:pt idx="919">
                  <c:v>0.18</c:v>
                </c:pt>
                <c:pt idx="920">
                  <c:v>0.28000000000000003</c:v>
                </c:pt>
                <c:pt idx="921">
                  <c:v>0.55000000000000004</c:v>
                </c:pt>
                <c:pt idx="922">
                  <c:v>0</c:v>
                </c:pt>
                <c:pt idx="923">
                  <c:v>0.16</c:v>
                </c:pt>
                <c:pt idx="924">
                  <c:v>0</c:v>
                </c:pt>
                <c:pt idx="925">
                  <c:v>0</c:v>
                </c:pt>
                <c:pt idx="926">
                  <c:v>0</c:v>
                </c:pt>
                <c:pt idx="927">
                  <c:v>0</c:v>
                </c:pt>
                <c:pt idx="928">
                  <c:v>0</c:v>
                </c:pt>
                <c:pt idx="929">
                  <c:v>0</c:v>
                </c:pt>
                <c:pt idx="930">
                  <c:v>0</c:v>
                </c:pt>
                <c:pt idx="931">
                  <c:v>0</c:v>
                </c:pt>
                <c:pt idx="932">
                  <c:v>0</c:v>
                </c:pt>
                <c:pt idx="933">
                  <c:v>0.23</c:v>
                </c:pt>
                <c:pt idx="934">
                  <c:v>0.55000000000000004</c:v>
                </c:pt>
                <c:pt idx="935">
                  <c:v>0.39</c:v>
                </c:pt>
                <c:pt idx="936">
                  <c:v>0.41</c:v>
                </c:pt>
                <c:pt idx="937">
                  <c:v>0.42</c:v>
                </c:pt>
                <c:pt idx="938">
                  <c:v>0.7</c:v>
                </c:pt>
                <c:pt idx="939">
                  <c:v>0.65</c:v>
                </c:pt>
                <c:pt idx="940">
                  <c:v>0.43</c:v>
                </c:pt>
                <c:pt idx="941">
                  <c:v>0.38</c:v>
                </c:pt>
                <c:pt idx="942">
                  <c:v>0.62</c:v>
                </c:pt>
                <c:pt idx="943">
                  <c:v>0.56000000000000005</c:v>
                </c:pt>
                <c:pt idx="944">
                  <c:v>0.31</c:v>
                </c:pt>
                <c:pt idx="945">
                  <c:v>0.47</c:v>
                </c:pt>
                <c:pt idx="946">
                  <c:v>0.69</c:v>
                </c:pt>
                <c:pt idx="947">
                  <c:v>0.32</c:v>
                </c:pt>
                <c:pt idx="948">
                  <c:v>0.41</c:v>
                </c:pt>
                <c:pt idx="949">
                  <c:v>0.77</c:v>
                </c:pt>
                <c:pt idx="950">
                  <c:v>0.53</c:v>
                </c:pt>
                <c:pt idx="951">
                  <c:v>0.6</c:v>
                </c:pt>
                <c:pt idx="952">
                  <c:v>0.7</c:v>
                </c:pt>
                <c:pt idx="953">
                  <c:v>0.42</c:v>
                </c:pt>
                <c:pt idx="954">
                  <c:v>0.73</c:v>
                </c:pt>
                <c:pt idx="955">
                  <c:v>0.33</c:v>
                </c:pt>
                <c:pt idx="956">
                  <c:v>0.47</c:v>
                </c:pt>
                <c:pt idx="957">
                  <c:v>0.62</c:v>
                </c:pt>
                <c:pt idx="958">
                  <c:v>0.31</c:v>
                </c:pt>
                <c:pt idx="959">
                  <c:v>0.6</c:v>
                </c:pt>
                <c:pt idx="960">
                  <c:v>0.38</c:v>
                </c:pt>
                <c:pt idx="961">
                  <c:v>0.5</c:v>
                </c:pt>
                <c:pt idx="962">
                  <c:v>0.69</c:v>
                </c:pt>
                <c:pt idx="963">
                  <c:v>0.26</c:v>
                </c:pt>
                <c:pt idx="964">
                  <c:v>0.62</c:v>
                </c:pt>
                <c:pt idx="965">
                  <c:v>0.5</c:v>
                </c:pt>
                <c:pt idx="966">
                  <c:v>0.66</c:v>
                </c:pt>
                <c:pt idx="967">
                  <c:v>0.46</c:v>
                </c:pt>
                <c:pt idx="968">
                  <c:v>0.31</c:v>
                </c:pt>
                <c:pt idx="969">
                  <c:v>0.67</c:v>
                </c:pt>
                <c:pt idx="970">
                  <c:v>0.57999999999999996</c:v>
                </c:pt>
                <c:pt idx="971">
                  <c:v>0.38</c:v>
                </c:pt>
                <c:pt idx="972">
                  <c:v>0.66</c:v>
                </c:pt>
                <c:pt idx="973">
                  <c:v>0.32</c:v>
                </c:pt>
                <c:pt idx="974">
                  <c:v>0.82</c:v>
                </c:pt>
                <c:pt idx="975">
                  <c:v>0.83</c:v>
                </c:pt>
                <c:pt idx="976">
                  <c:v>0.46</c:v>
                </c:pt>
                <c:pt idx="977">
                  <c:v>0.73</c:v>
                </c:pt>
                <c:pt idx="978">
                  <c:v>0.36</c:v>
                </c:pt>
                <c:pt idx="979">
                  <c:v>0.42</c:v>
                </c:pt>
                <c:pt idx="980">
                  <c:v>0.66</c:v>
                </c:pt>
                <c:pt idx="981">
                  <c:v>0.35</c:v>
                </c:pt>
                <c:pt idx="982">
                  <c:v>0.7</c:v>
                </c:pt>
                <c:pt idx="983">
                  <c:v>0.24</c:v>
                </c:pt>
                <c:pt idx="984">
                  <c:v>0.28000000000000003</c:v>
                </c:pt>
                <c:pt idx="985">
                  <c:v>0.34</c:v>
                </c:pt>
                <c:pt idx="986">
                  <c:v>0.37</c:v>
                </c:pt>
                <c:pt idx="987">
                  <c:v>0.4</c:v>
                </c:pt>
                <c:pt idx="988">
                  <c:v>0.75</c:v>
                </c:pt>
                <c:pt idx="989">
                  <c:v>0.59</c:v>
                </c:pt>
                <c:pt idx="990">
                  <c:v>0.8</c:v>
                </c:pt>
                <c:pt idx="991">
                  <c:v>0.15</c:v>
                </c:pt>
                <c:pt idx="992">
                  <c:v>0.66</c:v>
                </c:pt>
                <c:pt idx="993">
                  <c:v>0.61</c:v>
                </c:pt>
                <c:pt idx="994">
                  <c:v>0.65</c:v>
                </c:pt>
                <c:pt idx="995">
                  <c:v>0.48</c:v>
                </c:pt>
                <c:pt idx="996">
                  <c:v>0.33</c:v>
                </c:pt>
                <c:pt idx="997">
                  <c:v>0.63</c:v>
                </c:pt>
                <c:pt idx="998">
                  <c:v>0.8</c:v>
                </c:pt>
                <c:pt idx="999">
                  <c:v>7.0000000000000007E-2</c:v>
                </c:pt>
                <c:pt idx="1000">
                  <c:v>0.4</c:v>
                </c:pt>
                <c:pt idx="1001">
                  <c:v>0.48</c:v>
                </c:pt>
                <c:pt idx="1002">
                  <c:v>0.72</c:v>
                </c:pt>
                <c:pt idx="1003">
                  <c:v>0.76</c:v>
                </c:pt>
                <c:pt idx="1004">
                  <c:v>0.8</c:v>
                </c:pt>
                <c:pt idx="1005">
                  <c:v>0.71</c:v>
                </c:pt>
                <c:pt idx="1006">
                  <c:v>0.8</c:v>
                </c:pt>
                <c:pt idx="1007">
                  <c:v>0.68</c:v>
                </c:pt>
                <c:pt idx="1008">
                  <c:v>0.48</c:v>
                </c:pt>
                <c:pt idx="1009">
                  <c:v>0.3</c:v>
                </c:pt>
                <c:pt idx="1010">
                  <c:v>0.5</c:v>
                </c:pt>
                <c:pt idx="1011">
                  <c:v>0.65</c:v>
                </c:pt>
                <c:pt idx="1012">
                  <c:v>0.85</c:v>
                </c:pt>
                <c:pt idx="1013">
                  <c:v>0.3</c:v>
                </c:pt>
                <c:pt idx="1014">
                  <c:v>0.28999999999999998</c:v>
                </c:pt>
                <c:pt idx="1015">
                  <c:v>0.8</c:v>
                </c:pt>
                <c:pt idx="1016">
                  <c:v>0.76</c:v>
                </c:pt>
                <c:pt idx="1017">
                  <c:v>0.66</c:v>
                </c:pt>
                <c:pt idx="1018">
                  <c:v>0.7</c:v>
                </c:pt>
                <c:pt idx="1019">
                  <c:v>0.1</c:v>
                </c:pt>
                <c:pt idx="1020">
                  <c:v>0.25</c:v>
                </c:pt>
                <c:pt idx="1021">
                  <c:v>0.5</c:v>
                </c:pt>
                <c:pt idx="1022">
                  <c:v>0.38</c:v>
                </c:pt>
                <c:pt idx="1023">
                  <c:v>0.21</c:v>
                </c:pt>
                <c:pt idx="1024">
                  <c:v>0.75</c:v>
                </c:pt>
                <c:pt idx="1025">
                  <c:v>0.74</c:v>
                </c:pt>
                <c:pt idx="1026">
                  <c:v>0.78</c:v>
                </c:pt>
                <c:pt idx="1027">
                  <c:v>0.56000000000000005</c:v>
                </c:pt>
                <c:pt idx="1028">
                  <c:v>0.77</c:v>
                </c:pt>
                <c:pt idx="1029">
                  <c:v>0.59</c:v>
                </c:pt>
                <c:pt idx="1030">
                  <c:v>0.69</c:v>
                </c:pt>
                <c:pt idx="1031">
                  <c:v>0.8</c:v>
                </c:pt>
                <c:pt idx="1032">
                  <c:v>0.62</c:v>
                </c:pt>
                <c:pt idx="1033">
                  <c:v>0.64</c:v>
                </c:pt>
                <c:pt idx="1034">
                  <c:v>0.56000000000000005</c:v>
                </c:pt>
                <c:pt idx="1035">
                  <c:v>0.6</c:v>
                </c:pt>
                <c:pt idx="1036">
                  <c:v>0.2</c:v>
                </c:pt>
                <c:pt idx="1037">
                  <c:v>0.33</c:v>
                </c:pt>
                <c:pt idx="1038">
                  <c:v>0.56999999999999995</c:v>
                </c:pt>
                <c:pt idx="1039">
                  <c:v>0.94</c:v>
                </c:pt>
                <c:pt idx="1040">
                  <c:v>0.6</c:v>
                </c:pt>
                <c:pt idx="1041">
                  <c:v>0.43</c:v>
                </c:pt>
                <c:pt idx="1042">
                  <c:v>0.59</c:v>
                </c:pt>
                <c:pt idx="1043">
                  <c:v>0.2</c:v>
                </c:pt>
                <c:pt idx="1044">
                  <c:v>0.26</c:v>
                </c:pt>
                <c:pt idx="1045">
                  <c:v>0.33</c:v>
                </c:pt>
                <c:pt idx="1046">
                  <c:v>0.25</c:v>
                </c:pt>
                <c:pt idx="1047">
                  <c:v>0.25</c:v>
                </c:pt>
                <c:pt idx="1048">
                  <c:v>0.12</c:v>
                </c:pt>
                <c:pt idx="1049">
                  <c:v>0.45</c:v>
                </c:pt>
                <c:pt idx="1050">
                  <c:v>0.36</c:v>
                </c:pt>
                <c:pt idx="1051">
                  <c:v>0.19</c:v>
                </c:pt>
                <c:pt idx="1052">
                  <c:v>0.56000000000000005</c:v>
                </c:pt>
                <c:pt idx="1053">
                  <c:v>0</c:v>
                </c:pt>
                <c:pt idx="1054">
                  <c:v>0.2</c:v>
                </c:pt>
                <c:pt idx="1055">
                  <c:v>0.6</c:v>
                </c:pt>
                <c:pt idx="1056">
                  <c:v>0.76</c:v>
                </c:pt>
                <c:pt idx="1057">
                  <c:v>0.23</c:v>
                </c:pt>
                <c:pt idx="1058">
                  <c:v>0.38</c:v>
                </c:pt>
                <c:pt idx="1059">
                  <c:v>0.55000000000000004</c:v>
                </c:pt>
                <c:pt idx="1060">
                  <c:v>0.77</c:v>
                </c:pt>
                <c:pt idx="1061">
                  <c:v>0.44</c:v>
                </c:pt>
                <c:pt idx="1062">
                  <c:v>0.3</c:v>
                </c:pt>
                <c:pt idx="1063">
                  <c:v>0.38</c:v>
                </c:pt>
                <c:pt idx="1064">
                  <c:v>0.63</c:v>
                </c:pt>
                <c:pt idx="1065">
                  <c:v>0.15</c:v>
                </c:pt>
                <c:pt idx="1066">
                  <c:v>0.6</c:v>
                </c:pt>
                <c:pt idx="1067">
                  <c:v>0.1</c:v>
                </c:pt>
                <c:pt idx="1068">
                  <c:v>0.78</c:v>
                </c:pt>
                <c:pt idx="1069">
                  <c:v>0.42</c:v>
                </c:pt>
                <c:pt idx="1070">
                  <c:v>0.25</c:v>
                </c:pt>
                <c:pt idx="1071">
                  <c:v>0</c:v>
                </c:pt>
                <c:pt idx="1072">
                  <c:v>0</c:v>
                </c:pt>
                <c:pt idx="1073">
                  <c:v>0.47</c:v>
                </c:pt>
                <c:pt idx="1074">
                  <c:v>0.55000000000000004</c:v>
                </c:pt>
                <c:pt idx="1075">
                  <c:v>0.36</c:v>
                </c:pt>
                <c:pt idx="1076">
                  <c:v>0.73</c:v>
                </c:pt>
                <c:pt idx="1077">
                  <c:v>0.66</c:v>
                </c:pt>
                <c:pt idx="1078">
                  <c:v>0.53</c:v>
                </c:pt>
                <c:pt idx="1079">
                  <c:v>0.46</c:v>
                </c:pt>
                <c:pt idx="1080">
                  <c:v>0.24</c:v>
                </c:pt>
                <c:pt idx="1081">
                  <c:v>0.34</c:v>
                </c:pt>
                <c:pt idx="1082">
                  <c:v>0.34</c:v>
                </c:pt>
                <c:pt idx="1083">
                  <c:v>0.5</c:v>
                </c:pt>
                <c:pt idx="1084">
                  <c:v>0.14000000000000001</c:v>
                </c:pt>
                <c:pt idx="1085">
                  <c:v>0.36</c:v>
                </c:pt>
                <c:pt idx="1086">
                  <c:v>0.56999999999999995</c:v>
                </c:pt>
                <c:pt idx="1087">
                  <c:v>0.46</c:v>
                </c:pt>
                <c:pt idx="1088">
                  <c:v>0.7</c:v>
                </c:pt>
                <c:pt idx="1089">
                  <c:v>0.42</c:v>
                </c:pt>
                <c:pt idx="1090">
                  <c:v>0.08</c:v>
                </c:pt>
                <c:pt idx="1091">
                  <c:v>0.62</c:v>
                </c:pt>
                <c:pt idx="1092">
                  <c:v>0.14000000000000001</c:v>
                </c:pt>
                <c:pt idx="1093">
                  <c:v>0.6</c:v>
                </c:pt>
                <c:pt idx="1094">
                  <c:v>0.47</c:v>
                </c:pt>
                <c:pt idx="1095">
                  <c:v>0.47</c:v>
                </c:pt>
                <c:pt idx="1096">
                  <c:v>0.71</c:v>
                </c:pt>
                <c:pt idx="1097">
                  <c:v>0.42</c:v>
                </c:pt>
                <c:pt idx="1098">
                  <c:v>0.55000000000000004</c:v>
                </c:pt>
                <c:pt idx="1099">
                  <c:v>0.31</c:v>
                </c:pt>
                <c:pt idx="1100">
                  <c:v>0.23</c:v>
                </c:pt>
                <c:pt idx="1101">
                  <c:v>0.31</c:v>
                </c:pt>
                <c:pt idx="1102">
                  <c:v>0.42</c:v>
                </c:pt>
                <c:pt idx="1103">
                  <c:v>0.12</c:v>
                </c:pt>
                <c:pt idx="1104">
                  <c:v>0.41</c:v>
                </c:pt>
                <c:pt idx="1105">
                  <c:v>0.28000000000000003</c:v>
                </c:pt>
                <c:pt idx="1106">
                  <c:v>0.66</c:v>
                </c:pt>
                <c:pt idx="1107">
                  <c:v>0.38</c:v>
                </c:pt>
                <c:pt idx="1108">
                  <c:v>0.41</c:v>
                </c:pt>
                <c:pt idx="1109">
                  <c:v>0.19</c:v>
                </c:pt>
                <c:pt idx="1110">
                  <c:v>0.12</c:v>
                </c:pt>
                <c:pt idx="1111">
                  <c:v>0.17</c:v>
                </c:pt>
                <c:pt idx="1112">
                  <c:v>0.16</c:v>
                </c:pt>
                <c:pt idx="1113">
                  <c:v>0.55000000000000004</c:v>
                </c:pt>
                <c:pt idx="1114">
                  <c:v>0.48</c:v>
                </c:pt>
                <c:pt idx="1115">
                  <c:v>0.03</c:v>
                </c:pt>
                <c:pt idx="1116">
                  <c:v>0.28000000000000003</c:v>
                </c:pt>
                <c:pt idx="1117">
                  <c:v>0.43</c:v>
                </c:pt>
                <c:pt idx="1118">
                  <c:v>0.5</c:v>
                </c:pt>
                <c:pt idx="1119">
                  <c:v>0.6</c:v>
                </c:pt>
                <c:pt idx="1120">
                  <c:v>0.31</c:v>
                </c:pt>
                <c:pt idx="1121">
                  <c:v>0.31</c:v>
                </c:pt>
                <c:pt idx="1122">
                  <c:v>0.62</c:v>
                </c:pt>
                <c:pt idx="1123">
                  <c:v>0.45</c:v>
                </c:pt>
                <c:pt idx="1124">
                  <c:v>0.43</c:v>
                </c:pt>
                <c:pt idx="1125">
                  <c:v>0.33</c:v>
                </c:pt>
                <c:pt idx="1126">
                  <c:v>0.55000000000000004</c:v>
                </c:pt>
                <c:pt idx="1127">
                  <c:v>0.48</c:v>
                </c:pt>
                <c:pt idx="1128">
                  <c:v>0.49</c:v>
                </c:pt>
                <c:pt idx="1129">
                  <c:v>0.43</c:v>
                </c:pt>
                <c:pt idx="1130">
                  <c:v>0.22</c:v>
                </c:pt>
                <c:pt idx="1131">
                  <c:v>0</c:v>
                </c:pt>
                <c:pt idx="1132">
                  <c:v>0</c:v>
                </c:pt>
                <c:pt idx="1133">
                  <c:v>0</c:v>
                </c:pt>
                <c:pt idx="1134">
                  <c:v>0</c:v>
                </c:pt>
                <c:pt idx="1135">
                  <c:v>0</c:v>
                </c:pt>
                <c:pt idx="1136">
                  <c:v>0</c:v>
                </c:pt>
                <c:pt idx="1137">
                  <c:v>0</c:v>
                </c:pt>
                <c:pt idx="1138">
                  <c:v>0</c:v>
                </c:pt>
                <c:pt idx="1139">
                  <c:v>0</c:v>
                </c:pt>
                <c:pt idx="1140">
                  <c:v>0</c:v>
                </c:pt>
                <c:pt idx="1141">
                  <c:v>0.69</c:v>
                </c:pt>
                <c:pt idx="1142">
                  <c:v>0.13</c:v>
                </c:pt>
                <c:pt idx="1143">
                  <c:v>0.51</c:v>
                </c:pt>
                <c:pt idx="1144">
                  <c:v>0.53</c:v>
                </c:pt>
                <c:pt idx="1145">
                  <c:v>0.35</c:v>
                </c:pt>
                <c:pt idx="1146">
                  <c:v>0.45</c:v>
                </c:pt>
                <c:pt idx="1147">
                  <c:v>0.78</c:v>
                </c:pt>
                <c:pt idx="1148">
                  <c:v>0.63</c:v>
                </c:pt>
                <c:pt idx="1149">
                  <c:v>0.2</c:v>
                </c:pt>
                <c:pt idx="1150">
                  <c:v>0.59</c:v>
                </c:pt>
                <c:pt idx="1151">
                  <c:v>0.43</c:v>
                </c:pt>
                <c:pt idx="1152">
                  <c:v>0.25</c:v>
                </c:pt>
                <c:pt idx="1153">
                  <c:v>0.44</c:v>
                </c:pt>
                <c:pt idx="1154">
                  <c:v>0.53</c:v>
                </c:pt>
                <c:pt idx="1155">
                  <c:v>0.53</c:v>
                </c:pt>
                <c:pt idx="1156">
                  <c:v>0.41</c:v>
                </c:pt>
                <c:pt idx="1157">
                  <c:v>0.66</c:v>
                </c:pt>
                <c:pt idx="1158">
                  <c:v>0.22</c:v>
                </c:pt>
                <c:pt idx="1159">
                  <c:v>0.65</c:v>
                </c:pt>
                <c:pt idx="1160">
                  <c:v>0.55000000000000004</c:v>
                </c:pt>
                <c:pt idx="1161">
                  <c:v>0.5</c:v>
                </c:pt>
                <c:pt idx="1162">
                  <c:v>0.63</c:v>
                </c:pt>
                <c:pt idx="1163">
                  <c:v>0.56999999999999995</c:v>
                </c:pt>
                <c:pt idx="1164">
                  <c:v>0.35</c:v>
                </c:pt>
                <c:pt idx="1165">
                  <c:v>0.59</c:v>
                </c:pt>
                <c:pt idx="1166">
                  <c:v>0.41</c:v>
                </c:pt>
                <c:pt idx="1167">
                  <c:v>0.45</c:v>
                </c:pt>
                <c:pt idx="1168">
                  <c:v>0.63</c:v>
                </c:pt>
                <c:pt idx="1169">
                  <c:v>0.2</c:v>
                </c:pt>
                <c:pt idx="1170">
                  <c:v>0.43</c:v>
                </c:pt>
                <c:pt idx="1171">
                  <c:v>0.47</c:v>
                </c:pt>
                <c:pt idx="1172">
                  <c:v>0.28000000000000003</c:v>
                </c:pt>
                <c:pt idx="1173">
                  <c:v>0.47</c:v>
                </c:pt>
                <c:pt idx="1174">
                  <c:v>0.49</c:v>
                </c:pt>
                <c:pt idx="1175">
                  <c:v>0.37</c:v>
                </c:pt>
                <c:pt idx="1176">
                  <c:v>0.17</c:v>
                </c:pt>
                <c:pt idx="1177">
                  <c:v>0.6</c:v>
                </c:pt>
                <c:pt idx="1178">
                  <c:v>0.43</c:v>
                </c:pt>
                <c:pt idx="1179">
                  <c:v>0.73</c:v>
                </c:pt>
                <c:pt idx="1180">
                  <c:v>0.9</c:v>
                </c:pt>
                <c:pt idx="1181">
                  <c:v>0.56000000000000005</c:v>
                </c:pt>
                <c:pt idx="1182">
                  <c:v>0.75</c:v>
                </c:pt>
                <c:pt idx="1183">
                  <c:v>0.33</c:v>
                </c:pt>
                <c:pt idx="1184">
                  <c:v>0.56000000000000005</c:v>
                </c:pt>
                <c:pt idx="1185">
                  <c:v>0.17</c:v>
                </c:pt>
                <c:pt idx="1186">
                  <c:v>0.27</c:v>
                </c:pt>
                <c:pt idx="1187">
                  <c:v>0.15</c:v>
                </c:pt>
                <c:pt idx="1188">
                  <c:v>0.05</c:v>
                </c:pt>
                <c:pt idx="1189">
                  <c:v>0.5</c:v>
                </c:pt>
                <c:pt idx="1190">
                  <c:v>0.1</c:v>
                </c:pt>
                <c:pt idx="1191">
                  <c:v>0.43</c:v>
                </c:pt>
                <c:pt idx="1192">
                  <c:v>0.24</c:v>
                </c:pt>
                <c:pt idx="1193">
                  <c:v>0.38</c:v>
                </c:pt>
                <c:pt idx="1194">
                  <c:v>0.38</c:v>
                </c:pt>
                <c:pt idx="1195">
                  <c:v>0.14000000000000001</c:v>
                </c:pt>
                <c:pt idx="1196">
                  <c:v>0.55000000000000004</c:v>
                </c:pt>
                <c:pt idx="1197">
                  <c:v>0.14000000000000001</c:v>
                </c:pt>
                <c:pt idx="1198">
                  <c:v>0.66</c:v>
                </c:pt>
                <c:pt idx="1199">
                  <c:v>0.31</c:v>
                </c:pt>
                <c:pt idx="1200">
                  <c:v>0.44</c:v>
                </c:pt>
                <c:pt idx="1201">
                  <c:v>0.22</c:v>
                </c:pt>
                <c:pt idx="1202">
                  <c:v>0.51</c:v>
                </c:pt>
                <c:pt idx="1203">
                  <c:v>0.7</c:v>
                </c:pt>
                <c:pt idx="1204">
                  <c:v>0.24</c:v>
                </c:pt>
                <c:pt idx="1205">
                  <c:v>0.5</c:v>
                </c:pt>
                <c:pt idx="1206">
                  <c:v>0.22</c:v>
                </c:pt>
                <c:pt idx="1207">
                  <c:v>0.55000000000000004</c:v>
                </c:pt>
                <c:pt idx="1208">
                  <c:v>0.21</c:v>
                </c:pt>
                <c:pt idx="1209">
                  <c:v>0.49</c:v>
                </c:pt>
                <c:pt idx="1210">
                  <c:v>0.42</c:v>
                </c:pt>
                <c:pt idx="1211">
                  <c:v>0.21</c:v>
                </c:pt>
                <c:pt idx="1212">
                  <c:v>0.3</c:v>
                </c:pt>
                <c:pt idx="1213">
                  <c:v>0.56999999999999995</c:v>
                </c:pt>
                <c:pt idx="1214">
                  <c:v>0.1</c:v>
                </c:pt>
                <c:pt idx="1215">
                  <c:v>0.42</c:v>
                </c:pt>
                <c:pt idx="1216">
                  <c:v>0.13</c:v>
                </c:pt>
                <c:pt idx="1217">
                  <c:v>0.55000000000000004</c:v>
                </c:pt>
                <c:pt idx="1218">
                  <c:v>0.18</c:v>
                </c:pt>
                <c:pt idx="1219">
                  <c:v>0.68</c:v>
                </c:pt>
                <c:pt idx="1220">
                  <c:v>0.38</c:v>
                </c:pt>
                <c:pt idx="1221">
                  <c:v>0.59</c:v>
                </c:pt>
                <c:pt idx="1222">
                  <c:v>0.47</c:v>
                </c:pt>
                <c:pt idx="1223">
                  <c:v>0.55000000000000004</c:v>
                </c:pt>
                <c:pt idx="1224">
                  <c:v>0.05</c:v>
                </c:pt>
                <c:pt idx="1225">
                  <c:v>0.12</c:v>
                </c:pt>
                <c:pt idx="1226">
                  <c:v>0.27</c:v>
                </c:pt>
                <c:pt idx="1227">
                  <c:v>0.34</c:v>
                </c:pt>
                <c:pt idx="1228">
                  <c:v>0.24</c:v>
                </c:pt>
                <c:pt idx="1229">
                  <c:v>0.1</c:v>
                </c:pt>
                <c:pt idx="1230">
                  <c:v>0.51</c:v>
                </c:pt>
                <c:pt idx="1231">
                  <c:v>0.4</c:v>
                </c:pt>
                <c:pt idx="1232">
                  <c:v>0.76</c:v>
                </c:pt>
                <c:pt idx="1233">
                  <c:v>0.24</c:v>
                </c:pt>
                <c:pt idx="1234">
                  <c:v>0.39</c:v>
                </c:pt>
                <c:pt idx="1235">
                  <c:v>0.43</c:v>
                </c:pt>
                <c:pt idx="1236">
                  <c:v>0.28000000000000003</c:v>
                </c:pt>
                <c:pt idx="1237">
                  <c:v>0.2</c:v>
                </c:pt>
                <c:pt idx="1238">
                  <c:v>0.27</c:v>
                </c:pt>
                <c:pt idx="1239">
                  <c:v>0.31</c:v>
                </c:pt>
                <c:pt idx="1240">
                  <c:v>0.39</c:v>
                </c:pt>
                <c:pt idx="1241">
                  <c:v>0.39</c:v>
                </c:pt>
                <c:pt idx="1242">
                  <c:v>0.44</c:v>
                </c:pt>
                <c:pt idx="1243">
                  <c:v>0.53</c:v>
                </c:pt>
                <c:pt idx="1244">
                  <c:v>0.73</c:v>
                </c:pt>
                <c:pt idx="1245">
                  <c:v>0.57999999999999996</c:v>
                </c:pt>
                <c:pt idx="1246">
                  <c:v>0.47</c:v>
                </c:pt>
                <c:pt idx="1247">
                  <c:v>0.04</c:v>
                </c:pt>
                <c:pt idx="1248">
                  <c:v>0.25</c:v>
                </c:pt>
                <c:pt idx="1249">
                  <c:v>0.33</c:v>
                </c:pt>
                <c:pt idx="1250">
                  <c:v>0.33</c:v>
                </c:pt>
                <c:pt idx="1251">
                  <c:v>0.32</c:v>
                </c:pt>
                <c:pt idx="1252">
                  <c:v>0</c:v>
                </c:pt>
                <c:pt idx="1253">
                  <c:v>0</c:v>
                </c:pt>
                <c:pt idx="1254">
                  <c:v>0</c:v>
                </c:pt>
                <c:pt idx="1255">
                  <c:v>0.46</c:v>
                </c:pt>
                <c:pt idx="1256">
                  <c:v>0.73</c:v>
                </c:pt>
                <c:pt idx="1257">
                  <c:v>0.7</c:v>
                </c:pt>
                <c:pt idx="1258">
                  <c:v>0.61</c:v>
                </c:pt>
                <c:pt idx="1259">
                  <c:v>0.8</c:v>
                </c:pt>
                <c:pt idx="1260">
                  <c:v>0.42</c:v>
                </c:pt>
                <c:pt idx="1261">
                  <c:v>0.8</c:v>
                </c:pt>
                <c:pt idx="1262">
                  <c:v>0.52</c:v>
                </c:pt>
                <c:pt idx="1263">
                  <c:v>0.28999999999999998</c:v>
                </c:pt>
                <c:pt idx="1264">
                  <c:v>0.63</c:v>
                </c:pt>
                <c:pt idx="1265">
                  <c:v>0.28999999999999998</c:v>
                </c:pt>
                <c:pt idx="1266">
                  <c:v>0.59</c:v>
                </c:pt>
                <c:pt idx="1267">
                  <c:v>0.52</c:v>
                </c:pt>
                <c:pt idx="1268">
                  <c:v>0.42</c:v>
                </c:pt>
                <c:pt idx="1269">
                  <c:v>0.82</c:v>
                </c:pt>
                <c:pt idx="1270">
                  <c:v>0.75</c:v>
                </c:pt>
                <c:pt idx="1271">
                  <c:v>0.75</c:v>
                </c:pt>
                <c:pt idx="1272">
                  <c:v>0.79</c:v>
                </c:pt>
                <c:pt idx="1273">
                  <c:v>0.63</c:v>
                </c:pt>
                <c:pt idx="1274">
                  <c:v>0.54</c:v>
                </c:pt>
                <c:pt idx="1275">
                  <c:v>0.16</c:v>
                </c:pt>
                <c:pt idx="1276">
                  <c:v>0.18</c:v>
                </c:pt>
                <c:pt idx="1277">
                  <c:v>0.67</c:v>
                </c:pt>
                <c:pt idx="1278">
                  <c:v>0.02</c:v>
                </c:pt>
                <c:pt idx="1279">
                  <c:v>0.15</c:v>
                </c:pt>
                <c:pt idx="1280">
                  <c:v>0.4</c:v>
                </c:pt>
                <c:pt idx="1281">
                  <c:v>0.3</c:v>
                </c:pt>
                <c:pt idx="1282">
                  <c:v>0.54</c:v>
                </c:pt>
                <c:pt idx="1283">
                  <c:v>0.2</c:v>
                </c:pt>
                <c:pt idx="1284">
                  <c:v>0.49</c:v>
                </c:pt>
                <c:pt idx="1285">
                  <c:v>0.5</c:v>
                </c:pt>
                <c:pt idx="1286">
                  <c:v>0.41</c:v>
                </c:pt>
                <c:pt idx="1287">
                  <c:v>0.28000000000000003</c:v>
                </c:pt>
                <c:pt idx="1288">
                  <c:v>0.48</c:v>
                </c:pt>
                <c:pt idx="1289">
                  <c:v>0.5</c:v>
                </c:pt>
                <c:pt idx="1290">
                  <c:v>0.02</c:v>
                </c:pt>
                <c:pt idx="1291">
                  <c:v>0.7</c:v>
                </c:pt>
                <c:pt idx="1292">
                  <c:v>0.53</c:v>
                </c:pt>
                <c:pt idx="1293">
                  <c:v>0.62</c:v>
                </c:pt>
                <c:pt idx="1294">
                  <c:v>0.25</c:v>
                </c:pt>
                <c:pt idx="1295">
                  <c:v>0.24</c:v>
                </c:pt>
                <c:pt idx="1296">
                  <c:v>0.23</c:v>
                </c:pt>
                <c:pt idx="1297">
                  <c:v>0.4</c:v>
                </c:pt>
                <c:pt idx="1298">
                  <c:v>0.5</c:v>
                </c:pt>
                <c:pt idx="1299">
                  <c:v>0.17</c:v>
                </c:pt>
                <c:pt idx="1300">
                  <c:v>0.14000000000000001</c:v>
                </c:pt>
                <c:pt idx="1301">
                  <c:v>0.57999999999999996</c:v>
                </c:pt>
                <c:pt idx="1302">
                  <c:v>0.46</c:v>
                </c:pt>
                <c:pt idx="1303">
                  <c:v>0.2</c:v>
                </c:pt>
                <c:pt idx="1304">
                  <c:v>0.51</c:v>
                </c:pt>
                <c:pt idx="1305">
                  <c:v>0.52</c:v>
                </c:pt>
                <c:pt idx="1306">
                  <c:v>0.22</c:v>
                </c:pt>
                <c:pt idx="1307">
                  <c:v>0.73</c:v>
                </c:pt>
                <c:pt idx="1308">
                  <c:v>0.26</c:v>
                </c:pt>
                <c:pt idx="1309">
                  <c:v>0.08</c:v>
                </c:pt>
                <c:pt idx="1310">
                  <c:v>0.27</c:v>
                </c:pt>
                <c:pt idx="1311">
                  <c:v>0.24</c:v>
                </c:pt>
                <c:pt idx="1312">
                  <c:v>0.8</c:v>
                </c:pt>
                <c:pt idx="1313">
                  <c:v>0.38</c:v>
                </c:pt>
                <c:pt idx="1314">
                  <c:v>0</c:v>
                </c:pt>
                <c:pt idx="1315">
                  <c:v>0</c:v>
                </c:pt>
                <c:pt idx="1316">
                  <c:v>0</c:v>
                </c:pt>
                <c:pt idx="1317">
                  <c:v>0</c:v>
                </c:pt>
                <c:pt idx="1318">
                  <c:v>0</c:v>
                </c:pt>
                <c:pt idx="1319">
                  <c:v>0</c:v>
                </c:pt>
                <c:pt idx="1320">
                  <c:v>0</c:v>
                </c:pt>
                <c:pt idx="1321">
                  <c:v>0</c:v>
                </c:pt>
                <c:pt idx="1322">
                  <c:v>0</c:v>
                </c:pt>
                <c:pt idx="1323">
                  <c:v>0.57999999999999996</c:v>
                </c:pt>
                <c:pt idx="1324">
                  <c:v>0.66</c:v>
                </c:pt>
                <c:pt idx="1325">
                  <c:v>0.66</c:v>
                </c:pt>
                <c:pt idx="1326">
                  <c:v>0.55000000000000004</c:v>
                </c:pt>
                <c:pt idx="1327">
                  <c:v>0.46</c:v>
                </c:pt>
                <c:pt idx="1328">
                  <c:v>0.35</c:v>
                </c:pt>
                <c:pt idx="1329">
                  <c:v>0.21</c:v>
                </c:pt>
                <c:pt idx="1330">
                  <c:v>0.31</c:v>
                </c:pt>
                <c:pt idx="1331">
                  <c:v>0.28999999999999998</c:v>
                </c:pt>
                <c:pt idx="1332">
                  <c:v>0.56999999999999995</c:v>
                </c:pt>
                <c:pt idx="1333">
                  <c:v>0.46</c:v>
                </c:pt>
                <c:pt idx="1334">
                  <c:v>0.5</c:v>
                </c:pt>
                <c:pt idx="1335">
                  <c:v>0.8</c:v>
                </c:pt>
                <c:pt idx="1336">
                  <c:v>0.67</c:v>
                </c:pt>
                <c:pt idx="1337">
                  <c:v>0.28000000000000003</c:v>
                </c:pt>
                <c:pt idx="1338">
                  <c:v>0.24</c:v>
                </c:pt>
                <c:pt idx="1339">
                  <c:v>0.44</c:v>
                </c:pt>
                <c:pt idx="1340">
                  <c:v>0.66</c:v>
                </c:pt>
                <c:pt idx="1341">
                  <c:v>0.56000000000000005</c:v>
                </c:pt>
                <c:pt idx="1342">
                  <c:v>0.62</c:v>
                </c:pt>
                <c:pt idx="1343">
                  <c:v>0.56000000000000005</c:v>
                </c:pt>
                <c:pt idx="1344">
                  <c:v>0.56999999999999995</c:v>
                </c:pt>
                <c:pt idx="1345">
                  <c:v>0.28000000000000003</c:v>
                </c:pt>
                <c:pt idx="1346">
                  <c:v>0.44</c:v>
                </c:pt>
                <c:pt idx="1347">
                  <c:v>0.75</c:v>
                </c:pt>
                <c:pt idx="1348">
                  <c:v>0.8</c:v>
                </c:pt>
                <c:pt idx="1349">
                  <c:v>0.75</c:v>
                </c:pt>
                <c:pt idx="1350">
                  <c:v>0.5</c:v>
                </c:pt>
              </c:numCache>
            </c:numRef>
          </c:xVal>
          <c:yVal>
            <c:numRef>
              <c:f>amazon_dataset!$H$2</c:f>
              <c:numCache>
                <c:formatCode>General</c:formatCode>
                <c:ptCount val="1"/>
                <c:pt idx="0">
                  <c:v>2</c:v>
                </c:pt>
              </c:numCache>
            </c:numRef>
          </c:yVal>
          <c:smooth val="0"/>
        </c:ser>
        <c:ser>
          <c:idx val="1"/>
          <c:order val="1"/>
          <c:spPr>
            <a:ln w="25400" cap="flat" cmpd="sng" algn="ctr">
              <a:noFill/>
              <a:prstDash val="sysDot"/>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trendline>
            <c:spPr>
              <a:ln w="9525" cap="rnd">
                <a:solidFill>
                  <a:schemeClr val="accent2"/>
                </a:solidFill>
              </a:ln>
              <a:effectLst/>
            </c:spPr>
            <c:trendlineType val="linear"/>
            <c:dispRSqr val="0"/>
            <c:dispEq val="0"/>
          </c:trendline>
          <c:trendline>
            <c:spPr>
              <a:ln w="9525" cap="rnd">
                <a:solidFill>
                  <a:schemeClr val="accent2"/>
                </a:solidFill>
              </a:ln>
              <a:effectLst/>
            </c:spPr>
            <c:trendlineType val="linear"/>
            <c:dispRSqr val="1"/>
            <c:dispEq val="1"/>
            <c:trendlineLbl>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rendlineLbl>
          </c:trendline>
          <c:xVal>
            <c:numRef>
              <c:f>amazon_dataset!$F$2:$F$1352</c:f>
              <c:numCache>
                <c:formatCode>0%</c:formatCode>
                <c:ptCount val="1351"/>
                <c:pt idx="0">
                  <c:v>0.48</c:v>
                </c:pt>
                <c:pt idx="1">
                  <c:v>0.55000000000000004</c:v>
                </c:pt>
                <c:pt idx="2">
                  <c:v>0.46</c:v>
                </c:pt>
                <c:pt idx="3">
                  <c:v>0.86</c:v>
                </c:pt>
                <c:pt idx="4">
                  <c:v>0.77</c:v>
                </c:pt>
                <c:pt idx="5">
                  <c:v>0.72</c:v>
                </c:pt>
                <c:pt idx="6">
                  <c:v>0.6</c:v>
                </c:pt>
                <c:pt idx="7">
                  <c:v>0.8</c:v>
                </c:pt>
                <c:pt idx="8">
                  <c:v>0.74</c:v>
                </c:pt>
                <c:pt idx="9">
                  <c:v>0.56999999999999995</c:v>
                </c:pt>
                <c:pt idx="10">
                  <c:v>0.38</c:v>
                </c:pt>
                <c:pt idx="11">
                  <c:v>0.52</c:v>
                </c:pt>
                <c:pt idx="12">
                  <c:v>0.77</c:v>
                </c:pt>
                <c:pt idx="13">
                  <c:v>0.8</c:v>
                </c:pt>
                <c:pt idx="14">
                  <c:v>0.4</c:v>
                </c:pt>
                <c:pt idx="15">
                  <c:v>0.59</c:v>
                </c:pt>
                <c:pt idx="16">
                  <c:v>0.67</c:v>
                </c:pt>
                <c:pt idx="17">
                  <c:v>0.6</c:v>
                </c:pt>
                <c:pt idx="18">
                  <c:v>0.6</c:v>
                </c:pt>
                <c:pt idx="19">
                  <c:v>0.48</c:v>
                </c:pt>
                <c:pt idx="20">
                  <c:v>0.54</c:v>
                </c:pt>
                <c:pt idx="21">
                  <c:v>0.78</c:v>
                </c:pt>
                <c:pt idx="22">
                  <c:v>0.77</c:v>
                </c:pt>
                <c:pt idx="23">
                  <c:v>0.78</c:v>
                </c:pt>
                <c:pt idx="24">
                  <c:v>0.6</c:v>
                </c:pt>
                <c:pt idx="25">
                  <c:v>0.88</c:v>
                </c:pt>
                <c:pt idx="26">
                  <c:v>0.5</c:v>
                </c:pt>
                <c:pt idx="27">
                  <c:v>0.51</c:v>
                </c:pt>
                <c:pt idx="28">
                  <c:v>0.6</c:v>
                </c:pt>
                <c:pt idx="29">
                  <c:v>0.49</c:v>
                </c:pt>
                <c:pt idx="30">
                  <c:v>0.22</c:v>
                </c:pt>
                <c:pt idx="31">
                  <c:v>0.62</c:v>
                </c:pt>
                <c:pt idx="32">
                  <c:v>0.38</c:v>
                </c:pt>
                <c:pt idx="33">
                  <c:v>0.56000000000000005</c:v>
                </c:pt>
                <c:pt idx="34">
                  <c:v>0.64</c:v>
                </c:pt>
                <c:pt idx="35">
                  <c:v>0.43</c:v>
                </c:pt>
                <c:pt idx="36">
                  <c:v>0.1</c:v>
                </c:pt>
                <c:pt idx="37">
                  <c:v>0.62</c:v>
                </c:pt>
                <c:pt idx="38">
                  <c:v>0.44</c:v>
                </c:pt>
                <c:pt idx="39">
                  <c:v>0.53</c:v>
                </c:pt>
                <c:pt idx="40">
                  <c:v>0.76</c:v>
                </c:pt>
                <c:pt idx="41">
                  <c:v>0.65</c:v>
                </c:pt>
                <c:pt idx="42">
                  <c:v>0.61</c:v>
                </c:pt>
                <c:pt idx="43">
                  <c:v>0.75</c:v>
                </c:pt>
                <c:pt idx="44">
                  <c:v>0.56999999999999995</c:v>
                </c:pt>
                <c:pt idx="45">
                  <c:v>0.23</c:v>
                </c:pt>
                <c:pt idx="46">
                  <c:v>0.67</c:v>
                </c:pt>
                <c:pt idx="47">
                  <c:v>0.44</c:v>
                </c:pt>
                <c:pt idx="48">
                  <c:v>0.28000000000000003</c:v>
                </c:pt>
                <c:pt idx="49">
                  <c:v>0.62</c:v>
                </c:pt>
                <c:pt idx="50">
                  <c:v>0.63</c:v>
                </c:pt>
                <c:pt idx="51">
                  <c:v>0.33</c:v>
                </c:pt>
                <c:pt idx="52">
                  <c:v>0.3</c:v>
                </c:pt>
                <c:pt idx="53">
                  <c:v>0.87</c:v>
                </c:pt>
                <c:pt idx="54">
                  <c:v>0.8</c:v>
                </c:pt>
                <c:pt idx="55">
                  <c:v>0.85</c:v>
                </c:pt>
                <c:pt idx="56">
                  <c:v>0.82</c:v>
                </c:pt>
                <c:pt idx="57">
                  <c:v>0.08</c:v>
                </c:pt>
                <c:pt idx="58">
                  <c:v>0.76</c:v>
                </c:pt>
                <c:pt idx="59">
                  <c:v>0.35</c:v>
                </c:pt>
                <c:pt idx="60">
                  <c:v>0.78</c:v>
                </c:pt>
                <c:pt idx="61">
                  <c:v>0.54</c:v>
                </c:pt>
                <c:pt idx="62">
                  <c:v>0.45</c:v>
                </c:pt>
                <c:pt idx="63">
                  <c:v>0.64</c:v>
                </c:pt>
                <c:pt idx="64">
                  <c:v>0.53</c:v>
                </c:pt>
                <c:pt idx="65">
                  <c:v>0.39</c:v>
                </c:pt>
                <c:pt idx="66">
                  <c:v>0.5</c:v>
                </c:pt>
                <c:pt idx="67">
                  <c:v>0</c:v>
                </c:pt>
                <c:pt idx="68">
                  <c:v>0.6</c:v>
                </c:pt>
                <c:pt idx="69">
                  <c:v>0.66</c:v>
                </c:pt>
                <c:pt idx="70">
                  <c:v>0.35</c:v>
                </c:pt>
                <c:pt idx="71">
                  <c:v>0.66</c:v>
                </c:pt>
                <c:pt idx="72">
                  <c:v>0.56000000000000005</c:v>
                </c:pt>
                <c:pt idx="73">
                  <c:v>0.76</c:v>
                </c:pt>
                <c:pt idx="74">
                  <c:v>0.84</c:v>
                </c:pt>
                <c:pt idx="75">
                  <c:v>0.57999999999999996</c:v>
                </c:pt>
                <c:pt idx="76">
                  <c:v>0.18</c:v>
                </c:pt>
                <c:pt idx="77">
                  <c:v>0.85</c:v>
                </c:pt>
                <c:pt idx="78">
                  <c:v>0.73</c:v>
                </c:pt>
                <c:pt idx="79">
                  <c:v>0.67</c:v>
                </c:pt>
                <c:pt idx="80">
                  <c:v>0.6</c:v>
                </c:pt>
                <c:pt idx="81">
                  <c:v>0.43</c:v>
                </c:pt>
                <c:pt idx="82">
                  <c:v>0.16</c:v>
                </c:pt>
                <c:pt idx="83">
                  <c:v>0.51</c:v>
                </c:pt>
                <c:pt idx="84">
                  <c:v>0.28999999999999998</c:v>
                </c:pt>
                <c:pt idx="85">
                  <c:v>0.45</c:v>
                </c:pt>
                <c:pt idx="86">
                  <c:v>0.55000000000000004</c:v>
                </c:pt>
                <c:pt idx="87">
                  <c:v>0.11</c:v>
                </c:pt>
                <c:pt idx="88">
                  <c:v>0.36</c:v>
                </c:pt>
                <c:pt idx="89">
                  <c:v>0.57999999999999996</c:v>
                </c:pt>
                <c:pt idx="90">
                  <c:v>0.52</c:v>
                </c:pt>
                <c:pt idx="91">
                  <c:v>0.4</c:v>
                </c:pt>
                <c:pt idx="92">
                  <c:v>0.62</c:v>
                </c:pt>
                <c:pt idx="93">
                  <c:v>0.71</c:v>
                </c:pt>
                <c:pt idx="94">
                  <c:v>0.35</c:v>
                </c:pt>
                <c:pt idx="95">
                  <c:v>0.78</c:v>
                </c:pt>
                <c:pt idx="96">
                  <c:v>0.31</c:v>
                </c:pt>
                <c:pt idx="97">
                  <c:v>0.38</c:v>
                </c:pt>
                <c:pt idx="98">
                  <c:v>0.43</c:v>
                </c:pt>
                <c:pt idx="99">
                  <c:v>0.59</c:v>
                </c:pt>
                <c:pt idx="100">
                  <c:v>0.28000000000000003</c:v>
                </c:pt>
                <c:pt idx="101">
                  <c:v>0.44</c:v>
                </c:pt>
                <c:pt idx="102">
                  <c:v>0.54</c:v>
                </c:pt>
                <c:pt idx="103">
                  <c:v>0.78</c:v>
                </c:pt>
                <c:pt idx="104">
                  <c:v>0.17</c:v>
                </c:pt>
                <c:pt idx="105">
                  <c:v>0.65</c:v>
                </c:pt>
                <c:pt idx="106">
                  <c:v>0.63</c:v>
                </c:pt>
                <c:pt idx="107">
                  <c:v>0.61</c:v>
                </c:pt>
                <c:pt idx="108">
                  <c:v>0.6</c:v>
                </c:pt>
                <c:pt idx="109">
                  <c:v>0.75</c:v>
                </c:pt>
                <c:pt idx="110">
                  <c:v>0.75</c:v>
                </c:pt>
                <c:pt idx="111">
                  <c:v>0.56999999999999995</c:v>
                </c:pt>
                <c:pt idx="112">
                  <c:v>0.44</c:v>
                </c:pt>
                <c:pt idx="113">
                  <c:v>0.5</c:v>
                </c:pt>
                <c:pt idx="114">
                  <c:v>0.71</c:v>
                </c:pt>
                <c:pt idx="115">
                  <c:v>0.45</c:v>
                </c:pt>
                <c:pt idx="116">
                  <c:v>0.75</c:v>
                </c:pt>
                <c:pt idx="117">
                  <c:v>0.57999999999999996</c:v>
                </c:pt>
                <c:pt idx="118">
                  <c:v>0.73</c:v>
                </c:pt>
                <c:pt idx="119">
                  <c:v>0.75</c:v>
                </c:pt>
                <c:pt idx="120">
                  <c:v>0.83</c:v>
                </c:pt>
                <c:pt idx="121">
                  <c:v>0.5</c:v>
                </c:pt>
                <c:pt idx="122">
                  <c:v>0.8</c:v>
                </c:pt>
                <c:pt idx="123">
                  <c:v>0.54</c:v>
                </c:pt>
                <c:pt idx="124">
                  <c:v>0.34</c:v>
                </c:pt>
                <c:pt idx="125">
                  <c:v>0.6</c:v>
                </c:pt>
                <c:pt idx="126">
                  <c:v>0.9</c:v>
                </c:pt>
                <c:pt idx="127">
                  <c:v>0.48</c:v>
                </c:pt>
                <c:pt idx="128">
                  <c:v>0.14000000000000001</c:v>
                </c:pt>
                <c:pt idx="129">
                  <c:v>0.71</c:v>
                </c:pt>
                <c:pt idx="130">
                  <c:v>0.45</c:v>
                </c:pt>
                <c:pt idx="131">
                  <c:v>0.31</c:v>
                </c:pt>
                <c:pt idx="132">
                  <c:v>0.41</c:v>
                </c:pt>
                <c:pt idx="133">
                  <c:v>0.49</c:v>
                </c:pt>
                <c:pt idx="134">
                  <c:v>0.77</c:v>
                </c:pt>
                <c:pt idx="135">
                  <c:v>0.7</c:v>
                </c:pt>
                <c:pt idx="136">
                  <c:v>0.68</c:v>
                </c:pt>
                <c:pt idx="137">
                  <c:v>0.57999999999999996</c:v>
                </c:pt>
                <c:pt idx="138">
                  <c:v>0.57999999999999996</c:v>
                </c:pt>
                <c:pt idx="139">
                  <c:v>0.14000000000000001</c:v>
                </c:pt>
                <c:pt idx="140">
                  <c:v>0.5</c:v>
                </c:pt>
                <c:pt idx="141">
                  <c:v>0.3</c:v>
                </c:pt>
                <c:pt idx="142">
                  <c:v>0</c:v>
                </c:pt>
                <c:pt idx="143">
                  <c:v>0</c:v>
                </c:pt>
                <c:pt idx="144">
                  <c:v>0.69</c:v>
                </c:pt>
                <c:pt idx="145">
                  <c:v>0.75</c:v>
                </c:pt>
                <c:pt idx="146">
                  <c:v>0.59</c:v>
                </c:pt>
                <c:pt idx="147">
                  <c:v>0.63</c:v>
                </c:pt>
                <c:pt idx="148">
                  <c:v>0.7</c:v>
                </c:pt>
                <c:pt idx="149">
                  <c:v>0.59</c:v>
                </c:pt>
                <c:pt idx="150">
                  <c:v>0.67</c:v>
                </c:pt>
                <c:pt idx="151">
                  <c:v>0.83</c:v>
                </c:pt>
                <c:pt idx="152">
                  <c:v>0.43</c:v>
                </c:pt>
                <c:pt idx="153">
                  <c:v>0.6</c:v>
                </c:pt>
                <c:pt idx="154">
                  <c:v>0.5</c:v>
                </c:pt>
                <c:pt idx="155">
                  <c:v>0.6</c:v>
                </c:pt>
                <c:pt idx="156">
                  <c:v>0.61</c:v>
                </c:pt>
                <c:pt idx="157">
                  <c:v>0.75</c:v>
                </c:pt>
                <c:pt idx="158">
                  <c:v>0.66</c:v>
                </c:pt>
                <c:pt idx="159">
                  <c:v>0.75</c:v>
                </c:pt>
                <c:pt idx="160">
                  <c:v>0.75</c:v>
                </c:pt>
                <c:pt idx="161">
                  <c:v>0.75</c:v>
                </c:pt>
                <c:pt idx="162">
                  <c:v>0.33</c:v>
                </c:pt>
                <c:pt idx="163">
                  <c:v>0.65</c:v>
                </c:pt>
                <c:pt idx="164">
                  <c:v>0.65</c:v>
                </c:pt>
                <c:pt idx="165">
                  <c:v>0.28999999999999998</c:v>
                </c:pt>
                <c:pt idx="166">
                  <c:v>0.8</c:v>
                </c:pt>
                <c:pt idx="167">
                  <c:v>0.33</c:v>
                </c:pt>
                <c:pt idx="168">
                  <c:v>0.16</c:v>
                </c:pt>
                <c:pt idx="169">
                  <c:v>0.08</c:v>
                </c:pt>
                <c:pt idx="170">
                  <c:v>0.56999999999999995</c:v>
                </c:pt>
                <c:pt idx="171">
                  <c:v>0.76</c:v>
                </c:pt>
                <c:pt idx="172">
                  <c:v>0.78</c:v>
                </c:pt>
                <c:pt idx="173">
                  <c:v>0.8</c:v>
                </c:pt>
                <c:pt idx="174">
                  <c:v>0.6</c:v>
                </c:pt>
                <c:pt idx="175">
                  <c:v>0.54</c:v>
                </c:pt>
                <c:pt idx="176">
                  <c:v>0.56999999999999995</c:v>
                </c:pt>
                <c:pt idx="177">
                  <c:v>0.5</c:v>
                </c:pt>
                <c:pt idx="178">
                  <c:v>0.47</c:v>
                </c:pt>
                <c:pt idx="179">
                  <c:v>0.85</c:v>
                </c:pt>
                <c:pt idx="180">
                  <c:v>0.56999999999999995</c:v>
                </c:pt>
                <c:pt idx="181">
                  <c:v>0.32</c:v>
                </c:pt>
                <c:pt idx="182">
                  <c:v>0.35</c:v>
                </c:pt>
                <c:pt idx="183">
                  <c:v>0.25</c:v>
                </c:pt>
                <c:pt idx="184">
                  <c:v>0.56999999999999995</c:v>
                </c:pt>
                <c:pt idx="185">
                  <c:v>0.25</c:v>
                </c:pt>
                <c:pt idx="186">
                  <c:v>0.9</c:v>
                </c:pt>
                <c:pt idx="187">
                  <c:v>0.78</c:v>
                </c:pt>
                <c:pt idx="188">
                  <c:v>0.13</c:v>
                </c:pt>
                <c:pt idx="189">
                  <c:v>0.47</c:v>
                </c:pt>
                <c:pt idx="190">
                  <c:v>0.22</c:v>
                </c:pt>
                <c:pt idx="191">
                  <c:v>0.63</c:v>
                </c:pt>
                <c:pt idx="192">
                  <c:v>0.5</c:v>
                </c:pt>
                <c:pt idx="193">
                  <c:v>0.37</c:v>
                </c:pt>
                <c:pt idx="194">
                  <c:v>0.5</c:v>
                </c:pt>
                <c:pt idx="195">
                  <c:v>0.54</c:v>
                </c:pt>
                <c:pt idx="196">
                  <c:v>0.48</c:v>
                </c:pt>
                <c:pt idx="197">
                  <c:v>0.5</c:v>
                </c:pt>
                <c:pt idx="198">
                  <c:v>0.23</c:v>
                </c:pt>
                <c:pt idx="199">
                  <c:v>0.35</c:v>
                </c:pt>
                <c:pt idx="200">
                  <c:v>0.26</c:v>
                </c:pt>
                <c:pt idx="201">
                  <c:v>0.54</c:v>
                </c:pt>
                <c:pt idx="202">
                  <c:v>0.35</c:v>
                </c:pt>
                <c:pt idx="203">
                  <c:v>0.42</c:v>
                </c:pt>
                <c:pt idx="204">
                  <c:v>0.45</c:v>
                </c:pt>
                <c:pt idx="205">
                  <c:v>0.49</c:v>
                </c:pt>
                <c:pt idx="206">
                  <c:v>0.2</c:v>
                </c:pt>
                <c:pt idx="207">
                  <c:v>0.35</c:v>
                </c:pt>
                <c:pt idx="208">
                  <c:v>0.28999999999999998</c:v>
                </c:pt>
                <c:pt idx="209">
                  <c:v>0.46</c:v>
                </c:pt>
                <c:pt idx="210">
                  <c:v>0.5</c:v>
                </c:pt>
                <c:pt idx="211">
                  <c:v>0.47</c:v>
                </c:pt>
                <c:pt idx="212">
                  <c:v>0.34</c:v>
                </c:pt>
                <c:pt idx="213">
                  <c:v>0.5</c:v>
                </c:pt>
                <c:pt idx="214">
                  <c:v>0.06</c:v>
                </c:pt>
                <c:pt idx="215">
                  <c:v>0.55000000000000004</c:v>
                </c:pt>
                <c:pt idx="216">
                  <c:v>0.46</c:v>
                </c:pt>
                <c:pt idx="217">
                  <c:v>0.43</c:v>
                </c:pt>
                <c:pt idx="218">
                  <c:v>0.45</c:v>
                </c:pt>
                <c:pt idx="219">
                  <c:v>0.54</c:v>
                </c:pt>
                <c:pt idx="220">
                  <c:v>0.34</c:v>
                </c:pt>
                <c:pt idx="221">
                  <c:v>0.53</c:v>
                </c:pt>
                <c:pt idx="222">
                  <c:v>0.45</c:v>
                </c:pt>
                <c:pt idx="223">
                  <c:v>0.51</c:v>
                </c:pt>
                <c:pt idx="224">
                  <c:v>0.6</c:v>
                </c:pt>
                <c:pt idx="225">
                  <c:v>0.28999999999999998</c:v>
                </c:pt>
                <c:pt idx="226">
                  <c:v>0</c:v>
                </c:pt>
                <c:pt idx="227">
                  <c:v>0</c:v>
                </c:pt>
                <c:pt idx="228">
                  <c:v>0.9</c:v>
                </c:pt>
                <c:pt idx="229">
                  <c:v>0.85</c:v>
                </c:pt>
                <c:pt idx="230">
                  <c:v>0.8</c:v>
                </c:pt>
                <c:pt idx="231">
                  <c:v>0.85</c:v>
                </c:pt>
                <c:pt idx="232">
                  <c:v>0.57999999999999996</c:v>
                </c:pt>
                <c:pt idx="233">
                  <c:v>0.88</c:v>
                </c:pt>
                <c:pt idx="234">
                  <c:v>0.4</c:v>
                </c:pt>
                <c:pt idx="235">
                  <c:v>0.73</c:v>
                </c:pt>
                <c:pt idx="236">
                  <c:v>0.41</c:v>
                </c:pt>
                <c:pt idx="237">
                  <c:v>0.56000000000000005</c:v>
                </c:pt>
                <c:pt idx="238">
                  <c:v>0.63</c:v>
                </c:pt>
                <c:pt idx="239">
                  <c:v>0.75</c:v>
                </c:pt>
                <c:pt idx="240">
                  <c:v>0.53</c:v>
                </c:pt>
                <c:pt idx="241">
                  <c:v>0.75</c:v>
                </c:pt>
                <c:pt idx="242">
                  <c:v>0.42</c:v>
                </c:pt>
                <c:pt idx="243">
                  <c:v>0.43</c:v>
                </c:pt>
                <c:pt idx="244">
                  <c:v>0.77</c:v>
                </c:pt>
                <c:pt idx="245">
                  <c:v>0.89</c:v>
                </c:pt>
                <c:pt idx="246">
                  <c:v>0.87</c:v>
                </c:pt>
                <c:pt idx="247">
                  <c:v>0.38</c:v>
                </c:pt>
                <c:pt idx="248">
                  <c:v>0.88</c:v>
                </c:pt>
                <c:pt idx="249">
                  <c:v>0.5</c:v>
                </c:pt>
                <c:pt idx="250">
                  <c:v>0.38</c:v>
                </c:pt>
                <c:pt idx="251">
                  <c:v>0.56999999999999995</c:v>
                </c:pt>
                <c:pt idx="252">
                  <c:v>0.51</c:v>
                </c:pt>
                <c:pt idx="253">
                  <c:v>0.79</c:v>
                </c:pt>
                <c:pt idx="254">
                  <c:v>0.76</c:v>
                </c:pt>
                <c:pt idx="255">
                  <c:v>0.65</c:v>
                </c:pt>
                <c:pt idx="256">
                  <c:v>0.2</c:v>
                </c:pt>
                <c:pt idx="257">
                  <c:v>0.22</c:v>
                </c:pt>
                <c:pt idx="258">
                  <c:v>0.21</c:v>
                </c:pt>
                <c:pt idx="259">
                  <c:v>0.79</c:v>
                </c:pt>
                <c:pt idx="260">
                  <c:v>0.13</c:v>
                </c:pt>
                <c:pt idx="261">
                  <c:v>0.6</c:v>
                </c:pt>
                <c:pt idx="262">
                  <c:v>0.79</c:v>
                </c:pt>
                <c:pt idx="263">
                  <c:v>0.57999999999999996</c:v>
                </c:pt>
                <c:pt idx="264">
                  <c:v>0.13</c:v>
                </c:pt>
                <c:pt idx="265">
                  <c:v>0.13</c:v>
                </c:pt>
                <c:pt idx="266">
                  <c:v>0.27</c:v>
                </c:pt>
                <c:pt idx="267">
                  <c:v>0.88</c:v>
                </c:pt>
                <c:pt idx="268">
                  <c:v>0.6</c:v>
                </c:pt>
                <c:pt idx="269">
                  <c:v>0.28999999999999998</c:v>
                </c:pt>
                <c:pt idx="270">
                  <c:v>0.67</c:v>
                </c:pt>
                <c:pt idx="271">
                  <c:v>0.5</c:v>
                </c:pt>
                <c:pt idx="272">
                  <c:v>0.67</c:v>
                </c:pt>
                <c:pt idx="273">
                  <c:v>0.21</c:v>
                </c:pt>
                <c:pt idx="274">
                  <c:v>0.75</c:v>
                </c:pt>
                <c:pt idx="275">
                  <c:v>0.6</c:v>
                </c:pt>
                <c:pt idx="276">
                  <c:v>0.54</c:v>
                </c:pt>
                <c:pt idx="277">
                  <c:v>0.63</c:v>
                </c:pt>
                <c:pt idx="278">
                  <c:v>0.45</c:v>
                </c:pt>
                <c:pt idx="279">
                  <c:v>0.36</c:v>
                </c:pt>
                <c:pt idx="280">
                  <c:v>0.8</c:v>
                </c:pt>
                <c:pt idx="281">
                  <c:v>0.5</c:v>
                </c:pt>
                <c:pt idx="282">
                  <c:v>0.55000000000000004</c:v>
                </c:pt>
                <c:pt idx="283">
                  <c:v>0.85</c:v>
                </c:pt>
                <c:pt idx="284">
                  <c:v>0.53</c:v>
                </c:pt>
                <c:pt idx="285">
                  <c:v>0.2</c:v>
                </c:pt>
                <c:pt idx="286">
                  <c:v>0.38</c:v>
                </c:pt>
                <c:pt idx="287">
                  <c:v>0.62</c:v>
                </c:pt>
                <c:pt idx="288">
                  <c:v>0.65</c:v>
                </c:pt>
                <c:pt idx="289">
                  <c:v>0.74</c:v>
                </c:pt>
                <c:pt idx="290">
                  <c:v>0.36</c:v>
                </c:pt>
                <c:pt idx="291">
                  <c:v>0.17</c:v>
                </c:pt>
                <c:pt idx="292">
                  <c:v>0.64</c:v>
                </c:pt>
                <c:pt idx="293">
                  <c:v>0.48</c:v>
                </c:pt>
                <c:pt idx="294">
                  <c:v>0.41</c:v>
                </c:pt>
                <c:pt idx="295">
                  <c:v>0.4</c:v>
                </c:pt>
                <c:pt idx="296">
                  <c:v>0.1</c:v>
                </c:pt>
                <c:pt idx="297">
                  <c:v>0.48</c:v>
                </c:pt>
                <c:pt idx="298">
                  <c:v>0.4</c:v>
                </c:pt>
                <c:pt idx="299">
                  <c:v>0.39</c:v>
                </c:pt>
                <c:pt idx="300">
                  <c:v>0.26</c:v>
                </c:pt>
                <c:pt idx="301">
                  <c:v>0.28000000000000003</c:v>
                </c:pt>
                <c:pt idx="302">
                  <c:v>0.16</c:v>
                </c:pt>
                <c:pt idx="303">
                  <c:v>0.48</c:v>
                </c:pt>
                <c:pt idx="304">
                  <c:v>0.38</c:v>
                </c:pt>
                <c:pt idx="305">
                  <c:v>0.48</c:v>
                </c:pt>
                <c:pt idx="306">
                  <c:v>0.39</c:v>
                </c:pt>
                <c:pt idx="307">
                  <c:v>0.79</c:v>
                </c:pt>
                <c:pt idx="308">
                  <c:v>0.26</c:v>
                </c:pt>
                <c:pt idx="309">
                  <c:v>0.38</c:v>
                </c:pt>
                <c:pt idx="310">
                  <c:v>0.28999999999999998</c:v>
                </c:pt>
                <c:pt idx="311">
                  <c:v>0.49</c:v>
                </c:pt>
                <c:pt idx="312">
                  <c:v>0.46</c:v>
                </c:pt>
                <c:pt idx="313">
                  <c:v>0.51</c:v>
                </c:pt>
                <c:pt idx="314">
                  <c:v>0.17</c:v>
                </c:pt>
                <c:pt idx="315">
                  <c:v>0.61</c:v>
                </c:pt>
                <c:pt idx="316">
                  <c:v>0.52</c:v>
                </c:pt>
                <c:pt idx="317">
                  <c:v>0.4</c:v>
                </c:pt>
                <c:pt idx="318">
                  <c:v>0.37</c:v>
                </c:pt>
                <c:pt idx="319">
                  <c:v>0.63</c:v>
                </c:pt>
                <c:pt idx="320">
                  <c:v>0.45</c:v>
                </c:pt>
                <c:pt idx="321">
                  <c:v>0.49</c:v>
                </c:pt>
                <c:pt idx="322">
                  <c:v>0.41</c:v>
                </c:pt>
                <c:pt idx="323">
                  <c:v>0.51</c:v>
                </c:pt>
                <c:pt idx="324">
                  <c:v>0.28000000000000003</c:v>
                </c:pt>
                <c:pt idx="325">
                  <c:v>0.43</c:v>
                </c:pt>
                <c:pt idx="326">
                  <c:v>0.43</c:v>
                </c:pt>
                <c:pt idx="327">
                  <c:v>0.43</c:v>
                </c:pt>
                <c:pt idx="328">
                  <c:v>0.69</c:v>
                </c:pt>
                <c:pt idx="329">
                  <c:v>0.86</c:v>
                </c:pt>
                <c:pt idx="330">
                  <c:v>0.08</c:v>
                </c:pt>
                <c:pt idx="331">
                  <c:v>0.44</c:v>
                </c:pt>
                <c:pt idx="332">
                  <c:v>0.17</c:v>
                </c:pt>
                <c:pt idx="333">
                  <c:v>0.28999999999999998</c:v>
                </c:pt>
                <c:pt idx="334">
                  <c:v>0.62</c:v>
                </c:pt>
                <c:pt idx="335">
                  <c:v>0.48</c:v>
                </c:pt>
                <c:pt idx="336">
                  <c:v>0.38</c:v>
                </c:pt>
                <c:pt idx="337">
                  <c:v>0.59</c:v>
                </c:pt>
                <c:pt idx="338">
                  <c:v>0.46</c:v>
                </c:pt>
                <c:pt idx="339">
                  <c:v>0.5</c:v>
                </c:pt>
                <c:pt idx="340">
                  <c:v>0</c:v>
                </c:pt>
                <c:pt idx="341">
                  <c:v>0.43</c:v>
                </c:pt>
                <c:pt idx="342">
                  <c:v>0.33</c:v>
                </c:pt>
                <c:pt idx="343">
                  <c:v>0.38</c:v>
                </c:pt>
                <c:pt idx="344">
                  <c:v>0.7</c:v>
                </c:pt>
                <c:pt idx="345">
                  <c:v>0.25</c:v>
                </c:pt>
                <c:pt idx="346">
                  <c:v>0.64</c:v>
                </c:pt>
                <c:pt idx="347">
                  <c:v>0.8</c:v>
                </c:pt>
                <c:pt idx="348">
                  <c:v>0.7</c:v>
                </c:pt>
                <c:pt idx="349">
                  <c:v>0.86</c:v>
                </c:pt>
                <c:pt idx="350">
                  <c:v>0.77</c:v>
                </c:pt>
                <c:pt idx="351">
                  <c:v>0.55000000000000004</c:v>
                </c:pt>
                <c:pt idx="352">
                  <c:v>0.64</c:v>
                </c:pt>
                <c:pt idx="353">
                  <c:v>0.44</c:v>
                </c:pt>
                <c:pt idx="354">
                  <c:v>0.67</c:v>
                </c:pt>
                <c:pt idx="355">
                  <c:v>0.85</c:v>
                </c:pt>
                <c:pt idx="356">
                  <c:v>0.73</c:v>
                </c:pt>
                <c:pt idx="357">
                  <c:v>0.32</c:v>
                </c:pt>
                <c:pt idx="358">
                  <c:v>0.7</c:v>
                </c:pt>
                <c:pt idx="359">
                  <c:v>0.83</c:v>
                </c:pt>
                <c:pt idx="360">
                  <c:v>0.38</c:v>
                </c:pt>
                <c:pt idx="361">
                  <c:v>0.63</c:v>
                </c:pt>
                <c:pt idx="362">
                  <c:v>0.71</c:v>
                </c:pt>
                <c:pt idx="363">
                  <c:v>0.71</c:v>
                </c:pt>
                <c:pt idx="364">
                  <c:v>0.48</c:v>
                </c:pt>
                <c:pt idx="365">
                  <c:v>0.65</c:v>
                </c:pt>
                <c:pt idx="366">
                  <c:v>0.25</c:v>
                </c:pt>
                <c:pt idx="367">
                  <c:v>0.35</c:v>
                </c:pt>
                <c:pt idx="368">
                  <c:v>0.57999999999999996</c:v>
                </c:pt>
                <c:pt idx="369">
                  <c:v>0.59</c:v>
                </c:pt>
                <c:pt idx="370">
                  <c:v>0.68</c:v>
                </c:pt>
                <c:pt idx="371">
                  <c:v>0.55000000000000004</c:v>
                </c:pt>
                <c:pt idx="372">
                  <c:v>0.6</c:v>
                </c:pt>
                <c:pt idx="373">
                  <c:v>0.7</c:v>
                </c:pt>
                <c:pt idx="374">
                  <c:v>0.36</c:v>
                </c:pt>
                <c:pt idx="375">
                  <c:v>0.53</c:v>
                </c:pt>
                <c:pt idx="376">
                  <c:v>0.46</c:v>
                </c:pt>
                <c:pt idx="377">
                  <c:v>0.59</c:v>
                </c:pt>
                <c:pt idx="378">
                  <c:v>0.63</c:v>
                </c:pt>
                <c:pt idx="379">
                  <c:v>0.5</c:v>
                </c:pt>
                <c:pt idx="380">
                  <c:v>0.28000000000000003</c:v>
                </c:pt>
                <c:pt idx="381">
                  <c:v>0.28000000000000003</c:v>
                </c:pt>
                <c:pt idx="382">
                  <c:v>0.28000000000000003</c:v>
                </c:pt>
                <c:pt idx="383">
                  <c:v>0.19</c:v>
                </c:pt>
                <c:pt idx="384">
                  <c:v>0.25</c:v>
                </c:pt>
                <c:pt idx="385">
                  <c:v>0.73</c:v>
                </c:pt>
                <c:pt idx="386">
                  <c:v>0.6</c:v>
                </c:pt>
                <c:pt idx="387">
                  <c:v>0.21</c:v>
                </c:pt>
                <c:pt idx="388">
                  <c:v>0.25</c:v>
                </c:pt>
                <c:pt idx="389">
                  <c:v>0.25</c:v>
                </c:pt>
                <c:pt idx="390">
                  <c:v>0.43</c:v>
                </c:pt>
                <c:pt idx="391">
                  <c:v>0.5</c:v>
                </c:pt>
                <c:pt idx="392">
                  <c:v>0.8</c:v>
                </c:pt>
                <c:pt idx="393">
                  <c:v>0.7</c:v>
                </c:pt>
                <c:pt idx="394">
                  <c:v>0.9</c:v>
                </c:pt>
                <c:pt idx="395">
                  <c:v>0.38</c:v>
                </c:pt>
                <c:pt idx="396">
                  <c:v>0.19</c:v>
                </c:pt>
                <c:pt idx="397">
                  <c:v>0.62</c:v>
                </c:pt>
                <c:pt idx="398">
                  <c:v>0.76</c:v>
                </c:pt>
                <c:pt idx="399">
                  <c:v>0.77</c:v>
                </c:pt>
                <c:pt idx="400">
                  <c:v>0.06</c:v>
                </c:pt>
                <c:pt idx="401">
                  <c:v>0.22</c:v>
                </c:pt>
                <c:pt idx="402">
                  <c:v>0.38</c:v>
                </c:pt>
                <c:pt idx="403">
                  <c:v>0.68</c:v>
                </c:pt>
                <c:pt idx="404">
                  <c:v>0.22</c:v>
                </c:pt>
                <c:pt idx="405">
                  <c:v>0.18</c:v>
                </c:pt>
                <c:pt idx="406">
                  <c:v>0.14000000000000001</c:v>
                </c:pt>
                <c:pt idx="407">
                  <c:v>0.21</c:v>
                </c:pt>
                <c:pt idx="408">
                  <c:v>0.44</c:v>
                </c:pt>
                <c:pt idx="409">
                  <c:v>0.4</c:v>
                </c:pt>
                <c:pt idx="410">
                  <c:v>0.82</c:v>
                </c:pt>
                <c:pt idx="411">
                  <c:v>0.74</c:v>
                </c:pt>
                <c:pt idx="412">
                  <c:v>0.7</c:v>
                </c:pt>
                <c:pt idx="413">
                  <c:v>0.14000000000000001</c:v>
                </c:pt>
                <c:pt idx="414">
                  <c:v>0.46</c:v>
                </c:pt>
                <c:pt idx="415">
                  <c:v>0.9</c:v>
                </c:pt>
                <c:pt idx="416">
                  <c:v>0.54</c:v>
                </c:pt>
                <c:pt idx="417">
                  <c:v>0.42</c:v>
                </c:pt>
                <c:pt idx="418">
                  <c:v>0.5</c:v>
                </c:pt>
                <c:pt idx="419">
                  <c:v>0.6</c:v>
                </c:pt>
                <c:pt idx="420">
                  <c:v>0.06</c:v>
                </c:pt>
                <c:pt idx="421">
                  <c:v>0.52</c:v>
                </c:pt>
                <c:pt idx="422">
                  <c:v>0.55000000000000004</c:v>
                </c:pt>
                <c:pt idx="423">
                  <c:v>0.33</c:v>
                </c:pt>
                <c:pt idx="424">
                  <c:v>0.06</c:v>
                </c:pt>
                <c:pt idx="425">
                  <c:v>0.83</c:v>
                </c:pt>
                <c:pt idx="426">
                  <c:v>0.63</c:v>
                </c:pt>
                <c:pt idx="427">
                  <c:v>0.7</c:v>
                </c:pt>
                <c:pt idx="428">
                  <c:v>0.39</c:v>
                </c:pt>
                <c:pt idx="429">
                  <c:v>0.56999999999999995</c:v>
                </c:pt>
                <c:pt idx="430">
                  <c:v>0.59</c:v>
                </c:pt>
                <c:pt idx="431">
                  <c:v>0.43</c:v>
                </c:pt>
                <c:pt idx="432">
                  <c:v>0.62</c:v>
                </c:pt>
                <c:pt idx="433">
                  <c:v>0.4</c:v>
                </c:pt>
                <c:pt idx="434">
                  <c:v>0.75</c:v>
                </c:pt>
                <c:pt idx="435">
                  <c:v>0.4</c:v>
                </c:pt>
                <c:pt idx="436">
                  <c:v>0.64</c:v>
                </c:pt>
                <c:pt idx="437">
                  <c:v>0.15</c:v>
                </c:pt>
                <c:pt idx="438">
                  <c:v>0.56000000000000005</c:v>
                </c:pt>
                <c:pt idx="439">
                  <c:v>0.53</c:v>
                </c:pt>
                <c:pt idx="440">
                  <c:v>0.76</c:v>
                </c:pt>
                <c:pt idx="441">
                  <c:v>0.57999999999999996</c:v>
                </c:pt>
                <c:pt idx="442">
                  <c:v>0.48</c:v>
                </c:pt>
                <c:pt idx="443">
                  <c:v>0.8</c:v>
                </c:pt>
                <c:pt idx="444">
                  <c:v>0.79</c:v>
                </c:pt>
                <c:pt idx="445">
                  <c:v>0.73</c:v>
                </c:pt>
                <c:pt idx="446">
                  <c:v>0.38</c:v>
                </c:pt>
                <c:pt idx="447">
                  <c:v>0.4</c:v>
                </c:pt>
                <c:pt idx="448">
                  <c:v>0.48</c:v>
                </c:pt>
                <c:pt idx="449">
                  <c:v>0.53</c:v>
                </c:pt>
                <c:pt idx="450">
                  <c:v>0.4</c:v>
                </c:pt>
                <c:pt idx="451">
                  <c:v>0.65</c:v>
                </c:pt>
                <c:pt idx="452">
                  <c:v>0.21</c:v>
                </c:pt>
                <c:pt idx="453">
                  <c:v>0.34</c:v>
                </c:pt>
                <c:pt idx="454">
                  <c:v>0.42</c:v>
                </c:pt>
                <c:pt idx="455">
                  <c:v>0.45</c:v>
                </c:pt>
                <c:pt idx="456">
                  <c:v>0.24</c:v>
                </c:pt>
                <c:pt idx="457">
                  <c:v>0.46</c:v>
                </c:pt>
                <c:pt idx="458">
                  <c:v>0.37</c:v>
                </c:pt>
                <c:pt idx="459">
                  <c:v>0.65</c:v>
                </c:pt>
                <c:pt idx="460">
                  <c:v>0.51</c:v>
                </c:pt>
                <c:pt idx="461">
                  <c:v>0.18</c:v>
                </c:pt>
                <c:pt idx="462">
                  <c:v>0.36</c:v>
                </c:pt>
                <c:pt idx="463">
                  <c:v>0.62</c:v>
                </c:pt>
                <c:pt idx="464">
                  <c:v>0.32</c:v>
                </c:pt>
                <c:pt idx="465">
                  <c:v>0.47</c:v>
                </c:pt>
                <c:pt idx="466">
                  <c:v>0.49</c:v>
                </c:pt>
                <c:pt idx="467">
                  <c:v>0.49</c:v>
                </c:pt>
                <c:pt idx="468">
                  <c:v>0.55000000000000004</c:v>
                </c:pt>
                <c:pt idx="469">
                  <c:v>0.74</c:v>
                </c:pt>
                <c:pt idx="470">
                  <c:v>0.6</c:v>
                </c:pt>
                <c:pt idx="471">
                  <c:v>0.53</c:v>
                </c:pt>
                <c:pt idx="472">
                  <c:v>0.11</c:v>
                </c:pt>
                <c:pt idx="473">
                  <c:v>0.13</c:v>
                </c:pt>
                <c:pt idx="474">
                  <c:v>0.49</c:v>
                </c:pt>
                <c:pt idx="475">
                  <c:v>0.53</c:v>
                </c:pt>
                <c:pt idx="476">
                  <c:v>0.55000000000000004</c:v>
                </c:pt>
                <c:pt idx="477">
                  <c:v>0.37</c:v>
                </c:pt>
                <c:pt idx="478">
                  <c:v>0.24</c:v>
                </c:pt>
                <c:pt idx="479">
                  <c:v>0.21</c:v>
                </c:pt>
                <c:pt idx="480">
                  <c:v>0.48</c:v>
                </c:pt>
                <c:pt idx="481">
                  <c:v>0.28000000000000003</c:v>
                </c:pt>
                <c:pt idx="482">
                  <c:v>0.5</c:v>
                </c:pt>
                <c:pt idx="483">
                  <c:v>0.35</c:v>
                </c:pt>
                <c:pt idx="484">
                  <c:v>0.53</c:v>
                </c:pt>
                <c:pt idx="485">
                  <c:v>0.38</c:v>
                </c:pt>
                <c:pt idx="486">
                  <c:v>0.41</c:v>
                </c:pt>
                <c:pt idx="487">
                  <c:v>0.28999999999999998</c:v>
                </c:pt>
                <c:pt idx="488">
                  <c:v>0.55000000000000004</c:v>
                </c:pt>
                <c:pt idx="489">
                  <c:v>0.51</c:v>
                </c:pt>
                <c:pt idx="490">
                  <c:v>0.45</c:v>
                </c:pt>
                <c:pt idx="491">
                  <c:v>0.26</c:v>
                </c:pt>
                <c:pt idx="492">
                  <c:v>0.49</c:v>
                </c:pt>
                <c:pt idx="493">
                  <c:v>0.12</c:v>
                </c:pt>
                <c:pt idx="494">
                  <c:v>0.17</c:v>
                </c:pt>
                <c:pt idx="495">
                  <c:v>0.59</c:v>
                </c:pt>
                <c:pt idx="496">
                  <c:v>0.26</c:v>
                </c:pt>
                <c:pt idx="497">
                  <c:v>0</c:v>
                </c:pt>
                <c:pt idx="498">
                  <c:v>0</c:v>
                </c:pt>
                <c:pt idx="499">
                  <c:v>0.65</c:v>
                </c:pt>
                <c:pt idx="500">
                  <c:v>0.6</c:v>
                </c:pt>
                <c:pt idx="501">
                  <c:v>0.6</c:v>
                </c:pt>
                <c:pt idx="502">
                  <c:v>0.57999999999999996</c:v>
                </c:pt>
                <c:pt idx="503">
                  <c:v>0.43</c:v>
                </c:pt>
                <c:pt idx="504">
                  <c:v>0.62</c:v>
                </c:pt>
                <c:pt idx="505">
                  <c:v>0.42</c:v>
                </c:pt>
                <c:pt idx="506">
                  <c:v>0.6</c:v>
                </c:pt>
                <c:pt idx="507">
                  <c:v>0.6</c:v>
                </c:pt>
                <c:pt idx="508">
                  <c:v>0.65</c:v>
                </c:pt>
                <c:pt idx="509">
                  <c:v>0.8</c:v>
                </c:pt>
                <c:pt idx="510">
                  <c:v>0.52</c:v>
                </c:pt>
                <c:pt idx="511">
                  <c:v>0.63</c:v>
                </c:pt>
                <c:pt idx="512">
                  <c:v>0.6</c:v>
                </c:pt>
                <c:pt idx="513">
                  <c:v>0.47</c:v>
                </c:pt>
                <c:pt idx="514">
                  <c:v>0.53</c:v>
                </c:pt>
                <c:pt idx="515">
                  <c:v>0.53</c:v>
                </c:pt>
                <c:pt idx="516">
                  <c:v>0.64</c:v>
                </c:pt>
                <c:pt idx="517">
                  <c:v>0.54</c:v>
                </c:pt>
                <c:pt idx="518">
                  <c:v>0.57999999999999996</c:v>
                </c:pt>
                <c:pt idx="519">
                  <c:v>0.64</c:v>
                </c:pt>
                <c:pt idx="520">
                  <c:v>0.56999999999999995</c:v>
                </c:pt>
                <c:pt idx="521">
                  <c:v>0.15</c:v>
                </c:pt>
                <c:pt idx="522">
                  <c:v>0.65</c:v>
                </c:pt>
                <c:pt idx="523">
                  <c:v>0.47</c:v>
                </c:pt>
                <c:pt idx="524">
                  <c:v>0.55000000000000004</c:v>
                </c:pt>
                <c:pt idx="525">
                  <c:v>0.28000000000000003</c:v>
                </c:pt>
                <c:pt idx="526">
                  <c:v>0.5</c:v>
                </c:pt>
                <c:pt idx="527">
                  <c:v>0.5</c:v>
                </c:pt>
                <c:pt idx="528">
                  <c:v>0.54</c:v>
                </c:pt>
                <c:pt idx="529">
                  <c:v>0.52</c:v>
                </c:pt>
                <c:pt idx="530">
                  <c:v>0.4</c:v>
                </c:pt>
                <c:pt idx="531">
                  <c:v>0.61</c:v>
                </c:pt>
                <c:pt idx="532">
                  <c:v>0.78</c:v>
                </c:pt>
                <c:pt idx="533">
                  <c:v>0.11</c:v>
                </c:pt>
                <c:pt idx="534">
                  <c:v>0.62</c:v>
                </c:pt>
                <c:pt idx="535">
                  <c:v>0.4</c:v>
                </c:pt>
                <c:pt idx="536">
                  <c:v>0.65</c:v>
                </c:pt>
                <c:pt idx="537">
                  <c:v>0.28999999999999998</c:v>
                </c:pt>
                <c:pt idx="538">
                  <c:v>0.28000000000000003</c:v>
                </c:pt>
                <c:pt idx="539">
                  <c:v>0.32</c:v>
                </c:pt>
                <c:pt idx="540">
                  <c:v>0.23</c:v>
                </c:pt>
                <c:pt idx="541">
                  <c:v>0.24</c:v>
                </c:pt>
                <c:pt idx="542">
                  <c:v>0.5</c:v>
                </c:pt>
                <c:pt idx="543">
                  <c:v>0.18</c:v>
                </c:pt>
                <c:pt idx="544">
                  <c:v>0.65</c:v>
                </c:pt>
                <c:pt idx="545">
                  <c:v>0.28000000000000003</c:v>
                </c:pt>
                <c:pt idx="546">
                  <c:v>0.62</c:v>
                </c:pt>
                <c:pt idx="547">
                  <c:v>0.3</c:v>
                </c:pt>
                <c:pt idx="548">
                  <c:v>0.27</c:v>
                </c:pt>
                <c:pt idx="549">
                  <c:v>0.32</c:v>
                </c:pt>
                <c:pt idx="550">
                  <c:v>0.6</c:v>
                </c:pt>
                <c:pt idx="551">
                  <c:v>0.28000000000000003</c:v>
                </c:pt>
                <c:pt idx="552">
                  <c:v>0.27</c:v>
                </c:pt>
                <c:pt idx="553">
                  <c:v>0.62</c:v>
                </c:pt>
                <c:pt idx="554">
                  <c:v>0.28000000000000003</c:v>
                </c:pt>
                <c:pt idx="555">
                  <c:v>0.6</c:v>
                </c:pt>
                <c:pt idx="556">
                  <c:v>0.28000000000000003</c:v>
                </c:pt>
                <c:pt idx="557">
                  <c:v>0.26</c:v>
                </c:pt>
                <c:pt idx="558">
                  <c:v>0.18</c:v>
                </c:pt>
                <c:pt idx="559">
                  <c:v>0.6</c:v>
                </c:pt>
                <c:pt idx="560">
                  <c:v>0.81</c:v>
                </c:pt>
                <c:pt idx="561">
                  <c:v>0.3</c:v>
                </c:pt>
                <c:pt idx="562">
                  <c:v>0.28000000000000003</c:v>
                </c:pt>
                <c:pt idx="563">
                  <c:v>0.62</c:v>
                </c:pt>
                <c:pt idx="564">
                  <c:v>0.19</c:v>
                </c:pt>
                <c:pt idx="565">
                  <c:v>0.54</c:v>
                </c:pt>
                <c:pt idx="566">
                  <c:v>0.28000000000000003</c:v>
                </c:pt>
                <c:pt idx="567">
                  <c:v>0.26</c:v>
                </c:pt>
                <c:pt idx="568">
                  <c:v>0.04</c:v>
                </c:pt>
                <c:pt idx="569">
                  <c:v>0.19</c:v>
                </c:pt>
                <c:pt idx="570">
                  <c:v>0.32</c:v>
                </c:pt>
                <c:pt idx="571">
                  <c:v>0.5</c:v>
                </c:pt>
                <c:pt idx="572">
                  <c:v>0.32</c:v>
                </c:pt>
                <c:pt idx="573">
                  <c:v>0.19</c:v>
                </c:pt>
                <c:pt idx="574">
                  <c:v>0.8</c:v>
                </c:pt>
                <c:pt idx="575">
                  <c:v>0.69</c:v>
                </c:pt>
                <c:pt idx="576">
                  <c:v>0.74</c:v>
                </c:pt>
                <c:pt idx="577">
                  <c:v>0.35</c:v>
                </c:pt>
                <c:pt idx="578">
                  <c:v>0.19</c:v>
                </c:pt>
                <c:pt idx="579">
                  <c:v>0.56999999999999995</c:v>
                </c:pt>
                <c:pt idx="580">
                  <c:v>0.53</c:v>
                </c:pt>
                <c:pt idx="581">
                  <c:v>0.74</c:v>
                </c:pt>
                <c:pt idx="582">
                  <c:v>0.43</c:v>
                </c:pt>
                <c:pt idx="583">
                  <c:v>0.32</c:v>
                </c:pt>
                <c:pt idx="584">
                  <c:v>0.21</c:v>
                </c:pt>
                <c:pt idx="585">
                  <c:v>0.56999999999999995</c:v>
                </c:pt>
                <c:pt idx="586">
                  <c:v>0.17</c:v>
                </c:pt>
                <c:pt idx="587">
                  <c:v>0.82</c:v>
                </c:pt>
                <c:pt idx="588">
                  <c:v>0.28000000000000003</c:v>
                </c:pt>
                <c:pt idx="589">
                  <c:v>0.63</c:v>
                </c:pt>
                <c:pt idx="590">
                  <c:v>0.65</c:v>
                </c:pt>
                <c:pt idx="591">
                  <c:v>0.69</c:v>
                </c:pt>
                <c:pt idx="592">
                  <c:v>0.9</c:v>
                </c:pt>
                <c:pt idx="593">
                  <c:v>0.5</c:v>
                </c:pt>
                <c:pt idx="594">
                  <c:v>0.65</c:v>
                </c:pt>
                <c:pt idx="595">
                  <c:v>0.62</c:v>
                </c:pt>
                <c:pt idx="596">
                  <c:v>0.69</c:v>
                </c:pt>
                <c:pt idx="597">
                  <c:v>0.66</c:v>
                </c:pt>
                <c:pt idx="598">
                  <c:v>0.64</c:v>
                </c:pt>
                <c:pt idx="599">
                  <c:v>0.28000000000000003</c:v>
                </c:pt>
                <c:pt idx="600">
                  <c:v>0.75</c:v>
                </c:pt>
                <c:pt idx="601">
                  <c:v>0.47</c:v>
                </c:pt>
                <c:pt idx="602">
                  <c:v>0.73</c:v>
                </c:pt>
                <c:pt idx="603">
                  <c:v>0.71</c:v>
                </c:pt>
                <c:pt idx="604">
                  <c:v>0.75</c:v>
                </c:pt>
                <c:pt idx="605">
                  <c:v>0.55000000000000004</c:v>
                </c:pt>
                <c:pt idx="606">
                  <c:v>0.28000000000000003</c:v>
                </c:pt>
                <c:pt idx="607">
                  <c:v>0.3</c:v>
                </c:pt>
                <c:pt idx="608">
                  <c:v>0.8</c:v>
                </c:pt>
                <c:pt idx="609">
                  <c:v>0.66</c:v>
                </c:pt>
                <c:pt idx="610">
                  <c:v>0.51</c:v>
                </c:pt>
                <c:pt idx="611">
                  <c:v>0.7</c:v>
                </c:pt>
                <c:pt idx="612">
                  <c:v>0.6</c:v>
                </c:pt>
                <c:pt idx="613">
                  <c:v>0.62</c:v>
                </c:pt>
                <c:pt idx="614">
                  <c:v>0.11</c:v>
                </c:pt>
                <c:pt idx="615">
                  <c:v>0.64</c:v>
                </c:pt>
                <c:pt idx="616">
                  <c:v>0.22</c:v>
                </c:pt>
                <c:pt idx="617">
                  <c:v>0.69</c:v>
                </c:pt>
                <c:pt idx="618">
                  <c:v>0.38</c:v>
                </c:pt>
                <c:pt idx="619">
                  <c:v>0.18</c:v>
                </c:pt>
                <c:pt idx="620">
                  <c:v>0.57999999999999996</c:v>
                </c:pt>
                <c:pt idx="621">
                  <c:v>0.65</c:v>
                </c:pt>
                <c:pt idx="622">
                  <c:v>0.5</c:v>
                </c:pt>
                <c:pt idx="623">
                  <c:v>0.66</c:v>
                </c:pt>
                <c:pt idx="624">
                  <c:v>0.23</c:v>
                </c:pt>
                <c:pt idx="625">
                  <c:v>0.38</c:v>
                </c:pt>
                <c:pt idx="626">
                  <c:v>0.57999999999999996</c:v>
                </c:pt>
                <c:pt idx="627">
                  <c:v>0.6</c:v>
                </c:pt>
                <c:pt idx="628">
                  <c:v>0.16</c:v>
                </c:pt>
                <c:pt idx="629">
                  <c:v>0.5</c:v>
                </c:pt>
                <c:pt idx="630">
                  <c:v>0.75</c:v>
                </c:pt>
                <c:pt idx="631">
                  <c:v>0.76</c:v>
                </c:pt>
                <c:pt idx="632">
                  <c:v>0.69</c:v>
                </c:pt>
                <c:pt idx="633">
                  <c:v>0.25</c:v>
                </c:pt>
                <c:pt idx="634">
                  <c:v>0.48</c:v>
                </c:pt>
                <c:pt idx="635">
                  <c:v>0.62</c:v>
                </c:pt>
                <c:pt idx="636">
                  <c:v>0.1</c:v>
                </c:pt>
                <c:pt idx="637">
                  <c:v>0.75</c:v>
                </c:pt>
                <c:pt idx="638">
                  <c:v>0.5</c:v>
                </c:pt>
                <c:pt idx="639">
                  <c:v>0.54</c:v>
                </c:pt>
                <c:pt idx="640">
                  <c:v>0.6</c:v>
                </c:pt>
                <c:pt idx="641">
                  <c:v>0.5</c:v>
                </c:pt>
                <c:pt idx="642">
                  <c:v>0.11</c:v>
                </c:pt>
                <c:pt idx="643">
                  <c:v>0.56000000000000005</c:v>
                </c:pt>
                <c:pt idx="644">
                  <c:v>0.8</c:v>
                </c:pt>
                <c:pt idx="645">
                  <c:v>0.25</c:v>
                </c:pt>
                <c:pt idx="646">
                  <c:v>0.56000000000000005</c:v>
                </c:pt>
                <c:pt idx="647">
                  <c:v>0.41</c:v>
                </c:pt>
                <c:pt idx="648">
                  <c:v>0.61</c:v>
                </c:pt>
                <c:pt idx="649">
                  <c:v>0.59</c:v>
                </c:pt>
                <c:pt idx="650">
                  <c:v>0.4</c:v>
                </c:pt>
                <c:pt idx="651">
                  <c:v>0.6</c:v>
                </c:pt>
                <c:pt idx="652">
                  <c:v>0.44</c:v>
                </c:pt>
                <c:pt idx="653">
                  <c:v>0.61</c:v>
                </c:pt>
                <c:pt idx="654">
                  <c:v>0.34</c:v>
                </c:pt>
                <c:pt idx="655">
                  <c:v>0.36</c:v>
                </c:pt>
                <c:pt idx="656">
                  <c:v>0.14000000000000001</c:v>
                </c:pt>
                <c:pt idx="657">
                  <c:v>0.11</c:v>
                </c:pt>
                <c:pt idx="658">
                  <c:v>0.4</c:v>
                </c:pt>
                <c:pt idx="659">
                  <c:v>0</c:v>
                </c:pt>
                <c:pt idx="660">
                  <c:v>0.33</c:v>
                </c:pt>
                <c:pt idx="661">
                  <c:v>0.41</c:v>
                </c:pt>
                <c:pt idx="662">
                  <c:v>0.62</c:v>
                </c:pt>
                <c:pt idx="663">
                  <c:v>0.47</c:v>
                </c:pt>
                <c:pt idx="664">
                  <c:v>0.2</c:v>
                </c:pt>
                <c:pt idx="665">
                  <c:v>0.48</c:v>
                </c:pt>
                <c:pt idx="666">
                  <c:v>0.28999999999999998</c:v>
                </c:pt>
                <c:pt idx="667">
                  <c:v>0.26</c:v>
                </c:pt>
                <c:pt idx="668">
                  <c:v>0.33</c:v>
                </c:pt>
                <c:pt idx="669">
                  <c:v>0.59</c:v>
                </c:pt>
                <c:pt idx="670">
                  <c:v>0.48</c:v>
                </c:pt>
                <c:pt idx="671">
                  <c:v>0.41</c:v>
                </c:pt>
                <c:pt idx="672">
                  <c:v>0.18</c:v>
                </c:pt>
                <c:pt idx="673">
                  <c:v>0.55000000000000004</c:v>
                </c:pt>
                <c:pt idx="674">
                  <c:v>0.47</c:v>
                </c:pt>
                <c:pt idx="675">
                  <c:v>0.47</c:v>
                </c:pt>
                <c:pt idx="676">
                  <c:v>0.6</c:v>
                </c:pt>
                <c:pt idx="677">
                  <c:v>0.64</c:v>
                </c:pt>
                <c:pt idx="678">
                  <c:v>0.35</c:v>
                </c:pt>
                <c:pt idx="679">
                  <c:v>0.15</c:v>
                </c:pt>
                <c:pt idx="680">
                  <c:v>0.37</c:v>
                </c:pt>
                <c:pt idx="681">
                  <c:v>0.53</c:v>
                </c:pt>
                <c:pt idx="682">
                  <c:v>0.27</c:v>
                </c:pt>
                <c:pt idx="683">
                  <c:v>0.2</c:v>
                </c:pt>
                <c:pt idx="684">
                  <c:v>0.04</c:v>
                </c:pt>
                <c:pt idx="685">
                  <c:v>0.38</c:v>
                </c:pt>
                <c:pt idx="686">
                  <c:v>0.33</c:v>
                </c:pt>
                <c:pt idx="687">
                  <c:v>7.0000000000000007E-2</c:v>
                </c:pt>
                <c:pt idx="688">
                  <c:v>0.55000000000000004</c:v>
                </c:pt>
                <c:pt idx="689">
                  <c:v>0.41</c:v>
                </c:pt>
                <c:pt idx="690">
                  <c:v>0.15</c:v>
                </c:pt>
                <c:pt idx="691">
                  <c:v>0.18</c:v>
                </c:pt>
                <c:pt idx="692">
                  <c:v>0.41</c:v>
                </c:pt>
                <c:pt idx="693">
                  <c:v>0.14000000000000001</c:v>
                </c:pt>
                <c:pt idx="694">
                  <c:v>0.56999999999999995</c:v>
                </c:pt>
                <c:pt idx="695">
                  <c:v>0.5</c:v>
                </c:pt>
                <c:pt idx="696">
                  <c:v>0.38</c:v>
                </c:pt>
                <c:pt idx="697">
                  <c:v>0.52</c:v>
                </c:pt>
                <c:pt idx="698">
                  <c:v>0.03</c:v>
                </c:pt>
                <c:pt idx="699">
                  <c:v>0.45</c:v>
                </c:pt>
                <c:pt idx="700">
                  <c:v>0.68</c:v>
                </c:pt>
                <c:pt idx="701">
                  <c:v>0.27</c:v>
                </c:pt>
                <c:pt idx="702">
                  <c:v>0.55000000000000004</c:v>
                </c:pt>
                <c:pt idx="703">
                  <c:v>0.18</c:v>
                </c:pt>
                <c:pt idx="704">
                  <c:v>0.37</c:v>
                </c:pt>
                <c:pt idx="705">
                  <c:v>0.6</c:v>
                </c:pt>
                <c:pt idx="706">
                  <c:v>0.41</c:v>
                </c:pt>
                <c:pt idx="707">
                  <c:v>0.38</c:v>
                </c:pt>
                <c:pt idx="708">
                  <c:v>0.33</c:v>
                </c:pt>
                <c:pt idx="709">
                  <c:v>0.56999999999999995</c:v>
                </c:pt>
                <c:pt idx="710">
                  <c:v>0.54</c:v>
                </c:pt>
                <c:pt idx="711">
                  <c:v>0.46</c:v>
                </c:pt>
                <c:pt idx="712">
                  <c:v>0.5</c:v>
                </c:pt>
                <c:pt idx="713">
                  <c:v>0.35</c:v>
                </c:pt>
                <c:pt idx="714">
                  <c:v>0.59</c:v>
                </c:pt>
                <c:pt idx="715">
                  <c:v>0.11</c:v>
                </c:pt>
                <c:pt idx="716">
                  <c:v>0.37</c:v>
                </c:pt>
                <c:pt idx="717">
                  <c:v>0.4</c:v>
                </c:pt>
                <c:pt idx="718">
                  <c:v>0.5</c:v>
                </c:pt>
                <c:pt idx="719">
                  <c:v>0.56999999999999995</c:v>
                </c:pt>
                <c:pt idx="720">
                  <c:v>0.3</c:v>
                </c:pt>
                <c:pt idx="721">
                  <c:v>0.25</c:v>
                </c:pt>
                <c:pt idx="722">
                  <c:v>0</c:v>
                </c:pt>
                <c:pt idx="723">
                  <c:v>0</c:v>
                </c:pt>
                <c:pt idx="724">
                  <c:v>0.64</c:v>
                </c:pt>
                <c:pt idx="725">
                  <c:v>0.53</c:v>
                </c:pt>
                <c:pt idx="726">
                  <c:v>0.61</c:v>
                </c:pt>
                <c:pt idx="727">
                  <c:v>0.5</c:v>
                </c:pt>
                <c:pt idx="728">
                  <c:v>0.63</c:v>
                </c:pt>
                <c:pt idx="729">
                  <c:v>0.61</c:v>
                </c:pt>
                <c:pt idx="730">
                  <c:v>0.44</c:v>
                </c:pt>
                <c:pt idx="731">
                  <c:v>0.72</c:v>
                </c:pt>
                <c:pt idx="732">
                  <c:v>0.25</c:v>
                </c:pt>
                <c:pt idx="733">
                  <c:v>0.28000000000000003</c:v>
                </c:pt>
                <c:pt idx="734">
                  <c:v>0.51</c:v>
                </c:pt>
                <c:pt idx="735">
                  <c:v>0.64</c:v>
                </c:pt>
                <c:pt idx="736">
                  <c:v>0.5</c:v>
                </c:pt>
                <c:pt idx="737">
                  <c:v>0.64</c:v>
                </c:pt>
                <c:pt idx="738">
                  <c:v>0.46</c:v>
                </c:pt>
                <c:pt idx="739">
                  <c:v>0.54</c:v>
                </c:pt>
                <c:pt idx="740">
                  <c:v>0.27</c:v>
                </c:pt>
                <c:pt idx="741">
                  <c:v>0.77</c:v>
                </c:pt>
                <c:pt idx="742">
                  <c:v>0.61</c:v>
                </c:pt>
                <c:pt idx="743">
                  <c:v>0.44</c:v>
                </c:pt>
                <c:pt idx="744">
                  <c:v>0.47</c:v>
                </c:pt>
                <c:pt idx="745">
                  <c:v>0.37</c:v>
                </c:pt>
                <c:pt idx="746">
                  <c:v>0.64</c:v>
                </c:pt>
                <c:pt idx="747">
                  <c:v>0.75</c:v>
                </c:pt>
                <c:pt idx="748">
                  <c:v>0.25</c:v>
                </c:pt>
                <c:pt idx="749">
                  <c:v>0.68</c:v>
                </c:pt>
                <c:pt idx="750">
                  <c:v>0.22</c:v>
                </c:pt>
                <c:pt idx="751">
                  <c:v>0.56999999999999995</c:v>
                </c:pt>
                <c:pt idx="752">
                  <c:v>0.54</c:v>
                </c:pt>
                <c:pt idx="753">
                  <c:v>0.27</c:v>
                </c:pt>
                <c:pt idx="754">
                  <c:v>0.65</c:v>
                </c:pt>
                <c:pt idx="755">
                  <c:v>0.65</c:v>
                </c:pt>
                <c:pt idx="756">
                  <c:v>0.27</c:v>
                </c:pt>
                <c:pt idx="757">
                  <c:v>0.64</c:v>
                </c:pt>
                <c:pt idx="758">
                  <c:v>0.42</c:v>
                </c:pt>
                <c:pt idx="759">
                  <c:v>0.54</c:v>
                </c:pt>
                <c:pt idx="760">
                  <c:v>0.44</c:v>
                </c:pt>
                <c:pt idx="761">
                  <c:v>0.23</c:v>
                </c:pt>
                <c:pt idx="762">
                  <c:v>0.44</c:v>
                </c:pt>
                <c:pt idx="763">
                  <c:v>0.31</c:v>
                </c:pt>
                <c:pt idx="764">
                  <c:v>0.47</c:v>
                </c:pt>
                <c:pt idx="765">
                  <c:v>0.69</c:v>
                </c:pt>
                <c:pt idx="766">
                  <c:v>0.76</c:v>
                </c:pt>
                <c:pt idx="767">
                  <c:v>0.48</c:v>
                </c:pt>
                <c:pt idx="768">
                  <c:v>0.31</c:v>
                </c:pt>
                <c:pt idx="769">
                  <c:v>0.63</c:v>
                </c:pt>
                <c:pt idx="770">
                  <c:v>0.6</c:v>
                </c:pt>
                <c:pt idx="771">
                  <c:v>0.68</c:v>
                </c:pt>
                <c:pt idx="772">
                  <c:v>0.88</c:v>
                </c:pt>
                <c:pt idx="773">
                  <c:v>0.5</c:v>
                </c:pt>
                <c:pt idx="774">
                  <c:v>0.45</c:v>
                </c:pt>
                <c:pt idx="775">
                  <c:v>0.63</c:v>
                </c:pt>
                <c:pt idx="776">
                  <c:v>0</c:v>
                </c:pt>
                <c:pt idx="777">
                  <c:v>0.42</c:v>
                </c:pt>
                <c:pt idx="778">
                  <c:v>0.63</c:v>
                </c:pt>
                <c:pt idx="779">
                  <c:v>0.61</c:v>
                </c:pt>
                <c:pt idx="780">
                  <c:v>0.7</c:v>
                </c:pt>
                <c:pt idx="781">
                  <c:v>0.8</c:v>
                </c:pt>
                <c:pt idx="782">
                  <c:v>0.65</c:v>
                </c:pt>
                <c:pt idx="783">
                  <c:v>0.6</c:v>
                </c:pt>
                <c:pt idx="784">
                  <c:v>0.27</c:v>
                </c:pt>
                <c:pt idx="785">
                  <c:v>0.7</c:v>
                </c:pt>
                <c:pt idx="786">
                  <c:v>0.5</c:v>
                </c:pt>
                <c:pt idx="787">
                  <c:v>0.62</c:v>
                </c:pt>
                <c:pt idx="788">
                  <c:v>0.63</c:v>
                </c:pt>
                <c:pt idx="789">
                  <c:v>0.78</c:v>
                </c:pt>
                <c:pt idx="790">
                  <c:v>0.37</c:v>
                </c:pt>
                <c:pt idx="791">
                  <c:v>0.35</c:v>
                </c:pt>
                <c:pt idx="792">
                  <c:v>0.59</c:v>
                </c:pt>
                <c:pt idx="793">
                  <c:v>0.52</c:v>
                </c:pt>
                <c:pt idx="794">
                  <c:v>0.46</c:v>
                </c:pt>
                <c:pt idx="795">
                  <c:v>0.91</c:v>
                </c:pt>
                <c:pt idx="796">
                  <c:v>0.21</c:v>
                </c:pt>
                <c:pt idx="797">
                  <c:v>0.21</c:v>
                </c:pt>
                <c:pt idx="798">
                  <c:v>0.81</c:v>
                </c:pt>
                <c:pt idx="799">
                  <c:v>0.91</c:v>
                </c:pt>
                <c:pt idx="800">
                  <c:v>0.78</c:v>
                </c:pt>
                <c:pt idx="801">
                  <c:v>0.91</c:v>
                </c:pt>
                <c:pt idx="802">
                  <c:v>0.91</c:v>
                </c:pt>
                <c:pt idx="803">
                  <c:v>0.91</c:v>
                </c:pt>
                <c:pt idx="804">
                  <c:v>0.19</c:v>
                </c:pt>
                <c:pt idx="805">
                  <c:v>0.26</c:v>
                </c:pt>
                <c:pt idx="806">
                  <c:v>0.71</c:v>
                </c:pt>
                <c:pt idx="807">
                  <c:v>0.1</c:v>
                </c:pt>
                <c:pt idx="808">
                  <c:v>0.35</c:v>
                </c:pt>
                <c:pt idx="809">
                  <c:v>0.26</c:v>
                </c:pt>
                <c:pt idx="810">
                  <c:v>0.22</c:v>
                </c:pt>
                <c:pt idx="811">
                  <c:v>0.52</c:v>
                </c:pt>
                <c:pt idx="812">
                  <c:v>0.22</c:v>
                </c:pt>
                <c:pt idx="813">
                  <c:v>0.7</c:v>
                </c:pt>
                <c:pt idx="814">
                  <c:v>0.81</c:v>
                </c:pt>
                <c:pt idx="815">
                  <c:v>0.17</c:v>
                </c:pt>
                <c:pt idx="816">
                  <c:v>0.78</c:v>
                </c:pt>
                <c:pt idx="817">
                  <c:v>0.81</c:v>
                </c:pt>
                <c:pt idx="818">
                  <c:v>0.67</c:v>
                </c:pt>
                <c:pt idx="819">
                  <c:v>0.85</c:v>
                </c:pt>
                <c:pt idx="820">
                  <c:v>0.84</c:v>
                </c:pt>
                <c:pt idx="821">
                  <c:v>0.05</c:v>
                </c:pt>
                <c:pt idx="822">
                  <c:v>0.81</c:v>
                </c:pt>
                <c:pt idx="823">
                  <c:v>0.49</c:v>
                </c:pt>
                <c:pt idx="824">
                  <c:v>0.72</c:v>
                </c:pt>
                <c:pt idx="825">
                  <c:v>0.68</c:v>
                </c:pt>
                <c:pt idx="826">
                  <c:v>0.69</c:v>
                </c:pt>
                <c:pt idx="827">
                  <c:v>0.44</c:v>
                </c:pt>
                <c:pt idx="828">
                  <c:v>0.66</c:v>
                </c:pt>
                <c:pt idx="829">
                  <c:v>0.87</c:v>
                </c:pt>
                <c:pt idx="830">
                  <c:v>0.43</c:v>
                </c:pt>
                <c:pt idx="831">
                  <c:v>0.04</c:v>
                </c:pt>
                <c:pt idx="832">
                  <c:v>0.41</c:v>
                </c:pt>
                <c:pt idx="833">
                  <c:v>0.54</c:v>
                </c:pt>
                <c:pt idx="834">
                  <c:v>0.4</c:v>
                </c:pt>
                <c:pt idx="835">
                  <c:v>0.24</c:v>
                </c:pt>
                <c:pt idx="836">
                  <c:v>0.57999999999999996</c:v>
                </c:pt>
                <c:pt idx="837">
                  <c:v>0.32</c:v>
                </c:pt>
                <c:pt idx="838">
                  <c:v>0.43</c:v>
                </c:pt>
                <c:pt idx="839">
                  <c:v>0.8</c:v>
                </c:pt>
                <c:pt idx="840">
                  <c:v>0.1</c:v>
                </c:pt>
                <c:pt idx="841">
                  <c:v>0.77</c:v>
                </c:pt>
                <c:pt idx="842">
                  <c:v>0.5</c:v>
                </c:pt>
                <c:pt idx="843">
                  <c:v>0.4</c:v>
                </c:pt>
                <c:pt idx="844">
                  <c:v>0.64</c:v>
                </c:pt>
                <c:pt idx="845">
                  <c:v>0.75</c:v>
                </c:pt>
                <c:pt idx="846">
                  <c:v>0.41</c:v>
                </c:pt>
                <c:pt idx="847">
                  <c:v>0.65</c:v>
                </c:pt>
                <c:pt idx="848">
                  <c:v>0.05</c:v>
                </c:pt>
                <c:pt idx="849">
                  <c:v>0.79</c:v>
                </c:pt>
                <c:pt idx="850">
                  <c:v>0.8</c:v>
                </c:pt>
                <c:pt idx="851">
                  <c:v>0.63</c:v>
                </c:pt>
                <c:pt idx="852">
                  <c:v>0.66</c:v>
                </c:pt>
                <c:pt idx="853">
                  <c:v>0.6</c:v>
                </c:pt>
                <c:pt idx="854">
                  <c:v>0.69</c:v>
                </c:pt>
                <c:pt idx="855">
                  <c:v>0.75</c:v>
                </c:pt>
                <c:pt idx="856">
                  <c:v>0.56000000000000005</c:v>
                </c:pt>
                <c:pt idx="857">
                  <c:v>0.25</c:v>
                </c:pt>
                <c:pt idx="858">
                  <c:v>0.8</c:v>
                </c:pt>
                <c:pt idx="859">
                  <c:v>0.5</c:v>
                </c:pt>
                <c:pt idx="860">
                  <c:v>0.56000000000000005</c:v>
                </c:pt>
                <c:pt idx="861">
                  <c:v>0.7</c:v>
                </c:pt>
                <c:pt idx="862">
                  <c:v>0.27</c:v>
                </c:pt>
                <c:pt idx="863">
                  <c:v>0.65</c:v>
                </c:pt>
                <c:pt idx="864">
                  <c:v>0.66</c:v>
                </c:pt>
                <c:pt idx="865">
                  <c:v>0.55000000000000004</c:v>
                </c:pt>
                <c:pt idx="866">
                  <c:v>0.57999999999999996</c:v>
                </c:pt>
                <c:pt idx="867">
                  <c:v>0.24</c:v>
                </c:pt>
                <c:pt idx="868">
                  <c:v>0.38</c:v>
                </c:pt>
                <c:pt idx="869">
                  <c:v>0.55000000000000004</c:v>
                </c:pt>
                <c:pt idx="870">
                  <c:v>0.44</c:v>
                </c:pt>
                <c:pt idx="871">
                  <c:v>0.55000000000000004</c:v>
                </c:pt>
                <c:pt idx="872">
                  <c:v>0.39</c:v>
                </c:pt>
                <c:pt idx="873">
                  <c:v>0.26</c:v>
                </c:pt>
                <c:pt idx="874">
                  <c:v>0.5</c:v>
                </c:pt>
                <c:pt idx="875">
                  <c:v>0.11</c:v>
                </c:pt>
                <c:pt idx="876">
                  <c:v>0.33</c:v>
                </c:pt>
                <c:pt idx="877">
                  <c:v>0.48</c:v>
                </c:pt>
                <c:pt idx="878">
                  <c:v>0.2</c:v>
                </c:pt>
                <c:pt idx="879">
                  <c:v>0.16</c:v>
                </c:pt>
                <c:pt idx="880">
                  <c:v>0.39</c:v>
                </c:pt>
                <c:pt idx="881">
                  <c:v>0.52</c:v>
                </c:pt>
                <c:pt idx="882">
                  <c:v>0.48</c:v>
                </c:pt>
                <c:pt idx="883">
                  <c:v>0.43</c:v>
                </c:pt>
                <c:pt idx="884">
                  <c:v>0.4</c:v>
                </c:pt>
                <c:pt idx="885">
                  <c:v>0.6</c:v>
                </c:pt>
                <c:pt idx="886">
                  <c:v>0.57999999999999996</c:v>
                </c:pt>
                <c:pt idx="887">
                  <c:v>0.37</c:v>
                </c:pt>
                <c:pt idx="888">
                  <c:v>0.57999999999999996</c:v>
                </c:pt>
                <c:pt idx="889">
                  <c:v>0.43</c:v>
                </c:pt>
                <c:pt idx="890">
                  <c:v>0.61</c:v>
                </c:pt>
                <c:pt idx="891">
                  <c:v>0.28999999999999998</c:v>
                </c:pt>
                <c:pt idx="892">
                  <c:v>0.39</c:v>
                </c:pt>
                <c:pt idx="893">
                  <c:v>0.22</c:v>
                </c:pt>
                <c:pt idx="894">
                  <c:v>0.4</c:v>
                </c:pt>
                <c:pt idx="895">
                  <c:v>0.25</c:v>
                </c:pt>
                <c:pt idx="896">
                  <c:v>0.33</c:v>
                </c:pt>
                <c:pt idx="897">
                  <c:v>0.4</c:v>
                </c:pt>
                <c:pt idx="898">
                  <c:v>0.25</c:v>
                </c:pt>
                <c:pt idx="899">
                  <c:v>0.62</c:v>
                </c:pt>
                <c:pt idx="900">
                  <c:v>0.21</c:v>
                </c:pt>
                <c:pt idx="901">
                  <c:v>0.33</c:v>
                </c:pt>
                <c:pt idx="902">
                  <c:v>0.37</c:v>
                </c:pt>
                <c:pt idx="903">
                  <c:v>0.09</c:v>
                </c:pt>
                <c:pt idx="904">
                  <c:v>0.3</c:v>
                </c:pt>
                <c:pt idx="905">
                  <c:v>0.5</c:v>
                </c:pt>
                <c:pt idx="906">
                  <c:v>0.49</c:v>
                </c:pt>
                <c:pt idx="907">
                  <c:v>0.39</c:v>
                </c:pt>
                <c:pt idx="908">
                  <c:v>0.54</c:v>
                </c:pt>
                <c:pt idx="909">
                  <c:v>0.28999999999999998</c:v>
                </c:pt>
                <c:pt idx="910">
                  <c:v>0.33</c:v>
                </c:pt>
                <c:pt idx="911">
                  <c:v>0.37</c:v>
                </c:pt>
                <c:pt idx="912">
                  <c:v>0.03</c:v>
                </c:pt>
                <c:pt idx="913">
                  <c:v>0.27</c:v>
                </c:pt>
                <c:pt idx="914">
                  <c:v>0.4</c:v>
                </c:pt>
                <c:pt idx="915">
                  <c:v>0.59</c:v>
                </c:pt>
                <c:pt idx="916">
                  <c:v>0.59</c:v>
                </c:pt>
                <c:pt idx="917">
                  <c:v>0.15</c:v>
                </c:pt>
                <c:pt idx="918">
                  <c:v>0.44</c:v>
                </c:pt>
                <c:pt idx="919">
                  <c:v>0.18</c:v>
                </c:pt>
                <c:pt idx="920">
                  <c:v>0.28000000000000003</c:v>
                </c:pt>
                <c:pt idx="921">
                  <c:v>0.55000000000000004</c:v>
                </c:pt>
                <c:pt idx="922">
                  <c:v>0</c:v>
                </c:pt>
                <c:pt idx="923">
                  <c:v>0.16</c:v>
                </c:pt>
                <c:pt idx="924">
                  <c:v>0</c:v>
                </c:pt>
                <c:pt idx="925">
                  <c:v>0</c:v>
                </c:pt>
                <c:pt idx="926">
                  <c:v>0</c:v>
                </c:pt>
                <c:pt idx="927">
                  <c:v>0</c:v>
                </c:pt>
                <c:pt idx="928">
                  <c:v>0</c:v>
                </c:pt>
                <c:pt idx="929">
                  <c:v>0</c:v>
                </c:pt>
                <c:pt idx="930">
                  <c:v>0</c:v>
                </c:pt>
                <c:pt idx="931">
                  <c:v>0</c:v>
                </c:pt>
                <c:pt idx="932">
                  <c:v>0</c:v>
                </c:pt>
                <c:pt idx="933">
                  <c:v>0.23</c:v>
                </c:pt>
                <c:pt idx="934">
                  <c:v>0.55000000000000004</c:v>
                </c:pt>
                <c:pt idx="935">
                  <c:v>0.39</c:v>
                </c:pt>
                <c:pt idx="936">
                  <c:v>0.41</c:v>
                </c:pt>
                <c:pt idx="937">
                  <c:v>0.42</c:v>
                </c:pt>
                <c:pt idx="938">
                  <c:v>0.7</c:v>
                </c:pt>
                <c:pt idx="939">
                  <c:v>0.65</c:v>
                </c:pt>
                <c:pt idx="940">
                  <c:v>0.43</c:v>
                </c:pt>
                <c:pt idx="941">
                  <c:v>0.38</c:v>
                </c:pt>
                <c:pt idx="942">
                  <c:v>0.62</c:v>
                </c:pt>
                <c:pt idx="943">
                  <c:v>0.56000000000000005</c:v>
                </c:pt>
                <c:pt idx="944">
                  <c:v>0.31</c:v>
                </c:pt>
                <c:pt idx="945">
                  <c:v>0.47</c:v>
                </c:pt>
                <c:pt idx="946">
                  <c:v>0.69</c:v>
                </c:pt>
                <c:pt idx="947">
                  <c:v>0.32</c:v>
                </c:pt>
                <c:pt idx="948">
                  <c:v>0.41</c:v>
                </c:pt>
                <c:pt idx="949">
                  <c:v>0.77</c:v>
                </c:pt>
                <c:pt idx="950">
                  <c:v>0.53</c:v>
                </c:pt>
                <c:pt idx="951">
                  <c:v>0.6</c:v>
                </c:pt>
                <c:pt idx="952">
                  <c:v>0.7</c:v>
                </c:pt>
                <c:pt idx="953">
                  <c:v>0.42</c:v>
                </c:pt>
                <c:pt idx="954">
                  <c:v>0.73</c:v>
                </c:pt>
                <c:pt idx="955">
                  <c:v>0.33</c:v>
                </c:pt>
                <c:pt idx="956">
                  <c:v>0.47</c:v>
                </c:pt>
                <c:pt idx="957">
                  <c:v>0.62</c:v>
                </c:pt>
                <c:pt idx="958">
                  <c:v>0.31</c:v>
                </c:pt>
                <c:pt idx="959">
                  <c:v>0.6</c:v>
                </c:pt>
                <c:pt idx="960">
                  <c:v>0.38</c:v>
                </c:pt>
                <c:pt idx="961">
                  <c:v>0.5</c:v>
                </c:pt>
                <c:pt idx="962">
                  <c:v>0.69</c:v>
                </c:pt>
                <c:pt idx="963">
                  <c:v>0.26</c:v>
                </c:pt>
                <c:pt idx="964">
                  <c:v>0.62</c:v>
                </c:pt>
                <c:pt idx="965">
                  <c:v>0.5</c:v>
                </c:pt>
                <c:pt idx="966">
                  <c:v>0.66</c:v>
                </c:pt>
                <c:pt idx="967">
                  <c:v>0.46</c:v>
                </c:pt>
                <c:pt idx="968">
                  <c:v>0.31</c:v>
                </c:pt>
                <c:pt idx="969">
                  <c:v>0.67</c:v>
                </c:pt>
                <c:pt idx="970">
                  <c:v>0.57999999999999996</c:v>
                </c:pt>
                <c:pt idx="971">
                  <c:v>0.38</c:v>
                </c:pt>
                <c:pt idx="972">
                  <c:v>0.66</c:v>
                </c:pt>
                <c:pt idx="973">
                  <c:v>0.32</c:v>
                </c:pt>
                <c:pt idx="974">
                  <c:v>0.82</c:v>
                </c:pt>
                <c:pt idx="975">
                  <c:v>0.83</c:v>
                </c:pt>
                <c:pt idx="976">
                  <c:v>0.46</c:v>
                </c:pt>
                <c:pt idx="977">
                  <c:v>0.73</c:v>
                </c:pt>
                <c:pt idx="978">
                  <c:v>0.36</c:v>
                </c:pt>
                <c:pt idx="979">
                  <c:v>0.42</c:v>
                </c:pt>
                <c:pt idx="980">
                  <c:v>0.66</c:v>
                </c:pt>
                <c:pt idx="981">
                  <c:v>0.35</c:v>
                </c:pt>
                <c:pt idx="982">
                  <c:v>0.7</c:v>
                </c:pt>
                <c:pt idx="983">
                  <c:v>0.24</c:v>
                </c:pt>
                <c:pt idx="984">
                  <c:v>0.28000000000000003</c:v>
                </c:pt>
                <c:pt idx="985">
                  <c:v>0.34</c:v>
                </c:pt>
                <c:pt idx="986">
                  <c:v>0.37</c:v>
                </c:pt>
                <c:pt idx="987">
                  <c:v>0.4</c:v>
                </c:pt>
                <c:pt idx="988">
                  <c:v>0.75</c:v>
                </c:pt>
                <c:pt idx="989">
                  <c:v>0.59</c:v>
                </c:pt>
                <c:pt idx="990">
                  <c:v>0.8</c:v>
                </c:pt>
                <c:pt idx="991">
                  <c:v>0.15</c:v>
                </c:pt>
                <c:pt idx="992">
                  <c:v>0.66</c:v>
                </c:pt>
                <c:pt idx="993">
                  <c:v>0.61</c:v>
                </c:pt>
                <c:pt idx="994">
                  <c:v>0.65</c:v>
                </c:pt>
                <c:pt idx="995">
                  <c:v>0.48</c:v>
                </c:pt>
                <c:pt idx="996">
                  <c:v>0.33</c:v>
                </c:pt>
                <c:pt idx="997">
                  <c:v>0.63</c:v>
                </c:pt>
                <c:pt idx="998">
                  <c:v>0.8</c:v>
                </c:pt>
                <c:pt idx="999">
                  <c:v>7.0000000000000007E-2</c:v>
                </c:pt>
                <c:pt idx="1000">
                  <c:v>0.4</c:v>
                </c:pt>
                <c:pt idx="1001">
                  <c:v>0.48</c:v>
                </c:pt>
                <c:pt idx="1002">
                  <c:v>0.72</c:v>
                </c:pt>
                <c:pt idx="1003">
                  <c:v>0.76</c:v>
                </c:pt>
                <c:pt idx="1004">
                  <c:v>0.8</c:v>
                </c:pt>
                <c:pt idx="1005">
                  <c:v>0.71</c:v>
                </c:pt>
                <c:pt idx="1006">
                  <c:v>0.8</c:v>
                </c:pt>
                <c:pt idx="1007">
                  <c:v>0.68</c:v>
                </c:pt>
                <c:pt idx="1008">
                  <c:v>0.48</c:v>
                </c:pt>
                <c:pt idx="1009">
                  <c:v>0.3</c:v>
                </c:pt>
                <c:pt idx="1010">
                  <c:v>0.5</c:v>
                </c:pt>
                <c:pt idx="1011">
                  <c:v>0.65</c:v>
                </c:pt>
                <c:pt idx="1012">
                  <c:v>0.85</c:v>
                </c:pt>
                <c:pt idx="1013">
                  <c:v>0.3</c:v>
                </c:pt>
                <c:pt idx="1014">
                  <c:v>0.28999999999999998</c:v>
                </c:pt>
                <c:pt idx="1015">
                  <c:v>0.8</c:v>
                </c:pt>
                <c:pt idx="1016">
                  <c:v>0.76</c:v>
                </c:pt>
                <c:pt idx="1017">
                  <c:v>0.66</c:v>
                </c:pt>
                <c:pt idx="1018">
                  <c:v>0.7</c:v>
                </c:pt>
                <c:pt idx="1019">
                  <c:v>0.1</c:v>
                </c:pt>
                <c:pt idx="1020">
                  <c:v>0.25</c:v>
                </c:pt>
                <c:pt idx="1021">
                  <c:v>0.5</c:v>
                </c:pt>
                <c:pt idx="1022">
                  <c:v>0.38</c:v>
                </c:pt>
                <c:pt idx="1023">
                  <c:v>0.21</c:v>
                </c:pt>
                <c:pt idx="1024">
                  <c:v>0.75</c:v>
                </c:pt>
                <c:pt idx="1025">
                  <c:v>0.74</c:v>
                </c:pt>
                <c:pt idx="1026">
                  <c:v>0.78</c:v>
                </c:pt>
                <c:pt idx="1027">
                  <c:v>0.56000000000000005</c:v>
                </c:pt>
                <c:pt idx="1028">
                  <c:v>0.77</c:v>
                </c:pt>
                <c:pt idx="1029">
                  <c:v>0.59</c:v>
                </c:pt>
                <c:pt idx="1030">
                  <c:v>0.69</c:v>
                </c:pt>
                <c:pt idx="1031">
                  <c:v>0.8</c:v>
                </c:pt>
                <c:pt idx="1032">
                  <c:v>0.62</c:v>
                </c:pt>
                <c:pt idx="1033">
                  <c:v>0.64</c:v>
                </c:pt>
                <c:pt idx="1034">
                  <c:v>0.56000000000000005</c:v>
                </c:pt>
                <c:pt idx="1035">
                  <c:v>0.6</c:v>
                </c:pt>
                <c:pt idx="1036">
                  <c:v>0.2</c:v>
                </c:pt>
                <c:pt idx="1037">
                  <c:v>0.33</c:v>
                </c:pt>
                <c:pt idx="1038">
                  <c:v>0.56999999999999995</c:v>
                </c:pt>
                <c:pt idx="1039">
                  <c:v>0.94</c:v>
                </c:pt>
                <c:pt idx="1040">
                  <c:v>0.6</c:v>
                </c:pt>
                <c:pt idx="1041">
                  <c:v>0.43</c:v>
                </c:pt>
                <c:pt idx="1042">
                  <c:v>0.59</c:v>
                </c:pt>
                <c:pt idx="1043">
                  <c:v>0.2</c:v>
                </c:pt>
                <c:pt idx="1044">
                  <c:v>0.26</c:v>
                </c:pt>
                <c:pt idx="1045">
                  <c:v>0.33</c:v>
                </c:pt>
                <c:pt idx="1046">
                  <c:v>0.25</c:v>
                </c:pt>
                <c:pt idx="1047">
                  <c:v>0.25</c:v>
                </c:pt>
                <c:pt idx="1048">
                  <c:v>0.12</c:v>
                </c:pt>
                <c:pt idx="1049">
                  <c:v>0.45</c:v>
                </c:pt>
                <c:pt idx="1050">
                  <c:v>0.36</c:v>
                </c:pt>
                <c:pt idx="1051">
                  <c:v>0.19</c:v>
                </c:pt>
                <c:pt idx="1052">
                  <c:v>0.56000000000000005</c:v>
                </c:pt>
                <c:pt idx="1053">
                  <c:v>0</c:v>
                </c:pt>
                <c:pt idx="1054">
                  <c:v>0.2</c:v>
                </c:pt>
                <c:pt idx="1055">
                  <c:v>0.6</c:v>
                </c:pt>
                <c:pt idx="1056">
                  <c:v>0.76</c:v>
                </c:pt>
                <c:pt idx="1057">
                  <c:v>0.23</c:v>
                </c:pt>
                <c:pt idx="1058">
                  <c:v>0.38</c:v>
                </c:pt>
                <c:pt idx="1059">
                  <c:v>0.55000000000000004</c:v>
                </c:pt>
                <c:pt idx="1060">
                  <c:v>0.77</c:v>
                </c:pt>
                <c:pt idx="1061">
                  <c:v>0.44</c:v>
                </c:pt>
                <c:pt idx="1062">
                  <c:v>0.3</c:v>
                </c:pt>
                <c:pt idx="1063">
                  <c:v>0.38</c:v>
                </c:pt>
                <c:pt idx="1064">
                  <c:v>0.63</c:v>
                </c:pt>
                <c:pt idx="1065">
                  <c:v>0.15</c:v>
                </c:pt>
                <c:pt idx="1066">
                  <c:v>0.6</c:v>
                </c:pt>
                <c:pt idx="1067">
                  <c:v>0.1</c:v>
                </c:pt>
                <c:pt idx="1068">
                  <c:v>0.78</c:v>
                </c:pt>
                <c:pt idx="1069">
                  <c:v>0.42</c:v>
                </c:pt>
                <c:pt idx="1070">
                  <c:v>0.25</c:v>
                </c:pt>
                <c:pt idx="1071">
                  <c:v>0</c:v>
                </c:pt>
                <c:pt idx="1072">
                  <c:v>0</c:v>
                </c:pt>
                <c:pt idx="1073">
                  <c:v>0.47</c:v>
                </c:pt>
                <c:pt idx="1074">
                  <c:v>0.55000000000000004</c:v>
                </c:pt>
                <c:pt idx="1075">
                  <c:v>0.36</c:v>
                </c:pt>
                <c:pt idx="1076">
                  <c:v>0.73</c:v>
                </c:pt>
                <c:pt idx="1077">
                  <c:v>0.66</c:v>
                </c:pt>
                <c:pt idx="1078">
                  <c:v>0.53</c:v>
                </c:pt>
                <c:pt idx="1079">
                  <c:v>0.46</c:v>
                </c:pt>
                <c:pt idx="1080">
                  <c:v>0.24</c:v>
                </c:pt>
                <c:pt idx="1081">
                  <c:v>0.34</c:v>
                </c:pt>
                <c:pt idx="1082">
                  <c:v>0.34</c:v>
                </c:pt>
                <c:pt idx="1083">
                  <c:v>0.5</c:v>
                </c:pt>
                <c:pt idx="1084">
                  <c:v>0.14000000000000001</c:v>
                </c:pt>
                <c:pt idx="1085">
                  <c:v>0.36</c:v>
                </c:pt>
                <c:pt idx="1086">
                  <c:v>0.56999999999999995</c:v>
                </c:pt>
                <c:pt idx="1087">
                  <c:v>0.46</c:v>
                </c:pt>
                <c:pt idx="1088">
                  <c:v>0.7</c:v>
                </c:pt>
                <c:pt idx="1089">
                  <c:v>0.42</c:v>
                </c:pt>
                <c:pt idx="1090">
                  <c:v>0.08</c:v>
                </c:pt>
                <c:pt idx="1091">
                  <c:v>0.62</c:v>
                </c:pt>
                <c:pt idx="1092">
                  <c:v>0.14000000000000001</c:v>
                </c:pt>
                <c:pt idx="1093">
                  <c:v>0.6</c:v>
                </c:pt>
                <c:pt idx="1094">
                  <c:v>0.47</c:v>
                </c:pt>
                <c:pt idx="1095">
                  <c:v>0.47</c:v>
                </c:pt>
                <c:pt idx="1096">
                  <c:v>0.71</c:v>
                </c:pt>
                <c:pt idx="1097">
                  <c:v>0.42</c:v>
                </c:pt>
                <c:pt idx="1098">
                  <c:v>0.55000000000000004</c:v>
                </c:pt>
                <c:pt idx="1099">
                  <c:v>0.31</c:v>
                </c:pt>
                <c:pt idx="1100">
                  <c:v>0.23</c:v>
                </c:pt>
                <c:pt idx="1101">
                  <c:v>0.31</c:v>
                </c:pt>
                <c:pt idx="1102">
                  <c:v>0.42</c:v>
                </c:pt>
                <c:pt idx="1103">
                  <c:v>0.12</c:v>
                </c:pt>
                <c:pt idx="1104">
                  <c:v>0.41</c:v>
                </c:pt>
                <c:pt idx="1105">
                  <c:v>0.28000000000000003</c:v>
                </c:pt>
                <c:pt idx="1106">
                  <c:v>0.66</c:v>
                </c:pt>
                <c:pt idx="1107">
                  <c:v>0.38</c:v>
                </c:pt>
                <c:pt idx="1108">
                  <c:v>0.41</c:v>
                </c:pt>
                <c:pt idx="1109">
                  <c:v>0.19</c:v>
                </c:pt>
                <c:pt idx="1110">
                  <c:v>0.12</c:v>
                </c:pt>
                <c:pt idx="1111">
                  <c:v>0.17</c:v>
                </c:pt>
                <c:pt idx="1112">
                  <c:v>0.16</c:v>
                </c:pt>
                <c:pt idx="1113">
                  <c:v>0.55000000000000004</c:v>
                </c:pt>
                <c:pt idx="1114">
                  <c:v>0.48</c:v>
                </c:pt>
                <c:pt idx="1115">
                  <c:v>0.03</c:v>
                </c:pt>
                <c:pt idx="1116">
                  <c:v>0.28000000000000003</c:v>
                </c:pt>
                <c:pt idx="1117">
                  <c:v>0.43</c:v>
                </c:pt>
                <c:pt idx="1118">
                  <c:v>0.5</c:v>
                </c:pt>
                <c:pt idx="1119">
                  <c:v>0.6</c:v>
                </c:pt>
                <c:pt idx="1120">
                  <c:v>0.31</c:v>
                </c:pt>
                <c:pt idx="1121">
                  <c:v>0.31</c:v>
                </c:pt>
                <c:pt idx="1122">
                  <c:v>0.62</c:v>
                </c:pt>
                <c:pt idx="1123">
                  <c:v>0.45</c:v>
                </c:pt>
                <c:pt idx="1124">
                  <c:v>0.43</c:v>
                </c:pt>
                <c:pt idx="1125">
                  <c:v>0.33</c:v>
                </c:pt>
                <c:pt idx="1126">
                  <c:v>0.55000000000000004</c:v>
                </c:pt>
                <c:pt idx="1127">
                  <c:v>0.48</c:v>
                </c:pt>
                <c:pt idx="1128">
                  <c:v>0.49</c:v>
                </c:pt>
                <c:pt idx="1129">
                  <c:v>0.43</c:v>
                </c:pt>
                <c:pt idx="1130">
                  <c:v>0.22</c:v>
                </c:pt>
                <c:pt idx="1131">
                  <c:v>0</c:v>
                </c:pt>
                <c:pt idx="1132">
                  <c:v>0</c:v>
                </c:pt>
                <c:pt idx="1133">
                  <c:v>0</c:v>
                </c:pt>
                <c:pt idx="1134">
                  <c:v>0</c:v>
                </c:pt>
                <c:pt idx="1135">
                  <c:v>0</c:v>
                </c:pt>
                <c:pt idx="1136">
                  <c:v>0</c:v>
                </c:pt>
                <c:pt idx="1137">
                  <c:v>0</c:v>
                </c:pt>
                <c:pt idx="1138">
                  <c:v>0</c:v>
                </c:pt>
                <c:pt idx="1139">
                  <c:v>0</c:v>
                </c:pt>
                <c:pt idx="1140">
                  <c:v>0</c:v>
                </c:pt>
                <c:pt idx="1141">
                  <c:v>0.69</c:v>
                </c:pt>
                <c:pt idx="1142">
                  <c:v>0.13</c:v>
                </c:pt>
                <c:pt idx="1143">
                  <c:v>0.51</c:v>
                </c:pt>
                <c:pt idx="1144">
                  <c:v>0.53</c:v>
                </c:pt>
                <c:pt idx="1145">
                  <c:v>0.35</c:v>
                </c:pt>
                <c:pt idx="1146">
                  <c:v>0.45</c:v>
                </c:pt>
                <c:pt idx="1147">
                  <c:v>0.78</c:v>
                </c:pt>
                <c:pt idx="1148">
                  <c:v>0.63</c:v>
                </c:pt>
                <c:pt idx="1149">
                  <c:v>0.2</c:v>
                </c:pt>
                <c:pt idx="1150">
                  <c:v>0.59</c:v>
                </c:pt>
                <c:pt idx="1151">
                  <c:v>0.43</c:v>
                </c:pt>
                <c:pt idx="1152">
                  <c:v>0.25</c:v>
                </c:pt>
                <c:pt idx="1153">
                  <c:v>0.44</c:v>
                </c:pt>
                <c:pt idx="1154">
                  <c:v>0.53</c:v>
                </c:pt>
                <c:pt idx="1155">
                  <c:v>0.53</c:v>
                </c:pt>
                <c:pt idx="1156">
                  <c:v>0.41</c:v>
                </c:pt>
                <c:pt idx="1157">
                  <c:v>0.66</c:v>
                </c:pt>
                <c:pt idx="1158">
                  <c:v>0.22</c:v>
                </c:pt>
                <c:pt idx="1159">
                  <c:v>0.65</c:v>
                </c:pt>
                <c:pt idx="1160">
                  <c:v>0.55000000000000004</c:v>
                </c:pt>
                <c:pt idx="1161">
                  <c:v>0.5</c:v>
                </c:pt>
                <c:pt idx="1162">
                  <c:v>0.63</c:v>
                </c:pt>
                <c:pt idx="1163">
                  <c:v>0.56999999999999995</c:v>
                </c:pt>
                <c:pt idx="1164">
                  <c:v>0.35</c:v>
                </c:pt>
                <c:pt idx="1165">
                  <c:v>0.59</c:v>
                </c:pt>
                <c:pt idx="1166">
                  <c:v>0.41</c:v>
                </c:pt>
                <c:pt idx="1167">
                  <c:v>0.45</c:v>
                </c:pt>
                <c:pt idx="1168">
                  <c:v>0.63</c:v>
                </c:pt>
                <c:pt idx="1169">
                  <c:v>0.2</c:v>
                </c:pt>
                <c:pt idx="1170">
                  <c:v>0.43</c:v>
                </c:pt>
                <c:pt idx="1171">
                  <c:v>0.47</c:v>
                </c:pt>
                <c:pt idx="1172">
                  <c:v>0.28000000000000003</c:v>
                </c:pt>
                <c:pt idx="1173">
                  <c:v>0.47</c:v>
                </c:pt>
                <c:pt idx="1174">
                  <c:v>0.49</c:v>
                </c:pt>
                <c:pt idx="1175">
                  <c:v>0.37</c:v>
                </c:pt>
                <c:pt idx="1176">
                  <c:v>0.17</c:v>
                </c:pt>
                <c:pt idx="1177">
                  <c:v>0.6</c:v>
                </c:pt>
                <c:pt idx="1178">
                  <c:v>0.43</c:v>
                </c:pt>
                <c:pt idx="1179">
                  <c:v>0.73</c:v>
                </c:pt>
                <c:pt idx="1180">
                  <c:v>0.9</c:v>
                </c:pt>
                <c:pt idx="1181">
                  <c:v>0.56000000000000005</c:v>
                </c:pt>
                <c:pt idx="1182">
                  <c:v>0.75</c:v>
                </c:pt>
                <c:pt idx="1183">
                  <c:v>0.33</c:v>
                </c:pt>
                <c:pt idx="1184">
                  <c:v>0.56000000000000005</c:v>
                </c:pt>
                <c:pt idx="1185">
                  <c:v>0.17</c:v>
                </c:pt>
                <c:pt idx="1186">
                  <c:v>0.27</c:v>
                </c:pt>
                <c:pt idx="1187">
                  <c:v>0.15</c:v>
                </c:pt>
                <c:pt idx="1188">
                  <c:v>0.05</c:v>
                </c:pt>
                <c:pt idx="1189">
                  <c:v>0.5</c:v>
                </c:pt>
                <c:pt idx="1190">
                  <c:v>0.1</c:v>
                </c:pt>
                <c:pt idx="1191">
                  <c:v>0.43</c:v>
                </c:pt>
                <c:pt idx="1192">
                  <c:v>0.24</c:v>
                </c:pt>
                <c:pt idx="1193">
                  <c:v>0.38</c:v>
                </c:pt>
                <c:pt idx="1194">
                  <c:v>0.38</c:v>
                </c:pt>
                <c:pt idx="1195">
                  <c:v>0.14000000000000001</c:v>
                </c:pt>
                <c:pt idx="1196">
                  <c:v>0.55000000000000004</c:v>
                </c:pt>
                <c:pt idx="1197">
                  <c:v>0.14000000000000001</c:v>
                </c:pt>
                <c:pt idx="1198">
                  <c:v>0.66</c:v>
                </c:pt>
                <c:pt idx="1199">
                  <c:v>0.31</c:v>
                </c:pt>
                <c:pt idx="1200">
                  <c:v>0.44</c:v>
                </c:pt>
                <c:pt idx="1201">
                  <c:v>0.22</c:v>
                </c:pt>
                <c:pt idx="1202">
                  <c:v>0.51</c:v>
                </c:pt>
                <c:pt idx="1203">
                  <c:v>0.7</c:v>
                </c:pt>
                <c:pt idx="1204">
                  <c:v>0.24</c:v>
                </c:pt>
                <c:pt idx="1205">
                  <c:v>0.5</c:v>
                </c:pt>
                <c:pt idx="1206">
                  <c:v>0.22</c:v>
                </c:pt>
                <c:pt idx="1207">
                  <c:v>0.55000000000000004</c:v>
                </c:pt>
                <c:pt idx="1208">
                  <c:v>0.21</c:v>
                </c:pt>
                <c:pt idx="1209">
                  <c:v>0.49</c:v>
                </c:pt>
                <c:pt idx="1210">
                  <c:v>0.42</c:v>
                </c:pt>
                <c:pt idx="1211">
                  <c:v>0.21</c:v>
                </c:pt>
                <c:pt idx="1212">
                  <c:v>0.3</c:v>
                </c:pt>
                <c:pt idx="1213">
                  <c:v>0.56999999999999995</c:v>
                </c:pt>
                <c:pt idx="1214">
                  <c:v>0.1</c:v>
                </c:pt>
                <c:pt idx="1215">
                  <c:v>0.42</c:v>
                </c:pt>
                <c:pt idx="1216">
                  <c:v>0.13</c:v>
                </c:pt>
                <c:pt idx="1217">
                  <c:v>0.55000000000000004</c:v>
                </c:pt>
                <c:pt idx="1218">
                  <c:v>0.18</c:v>
                </c:pt>
                <c:pt idx="1219">
                  <c:v>0.68</c:v>
                </c:pt>
                <c:pt idx="1220">
                  <c:v>0.38</c:v>
                </c:pt>
                <c:pt idx="1221">
                  <c:v>0.59</c:v>
                </c:pt>
                <c:pt idx="1222">
                  <c:v>0.47</c:v>
                </c:pt>
                <c:pt idx="1223">
                  <c:v>0.55000000000000004</c:v>
                </c:pt>
                <c:pt idx="1224">
                  <c:v>0.05</c:v>
                </c:pt>
                <c:pt idx="1225">
                  <c:v>0.12</c:v>
                </c:pt>
                <c:pt idx="1226">
                  <c:v>0.27</c:v>
                </c:pt>
                <c:pt idx="1227">
                  <c:v>0.34</c:v>
                </c:pt>
                <c:pt idx="1228">
                  <c:v>0.24</c:v>
                </c:pt>
                <c:pt idx="1229">
                  <c:v>0.1</c:v>
                </c:pt>
                <c:pt idx="1230">
                  <c:v>0.51</c:v>
                </c:pt>
                <c:pt idx="1231">
                  <c:v>0.4</c:v>
                </c:pt>
                <c:pt idx="1232">
                  <c:v>0.76</c:v>
                </c:pt>
                <c:pt idx="1233">
                  <c:v>0.24</c:v>
                </c:pt>
                <c:pt idx="1234">
                  <c:v>0.39</c:v>
                </c:pt>
                <c:pt idx="1235">
                  <c:v>0.43</c:v>
                </c:pt>
                <c:pt idx="1236">
                  <c:v>0.28000000000000003</c:v>
                </c:pt>
                <c:pt idx="1237">
                  <c:v>0.2</c:v>
                </c:pt>
                <c:pt idx="1238">
                  <c:v>0.27</c:v>
                </c:pt>
                <c:pt idx="1239">
                  <c:v>0.31</c:v>
                </c:pt>
                <c:pt idx="1240">
                  <c:v>0.39</c:v>
                </c:pt>
                <c:pt idx="1241">
                  <c:v>0.39</c:v>
                </c:pt>
                <c:pt idx="1242">
                  <c:v>0.44</c:v>
                </c:pt>
                <c:pt idx="1243">
                  <c:v>0.53</c:v>
                </c:pt>
                <c:pt idx="1244">
                  <c:v>0.73</c:v>
                </c:pt>
                <c:pt idx="1245">
                  <c:v>0.57999999999999996</c:v>
                </c:pt>
                <c:pt idx="1246">
                  <c:v>0.47</c:v>
                </c:pt>
                <c:pt idx="1247">
                  <c:v>0.04</c:v>
                </c:pt>
                <c:pt idx="1248">
                  <c:v>0.25</c:v>
                </c:pt>
                <c:pt idx="1249">
                  <c:v>0.33</c:v>
                </c:pt>
                <c:pt idx="1250">
                  <c:v>0.33</c:v>
                </c:pt>
                <c:pt idx="1251">
                  <c:v>0.32</c:v>
                </c:pt>
                <c:pt idx="1252">
                  <c:v>0</c:v>
                </c:pt>
                <c:pt idx="1253">
                  <c:v>0</c:v>
                </c:pt>
                <c:pt idx="1254">
                  <c:v>0</c:v>
                </c:pt>
                <c:pt idx="1255">
                  <c:v>0.46</c:v>
                </c:pt>
                <c:pt idx="1256">
                  <c:v>0.73</c:v>
                </c:pt>
                <c:pt idx="1257">
                  <c:v>0.7</c:v>
                </c:pt>
                <c:pt idx="1258">
                  <c:v>0.61</c:v>
                </c:pt>
                <c:pt idx="1259">
                  <c:v>0.8</c:v>
                </c:pt>
                <c:pt idx="1260">
                  <c:v>0.42</c:v>
                </c:pt>
                <c:pt idx="1261">
                  <c:v>0.8</c:v>
                </c:pt>
                <c:pt idx="1262">
                  <c:v>0.52</c:v>
                </c:pt>
                <c:pt idx="1263">
                  <c:v>0.28999999999999998</c:v>
                </c:pt>
                <c:pt idx="1264">
                  <c:v>0.63</c:v>
                </c:pt>
                <c:pt idx="1265">
                  <c:v>0.28999999999999998</c:v>
                </c:pt>
                <c:pt idx="1266">
                  <c:v>0.59</c:v>
                </c:pt>
                <c:pt idx="1267">
                  <c:v>0.52</c:v>
                </c:pt>
                <c:pt idx="1268">
                  <c:v>0.42</c:v>
                </c:pt>
                <c:pt idx="1269">
                  <c:v>0.82</c:v>
                </c:pt>
                <c:pt idx="1270">
                  <c:v>0.75</c:v>
                </c:pt>
                <c:pt idx="1271">
                  <c:v>0.75</c:v>
                </c:pt>
                <c:pt idx="1272">
                  <c:v>0.79</c:v>
                </c:pt>
                <c:pt idx="1273">
                  <c:v>0.63</c:v>
                </c:pt>
                <c:pt idx="1274">
                  <c:v>0.54</c:v>
                </c:pt>
                <c:pt idx="1275">
                  <c:v>0.16</c:v>
                </c:pt>
                <c:pt idx="1276">
                  <c:v>0.18</c:v>
                </c:pt>
                <c:pt idx="1277">
                  <c:v>0.67</c:v>
                </c:pt>
                <c:pt idx="1278">
                  <c:v>0.02</c:v>
                </c:pt>
                <c:pt idx="1279">
                  <c:v>0.15</c:v>
                </c:pt>
                <c:pt idx="1280">
                  <c:v>0.4</c:v>
                </c:pt>
                <c:pt idx="1281">
                  <c:v>0.3</c:v>
                </c:pt>
                <c:pt idx="1282">
                  <c:v>0.54</c:v>
                </c:pt>
                <c:pt idx="1283">
                  <c:v>0.2</c:v>
                </c:pt>
                <c:pt idx="1284">
                  <c:v>0.49</c:v>
                </c:pt>
                <c:pt idx="1285">
                  <c:v>0.5</c:v>
                </c:pt>
                <c:pt idx="1286">
                  <c:v>0.41</c:v>
                </c:pt>
                <c:pt idx="1287">
                  <c:v>0.28000000000000003</c:v>
                </c:pt>
                <c:pt idx="1288">
                  <c:v>0.48</c:v>
                </c:pt>
                <c:pt idx="1289">
                  <c:v>0.5</c:v>
                </c:pt>
                <c:pt idx="1290">
                  <c:v>0.02</c:v>
                </c:pt>
                <c:pt idx="1291">
                  <c:v>0.7</c:v>
                </c:pt>
                <c:pt idx="1292">
                  <c:v>0.53</c:v>
                </c:pt>
                <c:pt idx="1293">
                  <c:v>0.62</c:v>
                </c:pt>
                <c:pt idx="1294">
                  <c:v>0.25</c:v>
                </c:pt>
                <c:pt idx="1295">
                  <c:v>0.24</c:v>
                </c:pt>
                <c:pt idx="1296">
                  <c:v>0.23</c:v>
                </c:pt>
                <c:pt idx="1297">
                  <c:v>0.4</c:v>
                </c:pt>
                <c:pt idx="1298">
                  <c:v>0.5</c:v>
                </c:pt>
                <c:pt idx="1299">
                  <c:v>0.17</c:v>
                </c:pt>
                <c:pt idx="1300">
                  <c:v>0.14000000000000001</c:v>
                </c:pt>
                <c:pt idx="1301">
                  <c:v>0.57999999999999996</c:v>
                </c:pt>
                <c:pt idx="1302">
                  <c:v>0.46</c:v>
                </c:pt>
                <c:pt idx="1303">
                  <c:v>0.2</c:v>
                </c:pt>
                <c:pt idx="1304">
                  <c:v>0.51</c:v>
                </c:pt>
                <c:pt idx="1305">
                  <c:v>0.52</c:v>
                </c:pt>
                <c:pt idx="1306">
                  <c:v>0.22</c:v>
                </c:pt>
                <c:pt idx="1307">
                  <c:v>0.73</c:v>
                </c:pt>
                <c:pt idx="1308">
                  <c:v>0.26</c:v>
                </c:pt>
                <c:pt idx="1309">
                  <c:v>0.08</c:v>
                </c:pt>
                <c:pt idx="1310">
                  <c:v>0.27</c:v>
                </c:pt>
                <c:pt idx="1311">
                  <c:v>0.24</c:v>
                </c:pt>
                <c:pt idx="1312">
                  <c:v>0.8</c:v>
                </c:pt>
                <c:pt idx="1313">
                  <c:v>0.38</c:v>
                </c:pt>
                <c:pt idx="1314">
                  <c:v>0</c:v>
                </c:pt>
                <c:pt idx="1315">
                  <c:v>0</c:v>
                </c:pt>
                <c:pt idx="1316">
                  <c:v>0</c:v>
                </c:pt>
                <c:pt idx="1317">
                  <c:v>0</c:v>
                </c:pt>
                <c:pt idx="1318">
                  <c:v>0</c:v>
                </c:pt>
                <c:pt idx="1319">
                  <c:v>0</c:v>
                </c:pt>
                <c:pt idx="1320">
                  <c:v>0</c:v>
                </c:pt>
                <c:pt idx="1321">
                  <c:v>0</c:v>
                </c:pt>
                <c:pt idx="1322">
                  <c:v>0</c:v>
                </c:pt>
                <c:pt idx="1323">
                  <c:v>0.57999999999999996</c:v>
                </c:pt>
                <c:pt idx="1324">
                  <c:v>0.66</c:v>
                </c:pt>
                <c:pt idx="1325">
                  <c:v>0.66</c:v>
                </c:pt>
                <c:pt idx="1326">
                  <c:v>0.55000000000000004</c:v>
                </c:pt>
                <c:pt idx="1327">
                  <c:v>0.46</c:v>
                </c:pt>
                <c:pt idx="1328">
                  <c:v>0.35</c:v>
                </c:pt>
                <c:pt idx="1329">
                  <c:v>0.21</c:v>
                </c:pt>
                <c:pt idx="1330">
                  <c:v>0.31</c:v>
                </c:pt>
                <c:pt idx="1331">
                  <c:v>0.28999999999999998</c:v>
                </c:pt>
                <c:pt idx="1332">
                  <c:v>0.56999999999999995</c:v>
                </c:pt>
                <c:pt idx="1333">
                  <c:v>0.46</c:v>
                </c:pt>
                <c:pt idx="1334">
                  <c:v>0.5</c:v>
                </c:pt>
                <c:pt idx="1335">
                  <c:v>0.8</c:v>
                </c:pt>
                <c:pt idx="1336">
                  <c:v>0.67</c:v>
                </c:pt>
                <c:pt idx="1337">
                  <c:v>0.28000000000000003</c:v>
                </c:pt>
                <c:pt idx="1338">
                  <c:v>0.24</c:v>
                </c:pt>
                <c:pt idx="1339">
                  <c:v>0.44</c:v>
                </c:pt>
                <c:pt idx="1340">
                  <c:v>0.66</c:v>
                </c:pt>
                <c:pt idx="1341">
                  <c:v>0.56000000000000005</c:v>
                </c:pt>
                <c:pt idx="1342">
                  <c:v>0.62</c:v>
                </c:pt>
                <c:pt idx="1343">
                  <c:v>0.56000000000000005</c:v>
                </c:pt>
                <c:pt idx="1344">
                  <c:v>0.56999999999999995</c:v>
                </c:pt>
                <c:pt idx="1345">
                  <c:v>0.28000000000000003</c:v>
                </c:pt>
                <c:pt idx="1346">
                  <c:v>0.44</c:v>
                </c:pt>
                <c:pt idx="1347">
                  <c:v>0.75</c:v>
                </c:pt>
                <c:pt idx="1348">
                  <c:v>0.8</c:v>
                </c:pt>
                <c:pt idx="1349">
                  <c:v>0.75</c:v>
                </c:pt>
                <c:pt idx="1350">
                  <c:v>0.5</c:v>
                </c:pt>
              </c:numCache>
            </c:numRef>
          </c:xVal>
          <c:yVal>
            <c:numRef>
              <c:f>amazon_dataset!$H$2:$H$1352</c:f>
              <c:numCache>
                <c:formatCode>General</c:formatCode>
                <c:ptCount val="1351"/>
                <c:pt idx="0">
                  <c:v>2</c:v>
                </c:pt>
                <c:pt idx="1">
                  <c:v>2.2999999999999998</c:v>
                </c:pt>
                <c:pt idx="2">
                  <c:v>2.6</c:v>
                </c:pt>
                <c:pt idx="3">
                  <c:v>2.8</c:v>
                </c:pt>
                <c:pt idx="4">
                  <c:v>2.8</c:v>
                </c:pt>
                <c:pt idx="5">
                  <c:v>2.9</c:v>
                </c:pt>
                <c:pt idx="6">
                  <c:v>3</c:v>
                </c:pt>
                <c:pt idx="7">
                  <c:v>3</c:v>
                </c:pt>
                <c:pt idx="8">
                  <c:v>3</c:v>
                </c:pt>
                <c:pt idx="9">
                  <c:v>3</c:v>
                </c:pt>
                <c:pt idx="10">
                  <c:v>3.1</c:v>
                </c:pt>
                <c:pt idx="11">
                  <c:v>3.1</c:v>
                </c:pt>
                <c:pt idx="12">
                  <c:v>3.1</c:v>
                </c:pt>
                <c:pt idx="13">
                  <c:v>3.1</c:v>
                </c:pt>
                <c:pt idx="14">
                  <c:v>3.2</c:v>
                </c:pt>
                <c:pt idx="15">
                  <c:v>3.2</c:v>
                </c:pt>
                <c:pt idx="16">
                  <c:v>3.3</c:v>
                </c:pt>
                <c:pt idx="17">
                  <c:v>3.3</c:v>
                </c:pt>
                <c:pt idx="18">
                  <c:v>3.3</c:v>
                </c:pt>
                <c:pt idx="19">
                  <c:v>3.3</c:v>
                </c:pt>
                <c:pt idx="20">
                  <c:v>3.3</c:v>
                </c:pt>
                <c:pt idx="21">
                  <c:v>3.3</c:v>
                </c:pt>
                <c:pt idx="22">
                  <c:v>3.3</c:v>
                </c:pt>
                <c:pt idx="23">
                  <c:v>3.3</c:v>
                </c:pt>
                <c:pt idx="24">
                  <c:v>3.3</c:v>
                </c:pt>
                <c:pt idx="25">
                  <c:v>3.3</c:v>
                </c:pt>
                <c:pt idx="26">
                  <c:v>3.3</c:v>
                </c:pt>
                <c:pt idx="27">
                  <c:v>3.3</c:v>
                </c:pt>
                <c:pt idx="28">
                  <c:v>3.3</c:v>
                </c:pt>
                <c:pt idx="29">
                  <c:v>3.3</c:v>
                </c:pt>
                <c:pt idx="30">
                  <c:v>3.3</c:v>
                </c:pt>
                <c:pt idx="31">
                  <c:v>3.4</c:v>
                </c:pt>
                <c:pt idx="32">
                  <c:v>3.4</c:v>
                </c:pt>
                <c:pt idx="33">
                  <c:v>3.4</c:v>
                </c:pt>
                <c:pt idx="34">
                  <c:v>3.4</c:v>
                </c:pt>
                <c:pt idx="35">
                  <c:v>3.4</c:v>
                </c:pt>
                <c:pt idx="36">
                  <c:v>3.4</c:v>
                </c:pt>
                <c:pt idx="37">
                  <c:v>3.4</c:v>
                </c:pt>
                <c:pt idx="38">
                  <c:v>3.4</c:v>
                </c:pt>
                <c:pt idx="39">
                  <c:v>3.4</c:v>
                </c:pt>
                <c:pt idx="40">
                  <c:v>3.4</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3.5</c:v>
                </c:pt>
                <c:pt idx="56">
                  <c:v>3.5</c:v>
                </c:pt>
                <c:pt idx="57">
                  <c:v>3.5</c:v>
                </c:pt>
                <c:pt idx="58">
                  <c:v>3.5</c:v>
                </c:pt>
                <c:pt idx="59">
                  <c:v>3.5</c:v>
                </c:pt>
                <c:pt idx="60">
                  <c:v>3.5</c:v>
                </c:pt>
                <c:pt idx="61">
                  <c:v>3.5</c:v>
                </c:pt>
                <c:pt idx="62">
                  <c:v>3.5</c:v>
                </c:pt>
                <c:pt idx="63">
                  <c:v>3.5</c:v>
                </c:pt>
                <c:pt idx="64">
                  <c:v>3.5</c:v>
                </c:pt>
                <c:pt idx="65">
                  <c:v>3.5</c:v>
                </c:pt>
                <c:pt idx="66">
                  <c:v>3.5</c:v>
                </c:pt>
                <c:pt idx="67">
                  <c:v>3.6</c:v>
                </c:pt>
                <c:pt idx="68">
                  <c:v>3.6</c:v>
                </c:pt>
                <c:pt idx="69">
                  <c:v>3.6</c:v>
                </c:pt>
                <c:pt idx="70">
                  <c:v>3.6</c:v>
                </c:pt>
                <c:pt idx="71">
                  <c:v>3.6</c:v>
                </c:pt>
                <c:pt idx="72">
                  <c:v>3.6</c:v>
                </c:pt>
                <c:pt idx="73">
                  <c:v>3.6</c:v>
                </c:pt>
                <c:pt idx="74">
                  <c:v>3.6</c:v>
                </c:pt>
                <c:pt idx="75">
                  <c:v>3.6</c:v>
                </c:pt>
                <c:pt idx="76">
                  <c:v>3.6</c:v>
                </c:pt>
                <c:pt idx="77">
                  <c:v>3.6</c:v>
                </c:pt>
                <c:pt idx="78">
                  <c:v>3.6</c:v>
                </c:pt>
                <c:pt idx="79">
                  <c:v>3.6</c:v>
                </c:pt>
                <c:pt idx="80">
                  <c:v>3.6</c:v>
                </c:pt>
                <c:pt idx="81">
                  <c:v>3.6</c:v>
                </c:pt>
                <c:pt idx="82">
                  <c:v>3.6</c:v>
                </c:pt>
                <c:pt idx="83">
                  <c:v>3.6</c:v>
                </c:pt>
                <c:pt idx="84">
                  <c:v>3.6</c:v>
                </c:pt>
                <c:pt idx="85">
                  <c:v>3.6</c:v>
                </c:pt>
                <c:pt idx="86">
                  <c:v>3.6</c:v>
                </c:pt>
                <c:pt idx="87">
                  <c:v>3.6</c:v>
                </c:pt>
                <c:pt idx="88">
                  <c:v>3.6</c:v>
                </c:pt>
                <c:pt idx="89">
                  <c:v>3.6</c:v>
                </c:pt>
                <c:pt idx="90">
                  <c:v>3.6</c:v>
                </c:pt>
                <c:pt idx="91">
                  <c:v>3.6</c:v>
                </c:pt>
                <c:pt idx="92">
                  <c:v>3.6</c:v>
                </c:pt>
                <c:pt idx="93">
                  <c:v>3.6</c:v>
                </c:pt>
                <c:pt idx="94">
                  <c:v>3.6</c:v>
                </c:pt>
                <c:pt idx="95">
                  <c:v>3.6</c:v>
                </c:pt>
                <c:pt idx="96">
                  <c:v>3.6</c:v>
                </c:pt>
                <c:pt idx="97">
                  <c:v>3.6</c:v>
                </c:pt>
                <c:pt idx="98">
                  <c:v>3.6</c:v>
                </c:pt>
                <c:pt idx="99">
                  <c:v>3.6</c:v>
                </c:pt>
                <c:pt idx="100">
                  <c:v>3.6</c:v>
                </c:pt>
                <c:pt idx="101">
                  <c:v>3.7</c:v>
                </c:pt>
                <c:pt idx="102">
                  <c:v>3.7</c:v>
                </c:pt>
                <c:pt idx="103">
                  <c:v>3.7</c:v>
                </c:pt>
                <c:pt idx="104">
                  <c:v>3.7</c:v>
                </c:pt>
                <c:pt idx="105">
                  <c:v>3.7</c:v>
                </c:pt>
                <c:pt idx="106">
                  <c:v>3.7</c:v>
                </c:pt>
                <c:pt idx="107">
                  <c:v>3.7</c:v>
                </c:pt>
                <c:pt idx="108">
                  <c:v>3.7</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3.7</c:v>
                </c:pt>
                <c:pt idx="122">
                  <c:v>3.7</c:v>
                </c:pt>
                <c:pt idx="123">
                  <c:v>3.7</c:v>
                </c:pt>
                <c:pt idx="124">
                  <c:v>3.7</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3.8</c:v>
                </c:pt>
                <c:pt idx="143">
                  <c:v>3.8</c:v>
                </c:pt>
                <c:pt idx="144">
                  <c:v>3.8</c:v>
                </c:pt>
                <c:pt idx="145">
                  <c:v>3.8</c:v>
                </c:pt>
                <c:pt idx="146">
                  <c:v>3.8</c:v>
                </c:pt>
                <c:pt idx="147">
                  <c:v>3.8</c:v>
                </c:pt>
                <c:pt idx="148">
                  <c:v>3.8</c:v>
                </c:pt>
                <c:pt idx="149">
                  <c:v>3.8</c:v>
                </c:pt>
                <c:pt idx="150">
                  <c:v>3.8</c:v>
                </c:pt>
                <c:pt idx="151">
                  <c:v>3.8</c:v>
                </c:pt>
                <c:pt idx="152">
                  <c:v>3.8</c:v>
                </c:pt>
                <c:pt idx="153">
                  <c:v>3.8</c:v>
                </c:pt>
                <c:pt idx="154">
                  <c:v>3.8</c:v>
                </c:pt>
                <c:pt idx="155">
                  <c:v>3.8</c:v>
                </c:pt>
                <c:pt idx="156">
                  <c:v>3.8</c:v>
                </c:pt>
                <c:pt idx="157">
                  <c:v>3.8</c:v>
                </c:pt>
                <c:pt idx="158">
                  <c:v>3.8</c:v>
                </c:pt>
                <c:pt idx="159">
                  <c:v>3.8</c:v>
                </c:pt>
                <c:pt idx="160">
                  <c:v>3.8</c:v>
                </c:pt>
                <c:pt idx="161">
                  <c:v>3.8</c:v>
                </c:pt>
                <c:pt idx="162">
                  <c:v>3.8</c:v>
                </c:pt>
                <c:pt idx="163">
                  <c:v>3.8</c:v>
                </c:pt>
                <c:pt idx="164">
                  <c:v>3.8</c:v>
                </c:pt>
                <c:pt idx="165">
                  <c:v>3.8</c:v>
                </c:pt>
                <c:pt idx="166">
                  <c:v>3.8</c:v>
                </c:pt>
                <c:pt idx="167">
                  <c:v>3.8</c:v>
                </c:pt>
                <c:pt idx="168">
                  <c:v>3.8</c:v>
                </c:pt>
                <c:pt idx="169">
                  <c:v>3.8</c:v>
                </c:pt>
                <c:pt idx="170">
                  <c:v>3.8</c:v>
                </c:pt>
                <c:pt idx="171">
                  <c:v>3.8</c:v>
                </c:pt>
                <c:pt idx="172">
                  <c:v>3.8</c:v>
                </c:pt>
                <c:pt idx="173">
                  <c:v>3.8</c:v>
                </c:pt>
                <c:pt idx="174">
                  <c:v>3.8</c:v>
                </c:pt>
                <c:pt idx="175">
                  <c:v>3.8</c:v>
                </c:pt>
                <c:pt idx="176">
                  <c:v>3.8</c:v>
                </c:pt>
                <c:pt idx="177">
                  <c:v>3.8</c:v>
                </c:pt>
                <c:pt idx="178">
                  <c:v>3.8</c:v>
                </c:pt>
                <c:pt idx="179">
                  <c:v>3.8</c:v>
                </c:pt>
                <c:pt idx="180">
                  <c:v>3.8</c:v>
                </c:pt>
                <c:pt idx="181">
                  <c:v>3.8</c:v>
                </c:pt>
                <c:pt idx="182">
                  <c:v>3.8</c:v>
                </c:pt>
                <c:pt idx="183">
                  <c:v>3.8</c:v>
                </c:pt>
                <c:pt idx="184">
                  <c:v>3.8</c:v>
                </c:pt>
                <c:pt idx="185">
                  <c:v>3.8</c:v>
                </c:pt>
                <c:pt idx="186">
                  <c:v>3.8</c:v>
                </c:pt>
                <c:pt idx="187">
                  <c:v>3.8</c:v>
                </c:pt>
                <c:pt idx="188">
                  <c:v>3.8</c:v>
                </c:pt>
                <c:pt idx="189">
                  <c:v>3.8</c:v>
                </c:pt>
                <c:pt idx="190">
                  <c:v>3.8</c:v>
                </c:pt>
                <c:pt idx="191">
                  <c:v>3.8</c:v>
                </c:pt>
                <c:pt idx="192">
                  <c:v>3.8</c:v>
                </c:pt>
                <c:pt idx="193">
                  <c:v>3.8</c:v>
                </c:pt>
                <c:pt idx="194">
                  <c:v>3.8</c:v>
                </c:pt>
                <c:pt idx="195">
                  <c:v>3.8</c:v>
                </c:pt>
                <c:pt idx="196">
                  <c:v>3.8</c:v>
                </c:pt>
                <c:pt idx="197">
                  <c:v>3.8</c:v>
                </c:pt>
                <c:pt idx="198">
                  <c:v>3.8</c:v>
                </c:pt>
                <c:pt idx="199">
                  <c:v>3.8</c:v>
                </c:pt>
                <c:pt idx="200">
                  <c:v>3.8</c:v>
                </c:pt>
                <c:pt idx="201">
                  <c:v>3.8</c:v>
                </c:pt>
                <c:pt idx="202">
                  <c:v>3.8</c:v>
                </c:pt>
                <c:pt idx="203">
                  <c:v>3.8</c:v>
                </c:pt>
                <c:pt idx="204">
                  <c:v>3.8</c:v>
                </c:pt>
                <c:pt idx="205">
                  <c:v>3.8</c:v>
                </c:pt>
                <c:pt idx="206">
                  <c:v>3.8</c:v>
                </c:pt>
                <c:pt idx="207">
                  <c:v>3.8</c:v>
                </c:pt>
                <c:pt idx="208">
                  <c:v>3.8</c:v>
                </c:pt>
                <c:pt idx="209">
                  <c:v>3.8</c:v>
                </c:pt>
                <c:pt idx="210">
                  <c:v>3.8</c:v>
                </c:pt>
                <c:pt idx="211">
                  <c:v>3.8</c:v>
                </c:pt>
                <c:pt idx="212">
                  <c:v>3.8</c:v>
                </c:pt>
                <c:pt idx="213">
                  <c:v>3.8</c:v>
                </c:pt>
                <c:pt idx="214">
                  <c:v>3.8</c:v>
                </c:pt>
                <c:pt idx="215">
                  <c:v>3.8</c:v>
                </c:pt>
                <c:pt idx="216">
                  <c:v>3.8</c:v>
                </c:pt>
                <c:pt idx="217">
                  <c:v>3.8</c:v>
                </c:pt>
                <c:pt idx="218">
                  <c:v>3.8</c:v>
                </c:pt>
                <c:pt idx="219">
                  <c:v>3.8</c:v>
                </c:pt>
                <c:pt idx="220">
                  <c:v>3.8</c:v>
                </c:pt>
                <c:pt idx="221">
                  <c:v>3.8</c:v>
                </c:pt>
                <c:pt idx="222">
                  <c:v>3.8</c:v>
                </c:pt>
                <c:pt idx="223">
                  <c:v>3.8</c:v>
                </c:pt>
                <c:pt idx="224">
                  <c:v>3.8</c:v>
                </c:pt>
                <c:pt idx="225">
                  <c:v>3.8</c:v>
                </c:pt>
                <c:pt idx="226">
                  <c:v>3.9</c:v>
                </c:pt>
                <c:pt idx="227">
                  <c:v>3.9</c:v>
                </c:pt>
                <c:pt idx="228">
                  <c:v>3.9</c:v>
                </c:pt>
                <c:pt idx="229">
                  <c:v>3.9</c:v>
                </c:pt>
                <c:pt idx="230">
                  <c:v>3.9</c:v>
                </c:pt>
                <c:pt idx="231">
                  <c:v>3.9</c:v>
                </c:pt>
                <c:pt idx="232">
                  <c:v>3.9</c:v>
                </c:pt>
                <c:pt idx="233">
                  <c:v>3.9</c:v>
                </c:pt>
                <c:pt idx="234">
                  <c:v>3.9</c:v>
                </c:pt>
                <c:pt idx="235">
                  <c:v>3.9</c:v>
                </c:pt>
                <c:pt idx="236">
                  <c:v>3.9</c:v>
                </c:pt>
                <c:pt idx="237">
                  <c:v>3.9</c:v>
                </c:pt>
                <c:pt idx="238">
                  <c:v>3.9</c:v>
                </c:pt>
                <c:pt idx="239">
                  <c:v>3.9</c:v>
                </c:pt>
                <c:pt idx="240">
                  <c:v>3.9</c:v>
                </c:pt>
                <c:pt idx="241">
                  <c:v>3.9</c:v>
                </c:pt>
                <c:pt idx="242">
                  <c:v>3.9</c:v>
                </c:pt>
                <c:pt idx="243">
                  <c:v>3.9</c:v>
                </c:pt>
                <c:pt idx="244">
                  <c:v>3.9</c:v>
                </c:pt>
                <c:pt idx="245">
                  <c:v>3.9</c:v>
                </c:pt>
                <c:pt idx="246">
                  <c:v>3.9</c:v>
                </c:pt>
                <c:pt idx="247">
                  <c:v>3.9</c:v>
                </c:pt>
                <c:pt idx="248">
                  <c:v>3.9</c:v>
                </c:pt>
                <c:pt idx="249">
                  <c:v>3.9</c:v>
                </c:pt>
                <c:pt idx="250">
                  <c:v>3.9</c:v>
                </c:pt>
                <c:pt idx="251">
                  <c:v>3.9</c:v>
                </c:pt>
                <c:pt idx="252">
                  <c:v>3.9</c:v>
                </c:pt>
                <c:pt idx="253">
                  <c:v>3.9</c:v>
                </c:pt>
                <c:pt idx="254">
                  <c:v>3.9</c:v>
                </c:pt>
                <c:pt idx="255">
                  <c:v>3.9</c:v>
                </c:pt>
                <c:pt idx="256">
                  <c:v>3.9</c:v>
                </c:pt>
                <c:pt idx="257">
                  <c:v>3.9</c:v>
                </c:pt>
                <c:pt idx="258">
                  <c:v>3.9</c:v>
                </c:pt>
                <c:pt idx="259">
                  <c:v>3.9</c:v>
                </c:pt>
                <c:pt idx="260">
                  <c:v>3.9</c:v>
                </c:pt>
                <c:pt idx="261">
                  <c:v>3.9</c:v>
                </c:pt>
                <c:pt idx="262">
                  <c:v>3.9</c:v>
                </c:pt>
                <c:pt idx="263">
                  <c:v>3.9</c:v>
                </c:pt>
                <c:pt idx="264">
                  <c:v>3.9</c:v>
                </c:pt>
                <c:pt idx="265">
                  <c:v>3.9</c:v>
                </c:pt>
                <c:pt idx="266">
                  <c:v>3.9</c:v>
                </c:pt>
                <c:pt idx="267">
                  <c:v>3.9</c:v>
                </c:pt>
                <c:pt idx="268">
                  <c:v>3.9</c:v>
                </c:pt>
                <c:pt idx="269">
                  <c:v>3.9</c:v>
                </c:pt>
                <c:pt idx="270">
                  <c:v>3.9</c:v>
                </c:pt>
                <c:pt idx="271">
                  <c:v>3.9</c:v>
                </c:pt>
                <c:pt idx="272">
                  <c:v>3.9</c:v>
                </c:pt>
                <c:pt idx="273">
                  <c:v>3.9</c:v>
                </c:pt>
                <c:pt idx="274">
                  <c:v>3.9</c:v>
                </c:pt>
                <c:pt idx="275">
                  <c:v>3.9</c:v>
                </c:pt>
                <c:pt idx="276">
                  <c:v>3.9</c:v>
                </c:pt>
                <c:pt idx="277">
                  <c:v>3.9</c:v>
                </c:pt>
                <c:pt idx="278">
                  <c:v>3.9</c:v>
                </c:pt>
                <c:pt idx="279">
                  <c:v>3.9</c:v>
                </c:pt>
                <c:pt idx="280">
                  <c:v>3.9</c:v>
                </c:pt>
                <c:pt idx="281">
                  <c:v>3.9</c:v>
                </c:pt>
                <c:pt idx="282">
                  <c:v>3.9</c:v>
                </c:pt>
                <c:pt idx="283">
                  <c:v>3.9</c:v>
                </c:pt>
                <c:pt idx="284">
                  <c:v>3.9</c:v>
                </c:pt>
                <c:pt idx="285">
                  <c:v>3.9</c:v>
                </c:pt>
                <c:pt idx="286">
                  <c:v>3.9</c:v>
                </c:pt>
                <c:pt idx="287">
                  <c:v>3.9</c:v>
                </c:pt>
                <c:pt idx="288">
                  <c:v>3.9</c:v>
                </c:pt>
                <c:pt idx="289">
                  <c:v>3.9</c:v>
                </c:pt>
                <c:pt idx="290">
                  <c:v>3.9</c:v>
                </c:pt>
                <c:pt idx="291">
                  <c:v>3.9</c:v>
                </c:pt>
                <c:pt idx="292">
                  <c:v>3.9</c:v>
                </c:pt>
                <c:pt idx="293">
                  <c:v>3.9</c:v>
                </c:pt>
                <c:pt idx="294">
                  <c:v>3.9</c:v>
                </c:pt>
                <c:pt idx="295">
                  <c:v>3.9</c:v>
                </c:pt>
                <c:pt idx="296">
                  <c:v>3.9</c:v>
                </c:pt>
                <c:pt idx="297">
                  <c:v>3.9</c:v>
                </c:pt>
                <c:pt idx="298">
                  <c:v>3.9</c:v>
                </c:pt>
                <c:pt idx="299">
                  <c:v>3.9</c:v>
                </c:pt>
                <c:pt idx="300">
                  <c:v>3.9</c:v>
                </c:pt>
                <c:pt idx="301">
                  <c:v>3.9</c:v>
                </c:pt>
                <c:pt idx="302">
                  <c:v>3.9</c:v>
                </c:pt>
                <c:pt idx="303">
                  <c:v>3.9</c:v>
                </c:pt>
                <c:pt idx="304">
                  <c:v>3.9</c:v>
                </c:pt>
                <c:pt idx="305">
                  <c:v>3.9</c:v>
                </c:pt>
                <c:pt idx="306">
                  <c:v>3.9</c:v>
                </c:pt>
                <c:pt idx="307">
                  <c:v>3.9</c:v>
                </c:pt>
                <c:pt idx="308">
                  <c:v>3.9</c:v>
                </c:pt>
                <c:pt idx="309">
                  <c:v>3.9</c:v>
                </c:pt>
                <c:pt idx="310">
                  <c:v>3.9</c:v>
                </c:pt>
                <c:pt idx="311">
                  <c:v>3.9</c:v>
                </c:pt>
                <c:pt idx="312">
                  <c:v>3.9</c:v>
                </c:pt>
                <c:pt idx="313">
                  <c:v>3.9</c:v>
                </c:pt>
                <c:pt idx="314">
                  <c:v>3.9</c:v>
                </c:pt>
                <c:pt idx="315">
                  <c:v>3.9</c:v>
                </c:pt>
                <c:pt idx="316">
                  <c:v>3.9</c:v>
                </c:pt>
                <c:pt idx="317">
                  <c:v>3.9</c:v>
                </c:pt>
                <c:pt idx="318">
                  <c:v>3.9</c:v>
                </c:pt>
                <c:pt idx="319">
                  <c:v>3.9</c:v>
                </c:pt>
                <c:pt idx="320">
                  <c:v>3.9</c:v>
                </c:pt>
                <c:pt idx="321">
                  <c:v>3.9</c:v>
                </c:pt>
                <c:pt idx="322">
                  <c:v>3.9</c:v>
                </c:pt>
                <c:pt idx="323">
                  <c:v>3.9</c:v>
                </c:pt>
                <c:pt idx="324">
                  <c:v>3.9</c:v>
                </c:pt>
                <c:pt idx="325">
                  <c:v>3.9</c:v>
                </c:pt>
                <c:pt idx="326">
                  <c:v>3.9</c:v>
                </c:pt>
                <c:pt idx="327">
                  <c:v>3.9</c:v>
                </c:pt>
                <c:pt idx="328">
                  <c:v>3.9</c:v>
                </c:pt>
                <c:pt idx="329">
                  <c:v>3.9</c:v>
                </c:pt>
                <c:pt idx="330">
                  <c:v>3.9</c:v>
                </c:pt>
                <c:pt idx="331">
                  <c:v>3.9</c:v>
                </c:pt>
                <c:pt idx="332">
                  <c:v>3.9</c:v>
                </c:pt>
                <c:pt idx="333">
                  <c:v>3.9</c:v>
                </c:pt>
                <c:pt idx="334">
                  <c:v>3.9</c:v>
                </c:pt>
                <c:pt idx="335">
                  <c:v>3.9</c:v>
                </c:pt>
                <c:pt idx="336">
                  <c:v>3.9</c:v>
                </c:pt>
                <c:pt idx="337">
                  <c:v>3.9</c:v>
                </c:pt>
                <c:pt idx="338">
                  <c:v>3.9</c:v>
                </c:pt>
                <c:pt idx="339">
                  <c:v>3.9</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4.0999999999999996</c:v>
                </c:pt>
                <c:pt idx="500">
                  <c:v>4.0999999999999996</c:v>
                </c:pt>
                <c:pt idx="501">
                  <c:v>4.0999999999999996</c:v>
                </c:pt>
                <c:pt idx="502">
                  <c:v>4.0999999999999996</c:v>
                </c:pt>
                <c:pt idx="503">
                  <c:v>4.0999999999999996</c:v>
                </c:pt>
                <c:pt idx="504">
                  <c:v>4.0999999999999996</c:v>
                </c:pt>
                <c:pt idx="505">
                  <c:v>4.0999999999999996</c:v>
                </c:pt>
                <c:pt idx="506">
                  <c:v>4.0999999999999996</c:v>
                </c:pt>
                <c:pt idx="507">
                  <c:v>4.0999999999999996</c:v>
                </c:pt>
                <c:pt idx="508">
                  <c:v>4.0999999999999996</c:v>
                </c:pt>
                <c:pt idx="509">
                  <c:v>4.0999999999999996</c:v>
                </c:pt>
                <c:pt idx="510">
                  <c:v>4.0999999999999996</c:v>
                </c:pt>
                <c:pt idx="511">
                  <c:v>4.0999999999999996</c:v>
                </c:pt>
                <c:pt idx="512">
                  <c:v>4.0999999999999996</c:v>
                </c:pt>
                <c:pt idx="513">
                  <c:v>4.0999999999999996</c:v>
                </c:pt>
                <c:pt idx="514">
                  <c:v>4.0999999999999996</c:v>
                </c:pt>
                <c:pt idx="515">
                  <c:v>4.0999999999999996</c:v>
                </c:pt>
                <c:pt idx="516">
                  <c:v>4.0999999999999996</c:v>
                </c:pt>
                <c:pt idx="517">
                  <c:v>4.0999999999999996</c:v>
                </c:pt>
                <c:pt idx="518">
                  <c:v>4.0999999999999996</c:v>
                </c:pt>
                <c:pt idx="519">
                  <c:v>4.0999999999999996</c:v>
                </c:pt>
                <c:pt idx="520">
                  <c:v>4.0999999999999996</c:v>
                </c:pt>
                <c:pt idx="521">
                  <c:v>4.0999999999999996</c:v>
                </c:pt>
                <c:pt idx="522">
                  <c:v>4.0999999999999996</c:v>
                </c:pt>
                <c:pt idx="523">
                  <c:v>4.0999999999999996</c:v>
                </c:pt>
                <c:pt idx="524">
                  <c:v>4.0999999999999996</c:v>
                </c:pt>
                <c:pt idx="525">
                  <c:v>4.0999999999999996</c:v>
                </c:pt>
                <c:pt idx="526">
                  <c:v>4.0999999999999996</c:v>
                </c:pt>
                <c:pt idx="527">
                  <c:v>4.0999999999999996</c:v>
                </c:pt>
                <c:pt idx="528">
                  <c:v>4.0999999999999996</c:v>
                </c:pt>
                <c:pt idx="529">
                  <c:v>4.0999999999999996</c:v>
                </c:pt>
                <c:pt idx="530">
                  <c:v>4.0999999999999996</c:v>
                </c:pt>
                <c:pt idx="531">
                  <c:v>4.0999999999999996</c:v>
                </c:pt>
                <c:pt idx="532">
                  <c:v>4.0999999999999996</c:v>
                </c:pt>
                <c:pt idx="533">
                  <c:v>4.0999999999999996</c:v>
                </c:pt>
                <c:pt idx="534">
                  <c:v>4.0999999999999996</c:v>
                </c:pt>
                <c:pt idx="535">
                  <c:v>4.0999999999999996</c:v>
                </c:pt>
                <c:pt idx="536">
                  <c:v>4.0999999999999996</c:v>
                </c:pt>
                <c:pt idx="537">
                  <c:v>4.0999999999999996</c:v>
                </c:pt>
                <c:pt idx="538">
                  <c:v>4.0999999999999996</c:v>
                </c:pt>
                <c:pt idx="539">
                  <c:v>4.0999999999999996</c:v>
                </c:pt>
                <c:pt idx="540">
                  <c:v>4.0999999999999996</c:v>
                </c:pt>
                <c:pt idx="541">
                  <c:v>4.0999999999999996</c:v>
                </c:pt>
                <c:pt idx="542">
                  <c:v>4.0999999999999996</c:v>
                </c:pt>
                <c:pt idx="543">
                  <c:v>4.0999999999999996</c:v>
                </c:pt>
                <c:pt idx="544">
                  <c:v>4.0999999999999996</c:v>
                </c:pt>
                <c:pt idx="545">
                  <c:v>4.0999999999999996</c:v>
                </c:pt>
                <c:pt idx="546">
                  <c:v>4.0999999999999996</c:v>
                </c:pt>
                <c:pt idx="547">
                  <c:v>4.0999999999999996</c:v>
                </c:pt>
                <c:pt idx="548">
                  <c:v>4.0999999999999996</c:v>
                </c:pt>
                <c:pt idx="549">
                  <c:v>4.0999999999999996</c:v>
                </c:pt>
                <c:pt idx="550">
                  <c:v>4.0999999999999996</c:v>
                </c:pt>
                <c:pt idx="551">
                  <c:v>4.0999999999999996</c:v>
                </c:pt>
                <c:pt idx="552">
                  <c:v>4.0999999999999996</c:v>
                </c:pt>
                <c:pt idx="553">
                  <c:v>4.0999999999999996</c:v>
                </c:pt>
                <c:pt idx="554">
                  <c:v>4.0999999999999996</c:v>
                </c:pt>
                <c:pt idx="555">
                  <c:v>4.0999999999999996</c:v>
                </c:pt>
                <c:pt idx="556">
                  <c:v>4.0999999999999996</c:v>
                </c:pt>
                <c:pt idx="557">
                  <c:v>4.0999999999999996</c:v>
                </c:pt>
                <c:pt idx="558">
                  <c:v>4.0999999999999996</c:v>
                </c:pt>
                <c:pt idx="559">
                  <c:v>4.0999999999999996</c:v>
                </c:pt>
                <c:pt idx="560">
                  <c:v>4.0999999999999996</c:v>
                </c:pt>
                <c:pt idx="561">
                  <c:v>4.0999999999999996</c:v>
                </c:pt>
                <c:pt idx="562">
                  <c:v>4.0999999999999996</c:v>
                </c:pt>
                <c:pt idx="563">
                  <c:v>4.0999999999999996</c:v>
                </c:pt>
                <c:pt idx="564">
                  <c:v>4.0999999999999996</c:v>
                </c:pt>
                <c:pt idx="565">
                  <c:v>4.0999999999999996</c:v>
                </c:pt>
                <c:pt idx="566">
                  <c:v>4.0999999999999996</c:v>
                </c:pt>
                <c:pt idx="567">
                  <c:v>4.0999999999999996</c:v>
                </c:pt>
                <c:pt idx="568">
                  <c:v>4.0999999999999996</c:v>
                </c:pt>
                <c:pt idx="569">
                  <c:v>4.0999999999999996</c:v>
                </c:pt>
                <c:pt idx="570">
                  <c:v>4.0999999999999996</c:v>
                </c:pt>
                <c:pt idx="571">
                  <c:v>4.0999999999999996</c:v>
                </c:pt>
                <c:pt idx="572">
                  <c:v>4.0999999999999996</c:v>
                </c:pt>
                <c:pt idx="573">
                  <c:v>4.0999999999999996</c:v>
                </c:pt>
                <c:pt idx="574">
                  <c:v>4.0999999999999996</c:v>
                </c:pt>
                <c:pt idx="575">
                  <c:v>4.0999999999999996</c:v>
                </c:pt>
                <c:pt idx="576">
                  <c:v>4.0999999999999996</c:v>
                </c:pt>
                <c:pt idx="577">
                  <c:v>4.0999999999999996</c:v>
                </c:pt>
                <c:pt idx="578">
                  <c:v>4.0999999999999996</c:v>
                </c:pt>
                <c:pt idx="579">
                  <c:v>4.0999999999999996</c:v>
                </c:pt>
                <c:pt idx="580">
                  <c:v>4.0999999999999996</c:v>
                </c:pt>
                <c:pt idx="581">
                  <c:v>4.0999999999999996</c:v>
                </c:pt>
                <c:pt idx="582">
                  <c:v>4.0999999999999996</c:v>
                </c:pt>
                <c:pt idx="583">
                  <c:v>4.0999999999999996</c:v>
                </c:pt>
                <c:pt idx="584">
                  <c:v>4.0999999999999996</c:v>
                </c:pt>
                <c:pt idx="585">
                  <c:v>4.0999999999999996</c:v>
                </c:pt>
                <c:pt idx="586">
                  <c:v>4.0999999999999996</c:v>
                </c:pt>
                <c:pt idx="587">
                  <c:v>4.0999999999999996</c:v>
                </c:pt>
                <c:pt idx="588">
                  <c:v>4.0999999999999996</c:v>
                </c:pt>
                <c:pt idx="589">
                  <c:v>4.0999999999999996</c:v>
                </c:pt>
                <c:pt idx="590">
                  <c:v>4.0999999999999996</c:v>
                </c:pt>
                <c:pt idx="591">
                  <c:v>4.0999999999999996</c:v>
                </c:pt>
                <c:pt idx="592">
                  <c:v>4.0999999999999996</c:v>
                </c:pt>
                <c:pt idx="593">
                  <c:v>4.0999999999999996</c:v>
                </c:pt>
                <c:pt idx="594">
                  <c:v>4.0999999999999996</c:v>
                </c:pt>
                <c:pt idx="595">
                  <c:v>4.0999999999999996</c:v>
                </c:pt>
                <c:pt idx="596">
                  <c:v>4.0999999999999996</c:v>
                </c:pt>
                <c:pt idx="597">
                  <c:v>4.0999999999999996</c:v>
                </c:pt>
                <c:pt idx="598">
                  <c:v>4.0999999999999996</c:v>
                </c:pt>
                <c:pt idx="599">
                  <c:v>4.0999999999999996</c:v>
                </c:pt>
                <c:pt idx="600">
                  <c:v>4.0999999999999996</c:v>
                </c:pt>
                <c:pt idx="601">
                  <c:v>4.0999999999999996</c:v>
                </c:pt>
                <c:pt idx="602">
                  <c:v>4.0999999999999996</c:v>
                </c:pt>
                <c:pt idx="603">
                  <c:v>4.0999999999999996</c:v>
                </c:pt>
                <c:pt idx="604">
                  <c:v>4.0999999999999996</c:v>
                </c:pt>
                <c:pt idx="605">
                  <c:v>4.0999999999999996</c:v>
                </c:pt>
                <c:pt idx="606">
                  <c:v>4.0999999999999996</c:v>
                </c:pt>
                <c:pt idx="607">
                  <c:v>4.0999999999999996</c:v>
                </c:pt>
                <c:pt idx="608">
                  <c:v>4.0999999999999996</c:v>
                </c:pt>
                <c:pt idx="609">
                  <c:v>4.0999999999999996</c:v>
                </c:pt>
                <c:pt idx="610">
                  <c:v>4.0999999999999996</c:v>
                </c:pt>
                <c:pt idx="611">
                  <c:v>4.0999999999999996</c:v>
                </c:pt>
                <c:pt idx="612">
                  <c:v>4.0999999999999996</c:v>
                </c:pt>
                <c:pt idx="613">
                  <c:v>4.0999999999999996</c:v>
                </c:pt>
                <c:pt idx="614">
                  <c:v>4.0999999999999996</c:v>
                </c:pt>
                <c:pt idx="615">
                  <c:v>4.0999999999999996</c:v>
                </c:pt>
                <c:pt idx="616">
                  <c:v>4.0999999999999996</c:v>
                </c:pt>
                <c:pt idx="617">
                  <c:v>4.0999999999999996</c:v>
                </c:pt>
                <c:pt idx="618">
                  <c:v>4.0999999999999996</c:v>
                </c:pt>
                <c:pt idx="619">
                  <c:v>4.0999999999999996</c:v>
                </c:pt>
                <c:pt idx="620">
                  <c:v>4.0999999999999996</c:v>
                </c:pt>
                <c:pt idx="621">
                  <c:v>4.0999999999999996</c:v>
                </c:pt>
                <c:pt idx="622">
                  <c:v>4.0999999999999996</c:v>
                </c:pt>
                <c:pt idx="623">
                  <c:v>4.0999999999999996</c:v>
                </c:pt>
                <c:pt idx="624">
                  <c:v>4.0999999999999996</c:v>
                </c:pt>
                <c:pt idx="625">
                  <c:v>4.0999999999999996</c:v>
                </c:pt>
                <c:pt idx="626">
                  <c:v>4.0999999999999996</c:v>
                </c:pt>
                <c:pt idx="627">
                  <c:v>4.0999999999999996</c:v>
                </c:pt>
                <c:pt idx="628">
                  <c:v>4.0999999999999996</c:v>
                </c:pt>
                <c:pt idx="629">
                  <c:v>4.0999999999999996</c:v>
                </c:pt>
                <c:pt idx="630">
                  <c:v>4.0999999999999996</c:v>
                </c:pt>
                <c:pt idx="631">
                  <c:v>4.0999999999999996</c:v>
                </c:pt>
                <c:pt idx="632">
                  <c:v>4.0999999999999996</c:v>
                </c:pt>
                <c:pt idx="633">
                  <c:v>4.0999999999999996</c:v>
                </c:pt>
                <c:pt idx="634">
                  <c:v>4.0999999999999996</c:v>
                </c:pt>
                <c:pt idx="635">
                  <c:v>4.0999999999999996</c:v>
                </c:pt>
                <c:pt idx="636">
                  <c:v>4.0999999999999996</c:v>
                </c:pt>
                <c:pt idx="637">
                  <c:v>4.0999999999999996</c:v>
                </c:pt>
                <c:pt idx="638">
                  <c:v>4.0999999999999996</c:v>
                </c:pt>
                <c:pt idx="639">
                  <c:v>4.0999999999999996</c:v>
                </c:pt>
                <c:pt idx="640">
                  <c:v>4.0999999999999996</c:v>
                </c:pt>
                <c:pt idx="641">
                  <c:v>4.0999999999999996</c:v>
                </c:pt>
                <c:pt idx="642">
                  <c:v>4.0999999999999996</c:v>
                </c:pt>
                <c:pt idx="643">
                  <c:v>4.0999999999999996</c:v>
                </c:pt>
                <c:pt idx="644">
                  <c:v>4.0999999999999996</c:v>
                </c:pt>
                <c:pt idx="645">
                  <c:v>4.0999999999999996</c:v>
                </c:pt>
                <c:pt idx="646">
                  <c:v>4.0999999999999996</c:v>
                </c:pt>
                <c:pt idx="647">
                  <c:v>4.0999999999999996</c:v>
                </c:pt>
                <c:pt idx="648">
                  <c:v>4.0999999999999996</c:v>
                </c:pt>
                <c:pt idx="649">
                  <c:v>4.0999999999999996</c:v>
                </c:pt>
                <c:pt idx="650">
                  <c:v>4.0999999999999996</c:v>
                </c:pt>
                <c:pt idx="651">
                  <c:v>4.0999999999999996</c:v>
                </c:pt>
                <c:pt idx="652">
                  <c:v>4.0999999999999996</c:v>
                </c:pt>
                <c:pt idx="653">
                  <c:v>4.0999999999999996</c:v>
                </c:pt>
                <c:pt idx="654">
                  <c:v>4.0999999999999996</c:v>
                </c:pt>
                <c:pt idx="655">
                  <c:v>4.0999999999999996</c:v>
                </c:pt>
                <c:pt idx="656">
                  <c:v>4.0999999999999996</c:v>
                </c:pt>
                <c:pt idx="657">
                  <c:v>4.0999999999999996</c:v>
                </c:pt>
                <c:pt idx="658">
                  <c:v>4.0999999999999996</c:v>
                </c:pt>
                <c:pt idx="659">
                  <c:v>4.0999999999999996</c:v>
                </c:pt>
                <c:pt idx="660">
                  <c:v>4.0999999999999996</c:v>
                </c:pt>
                <c:pt idx="661">
                  <c:v>4.0999999999999996</c:v>
                </c:pt>
                <c:pt idx="662">
                  <c:v>4.0999999999999996</c:v>
                </c:pt>
                <c:pt idx="663">
                  <c:v>4.0999999999999996</c:v>
                </c:pt>
                <c:pt idx="664">
                  <c:v>4.0999999999999996</c:v>
                </c:pt>
                <c:pt idx="665">
                  <c:v>4.0999999999999996</c:v>
                </c:pt>
                <c:pt idx="666">
                  <c:v>4.0999999999999996</c:v>
                </c:pt>
                <c:pt idx="667">
                  <c:v>4.0999999999999996</c:v>
                </c:pt>
                <c:pt idx="668">
                  <c:v>4.0999999999999996</c:v>
                </c:pt>
                <c:pt idx="669">
                  <c:v>4.0999999999999996</c:v>
                </c:pt>
                <c:pt idx="670">
                  <c:v>4.0999999999999996</c:v>
                </c:pt>
                <c:pt idx="671">
                  <c:v>4.0999999999999996</c:v>
                </c:pt>
                <c:pt idx="672">
                  <c:v>4.0999999999999996</c:v>
                </c:pt>
                <c:pt idx="673">
                  <c:v>4.0999999999999996</c:v>
                </c:pt>
                <c:pt idx="674">
                  <c:v>4.0999999999999996</c:v>
                </c:pt>
                <c:pt idx="675">
                  <c:v>4.0999999999999996</c:v>
                </c:pt>
                <c:pt idx="676">
                  <c:v>4.0999999999999996</c:v>
                </c:pt>
                <c:pt idx="677">
                  <c:v>4.0999999999999996</c:v>
                </c:pt>
                <c:pt idx="678">
                  <c:v>4.0999999999999996</c:v>
                </c:pt>
                <c:pt idx="679">
                  <c:v>4.0999999999999996</c:v>
                </c:pt>
                <c:pt idx="680">
                  <c:v>4.0999999999999996</c:v>
                </c:pt>
                <c:pt idx="681">
                  <c:v>4.0999999999999996</c:v>
                </c:pt>
                <c:pt idx="682">
                  <c:v>4.0999999999999996</c:v>
                </c:pt>
                <c:pt idx="683">
                  <c:v>4.0999999999999996</c:v>
                </c:pt>
                <c:pt idx="684">
                  <c:v>4.0999999999999996</c:v>
                </c:pt>
                <c:pt idx="685">
                  <c:v>4.0999999999999996</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4.2</c:v>
                </c:pt>
                <c:pt idx="725">
                  <c:v>4.2</c:v>
                </c:pt>
                <c:pt idx="726">
                  <c:v>4.2</c:v>
                </c:pt>
                <c:pt idx="727">
                  <c:v>4.2</c:v>
                </c:pt>
                <c:pt idx="728">
                  <c:v>4.2</c:v>
                </c:pt>
                <c:pt idx="729">
                  <c:v>4.2</c:v>
                </c:pt>
                <c:pt idx="730">
                  <c:v>4.2</c:v>
                </c:pt>
                <c:pt idx="731">
                  <c:v>4.2</c:v>
                </c:pt>
                <c:pt idx="732">
                  <c:v>4.2</c:v>
                </c:pt>
                <c:pt idx="733">
                  <c:v>4.2</c:v>
                </c:pt>
                <c:pt idx="734">
                  <c:v>4.2</c:v>
                </c:pt>
                <c:pt idx="735">
                  <c:v>4.2</c:v>
                </c:pt>
                <c:pt idx="736">
                  <c:v>4.2</c:v>
                </c:pt>
                <c:pt idx="737">
                  <c:v>4.2</c:v>
                </c:pt>
                <c:pt idx="738">
                  <c:v>4.2</c:v>
                </c:pt>
                <c:pt idx="739">
                  <c:v>4.2</c:v>
                </c:pt>
                <c:pt idx="740">
                  <c:v>4.2</c:v>
                </c:pt>
                <c:pt idx="741">
                  <c:v>4.2</c:v>
                </c:pt>
                <c:pt idx="742">
                  <c:v>4.2</c:v>
                </c:pt>
                <c:pt idx="743">
                  <c:v>4.2</c:v>
                </c:pt>
                <c:pt idx="744">
                  <c:v>4.2</c:v>
                </c:pt>
                <c:pt idx="745">
                  <c:v>4.2</c:v>
                </c:pt>
                <c:pt idx="746">
                  <c:v>4.2</c:v>
                </c:pt>
                <c:pt idx="747">
                  <c:v>4.2</c:v>
                </c:pt>
                <c:pt idx="748">
                  <c:v>4.2</c:v>
                </c:pt>
                <c:pt idx="749">
                  <c:v>4.2</c:v>
                </c:pt>
                <c:pt idx="750">
                  <c:v>4.2</c:v>
                </c:pt>
                <c:pt idx="751">
                  <c:v>4.2</c:v>
                </c:pt>
                <c:pt idx="752">
                  <c:v>4.2</c:v>
                </c:pt>
                <c:pt idx="753">
                  <c:v>4.2</c:v>
                </c:pt>
                <c:pt idx="754">
                  <c:v>4.2</c:v>
                </c:pt>
                <c:pt idx="755">
                  <c:v>4.2</c:v>
                </c:pt>
                <c:pt idx="756">
                  <c:v>4.2</c:v>
                </c:pt>
                <c:pt idx="757">
                  <c:v>4.2</c:v>
                </c:pt>
                <c:pt idx="758">
                  <c:v>4.2</c:v>
                </c:pt>
                <c:pt idx="759">
                  <c:v>4.2</c:v>
                </c:pt>
                <c:pt idx="760">
                  <c:v>4.2</c:v>
                </c:pt>
                <c:pt idx="761">
                  <c:v>4.2</c:v>
                </c:pt>
                <c:pt idx="762">
                  <c:v>4.2</c:v>
                </c:pt>
                <c:pt idx="763">
                  <c:v>4.2</c:v>
                </c:pt>
                <c:pt idx="764">
                  <c:v>4.2</c:v>
                </c:pt>
                <c:pt idx="765">
                  <c:v>4.2</c:v>
                </c:pt>
                <c:pt idx="766">
                  <c:v>4.2</c:v>
                </c:pt>
                <c:pt idx="767">
                  <c:v>4.2</c:v>
                </c:pt>
                <c:pt idx="768">
                  <c:v>4.2</c:v>
                </c:pt>
                <c:pt idx="769">
                  <c:v>4.2</c:v>
                </c:pt>
                <c:pt idx="770">
                  <c:v>4.2</c:v>
                </c:pt>
                <c:pt idx="771">
                  <c:v>4.2</c:v>
                </c:pt>
                <c:pt idx="772">
                  <c:v>4.2</c:v>
                </c:pt>
                <c:pt idx="773">
                  <c:v>4.2</c:v>
                </c:pt>
                <c:pt idx="774">
                  <c:v>4.2</c:v>
                </c:pt>
                <c:pt idx="775">
                  <c:v>4.2</c:v>
                </c:pt>
                <c:pt idx="776">
                  <c:v>4.2</c:v>
                </c:pt>
                <c:pt idx="777">
                  <c:v>4.2</c:v>
                </c:pt>
                <c:pt idx="778">
                  <c:v>4.2</c:v>
                </c:pt>
                <c:pt idx="779">
                  <c:v>4.2</c:v>
                </c:pt>
                <c:pt idx="780">
                  <c:v>4.2</c:v>
                </c:pt>
                <c:pt idx="781">
                  <c:v>4.2</c:v>
                </c:pt>
                <c:pt idx="782">
                  <c:v>4.2</c:v>
                </c:pt>
                <c:pt idx="783">
                  <c:v>4.2</c:v>
                </c:pt>
                <c:pt idx="784">
                  <c:v>4.2</c:v>
                </c:pt>
                <c:pt idx="785">
                  <c:v>4.2</c:v>
                </c:pt>
                <c:pt idx="786">
                  <c:v>4.2</c:v>
                </c:pt>
                <c:pt idx="787">
                  <c:v>4.2</c:v>
                </c:pt>
                <c:pt idx="788">
                  <c:v>4.2</c:v>
                </c:pt>
                <c:pt idx="789">
                  <c:v>4.2</c:v>
                </c:pt>
                <c:pt idx="790">
                  <c:v>4.2</c:v>
                </c:pt>
                <c:pt idx="791">
                  <c:v>4.2</c:v>
                </c:pt>
                <c:pt idx="792">
                  <c:v>4.2</c:v>
                </c:pt>
                <c:pt idx="793">
                  <c:v>4.2</c:v>
                </c:pt>
                <c:pt idx="794">
                  <c:v>4.2</c:v>
                </c:pt>
                <c:pt idx="795">
                  <c:v>4.2</c:v>
                </c:pt>
                <c:pt idx="796">
                  <c:v>4.2</c:v>
                </c:pt>
                <c:pt idx="797">
                  <c:v>4.2</c:v>
                </c:pt>
                <c:pt idx="798">
                  <c:v>4.2</c:v>
                </c:pt>
                <c:pt idx="799">
                  <c:v>4.2</c:v>
                </c:pt>
                <c:pt idx="800">
                  <c:v>4.2</c:v>
                </c:pt>
                <c:pt idx="801">
                  <c:v>4.2</c:v>
                </c:pt>
                <c:pt idx="802">
                  <c:v>4.2</c:v>
                </c:pt>
                <c:pt idx="803">
                  <c:v>4.2</c:v>
                </c:pt>
                <c:pt idx="804">
                  <c:v>4.2</c:v>
                </c:pt>
                <c:pt idx="805">
                  <c:v>4.2</c:v>
                </c:pt>
                <c:pt idx="806">
                  <c:v>4.2</c:v>
                </c:pt>
                <c:pt idx="807">
                  <c:v>4.2</c:v>
                </c:pt>
                <c:pt idx="808">
                  <c:v>4.2</c:v>
                </c:pt>
                <c:pt idx="809">
                  <c:v>4.2</c:v>
                </c:pt>
                <c:pt idx="810">
                  <c:v>4.2</c:v>
                </c:pt>
                <c:pt idx="811">
                  <c:v>4.2</c:v>
                </c:pt>
                <c:pt idx="812">
                  <c:v>4.2</c:v>
                </c:pt>
                <c:pt idx="813">
                  <c:v>4.2</c:v>
                </c:pt>
                <c:pt idx="814">
                  <c:v>4.2</c:v>
                </c:pt>
                <c:pt idx="815">
                  <c:v>4.2</c:v>
                </c:pt>
                <c:pt idx="816">
                  <c:v>4.2</c:v>
                </c:pt>
                <c:pt idx="817">
                  <c:v>4.2</c:v>
                </c:pt>
                <c:pt idx="818">
                  <c:v>4.2</c:v>
                </c:pt>
                <c:pt idx="819">
                  <c:v>4.2</c:v>
                </c:pt>
                <c:pt idx="820">
                  <c:v>4.2</c:v>
                </c:pt>
                <c:pt idx="821">
                  <c:v>4.2</c:v>
                </c:pt>
                <c:pt idx="822">
                  <c:v>4.2</c:v>
                </c:pt>
                <c:pt idx="823">
                  <c:v>4.2</c:v>
                </c:pt>
                <c:pt idx="824">
                  <c:v>4.2</c:v>
                </c:pt>
                <c:pt idx="825">
                  <c:v>4.2</c:v>
                </c:pt>
                <c:pt idx="826">
                  <c:v>4.2</c:v>
                </c:pt>
                <c:pt idx="827">
                  <c:v>4.2</c:v>
                </c:pt>
                <c:pt idx="828">
                  <c:v>4.2</c:v>
                </c:pt>
                <c:pt idx="829">
                  <c:v>4.2</c:v>
                </c:pt>
                <c:pt idx="830">
                  <c:v>4.2</c:v>
                </c:pt>
                <c:pt idx="831">
                  <c:v>4.2</c:v>
                </c:pt>
                <c:pt idx="832">
                  <c:v>4.2</c:v>
                </c:pt>
                <c:pt idx="833">
                  <c:v>4.2</c:v>
                </c:pt>
                <c:pt idx="834">
                  <c:v>4.2</c:v>
                </c:pt>
                <c:pt idx="835">
                  <c:v>4.2</c:v>
                </c:pt>
                <c:pt idx="836">
                  <c:v>4.2</c:v>
                </c:pt>
                <c:pt idx="837">
                  <c:v>4.2</c:v>
                </c:pt>
                <c:pt idx="838">
                  <c:v>4.2</c:v>
                </c:pt>
                <c:pt idx="839">
                  <c:v>4.2</c:v>
                </c:pt>
                <c:pt idx="840">
                  <c:v>4.2</c:v>
                </c:pt>
                <c:pt idx="841">
                  <c:v>4.2</c:v>
                </c:pt>
                <c:pt idx="842">
                  <c:v>4.2</c:v>
                </c:pt>
                <c:pt idx="843">
                  <c:v>4.2</c:v>
                </c:pt>
                <c:pt idx="844">
                  <c:v>4.2</c:v>
                </c:pt>
                <c:pt idx="845">
                  <c:v>4.2</c:v>
                </c:pt>
                <c:pt idx="846">
                  <c:v>4.2</c:v>
                </c:pt>
                <c:pt idx="847">
                  <c:v>4.2</c:v>
                </c:pt>
                <c:pt idx="848">
                  <c:v>4.2</c:v>
                </c:pt>
                <c:pt idx="849">
                  <c:v>4.2</c:v>
                </c:pt>
                <c:pt idx="850">
                  <c:v>4.2</c:v>
                </c:pt>
                <c:pt idx="851">
                  <c:v>4.2</c:v>
                </c:pt>
                <c:pt idx="852">
                  <c:v>4.2</c:v>
                </c:pt>
                <c:pt idx="853">
                  <c:v>4.2</c:v>
                </c:pt>
                <c:pt idx="854">
                  <c:v>4.2</c:v>
                </c:pt>
                <c:pt idx="855">
                  <c:v>4.2</c:v>
                </c:pt>
                <c:pt idx="856">
                  <c:v>4.2</c:v>
                </c:pt>
                <c:pt idx="857">
                  <c:v>4.2</c:v>
                </c:pt>
                <c:pt idx="858">
                  <c:v>4.2</c:v>
                </c:pt>
                <c:pt idx="859">
                  <c:v>4.2</c:v>
                </c:pt>
                <c:pt idx="860">
                  <c:v>4.2</c:v>
                </c:pt>
                <c:pt idx="861">
                  <c:v>4.2</c:v>
                </c:pt>
                <c:pt idx="862">
                  <c:v>4.2</c:v>
                </c:pt>
                <c:pt idx="863">
                  <c:v>4.2</c:v>
                </c:pt>
                <c:pt idx="864">
                  <c:v>4.2</c:v>
                </c:pt>
                <c:pt idx="865">
                  <c:v>4.2</c:v>
                </c:pt>
                <c:pt idx="866">
                  <c:v>4.2</c:v>
                </c:pt>
                <c:pt idx="867">
                  <c:v>4.2</c:v>
                </c:pt>
                <c:pt idx="868">
                  <c:v>4.2</c:v>
                </c:pt>
                <c:pt idx="869">
                  <c:v>4.2</c:v>
                </c:pt>
                <c:pt idx="870">
                  <c:v>4.2</c:v>
                </c:pt>
                <c:pt idx="871">
                  <c:v>4.2</c:v>
                </c:pt>
                <c:pt idx="872">
                  <c:v>4.2</c:v>
                </c:pt>
                <c:pt idx="873">
                  <c:v>4.2</c:v>
                </c:pt>
                <c:pt idx="874">
                  <c:v>4.2</c:v>
                </c:pt>
                <c:pt idx="875">
                  <c:v>4.2</c:v>
                </c:pt>
                <c:pt idx="876">
                  <c:v>4.2</c:v>
                </c:pt>
                <c:pt idx="877">
                  <c:v>4.2</c:v>
                </c:pt>
                <c:pt idx="878">
                  <c:v>4.2</c:v>
                </c:pt>
                <c:pt idx="879">
                  <c:v>4.2</c:v>
                </c:pt>
                <c:pt idx="880">
                  <c:v>4.2</c:v>
                </c:pt>
                <c:pt idx="881">
                  <c:v>4.2</c:v>
                </c:pt>
                <c:pt idx="882">
                  <c:v>4.2</c:v>
                </c:pt>
                <c:pt idx="883">
                  <c:v>4.2</c:v>
                </c:pt>
                <c:pt idx="884">
                  <c:v>4.2</c:v>
                </c:pt>
                <c:pt idx="885">
                  <c:v>4.2</c:v>
                </c:pt>
                <c:pt idx="886">
                  <c:v>4.2</c:v>
                </c:pt>
                <c:pt idx="887">
                  <c:v>4.2</c:v>
                </c:pt>
                <c:pt idx="888">
                  <c:v>4.2</c:v>
                </c:pt>
                <c:pt idx="889">
                  <c:v>4.2</c:v>
                </c:pt>
                <c:pt idx="890">
                  <c:v>4.2</c:v>
                </c:pt>
                <c:pt idx="891">
                  <c:v>4.2</c:v>
                </c:pt>
                <c:pt idx="892">
                  <c:v>4.2</c:v>
                </c:pt>
                <c:pt idx="893">
                  <c:v>4.2</c:v>
                </c:pt>
                <c:pt idx="894">
                  <c:v>4.2</c:v>
                </c:pt>
                <c:pt idx="895">
                  <c:v>4.2</c:v>
                </c:pt>
                <c:pt idx="896">
                  <c:v>4.2</c:v>
                </c:pt>
                <c:pt idx="897">
                  <c:v>4.2</c:v>
                </c:pt>
                <c:pt idx="898">
                  <c:v>4.2</c:v>
                </c:pt>
                <c:pt idx="899">
                  <c:v>4.2</c:v>
                </c:pt>
                <c:pt idx="900">
                  <c:v>4.2</c:v>
                </c:pt>
                <c:pt idx="901">
                  <c:v>4.2</c:v>
                </c:pt>
                <c:pt idx="902">
                  <c:v>4.2</c:v>
                </c:pt>
                <c:pt idx="903">
                  <c:v>4.2</c:v>
                </c:pt>
                <c:pt idx="904">
                  <c:v>4.2</c:v>
                </c:pt>
                <c:pt idx="905">
                  <c:v>4.2</c:v>
                </c:pt>
                <c:pt idx="906">
                  <c:v>4.2</c:v>
                </c:pt>
                <c:pt idx="907">
                  <c:v>4.2</c:v>
                </c:pt>
                <c:pt idx="908">
                  <c:v>4.2</c:v>
                </c:pt>
                <c:pt idx="909">
                  <c:v>4.2</c:v>
                </c:pt>
                <c:pt idx="910">
                  <c:v>4.2</c:v>
                </c:pt>
                <c:pt idx="911">
                  <c:v>4.2</c:v>
                </c:pt>
                <c:pt idx="912">
                  <c:v>4.2</c:v>
                </c:pt>
                <c:pt idx="913">
                  <c:v>4.2</c:v>
                </c:pt>
                <c:pt idx="914">
                  <c:v>4.2</c:v>
                </c:pt>
                <c:pt idx="915">
                  <c:v>4.2</c:v>
                </c:pt>
                <c:pt idx="916">
                  <c:v>4.2</c:v>
                </c:pt>
                <c:pt idx="917">
                  <c:v>4.2</c:v>
                </c:pt>
                <c:pt idx="918">
                  <c:v>4.2</c:v>
                </c:pt>
                <c:pt idx="919">
                  <c:v>4.2</c:v>
                </c:pt>
                <c:pt idx="920">
                  <c:v>4.2</c:v>
                </c:pt>
                <c:pt idx="921">
                  <c:v>4.2</c:v>
                </c:pt>
                <c:pt idx="922">
                  <c:v>4.2</c:v>
                </c:pt>
                <c:pt idx="923">
                  <c:v>4.2</c:v>
                </c:pt>
                <c:pt idx="924">
                  <c:v>4.2</c:v>
                </c:pt>
                <c:pt idx="925">
                  <c:v>4.2</c:v>
                </c:pt>
                <c:pt idx="926">
                  <c:v>4.2</c:v>
                </c:pt>
                <c:pt idx="927">
                  <c:v>4.2</c:v>
                </c:pt>
                <c:pt idx="928">
                  <c:v>4.2</c:v>
                </c:pt>
                <c:pt idx="929">
                  <c:v>4.2</c:v>
                </c:pt>
                <c:pt idx="930">
                  <c:v>4.2</c:v>
                </c:pt>
                <c:pt idx="931">
                  <c:v>4.2</c:v>
                </c:pt>
                <c:pt idx="932">
                  <c:v>4.3</c:v>
                </c:pt>
                <c:pt idx="933">
                  <c:v>4.3</c:v>
                </c:pt>
                <c:pt idx="934">
                  <c:v>4.3</c:v>
                </c:pt>
                <c:pt idx="935">
                  <c:v>4.3</c:v>
                </c:pt>
                <c:pt idx="936">
                  <c:v>4.3</c:v>
                </c:pt>
                <c:pt idx="937">
                  <c:v>4.3</c:v>
                </c:pt>
                <c:pt idx="938">
                  <c:v>4.3</c:v>
                </c:pt>
                <c:pt idx="939">
                  <c:v>4.3</c:v>
                </c:pt>
                <c:pt idx="940">
                  <c:v>4.3</c:v>
                </c:pt>
                <c:pt idx="941">
                  <c:v>4.3</c:v>
                </c:pt>
                <c:pt idx="942">
                  <c:v>4.3</c:v>
                </c:pt>
                <c:pt idx="943">
                  <c:v>4.3</c:v>
                </c:pt>
                <c:pt idx="944">
                  <c:v>4.3</c:v>
                </c:pt>
                <c:pt idx="945">
                  <c:v>4.3</c:v>
                </c:pt>
                <c:pt idx="946">
                  <c:v>4.3</c:v>
                </c:pt>
                <c:pt idx="947">
                  <c:v>4.3</c:v>
                </c:pt>
                <c:pt idx="948">
                  <c:v>4.3</c:v>
                </c:pt>
                <c:pt idx="949">
                  <c:v>4.3</c:v>
                </c:pt>
                <c:pt idx="950">
                  <c:v>4.3</c:v>
                </c:pt>
                <c:pt idx="951">
                  <c:v>4.3</c:v>
                </c:pt>
                <c:pt idx="952">
                  <c:v>4.3</c:v>
                </c:pt>
                <c:pt idx="953">
                  <c:v>4.3</c:v>
                </c:pt>
                <c:pt idx="954">
                  <c:v>4.3</c:v>
                </c:pt>
                <c:pt idx="955">
                  <c:v>4.3</c:v>
                </c:pt>
                <c:pt idx="956">
                  <c:v>4.3</c:v>
                </c:pt>
                <c:pt idx="957">
                  <c:v>4.3</c:v>
                </c:pt>
                <c:pt idx="958">
                  <c:v>4.3</c:v>
                </c:pt>
                <c:pt idx="959">
                  <c:v>4.3</c:v>
                </c:pt>
                <c:pt idx="960">
                  <c:v>4.3</c:v>
                </c:pt>
                <c:pt idx="961">
                  <c:v>4.3</c:v>
                </c:pt>
                <c:pt idx="962">
                  <c:v>4.3</c:v>
                </c:pt>
                <c:pt idx="963">
                  <c:v>4.3</c:v>
                </c:pt>
                <c:pt idx="964">
                  <c:v>4.3</c:v>
                </c:pt>
                <c:pt idx="965">
                  <c:v>4.3</c:v>
                </c:pt>
                <c:pt idx="966">
                  <c:v>4.3</c:v>
                </c:pt>
                <c:pt idx="967">
                  <c:v>4.3</c:v>
                </c:pt>
                <c:pt idx="968">
                  <c:v>4.3</c:v>
                </c:pt>
                <c:pt idx="969">
                  <c:v>4.3</c:v>
                </c:pt>
                <c:pt idx="970">
                  <c:v>4.3</c:v>
                </c:pt>
                <c:pt idx="971">
                  <c:v>4.3</c:v>
                </c:pt>
                <c:pt idx="972">
                  <c:v>4.3</c:v>
                </c:pt>
                <c:pt idx="973">
                  <c:v>4.3</c:v>
                </c:pt>
                <c:pt idx="974">
                  <c:v>4.3</c:v>
                </c:pt>
                <c:pt idx="975">
                  <c:v>4.3</c:v>
                </c:pt>
                <c:pt idx="976">
                  <c:v>4.3</c:v>
                </c:pt>
                <c:pt idx="977">
                  <c:v>4.3</c:v>
                </c:pt>
                <c:pt idx="978">
                  <c:v>4.3</c:v>
                </c:pt>
                <c:pt idx="979">
                  <c:v>4.3</c:v>
                </c:pt>
                <c:pt idx="980">
                  <c:v>4.3</c:v>
                </c:pt>
                <c:pt idx="981">
                  <c:v>4.3</c:v>
                </c:pt>
                <c:pt idx="982">
                  <c:v>4.3</c:v>
                </c:pt>
                <c:pt idx="983">
                  <c:v>4.3</c:v>
                </c:pt>
                <c:pt idx="984">
                  <c:v>4.3</c:v>
                </c:pt>
                <c:pt idx="985">
                  <c:v>4.3</c:v>
                </c:pt>
                <c:pt idx="986">
                  <c:v>4.3</c:v>
                </c:pt>
                <c:pt idx="987">
                  <c:v>4.3</c:v>
                </c:pt>
                <c:pt idx="988">
                  <c:v>4.3</c:v>
                </c:pt>
                <c:pt idx="989">
                  <c:v>4.3</c:v>
                </c:pt>
                <c:pt idx="990">
                  <c:v>4.3</c:v>
                </c:pt>
                <c:pt idx="991">
                  <c:v>4.3</c:v>
                </c:pt>
                <c:pt idx="992">
                  <c:v>4.3</c:v>
                </c:pt>
                <c:pt idx="993">
                  <c:v>4.3</c:v>
                </c:pt>
                <c:pt idx="994">
                  <c:v>4.3</c:v>
                </c:pt>
                <c:pt idx="995">
                  <c:v>4.3</c:v>
                </c:pt>
                <c:pt idx="996">
                  <c:v>4.3</c:v>
                </c:pt>
                <c:pt idx="997">
                  <c:v>4.3</c:v>
                </c:pt>
                <c:pt idx="998">
                  <c:v>4.3</c:v>
                </c:pt>
                <c:pt idx="999">
                  <c:v>4.3</c:v>
                </c:pt>
                <c:pt idx="1000">
                  <c:v>4.3</c:v>
                </c:pt>
                <c:pt idx="1001">
                  <c:v>4.3</c:v>
                </c:pt>
                <c:pt idx="1002">
                  <c:v>4.3</c:v>
                </c:pt>
                <c:pt idx="1003">
                  <c:v>4.3</c:v>
                </c:pt>
                <c:pt idx="1004">
                  <c:v>4.3</c:v>
                </c:pt>
                <c:pt idx="1005">
                  <c:v>4.3</c:v>
                </c:pt>
                <c:pt idx="1006">
                  <c:v>4.3</c:v>
                </c:pt>
                <c:pt idx="1007">
                  <c:v>4.3</c:v>
                </c:pt>
                <c:pt idx="1008">
                  <c:v>4.3</c:v>
                </c:pt>
                <c:pt idx="1009">
                  <c:v>4.3</c:v>
                </c:pt>
                <c:pt idx="1010">
                  <c:v>4.3</c:v>
                </c:pt>
                <c:pt idx="1011">
                  <c:v>4.3</c:v>
                </c:pt>
                <c:pt idx="1012">
                  <c:v>4.3</c:v>
                </c:pt>
                <c:pt idx="1013">
                  <c:v>4.3</c:v>
                </c:pt>
                <c:pt idx="1014">
                  <c:v>4.3</c:v>
                </c:pt>
                <c:pt idx="1015">
                  <c:v>4.3</c:v>
                </c:pt>
                <c:pt idx="1016">
                  <c:v>4.3</c:v>
                </c:pt>
                <c:pt idx="1017">
                  <c:v>4.3</c:v>
                </c:pt>
                <c:pt idx="1018">
                  <c:v>4.3</c:v>
                </c:pt>
                <c:pt idx="1019">
                  <c:v>4.3</c:v>
                </c:pt>
                <c:pt idx="1020">
                  <c:v>4.3</c:v>
                </c:pt>
                <c:pt idx="1021">
                  <c:v>4.3</c:v>
                </c:pt>
                <c:pt idx="1022">
                  <c:v>4.3</c:v>
                </c:pt>
                <c:pt idx="1023">
                  <c:v>4.3</c:v>
                </c:pt>
                <c:pt idx="1024">
                  <c:v>4.3</c:v>
                </c:pt>
                <c:pt idx="1025">
                  <c:v>4.3</c:v>
                </c:pt>
                <c:pt idx="1026">
                  <c:v>4.3</c:v>
                </c:pt>
                <c:pt idx="1027">
                  <c:v>4.3</c:v>
                </c:pt>
                <c:pt idx="1028">
                  <c:v>4.3</c:v>
                </c:pt>
                <c:pt idx="1029">
                  <c:v>4.3</c:v>
                </c:pt>
                <c:pt idx="1030">
                  <c:v>4.3</c:v>
                </c:pt>
                <c:pt idx="1031">
                  <c:v>4.3</c:v>
                </c:pt>
                <c:pt idx="1032">
                  <c:v>4.3</c:v>
                </c:pt>
                <c:pt idx="1033">
                  <c:v>4.3</c:v>
                </c:pt>
                <c:pt idx="1034">
                  <c:v>4.3</c:v>
                </c:pt>
                <c:pt idx="1035">
                  <c:v>4.3</c:v>
                </c:pt>
                <c:pt idx="1036">
                  <c:v>4.3</c:v>
                </c:pt>
                <c:pt idx="1037">
                  <c:v>4.3</c:v>
                </c:pt>
                <c:pt idx="1038">
                  <c:v>4.3</c:v>
                </c:pt>
                <c:pt idx="1039">
                  <c:v>4.3</c:v>
                </c:pt>
                <c:pt idx="1040">
                  <c:v>4.3</c:v>
                </c:pt>
                <c:pt idx="1041">
                  <c:v>4.3</c:v>
                </c:pt>
                <c:pt idx="1042">
                  <c:v>4.3</c:v>
                </c:pt>
                <c:pt idx="1043">
                  <c:v>4.3</c:v>
                </c:pt>
                <c:pt idx="1044">
                  <c:v>4.3</c:v>
                </c:pt>
                <c:pt idx="1045">
                  <c:v>4.3</c:v>
                </c:pt>
                <c:pt idx="1046">
                  <c:v>4.3</c:v>
                </c:pt>
                <c:pt idx="1047">
                  <c:v>4.3</c:v>
                </c:pt>
                <c:pt idx="1048">
                  <c:v>4.3</c:v>
                </c:pt>
                <c:pt idx="1049">
                  <c:v>4.3</c:v>
                </c:pt>
                <c:pt idx="1050">
                  <c:v>4.3</c:v>
                </c:pt>
                <c:pt idx="1051">
                  <c:v>4.3</c:v>
                </c:pt>
                <c:pt idx="1052">
                  <c:v>4.3</c:v>
                </c:pt>
                <c:pt idx="1053">
                  <c:v>4.3</c:v>
                </c:pt>
                <c:pt idx="1054">
                  <c:v>4.3</c:v>
                </c:pt>
                <c:pt idx="1055">
                  <c:v>4.3</c:v>
                </c:pt>
                <c:pt idx="1056">
                  <c:v>4.3</c:v>
                </c:pt>
                <c:pt idx="1057">
                  <c:v>4.3</c:v>
                </c:pt>
                <c:pt idx="1058">
                  <c:v>4.3</c:v>
                </c:pt>
                <c:pt idx="1059">
                  <c:v>4.3</c:v>
                </c:pt>
                <c:pt idx="1060">
                  <c:v>4.3</c:v>
                </c:pt>
                <c:pt idx="1061">
                  <c:v>4.3</c:v>
                </c:pt>
                <c:pt idx="1062">
                  <c:v>4.3</c:v>
                </c:pt>
                <c:pt idx="1063">
                  <c:v>4.3</c:v>
                </c:pt>
                <c:pt idx="1064">
                  <c:v>4.3</c:v>
                </c:pt>
                <c:pt idx="1065">
                  <c:v>4.3</c:v>
                </c:pt>
                <c:pt idx="1066">
                  <c:v>4.3</c:v>
                </c:pt>
                <c:pt idx="1067">
                  <c:v>4.3</c:v>
                </c:pt>
                <c:pt idx="1068">
                  <c:v>4.3</c:v>
                </c:pt>
                <c:pt idx="1069">
                  <c:v>4.3</c:v>
                </c:pt>
                <c:pt idx="1070">
                  <c:v>4.3</c:v>
                </c:pt>
                <c:pt idx="1071">
                  <c:v>4.3</c:v>
                </c:pt>
                <c:pt idx="1072">
                  <c:v>4.3</c:v>
                </c:pt>
                <c:pt idx="1073">
                  <c:v>4.3</c:v>
                </c:pt>
                <c:pt idx="1074">
                  <c:v>4.3</c:v>
                </c:pt>
                <c:pt idx="1075">
                  <c:v>4.3</c:v>
                </c:pt>
                <c:pt idx="1076">
                  <c:v>4.3</c:v>
                </c:pt>
                <c:pt idx="1077">
                  <c:v>4.3</c:v>
                </c:pt>
                <c:pt idx="1078">
                  <c:v>4.3</c:v>
                </c:pt>
                <c:pt idx="1079">
                  <c:v>4.3</c:v>
                </c:pt>
                <c:pt idx="1080">
                  <c:v>4.3</c:v>
                </c:pt>
                <c:pt idx="1081">
                  <c:v>4.3</c:v>
                </c:pt>
                <c:pt idx="1082">
                  <c:v>4.3</c:v>
                </c:pt>
                <c:pt idx="1083">
                  <c:v>4.3</c:v>
                </c:pt>
                <c:pt idx="1084">
                  <c:v>4.3</c:v>
                </c:pt>
                <c:pt idx="1085">
                  <c:v>4.3</c:v>
                </c:pt>
                <c:pt idx="1086">
                  <c:v>4.3</c:v>
                </c:pt>
                <c:pt idx="1087">
                  <c:v>4.3</c:v>
                </c:pt>
                <c:pt idx="1088">
                  <c:v>4.3</c:v>
                </c:pt>
                <c:pt idx="1089">
                  <c:v>4.3</c:v>
                </c:pt>
                <c:pt idx="1090">
                  <c:v>4.3</c:v>
                </c:pt>
                <c:pt idx="1091">
                  <c:v>4.3</c:v>
                </c:pt>
                <c:pt idx="1092">
                  <c:v>4.3</c:v>
                </c:pt>
                <c:pt idx="1093">
                  <c:v>4.3</c:v>
                </c:pt>
                <c:pt idx="1094">
                  <c:v>4.3</c:v>
                </c:pt>
                <c:pt idx="1095">
                  <c:v>4.3</c:v>
                </c:pt>
                <c:pt idx="1096">
                  <c:v>4.3</c:v>
                </c:pt>
                <c:pt idx="1097">
                  <c:v>4.3</c:v>
                </c:pt>
                <c:pt idx="1098">
                  <c:v>4.3</c:v>
                </c:pt>
                <c:pt idx="1099">
                  <c:v>4.3</c:v>
                </c:pt>
                <c:pt idx="1100">
                  <c:v>4.3</c:v>
                </c:pt>
                <c:pt idx="1101">
                  <c:v>4.3</c:v>
                </c:pt>
                <c:pt idx="1102">
                  <c:v>4.3</c:v>
                </c:pt>
                <c:pt idx="1103">
                  <c:v>4.3</c:v>
                </c:pt>
                <c:pt idx="1104">
                  <c:v>4.3</c:v>
                </c:pt>
                <c:pt idx="1105">
                  <c:v>4.3</c:v>
                </c:pt>
                <c:pt idx="1106">
                  <c:v>4.3</c:v>
                </c:pt>
                <c:pt idx="1107">
                  <c:v>4.3</c:v>
                </c:pt>
                <c:pt idx="1108">
                  <c:v>4.3</c:v>
                </c:pt>
                <c:pt idx="1109">
                  <c:v>4.3</c:v>
                </c:pt>
                <c:pt idx="1110">
                  <c:v>4.3</c:v>
                </c:pt>
                <c:pt idx="1111">
                  <c:v>4.3</c:v>
                </c:pt>
                <c:pt idx="1112">
                  <c:v>4.3</c:v>
                </c:pt>
                <c:pt idx="1113">
                  <c:v>4.3</c:v>
                </c:pt>
                <c:pt idx="1114">
                  <c:v>4.3</c:v>
                </c:pt>
                <c:pt idx="1115">
                  <c:v>4.3</c:v>
                </c:pt>
                <c:pt idx="1116">
                  <c:v>4.3</c:v>
                </c:pt>
                <c:pt idx="1117">
                  <c:v>4.3</c:v>
                </c:pt>
                <c:pt idx="1118">
                  <c:v>4.3</c:v>
                </c:pt>
                <c:pt idx="1119">
                  <c:v>4.3</c:v>
                </c:pt>
                <c:pt idx="1120">
                  <c:v>4.3</c:v>
                </c:pt>
                <c:pt idx="1121">
                  <c:v>4.3</c:v>
                </c:pt>
                <c:pt idx="1122">
                  <c:v>4.3</c:v>
                </c:pt>
                <c:pt idx="1123">
                  <c:v>4.3</c:v>
                </c:pt>
                <c:pt idx="1124">
                  <c:v>4.3</c:v>
                </c:pt>
                <c:pt idx="1125">
                  <c:v>4.3</c:v>
                </c:pt>
                <c:pt idx="1126">
                  <c:v>4.3</c:v>
                </c:pt>
                <c:pt idx="1127">
                  <c:v>4.3</c:v>
                </c:pt>
                <c:pt idx="1128">
                  <c:v>4.3</c:v>
                </c:pt>
                <c:pt idx="1129">
                  <c:v>4.3</c:v>
                </c:pt>
                <c:pt idx="1130">
                  <c:v>4.3</c:v>
                </c:pt>
                <c:pt idx="1131">
                  <c:v>4.3</c:v>
                </c:pt>
                <c:pt idx="1132">
                  <c:v>4.3</c:v>
                </c:pt>
                <c:pt idx="1133">
                  <c:v>4.3</c:v>
                </c:pt>
                <c:pt idx="1134">
                  <c:v>4.3</c:v>
                </c:pt>
                <c:pt idx="1135">
                  <c:v>4.3</c:v>
                </c:pt>
                <c:pt idx="1136">
                  <c:v>4.3</c:v>
                </c:pt>
                <c:pt idx="1137">
                  <c:v>4.3</c:v>
                </c:pt>
                <c:pt idx="1138">
                  <c:v>4.3</c:v>
                </c:pt>
                <c:pt idx="1139">
                  <c:v>4.3</c:v>
                </c:pt>
                <c:pt idx="1140">
                  <c:v>4.3</c:v>
                </c:pt>
                <c:pt idx="1141">
                  <c:v>4.4000000000000004</c:v>
                </c:pt>
                <c:pt idx="1142">
                  <c:v>4.4000000000000004</c:v>
                </c:pt>
                <c:pt idx="1143">
                  <c:v>4.4000000000000004</c:v>
                </c:pt>
                <c:pt idx="1144">
                  <c:v>4.4000000000000004</c:v>
                </c:pt>
                <c:pt idx="1145">
                  <c:v>4.4000000000000004</c:v>
                </c:pt>
                <c:pt idx="1146">
                  <c:v>4.4000000000000004</c:v>
                </c:pt>
                <c:pt idx="1147">
                  <c:v>4.4000000000000004</c:v>
                </c:pt>
                <c:pt idx="1148">
                  <c:v>4.4000000000000004</c:v>
                </c:pt>
                <c:pt idx="1149">
                  <c:v>4.4000000000000004</c:v>
                </c:pt>
                <c:pt idx="1150">
                  <c:v>4.4000000000000004</c:v>
                </c:pt>
                <c:pt idx="1151">
                  <c:v>4.4000000000000004</c:v>
                </c:pt>
                <c:pt idx="1152">
                  <c:v>4.4000000000000004</c:v>
                </c:pt>
                <c:pt idx="1153">
                  <c:v>4.4000000000000004</c:v>
                </c:pt>
                <c:pt idx="1154">
                  <c:v>4.4000000000000004</c:v>
                </c:pt>
                <c:pt idx="1155">
                  <c:v>4.4000000000000004</c:v>
                </c:pt>
                <c:pt idx="1156">
                  <c:v>4.4000000000000004</c:v>
                </c:pt>
                <c:pt idx="1157">
                  <c:v>4.4000000000000004</c:v>
                </c:pt>
                <c:pt idx="1158">
                  <c:v>4.4000000000000004</c:v>
                </c:pt>
                <c:pt idx="1159">
                  <c:v>4.4000000000000004</c:v>
                </c:pt>
                <c:pt idx="1160">
                  <c:v>4.4000000000000004</c:v>
                </c:pt>
                <c:pt idx="1161">
                  <c:v>4.4000000000000004</c:v>
                </c:pt>
                <c:pt idx="1162">
                  <c:v>4.4000000000000004</c:v>
                </c:pt>
                <c:pt idx="1163">
                  <c:v>4.4000000000000004</c:v>
                </c:pt>
                <c:pt idx="1164">
                  <c:v>4.4000000000000004</c:v>
                </c:pt>
                <c:pt idx="1165">
                  <c:v>4.4000000000000004</c:v>
                </c:pt>
                <c:pt idx="1166">
                  <c:v>4.4000000000000004</c:v>
                </c:pt>
                <c:pt idx="1167">
                  <c:v>4.4000000000000004</c:v>
                </c:pt>
                <c:pt idx="1168">
                  <c:v>4.4000000000000004</c:v>
                </c:pt>
                <c:pt idx="1169">
                  <c:v>4.4000000000000004</c:v>
                </c:pt>
                <c:pt idx="1170">
                  <c:v>4.4000000000000004</c:v>
                </c:pt>
                <c:pt idx="1171">
                  <c:v>4.4000000000000004</c:v>
                </c:pt>
                <c:pt idx="1172">
                  <c:v>4.4000000000000004</c:v>
                </c:pt>
                <c:pt idx="1173">
                  <c:v>4.4000000000000004</c:v>
                </c:pt>
                <c:pt idx="1174">
                  <c:v>4.4000000000000004</c:v>
                </c:pt>
                <c:pt idx="1175">
                  <c:v>4.4000000000000004</c:v>
                </c:pt>
                <c:pt idx="1176">
                  <c:v>4.4000000000000004</c:v>
                </c:pt>
                <c:pt idx="1177">
                  <c:v>4.4000000000000004</c:v>
                </c:pt>
                <c:pt idx="1178">
                  <c:v>4.4000000000000004</c:v>
                </c:pt>
                <c:pt idx="1179">
                  <c:v>4.4000000000000004</c:v>
                </c:pt>
                <c:pt idx="1180">
                  <c:v>4.4000000000000004</c:v>
                </c:pt>
                <c:pt idx="1181">
                  <c:v>4.4000000000000004</c:v>
                </c:pt>
                <c:pt idx="1182">
                  <c:v>4.4000000000000004</c:v>
                </c:pt>
                <c:pt idx="1183">
                  <c:v>4.4000000000000004</c:v>
                </c:pt>
                <c:pt idx="1184">
                  <c:v>4.4000000000000004</c:v>
                </c:pt>
                <c:pt idx="1185">
                  <c:v>4.4000000000000004</c:v>
                </c:pt>
                <c:pt idx="1186">
                  <c:v>4.4000000000000004</c:v>
                </c:pt>
                <c:pt idx="1187">
                  <c:v>4.4000000000000004</c:v>
                </c:pt>
                <c:pt idx="1188">
                  <c:v>4.4000000000000004</c:v>
                </c:pt>
                <c:pt idx="1189">
                  <c:v>4.4000000000000004</c:v>
                </c:pt>
                <c:pt idx="1190">
                  <c:v>4.4000000000000004</c:v>
                </c:pt>
                <c:pt idx="1191">
                  <c:v>4.4000000000000004</c:v>
                </c:pt>
                <c:pt idx="1192">
                  <c:v>4.4000000000000004</c:v>
                </c:pt>
                <c:pt idx="1193">
                  <c:v>4.4000000000000004</c:v>
                </c:pt>
                <c:pt idx="1194">
                  <c:v>4.4000000000000004</c:v>
                </c:pt>
                <c:pt idx="1195">
                  <c:v>4.4000000000000004</c:v>
                </c:pt>
                <c:pt idx="1196">
                  <c:v>4.4000000000000004</c:v>
                </c:pt>
                <c:pt idx="1197">
                  <c:v>4.4000000000000004</c:v>
                </c:pt>
                <c:pt idx="1198">
                  <c:v>4.4000000000000004</c:v>
                </c:pt>
                <c:pt idx="1199">
                  <c:v>4.4000000000000004</c:v>
                </c:pt>
                <c:pt idx="1200">
                  <c:v>4.4000000000000004</c:v>
                </c:pt>
                <c:pt idx="1201">
                  <c:v>4.4000000000000004</c:v>
                </c:pt>
                <c:pt idx="1202">
                  <c:v>4.4000000000000004</c:v>
                </c:pt>
                <c:pt idx="1203">
                  <c:v>4.4000000000000004</c:v>
                </c:pt>
                <c:pt idx="1204">
                  <c:v>4.4000000000000004</c:v>
                </c:pt>
                <c:pt idx="1205">
                  <c:v>4.4000000000000004</c:v>
                </c:pt>
                <c:pt idx="1206">
                  <c:v>4.4000000000000004</c:v>
                </c:pt>
                <c:pt idx="1207">
                  <c:v>4.4000000000000004</c:v>
                </c:pt>
                <c:pt idx="1208">
                  <c:v>4.4000000000000004</c:v>
                </c:pt>
                <c:pt idx="1209">
                  <c:v>4.4000000000000004</c:v>
                </c:pt>
                <c:pt idx="1210">
                  <c:v>4.4000000000000004</c:v>
                </c:pt>
                <c:pt idx="1211">
                  <c:v>4.4000000000000004</c:v>
                </c:pt>
                <c:pt idx="1212">
                  <c:v>4.4000000000000004</c:v>
                </c:pt>
                <c:pt idx="1213">
                  <c:v>4.4000000000000004</c:v>
                </c:pt>
                <c:pt idx="1214">
                  <c:v>4.4000000000000004</c:v>
                </c:pt>
                <c:pt idx="1215">
                  <c:v>4.4000000000000004</c:v>
                </c:pt>
                <c:pt idx="1216">
                  <c:v>4.4000000000000004</c:v>
                </c:pt>
                <c:pt idx="1217">
                  <c:v>4.4000000000000004</c:v>
                </c:pt>
                <c:pt idx="1218">
                  <c:v>4.4000000000000004</c:v>
                </c:pt>
                <c:pt idx="1219">
                  <c:v>4.4000000000000004</c:v>
                </c:pt>
                <c:pt idx="1220">
                  <c:v>4.4000000000000004</c:v>
                </c:pt>
                <c:pt idx="1221">
                  <c:v>4.4000000000000004</c:v>
                </c:pt>
                <c:pt idx="1222">
                  <c:v>4.4000000000000004</c:v>
                </c:pt>
                <c:pt idx="1223">
                  <c:v>4.4000000000000004</c:v>
                </c:pt>
                <c:pt idx="1224">
                  <c:v>4.4000000000000004</c:v>
                </c:pt>
                <c:pt idx="1225">
                  <c:v>4.4000000000000004</c:v>
                </c:pt>
                <c:pt idx="1226">
                  <c:v>4.4000000000000004</c:v>
                </c:pt>
                <c:pt idx="1227">
                  <c:v>4.4000000000000004</c:v>
                </c:pt>
                <c:pt idx="1228">
                  <c:v>4.4000000000000004</c:v>
                </c:pt>
                <c:pt idx="1229">
                  <c:v>4.4000000000000004</c:v>
                </c:pt>
                <c:pt idx="1230">
                  <c:v>4.4000000000000004</c:v>
                </c:pt>
                <c:pt idx="1231">
                  <c:v>4.4000000000000004</c:v>
                </c:pt>
                <c:pt idx="1232">
                  <c:v>4.4000000000000004</c:v>
                </c:pt>
                <c:pt idx="1233">
                  <c:v>4.4000000000000004</c:v>
                </c:pt>
                <c:pt idx="1234">
                  <c:v>4.4000000000000004</c:v>
                </c:pt>
                <c:pt idx="1235">
                  <c:v>4.4000000000000004</c:v>
                </c:pt>
                <c:pt idx="1236">
                  <c:v>4.4000000000000004</c:v>
                </c:pt>
                <c:pt idx="1237">
                  <c:v>4.4000000000000004</c:v>
                </c:pt>
                <c:pt idx="1238">
                  <c:v>4.4000000000000004</c:v>
                </c:pt>
                <c:pt idx="1239">
                  <c:v>4.4000000000000004</c:v>
                </c:pt>
                <c:pt idx="1240">
                  <c:v>4.4000000000000004</c:v>
                </c:pt>
                <c:pt idx="1241">
                  <c:v>4.4000000000000004</c:v>
                </c:pt>
                <c:pt idx="1242">
                  <c:v>4.4000000000000004</c:v>
                </c:pt>
                <c:pt idx="1243">
                  <c:v>4.4000000000000004</c:v>
                </c:pt>
                <c:pt idx="1244">
                  <c:v>4.4000000000000004</c:v>
                </c:pt>
                <c:pt idx="1245">
                  <c:v>4.4000000000000004</c:v>
                </c:pt>
                <c:pt idx="1246">
                  <c:v>4.4000000000000004</c:v>
                </c:pt>
                <c:pt idx="1247">
                  <c:v>4.4000000000000004</c:v>
                </c:pt>
                <c:pt idx="1248">
                  <c:v>4.4000000000000004</c:v>
                </c:pt>
                <c:pt idx="1249">
                  <c:v>4.4000000000000004</c:v>
                </c:pt>
                <c:pt idx="1250">
                  <c:v>4.4000000000000004</c:v>
                </c:pt>
                <c:pt idx="1251">
                  <c:v>4.4000000000000004</c:v>
                </c:pt>
                <c:pt idx="1252">
                  <c:v>4.4000000000000004</c:v>
                </c:pt>
                <c:pt idx="1253">
                  <c:v>4.4000000000000004</c:v>
                </c:pt>
                <c:pt idx="1254">
                  <c:v>4.4000000000000004</c:v>
                </c:pt>
                <c:pt idx="1255">
                  <c:v>4.5</c:v>
                </c:pt>
                <c:pt idx="1256">
                  <c:v>4.5</c:v>
                </c:pt>
                <c:pt idx="1257">
                  <c:v>4.5</c:v>
                </c:pt>
                <c:pt idx="1258">
                  <c:v>4.5</c:v>
                </c:pt>
                <c:pt idx="1259">
                  <c:v>4.5</c:v>
                </c:pt>
                <c:pt idx="1260">
                  <c:v>4.5</c:v>
                </c:pt>
                <c:pt idx="1261">
                  <c:v>4.5</c:v>
                </c:pt>
                <c:pt idx="1262">
                  <c:v>4.5</c:v>
                </c:pt>
                <c:pt idx="1263">
                  <c:v>4.5</c:v>
                </c:pt>
                <c:pt idx="1264">
                  <c:v>4.5</c:v>
                </c:pt>
                <c:pt idx="1265">
                  <c:v>4.5</c:v>
                </c:pt>
                <c:pt idx="1266">
                  <c:v>4.5</c:v>
                </c:pt>
                <c:pt idx="1267">
                  <c:v>4.5</c:v>
                </c:pt>
                <c:pt idx="1268">
                  <c:v>4.5</c:v>
                </c:pt>
                <c:pt idx="1269">
                  <c:v>4.5</c:v>
                </c:pt>
                <c:pt idx="1270">
                  <c:v>4.5</c:v>
                </c:pt>
                <c:pt idx="1271">
                  <c:v>4.5</c:v>
                </c:pt>
                <c:pt idx="1272">
                  <c:v>4.5</c:v>
                </c:pt>
                <c:pt idx="1273">
                  <c:v>4.5</c:v>
                </c:pt>
                <c:pt idx="1274">
                  <c:v>4.5</c:v>
                </c:pt>
                <c:pt idx="1275">
                  <c:v>4.5</c:v>
                </c:pt>
                <c:pt idx="1276">
                  <c:v>4.5</c:v>
                </c:pt>
                <c:pt idx="1277">
                  <c:v>4.5</c:v>
                </c:pt>
                <c:pt idx="1278">
                  <c:v>4.5</c:v>
                </c:pt>
                <c:pt idx="1279">
                  <c:v>4.5</c:v>
                </c:pt>
                <c:pt idx="1280">
                  <c:v>4.5</c:v>
                </c:pt>
                <c:pt idx="1281">
                  <c:v>4.5</c:v>
                </c:pt>
                <c:pt idx="1282">
                  <c:v>4.5</c:v>
                </c:pt>
                <c:pt idx="1283">
                  <c:v>4.5</c:v>
                </c:pt>
                <c:pt idx="1284">
                  <c:v>4.5</c:v>
                </c:pt>
                <c:pt idx="1285">
                  <c:v>4.5</c:v>
                </c:pt>
                <c:pt idx="1286">
                  <c:v>4.5</c:v>
                </c:pt>
                <c:pt idx="1287">
                  <c:v>4.5</c:v>
                </c:pt>
                <c:pt idx="1288">
                  <c:v>4.5</c:v>
                </c:pt>
                <c:pt idx="1289">
                  <c:v>4.5</c:v>
                </c:pt>
                <c:pt idx="1290">
                  <c:v>4.5</c:v>
                </c:pt>
                <c:pt idx="1291">
                  <c:v>4.5</c:v>
                </c:pt>
                <c:pt idx="1292">
                  <c:v>4.5</c:v>
                </c:pt>
                <c:pt idx="1293">
                  <c:v>4.5</c:v>
                </c:pt>
                <c:pt idx="1294">
                  <c:v>4.5</c:v>
                </c:pt>
                <c:pt idx="1295">
                  <c:v>4.5</c:v>
                </c:pt>
                <c:pt idx="1296">
                  <c:v>4.5</c:v>
                </c:pt>
                <c:pt idx="1297">
                  <c:v>4.5</c:v>
                </c:pt>
                <c:pt idx="1298">
                  <c:v>4.5</c:v>
                </c:pt>
                <c:pt idx="1299">
                  <c:v>4.5</c:v>
                </c:pt>
                <c:pt idx="1300">
                  <c:v>4.5</c:v>
                </c:pt>
                <c:pt idx="1301">
                  <c:v>4.5</c:v>
                </c:pt>
                <c:pt idx="1302">
                  <c:v>4.5</c:v>
                </c:pt>
                <c:pt idx="1303">
                  <c:v>4.5</c:v>
                </c:pt>
                <c:pt idx="1304">
                  <c:v>4.5</c:v>
                </c:pt>
                <c:pt idx="1305">
                  <c:v>4.5</c:v>
                </c:pt>
                <c:pt idx="1306">
                  <c:v>4.5</c:v>
                </c:pt>
                <c:pt idx="1307">
                  <c:v>4.5</c:v>
                </c:pt>
                <c:pt idx="1308">
                  <c:v>4.5</c:v>
                </c:pt>
                <c:pt idx="1309">
                  <c:v>4.5</c:v>
                </c:pt>
                <c:pt idx="1310">
                  <c:v>4.5</c:v>
                </c:pt>
                <c:pt idx="1311">
                  <c:v>4.5</c:v>
                </c:pt>
                <c:pt idx="1312">
                  <c:v>4.5</c:v>
                </c:pt>
                <c:pt idx="1313">
                  <c:v>4.5</c:v>
                </c:pt>
                <c:pt idx="1314">
                  <c:v>4.5</c:v>
                </c:pt>
                <c:pt idx="1315">
                  <c:v>4.5</c:v>
                </c:pt>
                <c:pt idx="1316">
                  <c:v>4.5</c:v>
                </c:pt>
                <c:pt idx="1317">
                  <c:v>4.5</c:v>
                </c:pt>
                <c:pt idx="1318">
                  <c:v>4.5</c:v>
                </c:pt>
                <c:pt idx="1319">
                  <c:v>4.5</c:v>
                </c:pt>
                <c:pt idx="1320">
                  <c:v>4.5</c:v>
                </c:pt>
                <c:pt idx="1321">
                  <c:v>4.5</c:v>
                </c:pt>
                <c:pt idx="1322">
                  <c:v>4.5</c:v>
                </c:pt>
                <c:pt idx="1323">
                  <c:v>4.5999999999999996</c:v>
                </c:pt>
                <c:pt idx="1324">
                  <c:v>4.5999999999999996</c:v>
                </c:pt>
                <c:pt idx="1325">
                  <c:v>4.5999999999999996</c:v>
                </c:pt>
                <c:pt idx="1326">
                  <c:v>4.5999999999999996</c:v>
                </c:pt>
                <c:pt idx="1327">
                  <c:v>4.5999999999999996</c:v>
                </c:pt>
                <c:pt idx="1328">
                  <c:v>4.5999999999999996</c:v>
                </c:pt>
                <c:pt idx="1329">
                  <c:v>4.5999999999999996</c:v>
                </c:pt>
                <c:pt idx="1330">
                  <c:v>4.5999999999999996</c:v>
                </c:pt>
                <c:pt idx="1331">
                  <c:v>4.5999999999999996</c:v>
                </c:pt>
                <c:pt idx="1332">
                  <c:v>4.5999999999999996</c:v>
                </c:pt>
                <c:pt idx="1333">
                  <c:v>4.5999999999999996</c:v>
                </c:pt>
                <c:pt idx="1334">
                  <c:v>4.5999999999999996</c:v>
                </c:pt>
                <c:pt idx="1335">
                  <c:v>4.5999999999999996</c:v>
                </c:pt>
                <c:pt idx="1336">
                  <c:v>4.5999999999999996</c:v>
                </c:pt>
                <c:pt idx="1337">
                  <c:v>4.5999999999999996</c:v>
                </c:pt>
                <c:pt idx="1338">
                  <c:v>4.5999999999999996</c:v>
                </c:pt>
                <c:pt idx="1339">
                  <c:v>4.7</c:v>
                </c:pt>
                <c:pt idx="1340">
                  <c:v>4.7</c:v>
                </c:pt>
                <c:pt idx="1341">
                  <c:v>4.7</c:v>
                </c:pt>
                <c:pt idx="1342">
                  <c:v>4.7</c:v>
                </c:pt>
                <c:pt idx="1343">
                  <c:v>4.7</c:v>
                </c:pt>
                <c:pt idx="1344">
                  <c:v>4.7</c:v>
                </c:pt>
                <c:pt idx="1345">
                  <c:v>4.8</c:v>
                </c:pt>
                <c:pt idx="1346">
                  <c:v>4.8</c:v>
                </c:pt>
                <c:pt idx="1347">
                  <c:v>4.8</c:v>
                </c:pt>
                <c:pt idx="1348">
                  <c:v>5</c:v>
                </c:pt>
                <c:pt idx="1349">
                  <c:v>5</c:v>
                </c:pt>
                <c:pt idx="1350">
                  <c:v>5</c:v>
                </c:pt>
              </c:numCache>
            </c:numRef>
          </c:yVal>
          <c:smooth val="0"/>
        </c:ser>
        <c:dLbls>
          <c:showLegendKey val="0"/>
          <c:showVal val="0"/>
          <c:showCatName val="0"/>
          <c:showSerName val="0"/>
          <c:showPercent val="0"/>
          <c:showBubbleSize val="0"/>
        </c:dLbls>
        <c:axId val="445009256"/>
        <c:axId val="445015528"/>
      </c:scatterChart>
      <c:valAx>
        <c:axId val="445009256"/>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Discount Percentage</a:t>
                </a:r>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445015528"/>
        <c:crosses val="autoZero"/>
        <c:crossBetween val="midCat"/>
      </c:valAx>
      <c:valAx>
        <c:axId val="445015528"/>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Rating</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445009256"/>
        <c:crosses val="autoZero"/>
        <c:crossBetween val="midCat"/>
      </c:valAx>
      <c:spPr>
        <a:gradFill>
          <a:gsLst>
            <a:gs pos="100000">
              <a:schemeClr val="lt1">
                <a:lumMod val="95000"/>
              </a:schemeClr>
            </a:gs>
            <a:gs pos="0">
              <a:schemeClr val="lt1">
                <a:alpha val="0"/>
              </a:schemeClr>
            </a:gs>
          </a:gsLst>
          <a:lin ang="5400000" scaled="0"/>
        </a:grad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Study_Final.xlsx]amazoncasestudy_pivot_table!PivotTable5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0" u="none" strike="noStrike" baseline="0">
                <a:latin typeface="Courier New" panose="02070309020205020404" pitchFamily="49" charset="0"/>
                <a:cs typeface="Courier New" panose="02070309020205020404" pitchFamily="49" charset="0"/>
              </a:rPr>
              <a:t>Share of Products With Less Than 1,000 Reviews</a:t>
            </a:r>
            <a:endParaRPr lang="en-US" sz="1100" b="1">
              <a:latin typeface="Courier New" panose="02070309020205020404" pitchFamily="49" charset="0"/>
              <a:cs typeface="Courier New" panose="02070309020205020404" pitchFamily="49"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marker>
          <c:symbol val="none"/>
        </c:marke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amazoncasestudy_pivot_table!$B$248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cat>
            <c:strRef>
              <c:f>amazoncasestudy_pivot_table!$A$249:$A$251</c:f>
              <c:strCache>
                <c:ptCount val="2"/>
                <c:pt idx="0">
                  <c:v>No</c:v>
                </c:pt>
                <c:pt idx="1">
                  <c:v>Yes</c:v>
                </c:pt>
              </c:strCache>
            </c:strRef>
          </c:cat>
          <c:val>
            <c:numRef>
              <c:f>amazoncasestudy_pivot_table!$B$249:$B$251</c:f>
              <c:numCache>
                <c:formatCode>General</c:formatCode>
                <c:ptCount val="2"/>
                <c:pt idx="0">
                  <c:v>1041</c:v>
                </c:pt>
                <c:pt idx="1">
                  <c:v>310</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latin typeface="Courier New" panose="02070309020205020404" pitchFamily="49" charset="0"/>
                <a:cs typeface="Courier New" panose="02070309020205020404" pitchFamily="49" charset="0"/>
              </a:rPr>
              <a:t>Top 10 Products by Rating</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1"/>
          <c:order val="0"/>
          <c:tx>
            <c:strRef>
              <c:f>'Top 10 Procducts by Rating'!$G$1</c:f>
              <c:strCache>
                <c:ptCount val="1"/>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'Top 10 Procducts by Rating'!$B$2:$B$11</c:f>
              <c:numCache>
                <c:formatCode>General</c:formatCode>
                <c:ptCount val="10"/>
                <c:pt idx="0">
                  <c:v>5</c:v>
                </c:pt>
                <c:pt idx="1">
                  <c:v>5</c:v>
                </c:pt>
                <c:pt idx="2">
                  <c:v>5</c:v>
                </c:pt>
                <c:pt idx="3">
                  <c:v>4.8</c:v>
                </c:pt>
                <c:pt idx="4">
                  <c:v>4.8</c:v>
                </c:pt>
                <c:pt idx="5">
                  <c:v>4.8</c:v>
                </c:pt>
                <c:pt idx="6">
                  <c:v>4.7</c:v>
                </c:pt>
                <c:pt idx="7">
                  <c:v>4.7</c:v>
                </c:pt>
                <c:pt idx="8">
                  <c:v>4.7</c:v>
                </c:pt>
                <c:pt idx="9">
                  <c:v>4.7</c:v>
                </c:pt>
              </c:numCache>
            </c:numRef>
          </c:cat>
          <c:val>
            <c:numRef>
              <c:f>'Top 10 Procducts by Rating'!$G$2:$G$11</c:f>
              <c:numCache>
                <c:formatCode>General</c:formatCode>
                <c:ptCount val="10"/>
              </c:numCache>
            </c:numRef>
          </c:val>
        </c:ser>
        <c:ser>
          <c:idx val="0"/>
          <c:order val="1"/>
          <c:tx>
            <c:strRef>
              <c:f>amazoncasestudy_pivot_table!$B$57</c:f>
              <c:strCache>
                <c:ptCount val="1"/>
                <c:pt idx="0">
                  <c:v>rating</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amazoncasestudy_pivot_table!$A$58:$A$67</c:f>
              <c:strCache>
                <c:ptCount val="10"/>
                <c:pt idx="0">
                  <c:v>Syncwire LTG to USB Cable forFast Charging Compatible with Phone 5/ 5C/ 5S/ 6/ 6S/ 7/8/ X/XR/XS Max/ 11/12/ 13 Series and Pad Air/Mini, Pod &amp; Other Devices (1.1 Meter, White)</c:v>
                </c:pt>
                <c:pt idx="1">
                  <c:v>REDTECH USB-C to Lightning Cable 3.3FT, [Apple MFi Certified] Lightning to Type-CFast Charging Cord Compatible with iPhone 14/13/13 pro/Max/12/11/X/XS/XR/8, Supports Power Delivery - White</c:v>
                </c:pt>
                <c:pt idx="2">
                  <c:v>AmazonBasics Wireless Mouse | 2.4 GHz Connection, 1600 DPI | Type - C Adapter | Upto 12 Months of Battery Life | Ambidextrous Design | Suitable for PC/Mac/Laptop</c:v>
                </c:pt>
                <c:pt idx="3">
                  <c:v>Swiffer Instant Electric Water Heater Faucet Tap Home-Kitchen Instantaneous Water Heater Tank less for Tap, LED Electric Head Water Heaters Tail Gallon Comfort(3000W) ((Pack of 1))</c:v>
                </c:pt>
                <c:pt idx="4">
                  <c:v>Oratech Coffee Frother electric, milk frother electric, coffee beater, cappuccino maker, Coffee Foamer, Mocktail Mixer, Coffee Foam Maker, coffee whisker electric, Froth Maker, coffee stirrers electric, coffee frothers, Coffee Blender, (6 Month Warranty) </c:v>
                </c:pt>
                <c:pt idx="5">
                  <c:v>Instant Pot Air Fryer, Vortex 2QT, Touch Control Panel, 360¬∞ EvenCrisp‚Ñ¢ Technology, Uses 95 % less Oil, 4-in-1 Appliance: Air Fry, Roast, Bake, Reheat (Vortex 1.97Litre, Black)</c:v>
                </c:pt>
                <c:pt idx="6">
                  <c:v>Sony Bravia 164 cm (65 inches) 4K Ultra HD Smart LED Google TV KD-65X74K (Black)</c:v>
                </c:pt>
                <c:pt idx="7">
                  <c:v>Spigen EZ Fit Tempered Glass Screen Protector for iPhone 14 Pro Max - 2 Pack (Sensor Protection)</c:v>
                </c:pt>
                <c:pt idx="8">
                  <c:v>FIGMENT Handheld Milk Frother Rechargeable, 3-Speed Electric Frother for Coffee with 2 Whisks and Coffee Decoration Tool, Coffee Frother Mixer, CRESCENT ENTERPRISES VRW0.50BK (A1)</c:v>
                </c:pt>
                <c:pt idx="9">
                  <c:v>Zuvexa USB Rechargeable Electric Foam Maker - Handheld Milk Wand Mixer Frother for Hot Milk, Hand Blender Coffee, Egg Beater (Black)</c:v>
                </c:pt>
              </c:strCache>
            </c:strRef>
          </c:cat>
          <c:val>
            <c:numRef>
              <c:f>amazoncasestudy_pivot_table!$B$58:$B$67</c:f>
              <c:numCache>
                <c:formatCode>General</c:formatCode>
                <c:ptCount val="10"/>
                <c:pt idx="0">
                  <c:v>5</c:v>
                </c:pt>
                <c:pt idx="1">
                  <c:v>5</c:v>
                </c:pt>
                <c:pt idx="2">
                  <c:v>5</c:v>
                </c:pt>
                <c:pt idx="3">
                  <c:v>4.8</c:v>
                </c:pt>
                <c:pt idx="4">
                  <c:v>4.8</c:v>
                </c:pt>
                <c:pt idx="5">
                  <c:v>4.8</c:v>
                </c:pt>
                <c:pt idx="6">
                  <c:v>4.7</c:v>
                </c:pt>
                <c:pt idx="7">
                  <c:v>4.7</c:v>
                </c:pt>
                <c:pt idx="8">
                  <c:v>4.7</c:v>
                </c:pt>
                <c:pt idx="9">
                  <c:v>4.7</c:v>
                </c:pt>
              </c:numCache>
            </c:numRef>
          </c:val>
        </c:ser>
        <c:dLbls>
          <c:dLblPos val="inEnd"/>
          <c:showLegendKey val="0"/>
          <c:showVal val="1"/>
          <c:showCatName val="0"/>
          <c:showSerName val="0"/>
          <c:showPercent val="0"/>
          <c:showBubbleSize val="0"/>
        </c:dLbls>
        <c:gapWidth val="65"/>
        <c:axId val="445011216"/>
        <c:axId val="445013176"/>
      </c:barChart>
      <c:catAx>
        <c:axId val="44501121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45013176"/>
        <c:crosses val="autoZero"/>
        <c:auto val="1"/>
        <c:lblAlgn val="ctr"/>
        <c:lblOffset val="100"/>
        <c:noMultiLvlLbl val="0"/>
      </c:catAx>
      <c:valAx>
        <c:axId val="44501317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45011216"/>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Study_Final.xlsx]amazoncasestudy_pivot_table!PivotTable8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rgbClr val="002060"/>
                </a:solidFill>
                <a:latin typeface="Courier New" panose="02070309020205020404" pitchFamily="49" charset="0"/>
                <a:cs typeface="Courier New" panose="02070309020205020404" pitchFamily="49" charset="0"/>
              </a:rPr>
              <a:t>Product Count: 50%+ Discount</a:t>
            </a:r>
          </a:p>
        </c:rich>
      </c:tx>
      <c:layout>
        <c:manualLayout>
          <c:xMode val="edge"/>
          <c:yMode val="edge"/>
          <c:x val="0.33837816086441314"/>
          <c:y val="5.14229005821417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amazoncasestudy_pivot_table!$B$109</c:f>
              <c:strCache>
                <c:ptCount val="1"/>
                <c:pt idx="0">
                  <c:v>Total</c:v>
                </c:pt>
              </c:strCache>
            </c:strRef>
          </c:tx>
          <c:spPr>
            <a:solidFill>
              <a:schemeClr val="accent1"/>
            </a:solidFill>
            <a:ln>
              <a:noFill/>
            </a:ln>
            <a:effectLst/>
          </c:spPr>
          <c:invertIfNegative val="0"/>
          <c:cat>
            <c:strRef>
              <c:f>amazoncasestudy_pivot_table!$A$110:$A$112</c:f>
              <c:strCache>
                <c:ptCount val="2"/>
                <c:pt idx="0">
                  <c:v>No</c:v>
                </c:pt>
                <c:pt idx="1">
                  <c:v>Yes</c:v>
                </c:pt>
              </c:strCache>
            </c:strRef>
          </c:cat>
          <c:val>
            <c:numRef>
              <c:f>amazoncasestudy_pivot_table!$B$110:$B$112</c:f>
              <c:numCache>
                <c:formatCode>General</c:formatCode>
                <c:ptCount val="2"/>
                <c:pt idx="0">
                  <c:v>689</c:v>
                </c:pt>
                <c:pt idx="1">
                  <c:v>662</c:v>
                </c:pt>
              </c:numCache>
            </c:numRef>
          </c:val>
        </c:ser>
        <c:dLbls>
          <c:showLegendKey val="0"/>
          <c:showVal val="0"/>
          <c:showCatName val="0"/>
          <c:showSerName val="0"/>
          <c:showPercent val="0"/>
          <c:showBubbleSize val="0"/>
        </c:dLbls>
        <c:gapWidth val="182"/>
        <c:axId val="445014352"/>
        <c:axId val="445894000"/>
      </c:barChart>
      <c:catAx>
        <c:axId val="445014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94000"/>
        <c:crosses val="autoZero"/>
        <c:auto val="1"/>
        <c:lblAlgn val="ctr"/>
        <c:lblOffset val="100"/>
        <c:noMultiLvlLbl val="0"/>
      </c:catAx>
      <c:valAx>
        <c:axId val="4458940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0143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100" b="1">
                <a:latin typeface="Courier New" panose="02070309020205020404" pitchFamily="49" charset="0"/>
                <a:cs typeface="Courier New" panose="02070309020205020404" pitchFamily="49" charset="0"/>
              </a:rPr>
              <a:t>Relationship Between Discount Percentage and Rating</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xVal>
            <c:numRef>
              <c:f>amazon_dataset!$F$2:$F$1352</c:f>
              <c:numCache>
                <c:formatCode>0%</c:formatCode>
                <c:ptCount val="1351"/>
                <c:pt idx="0">
                  <c:v>0.48</c:v>
                </c:pt>
                <c:pt idx="1">
                  <c:v>0.55000000000000004</c:v>
                </c:pt>
                <c:pt idx="2">
                  <c:v>0.46</c:v>
                </c:pt>
                <c:pt idx="3">
                  <c:v>0.86</c:v>
                </c:pt>
                <c:pt idx="4">
                  <c:v>0.77</c:v>
                </c:pt>
                <c:pt idx="5">
                  <c:v>0.72</c:v>
                </c:pt>
                <c:pt idx="6">
                  <c:v>0.6</c:v>
                </c:pt>
                <c:pt idx="7">
                  <c:v>0.8</c:v>
                </c:pt>
                <c:pt idx="8">
                  <c:v>0.74</c:v>
                </c:pt>
                <c:pt idx="9">
                  <c:v>0.56999999999999995</c:v>
                </c:pt>
                <c:pt idx="10">
                  <c:v>0.38</c:v>
                </c:pt>
                <c:pt idx="11">
                  <c:v>0.52</c:v>
                </c:pt>
                <c:pt idx="12">
                  <c:v>0.77</c:v>
                </c:pt>
                <c:pt idx="13">
                  <c:v>0.8</c:v>
                </c:pt>
                <c:pt idx="14">
                  <c:v>0.4</c:v>
                </c:pt>
                <c:pt idx="15">
                  <c:v>0.59</c:v>
                </c:pt>
                <c:pt idx="16">
                  <c:v>0.67</c:v>
                </c:pt>
                <c:pt idx="17">
                  <c:v>0.6</c:v>
                </c:pt>
                <c:pt idx="18">
                  <c:v>0.6</c:v>
                </c:pt>
                <c:pt idx="19">
                  <c:v>0.48</c:v>
                </c:pt>
                <c:pt idx="20">
                  <c:v>0.54</c:v>
                </c:pt>
                <c:pt idx="21">
                  <c:v>0.78</c:v>
                </c:pt>
                <c:pt idx="22">
                  <c:v>0.77</c:v>
                </c:pt>
                <c:pt idx="23">
                  <c:v>0.78</c:v>
                </c:pt>
                <c:pt idx="24">
                  <c:v>0.6</c:v>
                </c:pt>
                <c:pt idx="25">
                  <c:v>0.88</c:v>
                </c:pt>
                <c:pt idx="26">
                  <c:v>0.5</c:v>
                </c:pt>
                <c:pt idx="27">
                  <c:v>0.51</c:v>
                </c:pt>
                <c:pt idx="28">
                  <c:v>0.6</c:v>
                </c:pt>
                <c:pt idx="29">
                  <c:v>0.49</c:v>
                </c:pt>
                <c:pt idx="30">
                  <c:v>0.22</c:v>
                </c:pt>
                <c:pt idx="31">
                  <c:v>0.62</c:v>
                </c:pt>
                <c:pt idx="32">
                  <c:v>0.38</c:v>
                </c:pt>
                <c:pt idx="33">
                  <c:v>0.56000000000000005</c:v>
                </c:pt>
                <c:pt idx="34">
                  <c:v>0.64</c:v>
                </c:pt>
                <c:pt idx="35">
                  <c:v>0.43</c:v>
                </c:pt>
                <c:pt idx="36">
                  <c:v>0.1</c:v>
                </c:pt>
                <c:pt idx="37">
                  <c:v>0.62</c:v>
                </c:pt>
                <c:pt idx="38">
                  <c:v>0.44</c:v>
                </c:pt>
                <c:pt idx="39">
                  <c:v>0.53</c:v>
                </c:pt>
                <c:pt idx="40">
                  <c:v>0.76</c:v>
                </c:pt>
                <c:pt idx="41">
                  <c:v>0.65</c:v>
                </c:pt>
                <c:pt idx="42">
                  <c:v>0.61</c:v>
                </c:pt>
                <c:pt idx="43">
                  <c:v>0.75</c:v>
                </c:pt>
                <c:pt idx="44">
                  <c:v>0.56999999999999995</c:v>
                </c:pt>
                <c:pt idx="45">
                  <c:v>0.23</c:v>
                </c:pt>
                <c:pt idx="46">
                  <c:v>0.67</c:v>
                </c:pt>
                <c:pt idx="47">
                  <c:v>0.44</c:v>
                </c:pt>
                <c:pt idx="48">
                  <c:v>0.28000000000000003</c:v>
                </c:pt>
                <c:pt idx="49">
                  <c:v>0.62</c:v>
                </c:pt>
                <c:pt idx="50">
                  <c:v>0.63</c:v>
                </c:pt>
                <c:pt idx="51">
                  <c:v>0.33</c:v>
                </c:pt>
                <c:pt idx="52">
                  <c:v>0.3</c:v>
                </c:pt>
                <c:pt idx="53">
                  <c:v>0.87</c:v>
                </c:pt>
                <c:pt idx="54">
                  <c:v>0.8</c:v>
                </c:pt>
                <c:pt idx="55">
                  <c:v>0.85</c:v>
                </c:pt>
                <c:pt idx="56">
                  <c:v>0.82</c:v>
                </c:pt>
                <c:pt idx="57">
                  <c:v>0.08</c:v>
                </c:pt>
                <c:pt idx="58">
                  <c:v>0.76</c:v>
                </c:pt>
                <c:pt idx="59">
                  <c:v>0.35</c:v>
                </c:pt>
                <c:pt idx="60">
                  <c:v>0.78</c:v>
                </c:pt>
                <c:pt idx="61">
                  <c:v>0.54</c:v>
                </c:pt>
                <c:pt idx="62">
                  <c:v>0.45</c:v>
                </c:pt>
                <c:pt idx="63">
                  <c:v>0.64</c:v>
                </c:pt>
                <c:pt idx="64">
                  <c:v>0.53</c:v>
                </c:pt>
                <c:pt idx="65">
                  <c:v>0.39</c:v>
                </c:pt>
                <c:pt idx="66">
                  <c:v>0.5</c:v>
                </c:pt>
                <c:pt idx="67">
                  <c:v>0</c:v>
                </c:pt>
                <c:pt idx="68">
                  <c:v>0.6</c:v>
                </c:pt>
                <c:pt idx="69">
                  <c:v>0.66</c:v>
                </c:pt>
                <c:pt idx="70">
                  <c:v>0.35</c:v>
                </c:pt>
                <c:pt idx="71">
                  <c:v>0.66</c:v>
                </c:pt>
                <c:pt idx="72">
                  <c:v>0.56000000000000005</c:v>
                </c:pt>
                <c:pt idx="73">
                  <c:v>0.76</c:v>
                </c:pt>
                <c:pt idx="74">
                  <c:v>0.84</c:v>
                </c:pt>
                <c:pt idx="75">
                  <c:v>0.57999999999999996</c:v>
                </c:pt>
                <c:pt idx="76">
                  <c:v>0.18</c:v>
                </c:pt>
                <c:pt idx="77">
                  <c:v>0.85</c:v>
                </c:pt>
                <c:pt idx="78">
                  <c:v>0.73</c:v>
                </c:pt>
                <c:pt idx="79">
                  <c:v>0.67</c:v>
                </c:pt>
                <c:pt idx="80">
                  <c:v>0.6</c:v>
                </c:pt>
                <c:pt idx="81">
                  <c:v>0.43</c:v>
                </c:pt>
                <c:pt idx="82">
                  <c:v>0.16</c:v>
                </c:pt>
                <c:pt idx="83">
                  <c:v>0.51</c:v>
                </c:pt>
                <c:pt idx="84">
                  <c:v>0.28999999999999998</c:v>
                </c:pt>
                <c:pt idx="85">
                  <c:v>0.45</c:v>
                </c:pt>
                <c:pt idx="86">
                  <c:v>0.55000000000000004</c:v>
                </c:pt>
                <c:pt idx="87">
                  <c:v>0.11</c:v>
                </c:pt>
                <c:pt idx="88">
                  <c:v>0.36</c:v>
                </c:pt>
                <c:pt idx="89">
                  <c:v>0.57999999999999996</c:v>
                </c:pt>
                <c:pt idx="90">
                  <c:v>0.52</c:v>
                </c:pt>
                <c:pt idx="91">
                  <c:v>0.4</c:v>
                </c:pt>
                <c:pt idx="92">
                  <c:v>0.62</c:v>
                </c:pt>
                <c:pt idx="93">
                  <c:v>0.71</c:v>
                </c:pt>
                <c:pt idx="94">
                  <c:v>0.35</c:v>
                </c:pt>
                <c:pt idx="95">
                  <c:v>0.78</c:v>
                </c:pt>
                <c:pt idx="96">
                  <c:v>0.31</c:v>
                </c:pt>
                <c:pt idx="97">
                  <c:v>0.38</c:v>
                </c:pt>
                <c:pt idx="98">
                  <c:v>0.43</c:v>
                </c:pt>
                <c:pt idx="99">
                  <c:v>0.59</c:v>
                </c:pt>
                <c:pt idx="100">
                  <c:v>0.28000000000000003</c:v>
                </c:pt>
                <c:pt idx="101">
                  <c:v>0.44</c:v>
                </c:pt>
                <c:pt idx="102">
                  <c:v>0.54</c:v>
                </c:pt>
                <c:pt idx="103">
                  <c:v>0.78</c:v>
                </c:pt>
                <c:pt idx="104">
                  <c:v>0.17</c:v>
                </c:pt>
                <c:pt idx="105">
                  <c:v>0.65</c:v>
                </c:pt>
                <c:pt idx="106">
                  <c:v>0.63</c:v>
                </c:pt>
                <c:pt idx="107">
                  <c:v>0.61</c:v>
                </c:pt>
                <c:pt idx="108">
                  <c:v>0.6</c:v>
                </c:pt>
                <c:pt idx="109">
                  <c:v>0.75</c:v>
                </c:pt>
                <c:pt idx="110">
                  <c:v>0.75</c:v>
                </c:pt>
                <c:pt idx="111">
                  <c:v>0.56999999999999995</c:v>
                </c:pt>
                <c:pt idx="112">
                  <c:v>0.44</c:v>
                </c:pt>
                <c:pt idx="113">
                  <c:v>0.5</c:v>
                </c:pt>
                <c:pt idx="114">
                  <c:v>0.71</c:v>
                </c:pt>
                <c:pt idx="115">
                  <c:v>0.45</c:v>
                </c:pt>
                <c:pt idx="116">
                  <c:v>0.75</c:v>
                </c:pt>
                <c:pt idx="117">
                  <c:v>0.57999999999999996</c:v>
                </c:pt>
                <c:pt idx="118">
                  <c:v>0.73</c:v>
                </c:pt>
                <c:pt idx="119">
                  <c:v>0.75</c:v>
                </c:pt>
                <c:pt idx="120">
                  <c:v>0.83</c:v>
                </c:pt>
                <c:pt idx="121">
                  <c:v>0.5</c:v>
                </c:pt>
                <c:pt idx="122">
                  <c:v>0.8</c:v>
                </c:pt>
                <c:pt idx="123">
                  <c:v>0.54</c:v>
                </c:pt>
                <c:pt idx="124">
                  <c:v>0.34</c:v>
                </c:pt>
                <c:pt idx="125">
                  <c:v>0.6</c:v>
                </c:pt>
                <c:pt idx="126">
                  <c:v>0.9</c:v>
                </c:pt>
                <c:pt idx="127">
                  <c:v>0.48</c:v>
                </c:pt>
                <c:pt idx="128">
                  <c:v>0.14000000000000001</c:v>
                </c:pt>
                <c:pt idx="129">
                  <c:v>0.71</c:v>
                </c:pt>
                <c:pt idx="130">
                  <c:v>0.45</c:v>
                </c:pt>
                <c:pt idx="131">
                  <c:v>0.31</c:v>
                </c:pt>
                <c:pt idx="132">
                  <c:v>0.41</c:v>
                </c:pt>
                <c:pt idx="133">
                  <c:v>0.49</c:v>
                </c:pt>
                <c:pt idx="134">
                  <c:v>0.77</c:v>
                </c:pt>
                <c:pt idx="135">
                  <c:v>0.7</c:v>
                </c:pt>
                <c:pt idx="136">
                  <c:v>0.68</c:v>
                </c:pt>
                <c:pt idx="137">
                  <c:v>0.57999999999999996</c:v>
                </c:pt>
                <c:pt idx="138">
                  <c:v>0.57999999999999996</c:v>
                </c:pt>
                <c:pt idx="139">
                  <c:v>0.14000000000000001</c:v>
                </c:pt>
                <c:pt idx="140">
                  <c:v>0.5</c:v>
                </c:pt>
                <c:pt idx="141">
                  <c:v>0.3</c:v>
                </c:pt>
                <c:pt idx="142">
                  <c:v>0</c:v>
                </c:pt>
                <c:pt idx="143">
                  <c:v>0</c:v>
                </c:pt>
                <c:pt idx="144">
                  <c:v>0.69</c:v>
                </c:pt>
                <c:pt idx="145">
                  <c:v>0.75</c:v>
                </c:pt>
                <c:pt idx="146">
                  <c:v>0.59</c:v>
                </c:pt>
                <c:pt idx="147">
                  <c:v>0.63</c:v>
                </c:pt>
                <c:pt idx="148">
                  <c:v>0.7</c:v>
                </c:pt>
                <c:pt idx="149">
                  <c:v>0.59</c:v>
                </c:pt>
                <c:pt idx="150">
                  <c:v>0.67</c:v>
                </c:pt>
                <c:pt idx="151">
                  <c:v>0.83</c:v>
                </c:pt>
                <c:pt idx="152">
                  <c:v>0.43</c:v>
                </c:pt>
                <c:pt idx="153">
                  <c:v>0.6</c:v>
                </c:pt>
                <c:pt idx="154">
                  <c:v>0.5</c:v>
                </c:pt>
                <c:pt idx="155">
                  <c:v>0.6</c:v>
                </c:pt>
                <c:pt idx="156">
                  <c:v>0.61</c:v>
                </c:pt>
                <c:pt idx="157">
                  <c:v>0.75</c:v>
                </c:pt>
                <c:pt idx="158">
                  <c:v>0.66</c:v>
                </c:pt>
                <c:pt idx="159">
                  <c:v>0.75</c:v>
                </c:pt>
                <c:pt idx="160">
                  <c:v>0.75</c:v>
                </c:pt>
                <c:pt idx="161">
                  <c:v>0.75</c:v>
                </c:pt>
                <c:pt idx="162">
                  <c:v>0.33</c:v>
                </c:pt>
                <c:pt idx="163">
                  <c:v>0.65</c:v>
                </c:pt>
                <c:pt idx="164">
                  <c:v>0.65</c:v>
                </c:pt>
                <c:pt idx="165">
                  <c:v>0.28999999999999998</c:v>
                </c:pt>
                <c:pt idx="166">
                  <c:v>0.8</c:v>
                </c:pt>
                <c:pt idx="167">
                  <c:v>0.33</c:v>
                </c:pt>
                <c:pt idx="168">
                  <c:v>0.16</c:v>
                </c:pt>
                <c:pt idx="169">
                  <c:v>0.08</c:v>
                </c:pt>
                <c:pt idx="170">
                  <c:v>0.56999999999999995</c:v>
                </c:pt>
                <c:pt idx="171">
                  <c:v>0.76</c:v>
                </c:pt>
                <c:pt idx="172">
                  <c:v>0.78</c:v>
                </c:pt>
                <c:pt idx="173">
                  <c:v>0.8</c:v>
                </c:pt>
                <c:pt idx="174">
                  <c:v>0.6</c:v>
                </c:pt>
                <c:pt idx="175">
                  <c:v>0.54</c:v>
                </c:pt>
                <c:pt idx="176">
                  <c:v>0.56999999999999995</c:v>
                </c:pt>
                <c:pt idx="177">
                  <c:v>0.5</c:v>
                </c:pt>
                <c:pt idx="178">
                  <c:v>0.47</c:v>
                </c:pt>
                <c:pt idx="179">
                  <c:v>0.85</c:v>
                </c:pt>
                <c:pt idx="180">
                  <c:v>0.56999999999999995</c:v>
                </c:pt>
                <c:pt idx="181">
                  <c:v>0.32</c:v>
                </c:pt>
                <c:pt idx="182">
                  <c:v>0.35</c:v>
                </c:pt>
                <c:pt idx="183">
                  <c:v>0.25</c:v>
                </c:pt>
                <c:pt idx="184">
                  <c:v>0.56999999999999995</c:v>
                </c:pt>
                <c:pt idx="185">
                  <c:v>0.25</c:v>
                </c:pt>
                <c:pt idx="186">
                  <c:v>0.9</c:v>
                </c:pt>
                <c:pt idx="187">
                  <c:v>0.78</c:v>
                </c:pt>
                <c:pt idx="188">
                  <c:v>0.13</c:v>
                </c:pt>
                <c:pt idx="189">
                  <c:v>0.47</c:v>
                </c:pt>
                <c:pt idx="190">
                  <c:v>0.22</c:v>
                </c:pt>
                <c:pt idx="191">
                  <c:v>0.63</c:v>
                </c:pt>
                <c:pt idx="192">
                  <c:v>0.5</c:v>
                </c:pt>
                <c:pt idx="193">
                  <c:v>0.37</c:v>
                </c:pt>
                <c:pt idx="194">
                  <c:v>0.5</c:v>
                </c:pt>
                <c:pt idx="195">
                  <c:v>0.54</c:v>
                </c:pt>
                <c:pt idx="196">
                  <c:v>0.48</c:v>
                </c:pt>
                <c:pt idx="197">
                  <c:v>0.5</c:v>
                </c:pt>
                <c:pt idx="198">
                  <c:v>0.23</c:v>
                </c:pt>
                <c:pt idx="199">
                  <c:v>0.35</c:v>
                </c:pt>
                <c:pt idx="200">
                  <c:v>0.26</c:v>
                </c:pt>
                <c:pt idx="201">
                  <c:v>0.54</c:v>
                </c:pt>
                <c:pt idx="202">
                  <c:v>0.35</c:v>
                </c:pt>
                <c:pt idx="203">
                  <c:v>0.42</c:v>
                </c:pt>
                <c:pt idx="204">
                  <c:v>0.45</c:v>
                </c:pt>
                <c:pt idx="205">
                  <c:v>0.49</c:v>
                </c:pt>
                <c:pt idx="206">
                  <c:v>0.2</c:v>
                </c:pt>
                <c:pt idx="207">
                  <c:v>0.35</c:v>
                </c:pt>
                <c:pt idx="208">
                  <c:v>0.28999999999999998</c:v>
                </c:pt>
                <c:pt idx="209">
                  <c:v>0.46</c:v>
                </c:pt>
                <c:pt idx="210">
                  <c:v>0.5</c:v>
                </c:pt>
                <c:pt idx="211">
                  <c:v>0.47</c:v>
                </c:pt>
                <c:pt idx="212">
                  <c:v>0.34</c:v>
                </c:pt>
                <c:pt idx="213">
                  <c:v>0.5</c:v>
                </c:pt>
                <c:pt idx="214">
                  <c:v>0.06</c:v>
                </c:pt>
                <c:pt idx="215">
                  <c:v>0.55000000000000004</c:v>
                </c:pt>
                <c:pt idx="216">
                  <c:v>0.46</c:v>
                </c:pt>
                <c:pt idx="217">
                  <c:v>0.43</c:v>
                </c:pt>
                <c:pt idx="218">
                  <c:v>0.45</c:v>
                </c:pt>
                <c:pt idx="219">
                  <c:v>0.54</c:v>
                </c:pt>
                <c:pt idx="220">
                  <c:v>0.34</c:v>
                </c:pt>
                <c:pt idx="221">
                  <c:v>0.53</c:v>
                </c:pt>
                <c:pt idx="222">
                  <c:v>0.45</c:v>
                </c:pt>
                <c:pt idx="223">
                  <c:v>0.51</c:v>
                </c:pt>
                <c:pt idx="224">
                  <c:v>0.6</c:v>
                </c:pt>
                <c:pt idx="225">
                  <c:v>0.28999999999999998</c:v>
                </c:pt>
                <c:pt idx="226">
                  <c:v>0</c:v>
                </c:pt>
                <c:pt idx="227">
                  <c:v>0</c:v>
                </c:pt>
                <c:pt idx="228">
                  <c:v>0.9</c:v>
                </c:pt>
                <c:pt idx="229">
                  <c:v>0.85</c:v>
                </c:pt>
                <c:pt idx="230">
                  <c:v>0.8</c:v>
                </c:pt>
                <c:pt idx="231">
                  <c:v>0.85</c:v>
                </c:pt>
                <c:pt idx="232">
                  <c:v>0.57999999999999996</c:v>
                </c:pt>
                <c:pt idx="233">
                  <c:v>0.88</c:v>
                </c:pt>
                <c:pt idx="234">
                  <c:v>0.4</c:v>
                </c:pt>
                <c:pt idx="235">
                  <c:v>0.73</c:v>
                </c:pt>
                <c:pt idx="236">
                  <c:v>0.41</c:v>
                </c:pt>
                <c:pt idx="237">
                  <c:v>0.56000000000000005</c:v>
                </c:pt>
                <c:pt idx="238">
                  <c:v>0.63</c:v>
                </c:pt>
                <c:pt idx="239">
                  <c:v>0.75</c:v>
                </c:pt>
                <c:pt idx="240">
                  <c:v>0.53</c:v>
                </c:pt>
                <c:pt idx="241">
                  <c:v>0.75</c:v>
                </c:pt>
                <c:pt idx="242">
                  <c:v>0.42</c:v>
                </c:pt>
                <c:pt idx="243">
                  <c:v>0.43</c:v>
                </c:pt>
                <c:pt idx="244">
                  <c:v>0.77</c:v>
                </c:pt>
                <c:pt idx="245">
                  <c:v>0.89</c:v>
                </c:pt>
                <c:pt idx="246">
                  <c:v>0.87</c:v>
                </c:pt>
                <c:pt idx="247">
                  <c:v>0.38</c:v>
                </c:pt>
                <c:pt idx="248">
                  <c:v>0.88</c:v>
                </c:pt>
                <c:pt idx="249">
                  <c:v>0.5</c:v>
                </c:pt>
                <c:pt idx="250">
                  <c:v>0.38</c:v>
                </c:pt>
                <c:pt idx="251">
                  <c:v>0.56999999999999995</c:v>
                </c:pt>
                <c:pt idx="252">
                  <c:v>0.51</c:v>
                </c:pt>
                <c:pt idx="253">
                  <c:v>0.79</c:v>
                </c:pt>
                <c:pt idx="254">
                  <c:v>0.76</c:v>
                </c:pt>
                <c:pt idx="255">
                  <c:v>0.65</c:v>
                </c:pt>
                <c:pt idx="256">
                  <c:v>0.2</c:v>
                </c:pt>
                <c:pt idx="257">
                  <c:v>0.22</c:v>
                </c:pt>
                <c:pt idx="258">
                  <c:v>0.21</c:v>
                </c:pt>
                <c:pt idx="259">
                  <c:v>0.79</c:v>
                </c:pt>
                <c:pt idx="260">
                  <c:v>0.13</c:v>
                </c:pt>
                <c:pt idx="261">
                  <c:v>0.6</c:v>
                </c:pt>
                <c:pt idx="262">
                  <c:v>0.79</c:v>
                </c:pt>
                <c:pt idx="263">
                  <c:v>0.57999999999999996</c:v>
                </c:pt>
                <c:pt idx="264">
                  <c:v>0.13</c:v>
                </c:pt>
                <c:pt idx="265">
                  <c:v>0.13</c:v>
                </c:pt>
                <c:pt idx="266">
                  <c:v>0.27</c:v>
                </c:pt>
                <c:pt idx="267">
                  <c:v>0.88</c:v>
                </c:pt>
                <c:pt idx="268">
                  <c:v>0.6</c:v>
                </c:pt>
                <c:pt idx="269">
                  <c:v>0.28999999999999998</c:v>
                </c:pt>
                <c:pt idx="270">
                  <c:v>0.67</c:v>
                </c:pt>
                <c:pt idx="271">
                  <c:v>0.5</c:v>
                </c:pt>
                <c:pt idx="272">
                  <c:v>0.67</c:v>
                </c:pt>
                <c:pt idx="273">
                  <c:v>0.21</c:v>
                </c:pt>
                <c:pt idx="274">
                  <c:v>0.75</c:v>
                </c:pt>
                <c:pt idx="275">
                  <c:v>0.6</c:v>
                </c:pt>
                <c:pt idx="276">
                  <c:v>0.54</c:v>
                </c:pt>
                <c:pt idx="277">
                  <c:v>0.63</c:v>
                </c:pt>
                <c:pt idx="278">
                  <c:v>0.45</c:v>
                </c:pt>
                <c:pt idx="279">
                  <c:v>0.36</c:v>
                </c:pt>
                <c:pt idx="280">
                  <c:v>0.8</c:v>
                </c:pt>
                <c:pt idx="281">
                  <c:v>0.5</c:v>
                </c:pt>
                <c:pt idx="282">
                  <c:v>0.55000000000000004</c:v>
                </c:pt>
                <c:pt idx="283">
                  <c:v>0.85</c:v>
                </c:pt>
                <c:pt idx="284">
                  <c:v>0.53</c:v>
                </c:pt>
                <c:pt idx="285">
                  <c:v>0.2</c:v>
                </c:pt>
                <c:pt idx="286">
                  <c:v>0.38</c:v>
                </c:pt>
                <c:pt idx="287">
                  <c:v>0.62</c:v>
                </c:pt>
                <c:pt idx="288">
                  <c:v>0.65</c:v>
                </c:pt>
                <c:pt idx="289">
                  <c:v>0.74</c:v>
                </c:pt>
                <c:pt idx="290">
                  <c:v>0.36</c:v>
                </c:pt>
                <c:pt idx="291">
                  <c:v>0.17</c:v>
                </c:pt>
                <c:pt idx="292">
                  <c:v>0.64</c:v>
                </c:pt>
                <c:pt idx="293">
                  <c:v>0.48</c:v>
                </c:pt>
                <c:pt idx="294">
                  <c:v>0.41</c:v>
                </c:pt>
                <c:pt idx="295">
                  <c:v>0.4</c:v>
                </c:pt>
                <c:pt idx="296">
                  <c:v>0.1</c:v>
                </c:pt>
                <c:pt idx="297">
                  <c:v>0.48</c:v>
                </c:pt>
                <c:pt idx="298">
                  <c:v>0.4</c:v>
                </c:pt>
                <c:pt idx="299">
                  <c:v>0.39</c:v>
                </c:pt>
                <c:pt idx="300">
                  <c:v>0.26</c:v>
                </c:pt>
                <c:pt idx="301">
                  <c:v>0.28000000000000003</c:v>
                </c:pt>
                <c:pt idx="302">
                  <c:v>0.16</c:v>
                </c:pt>
                <c:pt idx="303">
                  <c:v>0.48</c:v>
                </c:pt>
                <c:pt idx="304">
                  <c:v>0.38</c:v>
                </c:pt>
                <c:pt idx="305">
                  <c:v>0.48</c:v>
                </c:pt>
                <c:pt idx="306">
                  <c:v>0.39</c:v>
                </c:pt>
                <c:pt idx="307">
                  <c:v>0.79</c:v>
                </c:pt>
                <c:pt idx="308">
                  <c:v>0.26</c:v>
                </c:pt>
                <c:pt idx="309">
                  <c:v>0.38</c:v>
                </c:pt>
                <c:pt idx="310">
                  <c:v>0.28999999999999998</c:v>
                </c:pt>
                <c:pt idx="311">
                  <c:v>0.49</c:v>
                </c:pt>
                <c:pt idx="312">
                  <c:v>0.46</c:v>
                </c:pt>
                <c:pt idx="313">
                  <c:v>0.51</c:v>
                </c:pt>
                <c:pt idx="314">
                  <c:v>0.17</c:v>
                </c:pt>
                <c:pt idx="315">
                  <c:v>0.61</c:v>
                </c:pt>
                <c:pt idx="316">
                  <c:v>0.52</c:v>
                </c:pt>
                <c:pt idx="317">
                  <c:v>0.4</c:v>
                </c:pt>
                <c:pt idx="318">
                  <c:v>0.37</c:v>
                </c:pt>
                <c:pt idx="319">
                  <c:v>0.63</c:v>
                </c:pt>
                <c:pt idx="320">
                  <c:v>0.45</c:v>
                </c:pt>
                <c:pt idx="321">
                  <c:v>0.49</c:v>
                </c:pt>
                <c:pt idx="322">
                  <c:v>0.41</c:v>
                </c:pt>
                <c:pt idx="323">
                  <c:v>0.51</c:v>
                </c:pt>
                <c:pt idx="324">
                  <c:v>0.28000000000000003</c:v>
                </c:pt>
                <c:pt idx="325">
                  <c:v>0.43</c:v>
                </c:pt>
                <c:pt idx="326">
                  <c:v>0.43</c:v>
                </c:pt>
                <c:pt idx="327">
                  <c:v>0.43</c:v>
                </c:pt>
                <c:pt idx="328">
                  <c:v>0.69</c:v>
                </c:pt>
                <c:pt idx="329">
                  <c:v>0.86</c:v>
                </c:pt>
                <c:pt idx="330">
                  <c:v>0.08</c:v>
                </c:pt>
                <c:pt idx="331">
                  <c:v>0.44</c:v>
                </c:pt>
                <c:pt idx="332">
                  <c:v>0.17</c:v>
                </c:pt>
                <c:pt idx="333">
                  <c:v>0.28999999999999998</c:v>
                </c:pt>
                <c:pt idx="334">
                  <c:v>0.62</c:v>
                </c:pt>
                <c:pt idx="335">
                  <c:v>0.48</c:v>
                </c:pt>
                <c:pt idx="336">
                  <c:v>0.38</c:v>
                </c:pt>
                <c:pt idx="337">
                  <c:v>0.59</c:v>
                </c:pt>
                <c:pt idx="338">
                  <c:v>0.46</c:v>
                </c:pt>
                <c:pt idx="339">
                  <c:v>0.5</c:v>
                </c:pt>
                <c:pt idx="340">
                  <c:v>0</c:v>
                </c:pt>
                <c:pt idx="341">
                  <c:v>0.43</c:v>
                </c:pt>
                <c:pt idx="342">
                  <c:v>0.33</c:v>
                </c:pt>
                <c:pt idx="343">
                  <c:v>0.38</c:v>
                </c:pt>
                <c:pt idx="344">
                  <c:v>0.7</c:v>
                </c:pt>
                <c:pt idx="345">
                  <c:v>0.25</c:v>
                </c:pt>
                <c:pt idx="346">
                  <c:v>0.64</c:v>
                </c:pt>
                <c:pt idx="347">
                  <c:v>0.8</c:v>
                </c:pt>
                <c:pt idx="348">
                  <c:v>0.7</c:v>
                </c:pt>
                <c:pt idx="349">
                  <c:v>0.86</c:v>
                </c:pt>
                <c:pt idx="350">
                  <c:v>0.77</c:v>
                </c:pt>
                <c:pt idx="351">
                  <c:v>0.55000000000000004</c:v>
                </c:pt>
                <c:pt idx="352">
                  <c:v>0.64</c:v>
                </c:pt>
                <c:pt idx="353">
                  <c:v>0.44</c:v>
                </c:pt>
                <c:pt idx="354">
                  <c:v>0.67</c:v>
                </c:pt>
                <c:pt idx="355">
                  <c:v>0.85</c:v>
                </c:pt>
                <c:pt idx="356">
                  <c:v>0.73</c:v>
                </c:pt>
                <c:pt idx="357">
                  <c:v>0.32</c:v>
                </c:pt>
                <c:pt idx="358">
                  <c:v>0.7</c:v>
                </c:pt>
                <c:pt idx="359">
                  <c:v>0.83</c:v>
                </c:pt>
                <c:pt idx="360">
                  <c:v>0.38</c:v>
                </c:pt>
                <c:pt idx="361">
                  <c:v>0.63</c:v>
                </c:pt>
                <c:pt idx="362">
                  <c:v>0.71</c:v>
                </c:pt>
                <c:pt idx="363">
                  <c:v>0.71</c:v>
                </c:pt>
                <c:pt idx="364">
                  <c:v>0.48</c:v>
                </c:pt>
                <c:pt idx="365">
                  <c:v>0.65</c:v>
                </c:pt>
                <c:pt idx="366">
                  <c:v>0.25</c:v>
                </c:pt>
                <c:pt idx="367">
                  <c:v>0.35</c:v>
                </c:pt>
                <c:pt idx="368">
                  <c:v>0.57999999999999996</c:v>
                </c:pt>
                <c:pt idx="369">
                  <c:v>0.59</c:v>
                </c:pt>
                <c:pt idx="370">
                  <c:v>0.68</c:v>
                </c:pt>
                <c:pt idx="371">
                  <c:v>0.55000000000000004</c:v>
                </c:pt>
                <c:pt idx="372">
                  <c:v>0.6</c:v>
                </c:pt>
                <c:pt idx="373">
                  <c:v>0.7</c:v>
                </c:pt>
                <c:pt idx="374">
                  <c:v>0.36</c:v>
                </c:pt>
                <c:pt idx="375">
                  <c:v>0.53</c:v>
                </c:pt>
                <c:pt idx="376">
                  <c:v>0.46</c:v>
                </c:pt>
                <c:pt idx="377">
                  <c:v>0.59</c:v>
                </c:pt>
                <c:pt idx="378">
                  <c:v>0.63</c:v>
                </c:pt>
                <c:pt idx="379">
                  <c:v>0.5</c:v>
                </c:pt>
                <c:pt idx="380">
                  <c:v>0.28000000000000003</c:v>
                </c:pt>
                <c:pt idx="381">
                  <c:v>0.28000000000000003</c:v>
                </c:pt>
                <c:pt idx="382">
                  <c:v>0.28000000000000003</c:v>
                </c:pt>
                <c:pt idx="383">
                  <c:v>0.19</c:v>
                </c:pt>
                <c:pt idx="384">
                  <c:v>0.25</c:v>
                </c:pt>
                <c:pt idx="385">
                  <c:v>0.73</c:v>
                </c:pt>
                <c:pt idx="386">
                  <c:v>0.6</c:v>
                </c:pt>
                <c:pt idx="387">
                  <c:v>0.21</c:v>
                </c:pt>
                <c:pt idx="388">
                  <c:v>0.25</c:v>
                </c:pt>
                <c:pt idx="389">
                  <c:v>0.25</c:v>
                </c:pt>
                <c:pt idx="390">
                  <c:v>0.43</c:v>
                </c:pt>
                <c:pt idx="391">
                  <c:v>0.5</c:v>
                </c:pt>
                <c:pt idx="392">
                  <c:v>0.8</c:v>
                </c:pt>
                <c:pt idx="393">
                  <c:v>0.7</c:v>
                </c:pt>
                <c:pt idx="394">
                  <c:v>0.9</c:v>
                </c:pt>
                <c:pt idx="395">
                  <c:v>0.38</c:v>
                </c:pt>
                <c:pt idx="396">
                  <c:v>0.19</c:v>
                </c:pt>
                <c:pt idx="397">
                  <c:v>0.62</c:v>
                </c:pt>
                <c:pt idx="398">
                  <c:v>0.76</c:v>
                </c:pt>
                <c:pt idx="399">
                  <c:v>0.77</c:v>
                </c:pt>
                <c:pt idx="400">
                  <c:v>0.06</c:v>
                </c:pt>
                <c:pt idx="401">
                  <c:v>0.22</c:v>
                </c:pt>
                <c:pt idx="402">
                  <c:v>0.38</c:v>
                </c:pt>
                <c:pt idx="403">
                  <c:v>0.68</c:v>
                </c:pt>
                <c:pt idx="404">
                  <c:v>0.22</c:v>
                </c:pt>
                <c:pt idx="405">
                  <c:v>0.18</c:v>
                </c:pt>
                <c:pt idx="406">
                  <c:v>0.14000000000000001</c:v>
                </c:pt>
                <c:pt idx="407">
                  <c:v>0.21</c:v>
                </c:pt>
                <c:pt idx="408">
                  <c:v>0.44</c:v>
                </c:pt>
                <c:pt idx="409">
                  <c:v>0.4</c:v>
                </c:pt>
                <c:pt idx="410">
                  <c:v>0.82</c:v>
                </c:pt>
                <c:pt idx="411">
                  <c:v>0.74</c:v>
                </c:pt>
                <c:pt idx="412">
                  <c:v>0.7</c:v>
                </c:pt>
                <c:pt idx="413">
                  <c:v>0.14000000000000001</c:v>
                </c:pt>
                <c:pt idx="414">
                  <c:v>0.46</c:v>
                </c:pt>
                <c:pt idx="415">
                  <c:v>0.9</c:v>
                </c:pt>
                <c:pt idx="416">
                  <c:v>0.54</c:v>
                </c:pt>
                <c:pt idx="417">
                  <c:v>0.42</c:v>
                </c:pt>
                <c:pt idx="418">
                  <c:v>0.5</c:v>
                </c:pt>
                <c:pt idx="419">
                  <c:v>0.6</c:v>
                </c:pt>
                <c:pt idx="420">
                  <c:v>0.06</c:v>
                </c:pt>
                <c:pt idx="421">
                  <c:v>0.52</c:v>
                </c:pt>
                <c:pt idx="422">
                  <c:v>0.55000000000000004</c:v>
                </c:pt>
                <c:pt idx="423">
                  <c:v>0.33</c:v>
                </c:pt>
                <c:pt idx="424">
                  <c:v>0.06</c:v>
                </c:pt>
                <c:pt idx="425">
                  <c:v>0.83</c:v>
                </c:pt>
                <c:pt idx="426">
                  <c:v>0.63</c:v>
                </c:pt>
                <c:pt idx="427">
                  <c:v>0.7</c:v>
                </c:pt>
                <c:pt idx="428">
                  <c:v>0.39</c:v>
                </c:pt>
                <c:pt idx="429">
                  <c:v>0.56999999999999995</c:v>
                </c:pt>
                <c:pt idx="430">
                  <c:v>0.59</c:v>
                </c:pt>
                <c:pt idx="431">
                  <c:v>0.43</c:v>
                </c:pt>
                <c:pt idx="432">
                  <c:v>0.62</c:v>
                </c:pt>
                <c:pt idx="433">
                  <c:v>0.4</c:v>
                </c:pt>
                <c:pt idx="434">
                  <c:v>0.75</c:v>
                </c:pt>
                <c:pt idx="435">
                  <c:v>0.4</c:v>
                </c:pt>
                <c:pt idx="436">
                  <c:v>0.64</c:v>
                </c:pt>
                <c:pt idx="437">
                  <c:v>0.15</c:v>
                </c:pt>
                <c:pt idx="438">
                  <c:v>0.56000000000000005</c:v>
                </c:pt>
                <c:pt idx="439">
                  <c:v>0.53</c:v>
                </c:pt>
                <c:pt idx="440">
                  <c:v>0.76</c:v>
                </c:pt>
                <c:pt idx="441">
                  <c:v>0.57999999999999996</c:v>
                </c:pt>
                <c:pt idx="442">
                  <c:v>0.48</c:v>
                </c:pt>
                <c:pt idx="443">
                  <c:v>0.8</c:v>
                </c:pt>
                <c:pt idx="444">
                  <c:v>0.79</c:v>
                </c:pt>
                <c:pt idx="445">
                  <c:v>0.73</c:v>
                </c:pt>
                <c:pt idx="446">
                  <c:v>0.38</c:v>
                </c:pt>
                <c:pt idx="447">
                  <c:v>0.4</c:v>
                </c:pt>
                <c:pt idx="448">
                  <c:v>0.48</c:v>
                </c:pt>
                <c:pt idx="449">
                  <c:v>0.53</c:v>
                </c:pt>
                <c:pt idx="450">
                  <c:v>0.4</c:v>
                </c:pt>
                <c:pt idx="451">
                  <c:v>0.65</c:v>
                </c:pt>
                <c:pt idx="452">
                  <c:v>0.21</c:v>
                </c:pt>
                <c:pt idx="453">
                  <c:v>0.34</c:v>
                </c:pt>
                <c:pt idx="454">
                  <c:v>0.42</c:v>
                </c:pt>
                <c:pt idx="455">
                  <c:v>0.45</c:v>
                </c:pt>
                <c:pt idx="456">
                  <c:v>0.24</c:v>
                </c:pt>
                <c:pt idx="457">
                  <c:v>0.46</c:v>
                </c:pt>
                <c:pt idx="458">
                  <c:v>0.37</c:v>
                </c:pt>
                <c:pt idx="459">
                  <c:v>0.65</c:v>
                </c:pt>
                <c:pt idx="460">
                  <c:v>0.51</c:v>
                </c:pt>
                <c:pt idx="461">
                  <c:v>0.18</c:v>
                </c:pt>
                <c:pt idx="462">
                  <c:v>0.36</c:v>
                </c:pt>
                <c:pt idx="463">
                  <c:v>0.62</c:v>
                </c:pt>
                <c:pt idx="464">
                  <c:v>0.32</c:v>
                </c:pt>
                <c:pt idx="465">
                  <c:v>0.47</c:v>
                </c:pt>
                <c:pt idx="466">
                  <c:v>0.49</c:v>
                </c:pt>
                <c:pt idx="467">
                  <c:v>0.49</c:v>
                </c:pt>
                <c:pt idx="468">
                  <c:v>0.55000000000000004</c:v>
                </c:pt>
                <c:pt idx="469">
                  <c:v>0.74</c:v>
                </c:pt>
                <c:pt idx="470">
                  <c:v>0.6</c:v>
                </c:pt>
                <c:pt idx="471">
                  <c:v>0.53</c:v>
                </c:pt>
                <c:pt idx="472">
                  <c:v>0.11</c:v>
                </c:pt>
                <c:pt idx="473">
                  <c:v>0.13</c:v>
                </c:pt>
                <c:pt idx="474">
                  <c:v>0.49</c:v>
                </c:pt>
                <c:pt idx="475">
                  <c:v>0.53</c:v>
                </c:pt>
                <c:pt idx="476">
                  <c:v>0.55000000000000004</c:v>
                </c:pt>
                <c:pt idx="477">
                  <c:v>0.37</c:v>
                </c:pt>
                <c:pt idx="478">
                  <c:v>0.24</c:v>
                </c:pt>
                <c:pt idx="479">
                  <c:v>0.21</c:v>
                </c:pt>
                <c:pt idx="480">
                  <c:v>0.48</c:v>
                </c:pt>
                <c:pt idx="481">
                  <c:v>0.28000000000000003</c:v>
                </c:pt>
                <c:pt idx="482">
                  <c:v>0.5</c:v>
                </c:pt>
                <c:pt idx="483">
                  <c:v>0.35</c:v>
                </c:pt>
                <c:pt idx="484">
                  <c:v>0.53</c:v>
                </c:pt>
                <c:pt idx="485">
                  <c:v>0.38</c:v>
                </c:pt>
                <c:pt idx="486">
                  <c:v>0.41</c:v>
                </c:pt>
                <c:pt idx="487">
                  <c:v>0.28999999999999998</c:v>
                </c:pt>
                <c:pt idx="488">
                  <c:v>0.55000000000000004</c:v>
                </c:pt>
                <c:pt idx="489">
                  <c:v>0.51</c:v>
                </c:pt>
                <c:pt idx="490">
                  <c:v>0.45</c:v>
                </c:pt>
                <c:pt idx="491">
                  <c:v>0.26</c:v>
                </c:pt>
                <c:pt idx="492">
                  <c:v>0.49</c:v>
                </c:pt>
                <c:pt idx="493">
                  <c:v>0.12</c:v>
                </c:pt>
                <c:pt idx="494">
                  <c:v>0.17</c:v>
                </c:pt>
                <c:pt idx="495">
                  <c:v>0.59</c:v>
                </c:pt>
                <c:pt idx="496">
                  <c:v>0.26</c:v>
                </c:pt>
                <c:pt idx="497">
                  <c:v>0</c:v>
                </c:pt>
                <c:pt idx="498">
                  <c:v>0</c:v>
                </c:pt>
                <c:pt idx="499">
                  <c:v>0.65</c:v>
                </c:pt>
                <c:pt idx="500">
                  <c:v>0.6</c:v>
                </c:pt>
                <c:pt idx="501">
                  <c:v>0.6</c:v>
                </c:pt>
                <c:pt idx="502">
                  <c:v>0.57999999999999996</c:v>
                </c:pt>
                <c:pt idx="503">
                  <c:v>0.43</c:v>
                </c:pt>
                <c:pt idx="504">
                  <c:v>0.62</c:v>
                </c:pt>
                <c:pt idx="505">
                  <c:v>0.42</c:v>
                </c:pt>
                <c:pt idx="506">
                  <c:v>0.6</c:v>
                </c:pt>
                <c:pt idx="507">
                  <c:v>0.6</c:v>
                </c:pt>
                <c:pt idx="508">
                  <c:v>0.65</c:v>
                </c:pt>
                <c:pt idx="509">
                  <c:v>0.8</c:v>
                </c:pt>
                <c:pt idx="510">
                  <c:v>0.52</c:v>
                </c:pt>
                <c:pt idx="511">
                  <c:v>0.63</c:v>
                </c:pt>
                <c:pt idx="512">
                  <c:v>0.6</c:v>
                </c:pt>
                <c:pt idx="513">
                  <c:v>0.47</c:v>
                </c:pt>
                <c:pt idx="514">
                  <c:v>0.53</c:v>
                </c:pt>
                <c:pt idx="515">
                  <c:v>0.53</c:v>
                </c:pt>
                <c:pt idx="516">
                  <c:v>0.64</c:v>
                </c:pt>
                <c:pt idx="517">
                  <c:v>0.54</c:v>
                </c:pt>
                <c:pt idx="518">
                  <c:v>0.57999999999999996</c:v>
                </c:pt>
                <c:pt idx="519">
                  <c:v>0.64</c:v>
                </c:pt>
                <c:pt idx="520">
                  <c:v>0.56999999999999995</c:v>
                </c:pt>
                <c:pt idx="521">
                  <c:v>0.15</c:v>
                </c:pt>
                <c:pt idx="522">
                  <c:v>0.65</c:v>
                </c:pt>
                <c:pt idx="523">
                  <c:v>0.47</c:v>
                </c:pt>
                <c:pt idx="524">
                  <c:v>0.55000000000000004</c:v>
                </c:pt>
                <c:pt idx="525">
                  <c:v>0.28000000000000003</c:v>
                </c:pt>
                <c:pt idx="526">
                  <c:v>0.5</c:v>
                </c:pt>
                <c:pt idx="527">
                  <c:v>0.5</c:v>
                </c:pt>
                <c:pt idx="528">
                  <c:v>0.54</c:v>
                </c:pt>
                <c:pt idx="529">
                  <c:v>0.52</c:v>
                </c:pt>
                <c:pt idx="530">
                  <c:v>0.4</c:v>
                </c:pt>
                <c:pt idx="531">
                  <c:v>0.61</c:v>
                </c:pt>
                <c:pt idx="532">
                  <c:v>0.78</c:v>
                </c:pt>
                <c:pt idx="533">
                  <c:v>0.11</c:v>
                </c:pt>
                <c:pt idx="534">
                  <c:v>0.62</c:v>
                </c:pt>
                <c:pt idx="535">
                  <c:v>0.4</c:v>
                </c:pt>
                <c:pt idx="536">
                  <c:v>0.65</c:v>
                </c:pt>
                <c:pt idx="537">
                  <c:v>0.28999999999999998</c:v>
                </c:pt>
                <c:pt idx="538">
                  <c:v>0.28000000000000003</c:v>
                </c:pt>
                <c:pt idx="539">
                  <c:v>0.32</c:v>
                </c:pt>
                <c:pt idx="540">
                  <c:v>0.23</c:v>
                </c:pt>
                <c:pt idx="541">
                  <c:v>0.24</c:v>
                </c:pt>
                <c:pt idx="542">
                  <c:v>0.5</c:v>
                </c:pt>
                <c:pt idx="543">
                  <c:v>0.18</c:v>
                </c:pt>
                <c:pt idx="544">
                  <c:v>0.65</c:v>
                </c:pt>
                <c:pt idx="545">
                  <c:v>0.28000000000000003</c:v>
                </c:pt>
                <c:pt idx="546">
                  <c:v>0.62</c:v>
                </c:pt>
                <c:pt idx="547">
                  <c:v>0.3</c:v>
                </c:pt>
                <c:pt idx="548">
                  <c:v>0.27</c:v>
                </c:pt>
                <c:pt idx="549">
                  <c:v>0.32</c:v>
                </c:pt>
                <c:pt idx="550">
                  <c:v>0.6</c:v>
                </c:pt>
                <c:pt idx="551">
                  <c:v>0.28000000000000003</c:v>
                </c:pt>
                <c:pt idx="552">
                  <c:v>0.27</c:v>
                </c:pt>
                <c:pt idx="553">
                  <c:v>0.62</c:v>
                </c:pt>
                <c:pt idx="554">
                  <c:v>0.28000000000000003</c:v>
                </c:pt>
                <c:pt idx="555">
                  <c:v>0.6</c:v>
                </c:pt>
                <c:pt idx="556">
                  <c:v>0.28000000000000003</c:v>
                </c:pt>
                <c:pt idx="557">
                  <c:v>0.26</c:v>
                </c:pt>
                <c:pt idx="558">
                  <c:v>0.18</c:v>
                </c:pt>
                <c:pt idx="559">
                  <c:v>0.6</c:v>
                </c:pt>
                <c:pt idx="560">
                  <c:v>0.81</c:v>
                </c:pt>
                <c:pt idx="561">
                  <c:v>0.3</c:v>
                </c:pt>
                <c:pt idx="562">
                  <c:v>0.28000000000000003</c:v>
                </c:pt>
                <c:pt idx="563">
                  <c:v>0.62</c:v>
                </c:pt>
                <c:pt idx="564">
                  <c:v>0.19</c:v>
                </c:pt>
                <c:pt idx="565">
                  <c:v>0.54</c:v>
                </c:pt>
                <c:pt idx="566">
                  <c:v>0.28000000000000003</c:v>
                </c:pt>
                <c:pt idx="567">
                  <c:v>0.26</c:v>
                </c:pt>
                <c:pt idx="568">
                  <c:v>0.04</c:v>
                </c:pt>
                <c:pt idx="569">
                  <c:v>0.19</c:v>
                </c:pt>
                <c:pt idx="570">
                  <c:v>0.32</c:v>
                </c:pt>
                <c:pt idx="571">
                  <c:v>0.5</c:v>
                </c:pt>
                <c:pt idx="572">
                  <c:v>0.32</c:v>
                </c:pt>
                <c:pt idx="573">
                  <c:v>0.19</c:v>
                </c:pt>
                <c:pt idx="574">
                  <c:v>0.8</c:v>
                </c:pt>
                <c:pt idx="575">
                  <c:v>0.69</c:v>
                </c:pt>
                <c:pt idx="576">
                  <c:v>0.74</c:v>
                </c:pt>
                <c:pt idx="577">
                  <c:v>0.35</c:v>
                </c:pt>
                <c:pt idx="578">
                  <c:v>0.19</c:v>
                </c:pt>
                <c:pt idx="579">
                  <c:v>0.56999999999999995</c:v>
                </c:pt>
                <c:pt idx="580">
                  <c:v>0.53</c:v>
                </c:pt>
                <c:pt idx="581">
                  <c:v>0.74</c:v>
                </c:pt>
                <c:pt idx="582">
                  <c:v>0.43</c:v>
                </c:pt>
                <c:pt idx="583">
                  <c:v>0.32</c:v>
                </c:pt>
                <c:pt idx="584">
                  <c:v>0.21</c:v>
                </c:pt>
                <c:pt idx="585">
                  <c:v>0.56999999999999995</c:v>
                </c:pt>
                <c:pt idx="586">
                  <c:v>0.17</c:v>
                </c:pt>
                <c:pt idx="587">
                  <c:v>0.82</c:v>
                </c:pt>
                <c:pt idx="588">
                  <c:v>0.28000000000000003</c:v>
                </c:pt>
                <c:pt idx="589">
                  <c:v>0.63</c:v>
                </c:pt>
                <c:pt idx="590">
                  <c:v>0.65</c:v>
                </c:pt>
                <c:pt idx="591">
                  <c:v>0.69</c:v>
                </c:pt>
                <c:pt idx="592">
                  <c:v>0.9</c:v>
                </c:pt>
                <c:pt idx="593">
                  <c:v>0.5</c:v>
                </c:pt>
                <c:pt idx="594">
                  <c:v>0.65</c:v>
                </c:pt>
                <c:pt idx="595">
                  <c:v>0.62</c:v>
                </c:pt>
                <c:pt idx="596">
                  <c:v>0.69</c:v>
                </c:pt>
                <c:pt idx="597">
                  <c:v>0.66</c:v>
                </c:pt>
                <c:pt idx="598">
                  <c:v>0.64</c:v>
                </c:pt>
                <c:pt idx="599">
                  <c:v>0.28000000000000003</c:v>
                </c:pt>
                <c:pt idx="600">
                  <c:v>0.75</c:v>
                </c:pt>
                <c:pt idx="601">
                  <c:v>0.47</c:v>
                </c:pt>
                <c:pt idx="602">
                  <c:v>0.73</c:v>
                </c:pt>
                <c:pt idx="603">
                  <c:v>0.71</c:v>
                </c:pt>
                <c:pt idx="604">
                  <c:v>0.75</c:v>
                </c:pt>
                <c:pt idx="605">
                  <c:v>0.55000000000000004</c:v>
                </c:pt>
                <c:pt idx="606">
                  <c:v>0.28000000000000003</c:v>
                </c:pt>
                <c:pt idx="607">
                  <c:v>0.3</c:v>
                </c:pt>
                <c:pt idx="608">
                  <c:v>0.8</c:v>
                </c:pt>
                <c:pt idx="609">
                  <c:v>0.66</c:v>
                </c:pt>
                <c:pt idx="610">
                  <c:v>0.51</c:v>
                </c:pt>
                <c:pt idx="611">
                  <c:v>0.7</c:v>
                </c:pt>
                <c:pt idx="612">
                  <c:v>0.6</c:v>
                </c:pt>
                <c:pt idx="613">
                  <c:v>0.62</c:v>
                </c:pt>
                <c:pt idx="614">
                  <c:v>0.11</c:v>
                </c:pt>
                <c:pt idx="615">
                  <c:v>0.64</c:v>
                </c:pt>
                <c:pt idx="616">
                  <c:v>0.22</c:v>
                </c:pt>
                <c:pt idx="617">
                  <c:v>0.69</c:v>
                </c:pt>
                <c:pt idx="618">
                  <c:v>0.38</c:v>
                </c:pt>
                <c:pt idx="619">
                  <c:v>0.18</c:v>
                </c:pt>
                <c:pt idx="620">
                  <c:v>0.57999999999999996</c:v>
                </c:pt>
                <c:pt idx="621">
                  <c:v>0.65</c:v>
                </c:pt>
                <c:pt idx="622">
                  <c:v>0.5</c:v>
                </c:pt>
                <c:pt idx="623">
                  <c:v>0.66</c:v>
                </c:pt>
                <c:pt idx="624">
                  <c:v>0.23</c:v>
                </c:pt>
                <c:pt idx="625">
                  <c:v>0.38</c:v>
                </c:pt>
                <c:pt idx="626">
                  <c:v>0.57999999999999996</c:v>
                </c:pt>
                <c:pt idx="627">
                  <c:v>0.6</c:v>
                </c:pt>
                <c:pt idx="628">
                  <c:v>0.16</c:v>
                </c:pt>
                <c:pt idx="629">
                  <c:v>0.5</c:v>
                </c:pt>
                <c:pt idx="630">
                  <c:v>0.75</c:v>
                </c:pt>
                <c:pt idx="631">
                  <c:v>0.76</c:v>
                </c:pt>
                <c:pt idx="632">
                  <c:v>0.69</c:v>
                </c:pt>
                <c:pt idx="633">
                  <c:v>0.25</c:v>
                </c:pt>
                <c:pt idx="634">
                  <c:v>0.48</c:v>
                </c:pt>
                <c:pt idx="635">
                  <c:v>0.62</c:v>
                </c:pt>
                <c:pt idx="636">
                  <c:v>0.1</c:v>
                </c:pt>
                <c:pt idx="637">
                  <c:v>0.75</c:v>
                </c:pt>
                <c:pt idx="638">
                  <c:v>0.5</c:v>
                </c:pt>
                <c:pt idx="639">
                  <c:v>0.54</c:v>
                </c:pt>
                <c:pt idx="640">
                  <c:v>0.6</c:v>
                </c:pt>
                <c:pt idx="641">
                  <c:v>0.5</c:v>
                </c:pt>
                <c:pt idx="642">
                  <c:v>0.11</c:v>
                </c:pt>
                <c:pt idx="643">
                  <c:v>0.56000000000000005</c:v>
                </c:pt>
                <c:pt idx="644">
                  <c:v>0.8</c:v>
                </c:pt>
                <c:pt idx="645">
                  <c:v>0.25</c:v>
                </c:pt>
                <c:pt idx="646">
                  <c:v>0.56000000000000005</c:v>
                </c:pt>
                <c:pt idx="647">
                  <c:v>0.41</c:v>
                </c:pt>
                <c:pt idx="648">
                  <c:v>0.61</c:v>
                </c:pt>
                <c:pt idx="649">
                  <c:v>0.59</c:v>
                </c:pt>
                <c:pt idx="650">
                  <c:v>0.4</c:v>
                </c:pt>
                <c:pt idx="651">
                  <c:v>0.6</c:v>
                </c:pt>
                <c:pt idx="652">
                  <c:v>0.44</c:v>
                </c:pt>
                <c:pt idx="653">
                  <c:v>0.61</c:v>
                </c:pt>
                <c:pt idx="654">
                  <c:v>0.34</c:v>
                </c:pt>
                <c:pt idx="655">
                  <c:v>0.36</c:v>
                </c:pt>
                <c:pt idx="656">
                  <c:v>0.14000000000000001</c:v>
                </c:pt>
                <c:pt idx="657">
                  <c:v>0.11</c:v>
                </c:pt>
                <c:pt idx="658">
                  <c:v>0.4</c:v>
                </c:pt>
                <c:pt idx="659">
                  <c:v>0</c:v>
                </c:pt>
                <c:pt idx="660">
                  <c:v>0.33</c:v>
                </c:pt>
                <c:pt idx="661">
                  <c:v>0.41</c:v>
                </c:pt>
                <c:pt idx="662">
                  <c:v>0.62</c:v>
                </c:pt>
                <c:pt idx="663">
                  <c:v>0.47</c:v>
                </c:pt>
                <c:pt idx="664">
                  <c:v>0.2</c:v>
                </c:pt>
                <c:pt idx="665">
                  <c:v>0.48</c:v>
                </c:pt>
                <c:pt idx="666">
                  <c:v>0.28999999999999998</c:v>
                </c:pt>
                <c:pt idx="667">
                  <c:v>0.26</c:v>
                </c:pt>
                <c:pt idx="668">
                  <c:v>0.33</c:v>
                </c:pt>
                <c:pt idx="669">
                  <c:v>0.59</c:v>
                </c:pt>
                <c:pt idx="670">
                  <c:v>0.48</c:v>
                </c:pt>
                <c:pt idx="671">
                  <c:v>0.41</c:v>
                </c:pt>
                <c:pt idx="672">
                  <c:v>0.18</c:v>
                </c:pt>
                <c:pt idx="673">
                  <c:v>0.55000000000000004</c:v>
                </c:pt>
                <c:pt idx="674">
                  <c:v>0.47</c:v>
                </c:pt>
                <c:pt idx="675">
                  <c:v>0.47</c:v>
                </c:pt>
                <c:pt idx="676">
                  <c:v>0.6</c:v>
                </c:pt>
                <c:pt idx="677">
                  <c:v>0.64</c:v>
                </c:pt>
                <c:pt idx="678">
                  <c:v>0.35</c:v>
                </c:pt>
                <c:pt idx="679">
                  <c:v>0.15</c:v>
                </c:pt>
                <c:pt idx="680">
                  <c:v>0.37</c:v>
                </c:pt>
                <c:pt idx="681">
                  <c:v>0.53</c:v>
                </c:pt>
                <c:pt idx="682">
                  <c:v>0.27</c:v>
                </c:pt>
                <c:pt idx="683">
                  <c:v>0.2</c:v>
                </c:pt>
                <c:pt idx="684">
                  <c:v>0.04</c:v>
                </c:pt>
                <c:pt idx="685">
                  <c:v>0.38</c:v>
                </c:pt>
                <c:pt idx="686">
                  <c:v>0.33</c:v>
                </c:pt>
                <c:pt idx="687">
                  <c:v>7.0000000000000007E-2</c:v>
                </c:pt>
                <c:pt idx="688">
                  <c:v>0.55000000000000004</c:v>
                </c:pt>
                <c:pt idx="689">
                  <c:v>0.41</c:v>
                </c:pt>
                <c:pt idx="690">
                  <c:v>0.15</c:v>
                </c:pt>
                <c:pt idx="691">
                  <c:v>0.18</c:v>
                </c:pt>
                <c:pt idx="692">
                  <c:v>0.41</c:v>
                </c:pt>
                <c:pt idx="693">
                  <c:v>0.14000000000000001</c:v>
                </c:pt>
                <c:pt idx="694">
                  <c:v>0.56999999999999995</c:v>
                </c:pt>
                <c:pt idx="695">
                  <c:v>0.5</c:v>
                </c:pt>
                <c:pt idx="696">
                  <c:v>0.38</c:v>
                </c:pt>
                <c:pt idx="697">
                  <c:v>0.52</c:v>
                </c:pt>
                <c:pt idx="698">
                  <c:v>0.03</c:v>
                </c:pt>
                <c:pt idx="699">
                  <c:v>0.45</c:v>
                </c:pt>
                <c:pt idx="700">
                  <c:v>0.68</c:v>
                </c:pt>
                <c:pt idx="701">
                  <c:v>0.27</c:v>
                </c:pt>
                <c:pt idx="702">
                  <c:v>0.55000000000000004</c:v>
                </c:pt>
                <c:pt idx="703">
                  <c:v>0.18</c:v>
                </c:pt>
                <c:pt idx="704">
                  <c:v>0.37</c:v>
                </c:pt>
                <c:pt idx="705">
                  <c:v>0.6</c:v>
                </c:pt>
                <c:pt idx="706">
                  <c:v>0.41</c:v>
                </c:pt>
                <c:pt idx="707">
                  <c:v>0.38</c:v>
                </c:pt>
                <c:pt idx="708">
                  <c:v>0.33</c:v>
                </c:pt>
                <c:pt idx="709">
                  <c:v>0.56999999999999995</c:v>
                </c:pt>
                <c:pt idx="710">
                  <c:v>0.54</c:v>
                </c:pt>
                <c:pt idx="711">
                  <c:v>0.46</c:v>
                </c:pt>
                <c:pt idx="712">
                  <c:v>0.5</c:v>
                </c:pt>
                <c:pt idx="713">
                  <c:v>0.35</c:v>
                </c:pt>
                <c:pt idx="714">
                  <c:v>0.59</c:v>
                </c:pt>
                <c:pt idx="715">
                  <c:v>0.11</c:v>
                </c:pt>
                <c:pt idx="716">
                  <c:v>0.37</c:v>
                </c:pt>
                <c:pt idx="717">
                  <c:v>0.4</c:v>
                </c:pt>
                <c:pt idx="718">
                  <c:v>0.5</c:v>
                </c:pt>
                <c:pt idx="719">
                  <c:v>0.56999999999999995</c:v>
                </c:pt>
                <c:pt idx="720">
                  <c:v>0.3</c:v>
                </c:pt>
                <c:pt idx="721">
                  <c:v>0.25</c:v>
                </c:pt>
                <c:pt idx="722">
                  <c:v>0</c:v>
                </c:pt>
                <c:pt idx="723">
                  <c:v>0</c:v>
                </c:pt>
                <c:pt idx="724">
                  <c:v>0.64</c:v>
                </c:pt>
                <c:pt idx="725">
                  <c:v>0.53</c:v>
                </c:pt>
                <c:pt idx="726">
                  <c:v>0.61</c:v>
                </c:pt>
                <c:pt idx="727">
                  <c:v>0.5</c:v>
                </c:pt>
                <c:pt idx="728">
                  <c:v>0.63</c:v>
                </c:pt>
                <c:pt idx="729">
                  <c:v>0.61</c:v>
                </c:pt>
                <c:pt idx="730">
                  <c:v>0.44</c:v>
                </c:pt>
                <c:pt idx="731">
                  <c:v>0.72</c:v>
                </c:pt>
                <c:pt idx="732">
                  <c:v>0.25</c:v>
                </c:pt>
                <c:pt idx="733">
                  <c:v>0.28000000000000003</c:v>
                </c:pt>
                <c:pt idx="734">
                  <c:v>0.51</c:v>
                </c:pt>
                <c:pt idx="735">
                  <c:v>0.64</c:v>
                </c:pt>
                <c:pt idx="736">
                  <c:v>0.5</c:v>
                </c:pt>
                <c:pt idx="737">
                  <c:v>0.64</c:v>
                </c:pt>
                <c:pt idx="738">
                  <c:v>0.46</c:v>
                </c:pt>
                <c:pt idx="739">
                  <c:v>0.54</c:v>
                </c:pt>
                <c:pt idx="740">
                  <c:v>0.27</c:v>
                </c:pt>
                <c:pt idx="741">
                  <c:v>0.77</c:v>
                </c:pt>
                <c:pt idx="742">
                  <c:v>0.61</c:v>
                </c:pt>
                <c:pt idx="743">
                  <c:v>0.44</c:v>
                </c:pt>
                <c:pt idx="744">
                  <c:v>0.47</c:v>
                </c:pt>
                <c:pt idx="745">
                  <c:v>0.37</c:v>
                </c:pt>
                <c:pt idx="746">
                  <c:v>0.64</c:v>
                </c:pt>
                <c:pt idx="747">
                  <c:v>0.75</c:v>
                </c:pt>
                <c:pt idx="748">
                  <c:v>0.25</c:v>
                </c:pt>
                <c:pt idx="749">
                  <c:v>0.68</c:v>
                </c:pt>
                <c:pt idx="750">
                  <c:v>0.22</c:v>
                </c:pt>
                <c:pt idx="751">
                  <c:v>0.56999999999999995</c:v>
                </c:pt>
                <c:pt idx="752">
                  <c:v>0.54</c:v>
                </c:pt>
                <c:pt idx="753">
                  <c:v>0.27</c:v>
                </c:pt>
                <c:pt idx="754">
                  <c:v>0.65</c:v>
                </c:pt>
                <c:pt idx="755">
                  <c:v>0.65</c:v>
                </c:pt>
                <c:pt idx="756">
                  <c:v>0.27</c:v>
                </c:pt>
                <c:pt idx="757">
                  <c:v>0.64</c:v>
                </c:pt>
                <c:pt idx="758">
                  <c:v>0.42</c:v>
                </c:pt>
                <c:pt idx="759">
                  <c:v>0.54</c:v>
                </c:pt>
                <c:pt idx="760">
                  <c:v>0.44</c:v>
                </c:pt>
                <c:pt idx="761">
                  <c:v>0.23</c:v>
                </c:pt>
                <c:pt idx="762">
                  <c:v>0.44</c:v>
                </c:pt>
                <c:pt idx="763">
                  <c:v>0.31</c:v>
                </c:pt>
                <c:pt idx="764">
                  <c:v>0.47</c:v>
                </c:pt>
                <c:pt idx="765">
                  <c:v>0.69</c:v>
                </c:pt>
                <c:pt idx="766">
                  <c:v>0.76</c:v>
                </c:pt>
                <c:pt idx="767">
                  <c:v>0.48</c:v>
                </c:pt>
                <c:pt idx="768">
                  <c:v>0.31</c:v>
                </c:pt>
                <c:pt idx="769">
                  <c:v>0.63</c:v>
                </c:pt>
                <c:pt idx="770">
                  <c:v>0.6</c:v>
                </c:pt>
                <c:pt idx="771">
                  <c:v>0.68</c:v>
                </c:pt>
                <c:pt idx="772">
                  <c:v>0.88</c:v>
                </c:pt>
                <c:pt idx="773">
                  <c:v>0.5</c:v>
                </c:pt>
                <c:pt idx="774">
                  <c:v>0.45</c:v>
                </c:pt>
                <c:pt idx="775">
                  <c:v>0.63</c:v>
                </c:pt>
                <c:pt idx="776">
                  <c:v>0</c:v>
                </c:pt>
                <c:pt idx="777">
                  <c:v>0.42</c:v>
                </c:pt>
                <c:pt idx="778">
                  <c:v>0.63</c:v>
                </c:pt>
                <c:pt idx="779">
                  <c:v>0.61</c:v>
                </c:pt>
                <c:pt idx="780">
                  <c:v>0.7</c:v>
                </c:pt>
                <c:pt idx="781">
                  <c:v>0.8</c:v>
                </c:pt>
                <c:pt idx="782">
                  <c:v>0.65</c:v>
                </c:pt>
                <c:pt idx="783">
                  <c:v>0.6</c:v>
                </c:pt>
                <c:pt idx="784">
                  <c:v>0.27</c:v>
                </c:pt>
                <c:pt idx="785">
                  <c:v>0.7</c:v>
                </c:pt>
                <c:pt idx="786">
                  <c:v>0.5</c:v>
                </c:pt>
                <c:pt idx="787">
                  <c:v>0.62</c:v>
                </c:pt>
                <c:pt idx="788">
                  <c:v>0.63</c:v>
                </c:pt>
                <c:pt idx="789">
                  <c:v>0.78</c:v>
                </c:pt>
                <c:pt idx="790">
                  <c:v>0.37</c:v>
                </c:pt>
                <c:pt idx="791">
                  <c:v>0.35</c:v>
                </c:pt>
                <c:pt idx="792">
                  <c:v>0.59</c:v>
                </c:pt>
                <c:pt idx="793">
                  <c:v>0.52</c:v>
                </c:pt>
                <c:pt idx="794">
                  <c:v>0.46</c:v>
                </c:pt>
                <c:pt idx="795">
                  <c:v>0.91</c:v>
                </c:pt>
                <c:pt idx="796">
                  <c:v>0.21</c:v>
                </c:pt>
                <c:pt idx="797">
                  <c:v>0.21</c:v>
                </c:pt>
                <c:pt idx="798">
                  <c:v>0.81</c:v>
                </c:pt>
                <c:pt idx="799">
                  <c:v>0.91</c:v>
                </c:pt>
                <c:pt idx="800">
                  <c:v>0.78</c:v>
                </c:pt>
                <c:pt idx="801">
                  <c:v>0.91</c:v>
                </c:pt>
                <c:pt idx="802">
                  <c:v>0.91</c:v>
                </c:pt>
                <c:pt idx="803">
                  <c:v>0.91</c:v>
                </c:pt>
                <c:pt idx="804">
                  <c:v>0.19</c:v>
                </c:pt>
                <c:pt idx="805">
                  <c:v>0.26</c:v>
                </c:pt>
                <c:pt idx="806">
                  <c:v>0.71</c:v>
                </c:pt>
                <c:pt idx="807">
                  <c:v>0.1</c:v>
                </c:pt>
                <c:pt idx="808">
                  <c:v>0.35</c:v>
                </c:pt>
                <c:pt idx="809">
                  <c:v>0.26</c:v>
                </c:pt>
                <c:pt idx="810">
                  <c:v>0.22</c:v>
                </c:pt>
                <c:pt idx="811">
                  <c:v>0.52</c:v>
                </c:pt>
                <c:pt idx="812">
                  <c:v>0.22</c:v>
                </c:pt>
                <c:pt idx="813">
                  <c:v>0.7</c:v>
                </c:pt>
                <c:pt idx="814">
                  <c:v>0.81</c:v>
                </c:pt>
                <c:pt idx="815">
                  <c:v>0.17</c:v>
                </c:pt>
                <c:pt idx="816">
                  <c:v>0.78</c:v>
                </c:pt>
                <c:pt idx="817">
                  <c:v>0.81</c:v>
                </c:pt>
                <c:pt idx="818">
                  <c:v>0.67</c:v>
                </c:pt>
                <c:pt idx="819">
                  <c:v>0.85</c:v>
                </c:pt>
                <c:pt idx="820">
                  <c:v>0.84</c:v>
                </c:pt>
                <c:pt idx="821">
                  <c:v>0.05</c:v>
                </c:pt>
                <c:pt idx="822">
                  <c:v>0.81</c:v>
                </c:pt>
                <c:pt idx="823">
                  <c:v>0.49</c:v>
                </c:pt>
                <c:pt idx="824">
                  <c:v>0.72</c:v>
                </c:pt>
                <c:pt idx="825">
                  <c:v>0.68</c:v>
                </c:pt>
                <c:pt idx="826">
                  <c:v>0.69</c:v>
                </c:pt>
                <c:pt idx="827">
                  <c:v>0.44</c:v>
                </c:pt>
                <c:pt idx="828">
                  <c:v>0.66</c:v>
                </c:pt>
                <c:pt idx="829">
                  <c:v>0.87</c:v>
                </c:pt>
                <c:pt idx="830">
                  <c:v>0.43</c:v>
                </c:pt>
                <c:pt idx="831">
                  <c:v>0.04</c:v>
                </c:pt>
                <c:pt idx="832">
                  <c:v>0.41</c:v>
                </c:pt>
                <c:pt idx="833">
                  <c:v>0.54</c:v>
                </c:pt>
                <c:pt idx="834">
                  <c:v>0.4</c:v>
                </c:pt>
                <c:pt idx="835">
                  <c:v>0.24</c:v>
                </c:pt>
                <c:pt idx="836">
                  <c:v>0.57999999999999996</c:v>
                </c:pt>
                <c:pt idx="837">
                  <c:v>0.32</c:v>
                </c:pt>
                <c:pt idx="838">
                  <c:v>0.43</c:v>
                </c:pt>
                <c:pt idx="839">
                  <c:v>0.8</c:v>
                </c:pt>
                <c:pt idx="840">
                  <c:v>0.1</c:v>
                </c:pt>
                <c:pt idx="841">
                  <c:v>0.77</c:v>
                </c:pt>
                <c:pt idx="842">
                  <c:v>0.5</c:v>
                </c:pt>
                <c:pt idx="843">
                  <c:v>0.4</c:v>
                </c:pt>
                <c:pt idx="844">
                  <c:v>0.64</c:v>
                </c:pt>
                <c:pt idx="845">
                  <c:v>0.75</c:v>
                </c:pt>
                <c:pt idx="846">
                  <c:v>0.41</c:v>
                </c:pt>
                <c:pt idx="847">
                  <c:v>0.65</c:v>
                </c:pt>
                <c:pt idx="848">
                  <c:v>0.05</c:v>
                </c:pt>
                <c:pt idx="849">
                  <c:v>0.79</c:v>
                </c:pt>
                <c:pt idx="850">
                  <c:v>0.8</c:v>
                </c:pt>
                <c:pt idx="851">
                  <c:v>0.63</c:v>
                </c:pt>
                <c:pt idx="852">
                  <c:v>0.66</c:v>
                </c:pt>
                <c:pt idx="853">
                  <c:v>0.6</c:v>
                </c:pt>
                <c:pt idx="854">
                  <c:v>0.69</c:v>
                </c:pt>
                <c:pt idx="855">
                  <c:v>0.75</c:v>
                </c:pt>
                <c:pt idx="856">
                  <c:v>0.56000000000000005</c:v>
                </c:pt>
                <c:pt idx="857">
                  <c:v>0.25</c:v>
                </c:pt>
                <c:pt idx="858">
                  <c:v>0.8</c:v>
                </c:pt>
                <c:pt idx="859">
                  <c:v>0.5</c:v>
                </c:pt>
                <c:pt idx="860">
                  <c:v>0.56000000000000005</c:v>
                </c:pt>
                <c:pt idx="861">
                  <c:v>0.7</c:v>
                </c:pt>
                <c:pt idx="862">
                  <c:v>0.27</c:v>
                </c:pt>
                <c:pt idx="863">
                  <c:v>0.65</c:v>
                </c:pt>
                <c:pt idx="864">
                  <c:v>0.66</c:v>
                </c:pt>
                <c:pt idx="865">
                  <c:v>0.55000000000000004</c:v>
                </c:pt>
                <c:pt idx="866">
                  <c:v>0.57999999999999996</c:v>
                </c:pt>
                <c:pt idx="867">
                  <c:v>0.24</c:v>
                </c:pt>
                <c:pt idx="868">
                  <c:v>0.38</c:v>
                </c:pt>
                <c:pt idx="869">
                  <c:v>0.55000000000000004</c:v>
                </c:pt>
                <c:pt idx="870">
                  <c:v>0.44</c:v>
                </c:pt>
                <c:pt idx="871">
                  <c:v>0.55000000000000004</c:v>
                </c:pt>
                <c:pt idx="872">
                  <c:v>0.39</c:v>
                </c:pt>
                <c:pt idx="873">
                  <c:v>0.26</c:v>
                </c:pt>
                <c:pt idx="874">
                  <c:v>0.5</c:v>
                </c:pt>
                <c:pt idx="875">
                  <c:v>0.11</c:v>
                </c:pt>
                <c:pt idx="876">
                  <c:v>0.33</c:v>
                </c:pt>
                <c:pt idx="877">
                  <c:v>0.48</c:v>
                </c:pt>
                <c:pt idx="878">
                  <c:v>0.2</c:v>
                </c:pt>
                <c:pt idx="879">
                  <c:v>0.16</c:v>
                </c:pt>
                <c:pt idx="880">
                  <c:v>0.39</c:v>
                </c:pt>
                <c:pt idx="881">
                  <c:v>0.52</c:v>
                </c:pt>
                <c:pt idx="882">
                  <c:v>0.48</c:v>
                </c:pt>
                <c:pt idx="883">
                  <c:v>0.43</c:v>
                </c:pt>
                <c:pt idx="884">
                  <c:v>0.4</c:v>
                </c:pt>
                <c:pt idx="885">
                  <c:v>0.6</c:v>
                </c:pt>
                <c:pt idx="886">
                  <c:v>0.57999999999999996</c:v>
                </c:pt>
                <c:pt idx="887">
                  <c:v>0.37</c:v>
                </c:pt>
                <c:pt idx="888">
                  <c:v>0.57999999999999996</c:v>
                </c:pt>
                <c:pt idx="889">
                  <c:v>0.43</c:v>
                </c:pt>
                <c:pt idx="890">
                  <c:v>0.61</c:v>
                </c:pt>
                <c:pt idx="891">
                  <c:v>0.28999999999999998</c:v>
                </c:pt>
                <c:pt idx="892">
                  <c:v>0.39</c:v>
                </c:pt>
                <c:pt idx="893">
                  <c:v>0.22</c:v>
                </c:pt>
                <c:pt idx="894">
                  <c:v>0.4</c:v>
                </c:pt>
                <c:pt idx="895">
                  <c:v>0.25</c:v>
                </c:pt>
                <c:pt idx="896">
                  <c:v>0.33</c:v>
                </c:pt>
                <c:pt idx="897">
                  <c:v>0.4</c:v>
                </c:pt>
                <c:pt idx="898">
                  <c:v>0.25</c:v>
                </c:pt>
                <c:pt idx="899">
                  <c:v>0.62</c:v>
                </c:pt>
                <c:pt idx="900">
                  <c:v>0.21</c:v>
                </c:pt>
                <c:pt idx="901">
                  <c:v>0.33</c:v>
                </c:pt>
                <c:pt idx="902">
                  <c:v>0.37</c:v>
                </c:pt>
                <c:pt idx="903">
                  <c:v>0.09</c:v>
                </c:pt>
                <c:pt idx="904">
                  <c:v>0.3</c:v>
                </c:pt>
                <c:pt idx="905">
                  <c:v>0.5</c:v>
                </c:pt>
                <c:pt idx="906">
                  <c:v>0.49</c:v>
                </c:pt>
                <c:pt idx="907">
                  <c:v>0.39</c:v>
                </c:pt>
                <c:pt idx="908">
                  <c:v>0.54</c:v>
                </c:pt>
                <c:pt idx="909">
                  <c:v>0.28999999999999998</c:v>
                </c:pt>
                <c:pt idx="910">
                  <c:v>0.33</c:v>
                </c:pt>
                <c:pt idx="911">
                  <c:v>0.37</c:v>
                </c:pt>
                <c:pt idx="912">
                  <c:v>0.03</c:v>
                </c:pt>
                <c:pt idx="913">
                  <c:v>0.27</c:v>
                </c:pt>
                <c:pt idx="914">
                  <c:v>0.4</c:v>
                </c:pt>
                <c:pt idx="915">
                  <c:v>0.59</c:v>
                </c:pt>
                <c:pt idx="916">
                  <c:v>0.59</c:v>
                </c:pt>
                <c:pt idx="917">
                  <c:v>0.15</c:v>
                </c:pt>
                <c:pt idx="918">
                  <c:v>0.44</c:v>
                </c:pt>
                <c:pt idx="919">
                  <c:v>0.18</c:v>
                </c:pt>
                <c:pt idx="920">
                  <c:v>0.28000000000000003</c:v>
                </c:pt>
                <c:pt idx="921">
                  <c:v>0.55000000000000004</c:v>
                </c:pt>
                <c:pt idx="922">
                  <c:v>0</c:v>
                </c:pt>
                <c:pt idx="923">
                  <c:v>0.16</c:v>
                </c:pt>
                <c:pt idx="924">
                  <c:v>0</c:v>
                </c:pt>
                <c:pt idx="925">
                  <c:v>0</c:v>
                </c:pt>
                <c:pt idx="926">
                  <c:v>0</c:v>
                </c:pt>
                <c:pt idx="927">
                  <c:v>0</c:v>
                </c:pt>
                <c:pt idx="928">
                  <c:v>0</c:v>
                </c:pt>
                <c:pt idx="929">
                  <c:v>0</c:v>
                </c:pt>
                <c:pt idx="930">
                  <c:v>0</c:v>
                </c:pt>
                <c:pt idx="931">
                  <c:v>0</c:v>
                </c:pt>
                <c:pt idx="932">
                  <c:v>0</c:v>
                </c:pt>
                <c:pt idx="933">
                  <c:v>0.23</c:v>
                </c:pt>
                <c:pt idx="934">
                  <c:v>0.55000000000000004</c:v>
                </c:pt>
                <c:pt idx="935">
                  <c:v>0.39</c:v>
                </c:pt>
                <c:pt idx="936">
                  <c:v>0.41</c:v>
                </c:pt>
                <c:pt idx="937">
                  <c:v>0.42</c:v>
                </c:pt>
                <c:pt idx="938">
                  <c:v>0.7</c:v>
                </c:pt>
                <c:pt idx="939">
                  <c:v>0.65</c:v>
                </c:pt>
                <c:pt idx="940">
                  <c:v>0.43</c:v>
                </c:pt>
                <c:pt idx="941">
                  <c:v>0.38</c:v>
                </c:pt>
                <c:pt idx="942">
                  <c:v>0.62</c:v>
                </c:pt>
                <c:pt idx="943">
                  <c:v>0.56000000000000005</c:v>
                </c:pt>
                <c:pt idx="944">
                  <c:v>0.31</c:v>
                </c:pt>
                <c:pt idx="945">
                  <c:v>0.47</c:v>
                </c:pt>
                <c:pt idx="946">
                  <c:v>0.69</c:v>
                </c:pt>
                <c:pt idx="947">
                  <c:v>0.32</c:v>
                </c:pt>
                <c:pt idx="948">
                  <c:v>0.41</c:v>
                </c:pt>
                <c:pt idx="949">
                  <c:v>0.77</c:v>
                </c:pt>
                <c:pt idx="950">
                  <c:v>0.53</c:v>
                </c:pt>
                <c:pt idx="951">
                  <c:v>0.6</c:v>
                </c:pt>
                <c:pt idx="952">
                  <c:v>0.7</c:v>
                </c:pt>
                <c:pt idx="953">
                  <c:v>0.42</c:v>
                </c:pt>
                <c:pt idx="954">
                  <c:v>0.73</c:v>
                </c:pt>
                <c:pt idx="955">
                  <c:v>0.33</c:v>
                </c:pt>
                <c:pt idx="956">
                  <c:v>0.47</c:v>
                </c:pt>
                <c:pt idx="957">
                  <c:v>0.62</c:v>
                </c:pt>
                <c:pt idx="958">
                  <c:v>0.31</c:v>
                </c:pt>
                <c:pt idx="959">
                  <c:v>0.6</c:v>
                </c:pt>
                <c:pt idx="960">
                  <c:v>0.38</c:v>
                </c:pt>
                <c:pt idx="961">
                  <c:v>0.5</c:v>
                </c:pt>
                <c:pt idx="962">
                  <c:v>0.69</c:v>
                </c:pt>
                <c:pt idx="963">
                  <c:v>0.26</c:v>
                </c:pt>
                <c:pt idx="964">
                  <c:v>0.62</c:v>
                </c:pt>
                <c:pt idx="965">
                  <c:v>0.5</c:v>
                </c:pt>
                <c:pt idx="966">
                  <c:v>0.66</c:v>
                </c:pt>
                <c:pt idx="967">
                  <c:v>0.46</c:v>
                </c:pt>
                <c:pt idx="968">
                  <c:v>0.31</c:v>
                </c:pt>
                <c:pt idx="969">
                  <c:v>0.67</c:v>
                </c:pt>
                <c:pt idx="970">
                  <c:v>0.57999999999999996</c:v>
                </c:pt>
                <c:pt idx="971">
                  <c:v>0.38</c:v>
                </c:pt>
                <c:pt idx="972">
                  <c:v>0.66</c:v>
                </c:pt>
                <c:pt idx="973">
                  <c:v>0.32</c:v>
                </c:pt>
                <c:pt idx="974">
                  <c:v>0.82</c:v>
                </c:pt>
                <c:pt idx="975">
                  <c:v>0.83</c:v>
                </c:pt>
                <c:pt idx="976">
                  <c:v>0.46</c:v>
                </c:pt>
                <c:pt idx="977">
                  <c:v>0.73</c:v>
                </c:pt>
                <c:pt idx="978">
                  <c:v>0.36</c:v>
                </c:pt>
                <c:pt idx="979">
                  <c:v>0.42</c:v>
                </c:pt>
                <c:pt idx="980">
                  <c:v>0.66</c:v>
                </c:pt>
                <c:pt idx="981">
                  <c:v>0.35</c:v>
                </c:pt>
                <c:pt idx="982">
                  <c:v>0.7</c:v>
                </c:pt>
                <c:pt idx="983">
                  <c:v>0.24</c:v>
                </c:pt>
                <c:pt idx="984">
                  <c:v>0.28000000000000003</c:v>
                </c:pt>
                <c:pt idx="985">
                  <c:v>0.34</c:v>
                </c:pt>
                <c:pt idx="986">
                  <c:v>0.37</c:v>
                </c:pt>
                <c:pt idx="987">
                  <c:v>0.4</c:v>
                </c:pt>
                <c:pt idx="988">
                  <c:v>0.75</c:v>
                </c:pt>
                <c:pt idx="989">
                  <c:v>0.59</c:v>
                </c:pt>
                <c:pt idx="990">
                  <c:v>0.8</c:v>
                </c:pt>
                <c:pt idx="991">
                  <c:v>0.15</c:v>
                </c:pt>
                <c:pt idx="992">
                  <c:v>0.66</c:v>
                </c:pt>
                <c:pt idx="993">
                  <c:v>0.61</c:v>
                </c:pt>
                <c:pt idx="994">
                  <c:v>0.65</c:v>
                </c:pt>
                <c:pt idx="995">
                  <c:v>0.48</c:v>
                </c:pt>
                <c:pt idx="996">
                  <c:v>0.33</c:v>
                </c:pt>
                <c:pt idx="997">
                  <c:v>0.63</c:v>
                </c:pt>
                <c:pt idx="998">
                  <c:v>0.8</c:v>
                </c:pt>
                <c:pt idx="999">
                  <c:v>7.0000000000000007E-2</c:v>
                </c:pt>
                <c:pt idx="1000">
                  <c:v>0.4</c:v>
                </c:pt>
                <c:pt idx="1001">
                  <c:v>0.48</c:v>
                </c:pt>
                <c:pt idx="1002">
                  <c:v>0.72</c:v>
                </c:pt>
                <c:pt idx="1003">
                  <c:v>0.76</c:v>
                </c:pt>
                <c:pt idx="1004">
                  <c:v>0.8</c:v>
                </c:pt>
                <c:pt idx="1005">
                  <c:v>0.71</c:v>
                </c:pt>
                <c:pt idx="1006">
                  <c:v>0.8</c:v>
                </c:pt>
                <c:pt idx="1007">
                  <c:v>0.68</c:v>
                </c:pt>
                <c:pt idx="1008">
                  <c:v>0.48</c:v>
                </c:pt>
                <c:pt idx="1009">
                  <c:v>0.3</c:v>
                </c:pt>
                <c:pt idx="1010">
                  <c:v>0.5</c:v>
                </c:pt>
                <c:pt idx="1011">
                  <c:v>0.65</c:v>
                </c:pt>
                <c:pt idx="1012">
                  <c:v>0.85</c:v>
                </c:pt>
                <c:pt idx="1013">
                  <c:v>0.3</c:v>
                </c:pt>
                <c:pt idx="1014">
                  <c:v>0.28999999999999998</c:v>
                </c:pt>
                <c:pt idx="1015">
                  <c:v>0.8</c:v>
                </c:pt>
                <c:pt idx="1016">
                  <c:v>0.76</c:v>
                </c:pt>
                <c:pt idx="1017">
                  <c:v>0.66</c:v>
                </c:pt>
                <c:pt idx="1018">
                  <c:v>0.7</c:v>
                </c:pt>
                <c:pt idx="1019">
                  <c:v>0.1</c:v>
                </c:pt>
                <c:pt idx="1020">
                  <c:v>0.25</c:v>
                </c:pt>
                <c:pt idx="1021">
                  <c:v>0.5</c:v>
                </c:pt>
                <c:pt idx="1022">
                  <c:v>0.38</c:v>
                </c:pt>
                <c:pt idx="1023">
                  <c:v>0.21</c:v>
                </c:pt>
                <c:pt idx="1024">
                  <c:v>0.75</c:v>
                </c:pt>
                <c:pt idx="1025">
                  <c:v>0.74</c:v>
                </c:pt>
                <c:pt idx="1026">
                  <c:v>0.78</c:v>
                </c:pt>
                <c:pt idx="1027">
                  <c:v>0.56000000000000005</c:v>
                </c:pt>
                <c:pt idx="1028">
                  <c:v>0.77</c:v>
                </c:pt>
                <c:pt idx="1029">
                  <c:v>0.59</c:v>
                </c:pt>
                <c:pt idx="1030">
                  <c:v>0.69</c:v>
                </c:pt>
                <c:pt idx="1031">
                  <c:v>0.8</c:v>
                </c:pt>
                <c:pt idx="1032">
                  <c:v>0.62</c:v>
                </c:pt>
                <c:pt idx="1033">
                  <c:v>0.64</c:v>
                </c:pt>
                <c:pt idx="1034">
                  <c:v>0.56000000000000005</c:v>
                </c:pt>
                <c:pt idx="1035">
                  <c:v>0.6</c:v>
                </c:pt>
                <c:pt idx="1036">
                  <c:v>0.2</c:v>
                </c:pt>
                <c:pt idx="1037">
                  <c:v>0.33</c:v>
                </c:pt>
                <c:pt idx="1038">
                  <c:v>0.56999999999999995</c:v>
                </c:pt>
                <c:pt idx="1039">
                  <c:v>0.94</c:v>
                </c:pt>
                <c:pt idx="1040">
                  <c:v>0.6</c:v>
                </c:pt>
                <c:pt idx="1041">
                  <c:v>0.43</c:v>
                </c:pt>
                <c:pt idx="1042">
                  <c:v>0.59</c:v>
                </c:pt>
                <c:pt idx="1043">
                  <c:v>0.2</c:v>
                </c:pt>
                <c:pt idx="1044">
                  <c:v>0.26</c:v>
                </c:pt>
                <c:pt idx="1045">
                  <c:v>0.33</c:v>
                </c:pt>
                <c:pt idx="1046">
                  <c:v>0.25</c:v>
                </c:pt>
                <c:pt idx="1047">
                  <c:v>0.25</c:v>
                </c:pt>
                <c:pt idx="1048">
                  <c:v>0.12</c:v>
                </c:pt>
                <c:pt idx="1049">
                  <c:v>0.45</c:v>
                </c:pt>
                <c:pt idx="1050">
                  <c:v>0.36</c:v>
                </c:pt>
                <c:pt idx="1051">
                  <c:v>0.19</c:v>
                </c:pt>
                <c:pt idx="1052">
                  <c:v>0.56000000000000005</c:v>
                </c:pt>
                <c:pt idx="1053">
                  <c:v>0</c:v>
                </c:pt>
                <c:pt idx="1054">
                  <c:v>0.2</c:v>
                </c:pt>
                <c:pt idx="1055">
                  <c:v>0.6</c:v>
                </c:pt>
                <c:pt idx="1056">
                  <c:v>0.76</c:v>
                </c:pt>
                <c:pt idx="1057">
                  <c:v>0.23</c:v>
                </c:pt>
                <c:pt idx="1058">
                  <c:v>0.38</c:v>
                </c:pt>
                <c:pt idx="1059">
                  <c:v>0.55000000000000004</c:v>
                </c:pt>
                <c:pt idx="1060">
                  <c:v>0.77</c:v>
                </c:pt>
                <c:pt idx="1061">
                  <c:v>0.44</c:v>
                </c:pt>
                <c:pt idx="1062">
                  <c:v>0.3</c:v>
                </c:pt>
                <c:pt idx="1063">
                  <c:v>0.38</c:v>
                </c:pt>
                <c:pt idx="1064">
                  <c:v>0.63</c:v>
                </c:pt>
                <c:pt idx="1065">
                  <c:v>0.15</c:v>
                </c:pt>
                <c:pt idx="1066">
                  <c:v>0.6</c:v>
                </c:pt>
                <c:pt idx="1067">
                  <c:v>0.1</c:v>
                </c:pt>
                <c:pt idx="1068">
                  <c:v>0.78</c:v>
                </c:pt>
                <c:pt idx="1069">
                  <c:v>0.42</c:v>
                </c:pt>
                <c:pt idx="1070">
                  <c:v>0.25</c:v>
                </c:pt>
                <c:pt idx="1071">
                  <c:v>0</c:v>
                </c:pt>
                <c:pt idx="1072">
                  <c:v>0</c:v>
                </c:pt>
                <c:pt idx="1073">
                  <c:v>0.47</c:v>
                </c:pt>
                <c:pt idx="1074">
                  <c:v>0.55000000000000004</c:v>
                </c:pt>
                <c:pt idx="1075">
                  <c:v>0.36</c:v>
                </c:pt>
                <c:pt idx="1076">
                  <c:v>0.73</c:v>
                </c:pt>
                <c:pt idx="1077">
                  <c:v>0.66</c:v>
                </c:pt>
                <c:pt idx="1078">
                  <c:v>0.53</c:v>
                </c:pt>
                <c:pt idx="1079">
                  <c:v>0.46</c:v>
                </c:pt>
                <c:pt idx="1080">
                  <c:v>0.24</c:v>
                </c:pt>
                <c:pt idx="1081">
                  <c:v>0.34</c:v>
                </c:pt>
                <c:pt idx="1082">
                  <c:v>0.34</c:v>
                </c:pt>
                <c:pt idx="1083">
                  <c:v>0.5</c:v>
                </c:pt>
                <c:pt idx="1084">
                  <c:v>0.14000000000000001</c:v>
                </c:pt>
                <c:pt idx="1085">
                  <c:v>0.36</c:v>
                </c:pt>
                <c:pt idx="1086">
                  <c:v>0.56999999999999995</c:v>
                </c:pt>
                <c:pt idx="1087">
                  <c:v>0.46</c:v>
                </c:pt>
                <c:pt idx="1088">
                  <c:v>0.7</c:v>
                </c:pt>
                <c:pt idx="1089">
                  <c:v>0.42</c:v>
                </c:pt>
                <c:pt idx="1090">
                  <c:v>0.08</c:v>
                </c:pt>
                <c:pt idx="1091">
                  <c:v>0.62</c:v>
                </c:pt>
                <c:pt idx="1092">
                  <c:v>0.14000000000000001</c:v>
                </c:pt>
                <c:pt idx="1093">
                  <c:v>0.6</c:v>
                </c:pt>
                <c:pt idx="1094">
                  <c:v>0.47</c:v>
                </c:pt>
                <c:pt idx="1095">
                  <c:v>0.47</c:v>
                </c:pt>
                <c:pt idx="1096">
                  <c:v>0.71</c:v>
                </c:pt>
                <c:pt idx="1097">
                  <c:v>0.42</c:v>
                </c:pt>
                <c:pt idx="1098">
                  <c:v>0.55000000000000004</c:v>
                </c:pt>
                <c:pt idx="1099">
                  <c:v>0.31</c:v>
                </c:pt>
                <c:pt idx="1100">
                  <c:v>0.23</c:v>
                </c:pt>
                <c:pt idx="1101">
                  <c:v>0.31</c:v>
                </c:pt>
                <c:pt idx="1102">
                  <c:v>0.42</c:v>
                </c:pt>
                <c:pt idx="1103">
                  <c:v>0.12</c:v>
                </c:pt>
                <c:pt idx="1104">
                  <c:v>0.41</c:v>
                </c:pt>
                <c:pt idx="1105">
                  <c:v>0.28000000000000003</c:v>
                </c:pt>
                <c:pt idx="1106">
                  <c:v>0.66</c:v>
                </c:pt>
                <c:pt idx="1107">
                  <c:v>0.38</c:v>
                </c:pt>
                <c:pt idx="1108">
                  <c:v>0.41</c:v>
                </c:pt>
                <c:pt idx="1109">
                  <c:v>0.19</c:v>
                </c:pt>
                <c:pt idx="1110">
                  <c:v>0.12</c:v>
                </c:pt>
                <c:pt idx="1111">
                  <c:v>0.17</c:v>
                </c:pt>
                <c:pt idx="1112">
                  <c:v>0.16</c:v>
                </c:pt>
                <c:pt idx="1113">
                  <c:v>0.55000000000000004</c:v>
                </c:pt>
                <c:pt idx="1114">
                  <c:v>0.48</c:v>
                </c:pt>
                <c:pt idx="1115">
                  <c:v>0.03</c:v>
                </c:pt>
                <c:pt idx="1116">
                  <c:v>0.28000000000000003</c:v>
                </c:pt>
                <c:pt idx="1117">
                  <c:v>0.43</c:v>
                </c:pt>
                <c:pt idx="1118">
                  <c:v>0.5</c:v>
                </c:pt>
                <c:pt idx="1119">
                  <c:v>0.6</c:v>
                </c:pt>
                <c:pt idx="1120">
                  <c:v>0.31</c:v>
                </c:pt>
                <c:pt idx="1121">
                  <c:v>0.31</c:v>
                </c:pt>
                <c:pt idx="1122">
                  <c:v>0.62</c:v>
                </c:pt>
                <c:pt idx="1123">
                  <c:v>0.45</c:v>
                </c:pt>
                <c:pt idx="1124">
                  <c:v>0.43</c:v>
                </c:pt>
                <c:pt idx="1125">
                  <c:v>0.33</c:v>
                </c:pt>
                <c:pt idx="1126">
                  <c:v>0.55000000000000004</c:v>
                </c:pt>
                <c:pt idx="1127">
                  <c:v>0.48</c:v>
                </c:pt>
                <c:pt idx="1128">
                  <c:v>0.49</c:v>
                </c:pt>
                <c:pt idx="1129">
                  <c:v>0.43</c:v>
                </c:pt>
                <c:pt idx="1130">
                  <c:v>0.22</c:v>
                </c:pt>
                <c:pt idx="1131">
                  <c:v>0</c:v>
                </c:pt>
                <c:pt idx="1132">
                  <c:v>0</c:v>
                </c:pt>
                <c:pt idx="1133">
                  <c:v>0</c:v>
                </c:pt>
                <c:pt idx="1134">
                  <c:v>0</c:v>
                </c:pt>
                <c:pt idx="1135">
                  <c:v>0</c:v>
                </c:pt>
                <c:pt idx="1136">
                  <c:v>0</c:v>
                </c:pt>
                <c:pt idx="1137">
                  <c:v>0</c:v>
                </c:pt>
                <c:pt idx="1138">
                  <c:v>0</c:v>
                </c:pt>
                <c:pt idx="1139">
                  <c:v>0</c:v>
                </c:pt>
                <c:pt idx="1140">
                  <c:v>0</c:v>
                </c:pt>
                <c:pt idx="1141">
                  <c:v>0.69</c:v>
                </c:pt>
                <c:pt idx="1142">
                  <c:v>0.13</c:v>
                </c:pt>
                <c:pt idx="1143">
                  <c:v>0.51</c:v>
                </c:pt>
                <c:pt idx="1144">
                  <c:v>0.53</c:v>
                </c:pt>
                <c:pt idx="1145">
                  <c:v>0.35</c:v>
                </c:pt>
                <c:pt idx="1146">
                  <c:v>0.45</c:v>
                </c:pt>
                <c:pt idx="1147">
                  <c:v>0.78</c:v>
                </c:pt>
                <c:pt idx="1148">
                  <c:v>0.63</c:v>
                </c:pt>
                <c:pt idx="1149">
                  <c:v>0.2</c:v>
                </c:pt>
                <c:pt idx="1150">
                  <c:v>0.59</c:v>
                </c:pt>
                <c:pt idx="1151">
                  <c:v>0.43</c:v>
                </c:pt>
                <c:pt idx="1152">
                  <c:v>0.25</c:v>
                </c:pt>
                <c:pt idx="1153">
                  <c:v>0.44</c:v>
                </c:pt>
                <c:pt idx="1154">
                  <c:v>0.53</c:v>
                </c:pt>
                <c:pt idx="1155">
                  <c:v>0.53</c:v>
                </c:pt>
                <c:pt idx="1156">
                  <c:v>0.41</c:v>
                </c:pt>
                <c:pt idx="1157">
                  <c:v>0.66</c:v>
                </c:pt>
                <c:pt idx="1158">
                  <c:v>0.22</c:v>
                </c:pt>
                <c:pt idx="1159">
                  <c:v>0.65</c:v>
                </c:pt>
                <c:pt idx="1160">
                  <c:v>0.55000000000000004</c:v>
                </c:pt>
                <c:pt idx="1161">
                  <c:v>0.5</c:v>
                </c:pt>
                <c:pt idx="1162">
                  <c:v>0.63</c:v>
                </c:pt>
                <c:pt idx="1163">
                  <c:v>0.56999999999999995</c:v>
                </c:pt>
                <c:pt idx="1164">
                  <c:v>0.35</c:v>
                </c:pt>
                <c:pt idx="1165">
                  <c:v>0.59</c:v>
                </c:pt>
                <c:pt idx="1166">
                  <c:v>0.41</c:v>
                </c:pt>
                <c:pt idx="1167">
                  <c:v>0.45</c:v>
                </c:pt>
                <c:pt idx="1168">
                  <c:v>0.63</c:v>
                </c:pt>
                <c:pt idx="1169">
                  <c:v>0.2</c:v>
                </c:pt>
                <c:pt idx="1170">
                  <c:v>0.43</c:v>
                </c:pt>
                <c:pt idx="1171">
                  <c:v>0.47</c:v>
                </c:pt>
                <c:pt idx="1172">
                  <c:v>0.28000000000000003</c:v>
                </c:pt>
                <c:pt idx="1173">
                  <c:v>0.47</c:v>
                </c:pt>
                <c:pt idx="1174">
                  <c:v>0.49</c:v>
                </c:pt>
                <c:pt idx="1175">
                  <c:v>0.37</c:v>
                </c:pt>
                <c:pt idx="1176">
                  <c:v>0.17</c:v>
                </c:pt>
                <c:pt idx="1177">
                  <c:v>0.6</c:v>
                </c:pt>
                <c:pt idx="1178">
                  <c:v>0.43</c:v>
                </c:pt>
                <c:pt idx="1179">
                  <c:v>0.73</c:v>
                </c:pt>
                <c:pt idx="1180">
                  <c:v>0.9</c:v>
                </c:pt>
                <c:pt idx="1181">
                  <c:v>0.56000000000000005</c:v>
                </c:pt>
                <c:pt idx="1182">
                  <c:v>0.75</c:v>
                </c:pt>
                <c:pt idx="1183">
                  <c:v>0.33</c:v>
                </c:pt>
                <c:pt idx="1184">
                  <c:v>0.56000000000000005</c:v>
                </c:pt>
                <c:pt idx="1185">
                  <c:v>0.17</c:v>
                </c:pt>
                <c:pt idx="1186">
                  <c:v>0.27</c:v>
                </c:pt>
                <c:pt idx="1187">
                  <c:v>0.15</c:v>
                </c:pt>
                <c:pt idx="1188">
                  <c:v>0.05</c:v>
                </c:pt>
                <c:pt idx="1189">
                  <c:v>0.5</c:v>
                </c:pt>
                <c:pt idx="1190">
                  <c:v>0.1</c:v>
                </c:pt>
                <c:pt idx="1191">
                  <c:v>0.43</c:v>
                </c:pt>
                <c:pt idx="1192">
                  <c:v>0.24</c:v>
                </c:pt>
                <c:pt idx="1193">
                  <c:v>0.38</c:v>
                </c:pt>
                <c:pt idx="1194">
                  <c:v>0.38</c:v>
                </c:pt>
                <c:pt idx="1195">
                  <c:v>0.14000000000000001</c:v>
                </c:pt>
                <c:pt idx="1196">
                  <c:v>0.55000000000000004</c:v>
                </c:pt>
                <c:pt idx="1197">
                  <c:v>0.14000000000000001</c:v>
                </c:pt>
                <c:pt idx="1198">
                  <c:v>0.66</c:v>
                </c:pt>
                <c:pt idx="1199">
                  <c:v>0.31</c:v>
                </c:pt>
                <c:pt idx="1200">
                  <c:v>0.44</c:v>
                </c:pt>
                <c:pt idx="1201">
                  <c:v>0.22</c:v>
                </c:pt>
                <c:pt idx="1202">
                  <c:v>0.51</c:v>
                </c:pt>
                <c:pt idx="1203">
                  <c:v>0.7</c:v>
                </c:pt>
                <c:pt idx="1204">
                  <c:v>0.24</c:v>
                </c:pt>
                <c:pt idx="1205">
                  <c:v>0.5</c:v>
                </c:pt>
                <c:pt idx="1206">
                  <c:v>0.22</c:v>
                </c:pt>
                <c:pt idx="1207">
                  <c:v>0.55000000000000004</c:v>
                </c:pt>
                <c:pt idx="1208">
                  <c:v>0.21</c:v>
                </c:pt>
                <c:pt idx="1209">
                  <c:v>0.49</c:v>
                </c:pt>
                <c:pt idx="1210">
                  <c:v>0.42</c:v>
                </c:pt>
                <c:pt idx="1211">
                  <c:v>0.21</c:v>
                </c:pt>
                <c:pt idx="1212">
                  <c:v>0.3</c:v>
                </c:pt>
                <c:pt idx="1213">
                  <c:v>0.56999999999999995</c:v>
                </c:pt>
                <c:pt idx="1214">
                  <c:v>0.1</c:v>
                </c:pt>
                <c:pt idx="1215">
                  <c:v>0.42</c:v>
                </c:pt>
                <c:pt idx="1216">
                  <c:v>0.13</c:v>
                </c:pt>
                <c:pt idx="1217">
                  <c:v>0.55000000000000004</c:v>
                </c:pt>
                <c:pt idx="1218">
                  <c:v>0.18</c:v>
                </c:pt>
                <c:pt idx="1219">
                  <c:v>0.68</c:v>
                </c:pt>
                <c:pt idx="1220">
                  <c:v>0.38</c:v>
                </c:pt>
                <c:pt idx="1221">
                  <c:v>0.59</c:v>
                </c:pt>
                <c:pt idx="1222">
                  <c:v>0.47</c:v>
                </c:pt>
                <c:pt idx="1223">
                  <c:v>0.55000000000000004</c:v>
                </c:pt>
                <c:pt idx="1224">
                  <c:v>0.05</c:v>
                </c:pt>
                <c:pt idx="1225">
                  <c:v>0.12</c:v>
                </c:pt>
                <c:pt idx="1226">
                  <c:v>0.27</c:v>
                </c:pt>
                <c:pt idx="1227">
                  <c:v>0.34</c:v>
                </c:pt>
                <c:pt idx="1228">
                  <c:v>0.24</c:v>
                </c:pt>
                <c:pt idx="1229">
                  <c:v>0.1</c:v>
                </c:pt>
                <c:pt idx="1230">
                  <c:v>0.51</c:v>
                </c:pt>
                <c:pt idx="1231">
                  <c:v>0.4</c:v>
                </c:pt>
                <c:pt idx="1232">
                  <c:v>0.76</c:v>
                </c:pt>
                <c:pt idx="1233">
                  <c:v>0.24</c:v>
                </c:pt>
                <c:pt idx="1234">
                  <c:v>0.39</c:v>
                </c:pt>
                <c:pt idx="1235">
                  <c:v>0.43</c:v>
                </c:pt>
                <c:pt idx="1236">
                  <c:v>0.28000000000000003</c:v>
                </c:pt>
                <c:pt idx="1237">
                  <c:v>0.2</c:v>
                </c:pt>
                <c:pt idx="1238">
                  <c:v>0.27</c:v>
                </c:pt>
                <c:pt idx="1239">
                  <c:v>0.31</c:v>
                </c:pt>
                <c:pt idx="1240">
                  <c:v>0.39</c:v>
                </c:pt>
                <c:pt idx="1241">
                  <c:v>0.39</c:v>
                </c:pt>
                <c:pt idx="1242">
                  <c:v>0.44</c:v>
                </c:pt>
                <c:pt idx="1243">
                  <c:v>0.53</c:v>
                </c:pt>
                <c:pt idx="1244">
                  <c:v>0.73</c:v>
                </c:pt>
                <c:pt idx="1245">
                  <c:v>0.57999999999999996</c:v>
                </c:pt>
                <c:pt idx="1246">
                  <c:v>0.47</c:v>
                </c:pt>
                <c:pt idx="1247">
                  <c:v>0.04</c:v>
                </c:pt>
                <c:pt idx="1248">
                  <c:v>0.25</c:v>
                </c:pt>
                <c:pt idx="1249">
                  <c:v>0.33</c:v>
                </c:pt>
                <c:pt idx="1250">
                  <c:v>0.33</c:v>
                </c:pt>
                <c:pt idx="1251">
                  <c:v>0.32</c:v>
                </c:pt>
                <c:pt idx="1252">
                  <c:v>0</c:v>
                </c:pt>
                <c:pt idx="1253">
                  <c:v>0</c:v>
                </c:pt>
                <c:pt idx="1254">
                  <c:v>0</c:v>
                </c:pt>
                <c:pt idx="1255">
                  <c:v>0.46</c:v>
                </c:pt>
                <c:pt idx="1256">
                  <c:v>0.73</c:v>
                </c:pt>
                <c:pt idx="1257">
                  <c:v>0.7</c:v>
                </c:pt>
                <c:pt idx="1258">
                  <c:v>0.61</c:v>
                </c:pt>
                <c:pt idx="1259">
                  <c:v>0.8</c:v>
                </c:pt>
                <c:pt idx="1260">
                  <c:v>0.42</c:v>
                </c:pt>
                <c:pt idx="1261">
                  <c:v>0.8</c:v>
                </c:pt>
                <c:pt idx="1262">
                  <c:v>0.52</c:v>
                </c:pt>
                <c:pt idx="1263">
                  <c:v>0.28999999999999998</c:v>
                </c:pt>
                <c:pt idx="1264">
                  <c:v>0.63</c:v>
                </c:pt>
                <c:pt idx="1265">
                  <c:v>0.28999999999999998</c:v>
                </c:pt>
                <c:pt idx="1266">
                  <c:v>0.59</c:v>
                </c:pt>
                <c:pt idx="1267">
                  <c:v>0.52</c:v>
                </c:pt>
                <c:pt idx="1268">
                  <c:v>0.42</c:v>
                </c:pt>
                <c:pt idx="1269">
                  <c:v>0.82</c:v>
                </c:pt>
                <c:pt idx="1270">
                  <c:v>0.75</c:v>
                </c:pt>
                <c:pt idx="1271">
                  <c:v>0.75</c:v>
                </c:pt>
                <c:pt idx="1272">
                  <c:v>0.79</c:v>
                </c:pt>
                <c:pt idx="1273">
                  <c:v>0.63</c:v>
                </c:pt>
                <c:pt idx="1274">
                  <c:v>0.54</c:v>
                </c:pt>
                <c:pt idx="1275">
                  <c:v>0.16</c:v>
                </c:pt>
                <c:pt idx="1276">
                  <c:v>0.18</c:v>
                </c:pt>
                <c:pt idx="1277">
                  <c:v>0.67</c:v>
                </c:pt>
                <c:pt idx="1278">
                  <c:v>0.02</c:v>
                </c:pt>
                <c:pt idx="1279">
                  <c:v>0.15</c:v>
                </c:pt>
                <c:pt idx="1280">
                  <c:v>0.4</c:v>
                </c:pt>
                <c:pt idx="1281">
                  <c:v>0.3</c:v>
                </c:pt>
                <c:pt idx="1282">
                  <c:v>0.54</c:v>
                </c:pt>
                <c:pt idx="1283">
                  <c:v>0.2</c:v>
                </c:pt>
                <c:pt idx="1284">
                  <c:v>0.49</c:v>
                </c:pt>
                <c:pt idx="1285">
                  <c:v>0.5</c:v>
                </c:pt>
                <c:pt idx="1286">
                  <c:v>0.41</c:v>
                </c:pt>
                <c:pt idx="1287">
                  <c:v>0.28000000000000003</c:v>
                </c:pt>
                <c:pt idx="1288">
                  <c:v>0.48</c:v>
                </c:pt>
                <c:pt idx="1289">
                  <c:v>0.5</c:v>
                </c:pt>
                <c:pt idx="1290">
                  <c:v>0.02</c:v>
                </c:pt>
                <c:pt idx="1291">
                  <c:v>0.7</c:v>
                </c:pt>
                <c:pt idx="1292">
                  <c:v>0.53</c:v>
                </c:pt>
                <c:pt idx="1293">
                  <c:v>0.62</c:v>
                </c:pt>
                <c:pt idx="1294">
                  <c:v>0.25</c:v>
                </c:pt>
                <c:pt idx="1295">
                  <c:v>0.24</c:v>
                </c:pt>
                <c:pt idx="1296">
                  <c:v>0.23</c:v>
                </c:pt>
                <c:pt idx="1297">
                  <c:v>0.4</c:v>
                </c:pt>
                <c:pt idx="1298">
                  <c:v>0.5</c:v>
                </c:pt>
                <c:pt idx="1299">
                  <c:v>0.17</c:v>
                </c:pt>
                <c:pt idx="1300">
                  <c:v>0.14000000000000001</c:v>
                </c:pt>
                <c:pt idx="1301">
                  <c:v>0.57999999999999996</c:v>
                </c:pt>
                <c:pt idx="1302">
                  <c:v>0.46</c:v>
                </c:pt>
                <c:pt idx="1303">
                  <c:v>0.2</c:v>
                </c:pt>
                <c:pt idx="1304">
                  <c:v>0.51</c:v>
                </c:pt>
                <c:pt idx="1305">
                  <c:v>0.52</c:v>
                </c:pt>
                <c:pt idx="1306">
                  <c:v>0.22</c:v>
                </c:pt>
                <c:pt idx="1307">
                  <c:v>0.73</c:v>
                </c:pt>
                <c:pt idx="1308">
                  <c:v>0.26</c:v>
                </c:pt>
                <c:pt idx="1309">
                  <c:v>0.08</c:v>
                </c:pt>
                <c:pt idx="1310">
                  <c:v>0.27</c:v>
                </c:pt>
                <c:pt idx="1311">
                  <c:v>0.24</c:v>
                </c:pt>
                <c:pt idx="1312">
                  <c:v>0.8</c:v>
                </c:pt>
                <c:pt idx="1313">
                  <c:v>0.38</c:v>
                </c:pt>
                <c:pt idx="1314">
                  <c:v>0</c:v>
                </c:pt>
                <c:pt idx="1315">
                  <c:v>0</c:v>
                </c:pt>
                <c:pt idx="1316">
                  <c:v>0</c:v>
                </c:pt>
                <c:pt idx="1317">
                  <c:v>0</c:v>
                </c:pt>
                <c:pt idx="1318">
                  <c:v>0</c:v>
                </c:pt>
                <c:pt idx="1319">
                  <c:v>0</c:v>
                </c:pt>
                <c:pt idx="1320">
                  <c:v>0</c:v>
                </c:pt>
                <c:pt idx="1321">
                  <c:v>0</c:v>
                </c:pt>
                <c:pt idx="1322">
                  <c:v>0</c:v>
                </c:pt>
                <c:pt idx="1323">
                  <c:v>0.57999999999999996</c:v>
                </c:pt>
                <c:pt idx="1324">
                  <c:v>0.66</c:v>
                </c:pt>
                <c:pt idx="1325">
                  <c:v>0.66</c:v>
                </c:pt>
                <c:pt idx="1326">
                  <c:v>0.55000000000000004</c:v>
                </c:pt>
                <c:pt idx="1327">
                  <c:v>0.46</c:v>
                </c:pt>
                <c:pt idx="1328">
                  <c:v>0.35</c:v>
                </c:pt>
                <c:pt idx="1329">
                  <c:v>0.21</c:v>
                </c:pt>
                <c:pt idx="1330">
                  <c:v>0.31</c:v>
                </c:pt>
                <c:pt idx="1331">
                  <c:v>0.28999999999999998</c:v>
                </c:pt>
                <c:pt idx="1332">
                  <c:v>0.56999999999999995</c:v>
                </c:pt>
                <c:pt idx="1333">
                  <c:v>0.46</c:v>
                </c:pt>
                <c:pt idx="1334">
                  <c:v>0.5</c:v>
                </c:pt>
                <c:pt idx="1335">
                  <c:v>0.8</c:v>
                </c:pt>
                <c:pt idx="1336">
                  <c:v>0.67</c:v>
                </c:pt>
                <c:pt idx="1337">
                  <c:v>0.28000000000000003</c:v>
                </c:pt>
                <c:pt idx="1338">
                  <c:v>0.24</c:v>
                </c:pt>
                <c:pt idx="1339">
                  <c:v>0.44</c:v>
                </c:pt>
                <c:pt idx="1340">
                  <c:v>0.66</c:v>
                </c:pt>
                <c:pt idx="1341">
                  <c:v>0.56000000000000005</c:v>
                </c:pt>
                <c:pt idx="1342">
                  <c:v>0.62</c:v>
                </c:pt>
                <c:pt idx="1343">
                  <c:v>0.56000000000000005</c:v>
                </c:pt>
                <c:pt idx="1344">
                  <c:v>0.56999999999999995</c:v>
                </c:pt>
                <c:pt idx="1345">
                  <c:v>0.28000000000000003</c:v>
                </c:pt>
                <c:pt idx="1346">
                  <c:v>0.44</c:v>
                </c:pt>
                <c:pt idx="1347">
                  <c:v>0.75</c:v>
                </c:pt>
                <c:pt idx="1348">
                  <c:v>0.8</c:v>
                </c:pt>
                <c:pt idx="1349">
                  <c:v>0.75</c:v>
                </c:pt>
                <c:pt idx="1350">
                  <c:v>0.5</c:v>
                </c:pt>
              </c:numCache>
            </c:numRef>
          </c:xVal>
          <c:yVal>
            <c:numRef>
              <c:f>amazon_dataset!$H$2</c:f>
              <c:numCache>
                <c:formatCode>General</c:formatCode>
                <c:ptCount val="1"/>
                <c:pt idx="0">
                  <c:v>2</c:v>
                </c:pt>
              </c:numCache>
            </c:numRef>
          </c:yVal>
          <c:smooth val="0"/>
        </c:ser>
        <c:ser>
          <c:idx val="1"/>
          <c:order val="1"/>
          <c:spPr>
            <a:ln w="25400" cap="flat" cmpd="sng" algn="ctr">
              <a:noFill/>
              <a:prstDash val="sysDot"/>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trendline>
            <c:spPr>
              <a:ln w="9525" cap="rnd">
                <a:solidFill>
                  <a:schemeClr val="accent2"/>
                </a:solidFill>
              </a:ln>
              <a:effectLst/>
            </c:spPr>
            <c:trendlineType val="linear"/>
            <c:dispRSqr val="0"/>
            <c:dispEq val="0"/>
          </c:trendline>
          <c:trendline>
            <c:spPr>
              <a:ln w="9525" cap="rnd">
                <a:solidFill>
                  <a:schemeClr val="accent2"/>
                </a:solidFill>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rendlineLbl>
          </c:trendline>
          <c:trendline>
            <c:spPr>
              <a:ln w="9525" cap="rnd">
                <a:solidFill>
                  <a:schemeClr val="accent2"/>
                </a:solidFill>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rendlineLbl>
          </c:trendline>
          <c:xVal>
            <c:numRef>
              <c:f>amazon_dataset!$F$2:$F$1352</c:f>
              <c:numCache>
                <c:formatCode>0%</c:formatCode>
                <c:ptCount val="1351"/>
                <c:pt idx="0">
                  <c:v>0.48</c:v>
                </c:pt>
                <c:pt idx="1">
                  <c:v>0.55000000000000004</c:v>
                </c:pt>
                <c:pt idx="2">
                  <c:v>0.46</c:v>
                </c:pt>
                <c:pt idx="3">
                  <c:v>0.86</c:v>
                </c:pt>
                <c:pt idx="4">
                  <c:v>0.77</c:v>
                </c:pt>
                <c:pt idx="5">
                  <c:v>0.72</c:v>
                </c:pt>
                <c:pt idx="6">
                  <c:v>0.6</c:v>
                </c:pt>
                <c:pt idx="7">
                  <c:v>0.8</c:v>
                </c:pt>
                <c:pt idx="8">
                  <c:v>0.74</c:v>
                </c:pt>
                <c:pt idx="9">
                  <c:v>0.56999999999999995</c:v>
                </c:pt>
                <c:pt idx="10">
                  <c:v>0.38</c:v>
                </c:pt>
                <c:pt idx="11">
                  <c:v>0.52</c:v>
                </c:pt>
                <c:pt idx="12">
                  <c:v>0.77</c:v>
                </c:pt>
                <c:pt idx="13">
                  <c:v>0.8</c:v>
                </c:pt>
                <c:pt idx="14">
                  <c:v>0.4</c:v>
                </c:pt>
                <c:pt idx="15">
                  <c:v>0.59</c:v>
                </c:pt>
                <c:pt idx="16">
                  <c:v>0.67</c:v>
                </c:pt>
                <c:pt idx="17">
                  <c:v>0.6</c:v>
                </c:pt>
                <c:pt idx="18">
                  <c:v>0.6</c:v>
                </c:pt>
                <c:pt idx="19">
                  <c:v>0.48</c:v>
                </c:pt>
                <c:pt idx="20">
                  <c:v>0.54</c:v>
                </c:pt>
                <c:pt idx="21">
                  <c:v>0.78</c:v>
                </c:pt>
                <c:pt idx="22">
                  <c:v>0.77</c:v>
                </c:pt>
                <c:pt idx="23">
                  <c:v>0.78</c:v>
                </c:pt>
                <c:pt idx="24">
                  <c:v>0.6</c:v>
                </c:pt>
                <c:pt idx="25">
                  <c:v>0.88</c:v>
                </c:pt>
                <c:pt idx="26">
                  <c:v>0.5</c:v>
                </c:pt>
                <c:pt idx="27">
                  <c:v>0.51</c:v>
                </c:pt>
                <c:pt idx="28">
                  <c:v>0.6</c:v>
                </c:pt>
                <c:pt idx="29">
                  <c:v>0.49</c:v>
                </c:pt>
                <c:pt idx="30">
                  <c:v>0.22</c:v>
                </c:pt>
                <c:pt idx="31">
                  <c:v>0.62</c:v>
                </c:pt>
                <c:pt idx="32">
                  <c:v>0.38</c:v>
                </c:pt>
                <c:pt idx="33">
                  <c:v>0.56000000000000005</c:v>
                </c:pt>
                <c:pt idx="34">
                  <c:v>0.64</c:v>
                </c:pt>
                <c:pt idx="35">
                  <c:v>0.43</c:v>
                </c:pt>
                <c:pt idx="36">
                  <c:v>0.1</c:v>
                </c:pt>
                <c:pt idx="37">
                  <c:v>0.62</c:v>
                </c:pt>
                <c:pt idx="38">
                  <c:v>0.44</c:v>
                </c:pt>
                <c:pt idx="39">
                  <c:v>0.53</c:v>
                </c:pt>
                <c:pt idx="40">
                  <c:v>0.76</c:v>
                </c:pt>
                <c:pt idx="41">
                  <c:v>0.65</c:v>
                </c:pt>
                <c:pt idx="42">
                  <c:v>0.61</c:v>
                </c:pt>
                <c:pt idx="43">
                  <c:v>0.75</c:v>
                </c:pt>
                <c:pt idx="44">
                  <c:v>0.56999999999999995</c:v>
                </c:pt>
                <c:pt idx="45">
                  <c:v>0.23</c:v>
                </c:pt>
                <c:pt idx="46">
                  <c:v>0.67</c:v>
                </c:pt>
                <c:pt idx="47">
                  <c:v>0.44</c:v>
                </c:pt>
                <c:pt idx="48">
                  <c:v>0.28000000000000003</c:v>
                </c:pt>
                <c:pt idx="49">
                  <c:v>0.62</c:v>
                </c:pt>
                <c:pt idx="50">
                  <c:v>0.63</c:v>
                </c:pt>
                <c:pt idx="51">
                  <c:v>0.33</c:v>
                </c:pt>
                <c:pt idx="52">
                  <c:v>0.3</c:v>
                </c:pt>
                <c:pt idx="53">
                  <c:v>0.87</c:v>
                </c:pt>
                <c:pt idx="54">
                  <c:v>0.8</c:v>
                </c:pt>
                <c:pt idx="55">
                  <c:v>0.85</c:v>
                </c:pt>
                <c:pt idx="56">
                  <c:v>0.82</c:v>
                </c:pt>
                <c:pt idx="57">
                  <c:v>0.08</c:v>
                </c:pt>
                <c:pt idx="58">
                  <c:v>0.76</c:v>
                </c:pt>
                <c:pt idx="59">
                  <c:v>0.35</c:v>
                </c:pt>
                <c:pt idx="60">
                  <c:v>0.78</c:v>
                </c:pt>
                <c:pt idx="61">
                  <c:v>0.54</c:v>
                </c:pt>
                <c:pt idx="62">
                  <c:v>0.45</c:v>
                </c:pt>
                <c:pt idx="63">
                  <c:v>0.64</c:v>
                </c:pt>
                <c:pt idx="64">
                  <c:v>0.53</c:v>
                </c:pt>
                <c:pt idx="65">
                  <c:v>0.39</c:v>
                </c:pt>
                <c:pt idx="66">
                  <c:v>0.5</c:v>
                </c:pt>
                <c:pt idx="67">
                  <c:v>0</c:v>
                </c:pt>
                <c:pt idx="68">
                  <c:v>0.6</c:v>
                </c:pt>
                <c:pt idx="69">
                  <c:v>0.66</c:v>
                </c:pt>
                <c:pt idx="70">
                  <c:v>0.35</c:v>
                </c:pt>
                <c:pt idx="71">
                  <c:v>0.66</c:v>
                </c:pt>
                <c:pt idx="72">
                  <c:v>0.56000000000000005</c:v>
                </c:pt>
                <c:pt idx="73">
                  <c:v>0.76</c:v>
                </c:pt>
                <c:pt idx="74">
                  <c:v>0.84</c:v>
                </c:pt>
                <c:pt idx="75">
                  <c:v>0.57999999999999996</c:v>
                </c:pt>
                <c:pt idx="76">
                  <c:v>0.18</c:v>
                </c:pt>
                <c:pt idx="77">
                  <c:v>0.85</c:v>
                </c:pt>
                <c:pt idx="78">
                  <c:v>0.73</c:v>
                </c:pt>
                <c:pt idx="79">
                  <c:v>0.67</c:v>
                </c:pt>
                <c:pt idx="80">
                  <c:v>0.6</c:v>
                </c:pt>
                <c:pt idx="81">
                  <c:v>0.43</c:v>
                </c:pt>
                <c:pt idx="82">
                  <c:v>0.16</c:v>
                </c:pt>
                <c:pt idx="83">
                  <c:v>0.51</c:v>
                </c:pt>
                <c:pt idx="84">
                  <c:v>0.28999999999999998</c:v>
                </c:pt>
                <c:pt idx="85">
                  <c:v>0.45</c:v>
                </c:pt>
                <c:pt idx="86">
                  <c:v>0.55000000000000004</c:v>
                </c:pt>
                <c:pt idx="87">
                  <c:v>0.11</c:v>
                </c:pt>
                <c:pt idx="88">
                  <c:v>0.36</c:v>
                </c:pt>
                <c:pt idx="89">
                  <c:v>0.57999999999999996</c:v>
                </c:pt>
                <c:pt idx="90">
                  <c:v>0.52</c:v>
                </c:pt>
                <c:pt idx="91">
                  <c:v>0.4</c:v>
                </c:pt>
                <c:pt idx="92">
                  <c:v>0.62</c:v>
                </c:pt>
                <c:pt idx="93">
                  <c:v>0.71</c:v>
                </c:pt>
                <c:pt idx="94">
                  <c:v>0.35</c:v>
                </c:pt>
                <c:pt idx="95">
                  <c:v>0.78</c:v>
                </c:pt>
                <c:pt idx="96">
                  <c:v>0.31</c:v>
                </c:pt>
                <c:pt idx="97">
                  <c:v>0.38</c:v>
                </c:pt>
                <c:pt idx="98">
                  <c:v>0.43</c:v>
                </c:pt>
                <c:pt idx="99">
                  <c:v>0.59</c:v>
                </c:pt>
                <c:pt idx="100">
                  <c:v>0.28000000000000003</c:v>
                </c:pt>
                <c:pt idx="101">
                  <c:v>0.44</c:v>
                </c:pt>
                <c:pt idx="102">
                  <c:v>0.54</c:v>
                </c:pt>
                <c:pt idx="103">
                  <c:v>0.78</c:v>
                </c:pt>
                <c:pt idx="104">
                  <c:v>0.17</c:v>
                </c:pt>
                <c:pt idx="105">
                  <c:v>0.65</c:v>
                </c:pt>
                <c:pt idx="106">
                  <c:v>0.63</c:v>
                </c:pt>
                <c:pt idx="107">
                  <c:v>0.61</c:v>
                </c:pt>
                <c:pt idx="108">
                  <c:v>0.6</c:v>
                </c:pt>
                <c:pt idx="109">
                  <c:v>0.75</c:v>
                </c:pt>
                <c:pt idx="110">
                  <c:v>0.75</c:v>
                </c:pt>
                <c:pt idx="111">
                  <c:v>0.56999999999999995</c:v>
                </c:pt>
                <c:pt idx="112">
                  <c:v>0.44</c:v>
                </c:pt>
                <c:pt idx="113">
                  <c:v>0.5</c:v>
                </c:pt>
                <c:pt idx="114">
                  <c:v>0.71</c:v>
                </c:pt>
                <c:pt idx="115">
                  <c:v>0.45</c:v>
                </c:pt>
                <c:pt idx="116">
                  <c:v>0.75</c:v>
                </c:pt>
                <c:pt idx="117">
                  <c:v>0.57999999999999996</c:v>
                </c:pt>
                <c:pt idx="118">
                  <c:v>0.73</c:v>
                </c:pt>
                <c:pt idx="119">
                  <c:v>0.75</c:v>
                </c:pt>
                <c:pt idx="120">
                  <c:v>0.83</c:v>
                </c:pt>
                <c:pt idx="121">
                  <c:v>0.5</c:v>
                </c:pt>
                <c:pt idx="122">
                  <c:v>0.8</c:v>
                </c:pt>
                <c:pt idx="123">
                  <c:v>0.54</c:v>
                </c:pt>
                <c:pt idx="124">
                  <c:v>0.34</c:v>
                </c:pt>
                <c:pt idx="125">
                  <c:v>0.6</c:v>
                </c:pt>
                <c:pt idx="126">
                  <c:v>0.9</c:v>
                </c:pt>
                <c:pt idx="127">
                  <c:v>0.48</c:v>
                </c:pt>
                <c:pt idx="128">
                  <c:v>0.14000000000000001</c:v>
                </c:pt>
                <c:pt idx="129">
                  <c:v>0.71</c:v>
                </c:pt>
                <c:pt idx="130">
                  <c:v>0.45</c:v>
                </c:pt>
                <c:pt idx="131">
                  <c:v>0.31</c:v>
                </c:pt>
                <c:pt idx="132">
                  <c:v>0.41</c:v>
                </c:pt>
                <c:pt idx="133">
                  <c:v>0.49</c:v>
                </c:pt>
                <c:pt idx="134">
                  <c:v>0.77</c:v>
                </c:pt>
                <c:pt idx="135">
                  <c:v>0.7</c:v>
                </c:pt>
                <c:pt idx="136">
                  <c:v>0.68</c:v>
                </c:pt>
                <c:pt idx="137">
                  <c:v>0.57999999999999996</c:v>
                </c:pt>
                <c:pt idx="138">
                  <c:v>0.57999999999999996</c:v>
                </c:pt>
                <c:pt idx="139">
                  <c:v>0.14000000000000001</c:v>
                </c:pt>
                <c:pt idx="140">
                  <c:v>0.5</c:v>
                </c:pt>
                <c:pt idx="141">
                  <c:v>0.3</c:v>
                </c:pt>
                <c:pt idx="142">
                  <c:v>0</c:v>
                </c:pt>
                <c:pt idx="143">
                  <c:v>0</c:v>
                </c:pt>
                <c:pt idx="144">
                  <c:v>0.69</c:v>
                </c:pt>
                <c:pt idx="145">
                  <c:v>0.75</c:v>
                </c:pt>
                <c:pt idx="146">
                  <c:v>0.59</c:v>
                </c:pt>
                <c:pt idx="147">
                  <c:v>0.63</c:v>
                </c:pt>
                <c:pt idx="148">
                  <c:v>0.7</c:v>
                </c:pt>
                <c:pt idx="149">
                  <c:v>0.59</c:v>
                </c:pt>
                <c:pt idx="150">
                  <c:v>0.67</c:v>
                </c:pt>
                <c:pt idx="151">
                  <c:v>0.83</c:v>
                </c:pt>
                <c:pt idx="152">
                  <c:v>0.43</c:v>
                </c:pt>
                <c:pt idx="153">
                  <c:v>0.6</c:v>
                </c:pt>
                <c:pt idx="154">
                  <c:v>0.5</c:v>
                </c:pt>
                <c:pt idx="155">
                  <c:v>0.6</c:v>
                </c:pt>
                <c:pt idx="156">
                  <c:v>0.61</c:v>
                </c:pt>
                <c:pt idx="157">
                  <c:v>0.75</c:v>
                </c:pt>
                <c:pt idx="158">
                  <c:v>0.66</c:v>
                </c:pt>
                <c:pt idx="159">
                  <c:v>0.75</c:v>
                </c:pt>
                <c:pt idx="160">
                  <c:v>0.75</c:v>
                </c:pt>
                <c:pt idx="161">
                  <c:v>0.75</c:v>
                </c:pt>
                <c:pt idx="162">
                  <c:v>0.33</c:v>
                </c:pt>
                <c:pt idx="163">
                  <c:v>0.65</c:v>
                </c:pt>
                <c:pt idx="164">
                  <c:v>0.65</c:v>
                </c:pt>
                <c:pt idx="165">
                  <c:v>0.28999999999999998</c:v>
                </c:pt>
                <c:pt idx="166">
                  <c:v>0.8</c:v>
                </c:pt>
                <c:pt idx="167">
                  <c:v>0.33</c:v>
                </c:pt>
                <c:pt idx="168">
                  <c:v>0.16</c:v>
                </c:pt>
                <c:pt idx="169">
                  <c:v>0.08</c:v>
                </c:pt>
                <c:pt idx="170">
                  <c:v>0.56999999999999995</c:v>
                </c:pt>
                <c:pt idx="171">
                  <c:v>0.76</c:v>
                </c:pt>
                <c:pt idx="172">
                  <c:v>0.78</c:v>
                </c:pt>
                <c:pt idx="173">
                  <c:v>0.8</c:v>
                </c:pt>
                <c:pt idx="174">
                  <c:v>0.6</c:v>
                </c:pt>
                <c:pt idx="175">
                  <c:v>0.54</c:v>
                </c:pt>
                <c:pt idx="176">
                  <c:v>0.56999999999999995</c:v>
                </c:pt>
                <c:pt idx="177">
                  <c:v>0.5</c:v>
                </c:pt>
                <c:pt idx="178">
                  <c:v>0.47</c:v>
                </c:pt>
                <c:pt idx="179">
                  <c:v>0.85</c:v>
                </c:pt>
                <c:pt idx="180">
                  <c:v>0.56999999999999995</c:v>
                </c:pt>
                <c:pt idx="181">
                  <c:v>0.32</c:v>
                </c:pt>
                <c:pt idx="182">
                  <c:v>0.35</c:v>
                </c:pt>
                <c:pt idx="183">
                  <c:v>0.25</c:v>
                </c:pt>
                <c:pt idx="184">
                  <c:v>0.56999999999999995</c:v>
                </c:pt>
                <c:pt idx="185">
                  <c:v>0.25</c:v>
                </c:pt>
                <c:pt idx="186">
                  <c:v>0.9</c:v>
                </c:pt>
                <c:pt idx="187">
                  <c:v>0.78</c:v>
                </c:pt>
                <c:pt idx="188">
                  <c:v>0.13</c:v>
                </c:pt>
                <c:pt idx="189">
                  <c:v>0.47</c:v>
                </c:pt>
                <c:pt idx="190">
                  <c:v>0.22</c:v>
                </c:pt>
                <c:pt idx="191">
                  <c:v>0.63</c:v>
                </c:pt>
                <c:pt idx="192">
                  <c:v>0.5</c:v>
                </c:pt>
                <c:pt idx="193">
                  <c:v>0.37</c:v>
                </c:pt>
                <c:pt idx="194">
                  <c:v>0.5</c:v>
                </c:pt>
                <c:pt idx="195">
                  <c:v>0.54</c:v>
                </c:pt>
                <c:pt idx="196">
                  <c:v>0.48</c:v>
                </c:pt>
                <c:pt idx="197">
                  <c:v>0.5</c:v>
                </c:pt>
                <c:pt idx="198">
                  <c:v>0.23</c:v>
                </c:pt>
                <c:pt idx="199">
                  <c:v>0.35</c:v>
                </c:pt>
                <c:pt idx="200">
                  <c:v>0.26</c:v>
                </c:pt>
                <c:pt idx="201">
                  <c:v>0.54</c:v>
                </c:pt>
                <c:pt idx="202">
                  <c:v>0.35</c:v>
                </c:pt>
                <c:pt idx="203">
                  <c:v>0.42</c:v>
                </c:pt>
                <c:pt idx="204">
                  <c:v>0.45</c:v>
                </c:pt>
                <c:pt idx="205">
                  <c:v>0.49</c:v>
                </c:pt>
                <c:pt idx="206">
                  <c:v>0.2</c:v>
                </c:pt>
                <c:pt idx="207">
                  <c:v>0.35</c:v>
                </c:pt>
                <c:pt idx="208">
                  <c:v>0.28999999999999998</c:v>
                </c:pt>
                <c:pt idx="209">
                  <c:v>0.46</c:v>
                </c:pt>
                <c:pt idx="210">
                  <c:v>0.5</c:v>
                </c:pt>
                <c:pt idx="211">
                  <c:v>0.47</c:v>
                </c:pt>
                <c:pt idx="212">
                  <c:v>0.34</c:v>
                </c:pt>
                <c:pt idx="213">
                  <c:v>0.5</c:v>
                </c:pt>
                <c:pt idx="214">
                  <c:v>0.06</c:v>
                </c:pt>
                <c:pt idx="215">
                  <c:v>0.55000000000000004</c:v>
                </c:pt>
                <c:pt idx="216">
                  <c:v>0.46</c:v>
                </c:pt>
                <c:pt idx="217">
                  <c:v>0.43</c:v>
                </c:pt>
                <c:pt idx="218">
                  <c:v>0.45</c:v>
                </c:pt>
                <c:pt idx="219">
                  <c:v>0.54</c:v>
                </c:pt>
                <c:pt idx="220">
                  <c:v>0.34</c:v>
                </c:pt>
                <c:pt idx="221">
                  <c:v>0.53</c:v>
                </c:pt>
                <c:pt idx="222">
                  <c:v>0.45</c:v>
                </c:pt>
                <c:pt idx="223">
                  <c:v>0.51</c:v>
                </c:pt>
                <c:pt idx="224">
                  <c:v>0.6</c:v>
                </c:pt>
                <c:pt idx="225">
                  <c:v>0.28999999999999998</c:v>
                </c:pt>
                <c:pt idx="226">
                  <c:v>0</c:v>
                </c:pt>
                <c:pt idx="227">
                  <c:v>0</c:v>
                </c:pt>
                <c:pt idx="228">
                  <c:v>0.9</c:v>
                </c:pt>
                <c:pt idx="229">
                  <c:v>0.85</c:v>
                </c:pt>
                <c:pt idx="230">
                  <c:v>0.8</c:v>
                </c:pt>
                <c:pt idx="231">
                  <c:v>0.85</c:v>
                </c:pt>
                <c:pt idx="232">
                  <c:v>0.57999999999999996</c:v>
                </c:pt>
                <c:pt idx="233">
                  <c:v>0.88</c:v>
                </c:pt>
                <c:pt idx="234">
                  <c:v>0.4</c:v>
                </c:pt>
                <c:pt idx="235">
                  <c:v>0.73</c:v>
                </c:pt>
                <c:pt idx="236">
                  <c:v>0.41</c:v>
                </c:pt>
                <c:pt idx="237">
                  <c:v>0.56000000000000005</c:v>
                </c:pt>
                <c:pt idx="238">
                  <c:v>0.63</c:v>
                </c:pt>
                <c:pt idx="239">
                  <c:v>0.75</c:v>
                </c:pt>
                <c:pt idx="240">
                  <c:v>0.53</c:v>
                </c:pt>
                <c:pt idx="241">
                  <c:v>0.75</c:v>
                </c:pt>
                <c:pt idx="242">
                  <c:v>0.42</c:v>
                </c:pt>
                <c:pt idx="243">
                  <c:v>0.43</c:v>
                </c:pt>
                <c:pt idx="244">
                  <c:v>0.77</c:v>
                </c:pt>
                <c:pt idx="245">
                  <c:v>0.89</c:v>
                </c:pt>
                <c:pt idx="246">
                  <c:v>0.87</c:v>
                </c:pt>
                <c:pt idx="247">
                  <c:v>0.38</c:v>
                </c:pt>
                <c:pt idx="248">
                  <c:v>0.88</c:v>
                </c:pt>
                <c:pt idx="249">
                  <c:v>0.5</c:v>
                </c:pt>
                <c:pt idx="250">
                  <c:v>0.38</c:v>
                </c:pt>
                <c:pt idx="251">
                  <c:v>0.56999999999999995</c:v>
                </c:pt>
                <c:pt idx="252">
                  <c:v>0.51</c:v>
                </c:pt>
                <c:pt idx="253">
                  <c:v>0.79</c:v>
                </c:pt>
                <c:pt idx="254">
                  <c:v>0.76</c:v>
                </c:pt>
                <c:pt idx="255">
                  <c:v>0.65</c:v>
                </c:pt>
                <c:pt idx="256">
                  <c:v>0.2</c:v>
                </c:pt>
                <c:pt idx="257">
                  <c:v>0.22</c:v>
                </c:pt>
                <c:pt idx="258">
                  <c:v>0.21</c:v>
                </c:pt>
                <c:pt idx="259">
                  <c:v>0.79</c:v>
                </c:pt>
                <c:pt idx="260">
                  <c:v>0.13</c:v>
                </c:pt>
                <c:pt idx="261">
                  <c:v>0.6</c:v>
                </c:pt>
                <c:pt idx="262">
                  <c:v>0.79</c:v>
                </c:pt>
                <c:pt idx="263">
                  <c:v>0.57999999999999996</c:v>
                </c:pt>
                <c:pt idx="264">
                  <c:v>0.13</c:v>
                </c:pt>
                <c:pt idx="265">
                  <c:v>0.13</c:v>
                </c:pt>
                <c:pt idx="266">
                  <c:v>0.27</c:v>
                </c:pt>
                <c:pt idx="267">
                  <c:v>0.88</c:v>
                </c:pt>
                <c:pt idx="268">
                  <c:v>0.6</c:v>
                </c:pt>
                <c:pt idx="269">
                  <c:v>0.28999999999999998</c:v>
                </c:pt>
                <c:pt idx="270">
                  <c:v>0.67</c:v>
                </c:pt>
                <c:pt idx="271">
                  <c:v>0.5</c:v>
                </c:pt>
                <c:pt idx="272">
                  <c:v>0.67</c:v>
                </c:pt>
                <c:pt idx="273">
                  <c:v>0.21</c:v>
                </c:pt>
                <c:pt idx="274">
                  <c:v>0.75</c:v>
                </c:pt>
                <c:pt idx="275">
                  <c:v>0.6</c:v>
                </c:pt>
                <c:pt idx="276">
                  <c:v>0.54</c:v>
                </c:pt>
                <c:pt idx="277">
                  <c:v>0.63</c:v>
                </c:pt>
                <c:pt idx="278">
                  <c:v>0.45</c:v>
                </c:pt>
                <c:pt idx="279">
                  <c:v>0.36</c:v>
                </c:pt>
                <c:pt idx="280">
                  <c:v>0.8</c:v>
                </c:pt>
                <c:pt idx="281">
                  <c:v>0.5</c:v>
                </c:pt>
                <c:pt idx="282">
                  <c:v>0.55000000000000004</c:v>
                </c:pt>
                <c:pt idx="283">
                  <c:v>0.85</c:v>
                </c:pt>
                <c:pt idx="284">
                  <c:v>0.53</c:v>
                </c:pt>
                <c:pt idx="285">
                  <c:v>0.2</c:v>
                </c:pt>
                <c:pt idx="286">
                  <c:v>0.38</c:v>
                </c:pt>
                <c:pt idx="287">
                  <c:v>0.62</c:v>
                </c:pt>
                <c:pt idx="288">
                  <c:v>0.65</c:v>
                </c:pt>
                <c:pt idx="289">
                  <c:v>0.74</c:v>
                </c:pt>
                <c:pt idx="290">
                  <c:v>0.36</c:v>
                </c:pt>
                <c:pt idx="291">
                  <c:v>0.17</c:v>
                </c:pt>
                <c:pt idx="292">
                  <c:v>0.64</c:v>
                </c:pt>
                <c:pt idx="293">
                  <c:v>0.48</c:v>
                </c:pt>
                <c:pt idx="294">
                  <c:v>0.41</c:v>
                </c:pt>
                <c:pt idx="295">
                  <c:v>0.4</c:v>
                </c:pt>
                <c:pt idx="296">
                  <c:v>0.1</c:v>
                </c:pt>
                <c:pt idx="297">
                  <c:v>0.48</c:v>
                </c:pt>
                <c:pt idx="298">
                  <c:v>0.4</c:v>
                </c:pt>
                <c:pt idx="299">
                  <c:v>0.39</c:v>
                </c:pt>
                <c:pt idx="300">
                  <c:v>0.26</c:v>
                </c:pt>
                <c:pt idx="301">
                  <c:v>0.28000000000000003</c:v>
                </c:pt>
                <c:pt idx="302">
                  <c:v>0.16</c:v>
                </c:pt>
                <c:pt idx="303">
                  <c:v>0.48</c:v>
                </c:pt>
                <c:pt idx="304">
                  <c:v>0.38</c:v>
                </c:pt>
                <c:pt idx="305">
                  <c:v>0.48</c:v>
                </c:pt>
                <c:pt idx="306">
                  <c:v>0.39</c:v>
                </c:pt>
                <c:pt idx="307">
                  <c:v>0.79</c:v>
                </c:pt>
                <c:pt idx="308">
                  <c:v>0.26</c:v>
                </c:pt>
                <c:pt idx="309">
                  <c:v>0.38</c:v>
                </c:pt>
                <c:pt idx="310">
                  <c:v>0.28999999999999998</c:v>
                </c:pt>
                <c:pt idx="311">
                  <c:v>0.49</c:v>
                </c:pt>
                <c:pt idx="312">
                  <c:v>0.46</c:v>
                </c:pt>
                <c:pt idx="313">
                  <c:v>0.51</c:v>
                </c:pt>
                <c:pt idx="314">
                  <c:v>0.17</c:v>
                </c:pt>
                <c:pt idx="315">
                  <c:v>0.61</c:v>
                </c:pt>
                <c:pt idx="316">
                  <c:v>0.52</c:v>
                </c:pt>
                <c:pt idx="317">
                  <c:v>0.4</c:v>
                </c:pt>
                <c:pt idx="318">
                  <c:v>0.37</c:v>
                </c:pt>
                <c:pt idx="319">
                  <c:v>0.63</c:v>
                </c:pt>
                <c:pt idx="320">
                  <c:v>0.45</c:v>
                </c:pt>
                <c:pt idx="321">
                  <c:v>0.49</c:v>
                </c:pt>
                <c:pt idx="322">
                  <c:v>0.41</c:v>
                </c:pt>
                <c:pt idx="323">
                  <c:v>0.51</c:v>
                </c:pt>
                <c:pt idx="324">
                  <c:v>0.28000000000000003</c:v>
                </c:pt>
                <c:pt idx="325">
                  <c:v>0.43</c:v>
                </c:pt>
                <c:pt idx="326">
                  <c:v>0.43</c:v>
                </c:pt>
                <c:pt idx="327">
                  <c:v>0.43</c:v>
                </c:pt>
                <c:pt idx="328">
                  <c:v>0.69</c:v>
                </c:pt>
                <c:pt idx="329">
                  <c:v>0.86</c:v>
                </c:pt>
                <c:pt idx="330">
                  <c:v>0.08</c:v>
                </c:pt>
                <c:pt idx="331">
                  <c:v>0.44</c:v>
                </c:pt>
                <c:pt idx="332">
                  <c:v>0.17</c:v>
                </c:pt>
                <c:pt idx="333">
                  <c:v>0.28999999999999998</c:v>
                </c:pt>
                <c:pt idx="334">
                  <c:v>0.62</c:v>
                </c:pt>
                <c:pt idx="335">
                  <c:v>0.48</c:v>
                </c:pt>
                <c:pt idx="336">
                  <c:v>0.38</c:v>
                </c:pt>
                <c:pt idx="337">
                  <c:v>0.59</c:v>
                </c:pt>
                <c:pt idx="338">
                  <c:v>0.46</c:v>
                </c:pt>
                <c:pt idx="339">
                  <c:v>0.5</c:v>
                </c:pt>
                <c:pt idx="340">
                  <c:v>0</c:v>
                </c:pt>
                <c:pt idx="341">
                  <c:v>0.43</c:v>
                </c:pt>
                <c:pt idx="342">
                  <c:v>0.33</c:v>
                </c:pt>
                <c:pt idx="343">
                  <c:v>0.38</c:v>
                </c:pt>
                <c:pt idx="344">
                  <c:v>0.7</c:v>
                </c:pt>
                <c:pt idx="345">
                  <c:v>0.25</c:v>
                </c:pt>
                <c:pt idx="346">
                  <c:v>0.64</c:v>
                </c:pt>
                <c:pt idx="347">
                  <c:v>0.8</c:v>
                </c:pt>
                <c:pt idx="348">
                  <c:v>0.7</c:v>
                </c:pt>
                <c:pt idx="349">
                  <c:v>0.86</c:v>
                </c:pt>
                <c:pt idx="350">
                  <c:v>0.77</c:v>
                </c:pt>
                <c:pt idx="351">
                  <c:v>0.55000000000000004</c:v>
                </c:pt>
                <c:pt idx="352">
                  <c:v>0.64</c:v>
                </c:pt>
                <c:pt idx="353">
                  <c:v>0.44</c:v>
                </c:pt>
                <c:pt idx="354">
                  <c:v>0.67</c:v>
                </c:pt>
                <c:pt idx="355">
                  <c:v>0.85</c:v>
                </c:pt>
                <c:pt idx="356">
                  <c:v>0.73</c:v>
                </c:pt>
                <c:pt idx="357">
                  <c:v>0.32</c:v>
                </c:pt>
                <c:pt idx="358">
                  <c:v>0.7</c:v>
                </c:pt>
                <c:pt idx="359">
                  <c:v>0.83</c:v>
                </c:pt>
                <c:pt idx="360">
                  <c:v>0.38</c:v>
                </c:pt>
                <c:pt idx="361">
                  <c:v>0.63</c:v>
                </c:pt>
                <c:pt idx="362">
                  <c:v>0.71</c:v>
                </c:pt>
                <c:pt idx="363">
                  <c:v>0.71</c:v>
                </c:pt>
                <c:pt idx="364">
                  <c:v>0.48</c:v>
                </c:pt>
                <c:pt idx="365">
                  <c:v>0.65</c:v>
                </c:pt>
                <c:pt idx="366">
                  <c:v>0.25</c:v>
                </c:pt>
                <c:pt idx="367">
                  <c:v>0.35</c:v>
                </c:pt>
                <c:pt idx="368">
                  <c:v>0.57999999999999996</c:v>
                </c:pt>
                <c:pt idx="369">
                  <c:v>0.59</c:v>
                </c:pt>
                <c:pt idx="370">
                  <c:v>0.68</c:v>
                </c:pt>
                <c:pt idx="371">
                  <c:v>0.55000000000000004</c:v>
                </c:pt>
                <c:pt idx="372">
                  <c:v>0.6</c:v>
                </c:pt>
                <c:pt idx="373">
                  <c:v>0.7</c:v>
                </c:pt>
                <c:pt idx="374">
                  <c:v>0.36</c:v>
                </c:pt>
                <c:pt idx="375">
                  <c:v>0.53</c:v>
                </c:pt>
                <c:pt idx="376">
                  <c:v>0.46</c:v>
                </c:pt>
                <c:pt idx="377">
                  <c:v>0.59</c:v>
                </c:pt>
                <c:pt idx="378">
                  <c:v>0.63</c:v>
                </c:pt>
                <c:pt idx="379">
                  <c:v>0.5</c:v>
                </c:pt>
                <c:pt idx="380">
                  <c:v>0.28000000000000003</c:v>
                </c:pt>
                <c:pt idx="381">
                  <c:v>0.28000000000000003</c:v>
                </c:pt>
                <c:pt idx="382">
                  <c:v>0.28000000000000003</c:v>
                </c:pt>
                <c:pt idx="383">
                  <c:v>0.19</c:v>
                </c:pt>
                <c:pt idx="384">
                  <c:v>0.25</c:v>
                </c:pt>
                <c:pt idx="385">
                  <c:v>0.73</c:v>
                </c:pt>
                <c:pt idx="386">
                  <c:v>0.6</c:v>
                </c:pt>
                <c:pt idx="387">
                  <c:v>0.21</c:v>
                </c:pt>
                <c:pt idx="388">
                  <c:v>0.25</c:v>
                </c:pt>
                <c:pt idx="389">
                  <c:v>0.25</c:v>
                </c:pt>
                <c:pt idx="390">
                  <c:v>0.43</c:v>
                </c:pt>
                <c:pt idx="391">
                  <c:v>0.5</c:v>
                </c:pt>
                <c:pt idx="392">
                  <c:v>0.8</c:v>
                </c:pt>
                <c:pt idx="393">
                  <c:v>0.7</c:v>
                </c:pt>
                <c:pt idx="394">
                  <c:v>0.9</c:v>
                </c:pt>
                <c:pt idx="395">
                  <c:v>0.38</c:v>
                </c:pt>
                <c:pt idx="396">
                  <c:v>0.19</c:v>
                </c:pt>
                <c:pt idx="397">
                  <c:v>0.62</c:v>
                </c:pt>
                <c:pt idx="398">
                  <c:v>0.76</c:v>
                </c:pt>
                <c:pt idx="399">
                  <c:v>0.77</c:v>
                </c:pt>
                <c:pt idx="400">
                  <c:v>0.06</c:v>
                </c:pt>
                <c:pt idx="401">
                  <c:v>0.22</c:v>
                </c:pt>
                <c:pt idx="402">
                  <c:v>0.38</c:v>
                </c:pt>
                <c:pt idx="403">
                  <c:v>0.68</c:v>
                </c:pt>
                <c:pt idx="404">
                  <c:v>0.22</c:v>
                </c:pt>
                <c:pt idx="405">
                  <c:v>0.18</c:v>
                </c:pt>
                <c:pt idx="406">
                  <c:v>0.14000000000000001</c:v>
                </c:pt>
                <c:pt idx="407">
                  <c:v>0.21</c:v>
                </c:pt>
                <c:pt idx="408">
                  <c:v>0.44</c:v>
                </c:pt>
                <c:pt idx="409">
                  <c:v>0.4</c:v>
                </c:pt>
                <c:pt idx="410">
                  <c:v>0.82</c:v>
                </c:pt>
                <c:pt idx="411">
                  <c:v>0.74</c:v>
                </c:pt>
                <c:pt idx="412">
                  <c:v>0.7</c:v>
                </c:pt>
                <c:pt idx="413">
                  <c:v>0.14000000000000001</c:v>
                </c:pt>
                <c:pt idx="414">
                  <c:v>0.46</c:v>
                </c:pt>
                <c:pt idx="415">
                  <c:v>0.9</c:v>
                </c:pt>
                <c:pt idx="416">
                  <c:v>0.54</c:v>
                </c:pt>
                <c:pt idx="417">
                  <c:v>0.42</c:v>
                </c:pt>
                <c:pt idx="418">
                  <c:v>0.5</c:v>
                </c:pt>
                <c:pt idx="419">
                  <c:v>0.6</c:v>
                </c:pt>
                <c:pt idx="420">
                  <c:v>0.06</c:v>
                </c:pt>
                <c:pt idx="421">
                  <c:v>0.52</c:v>
                </c:pt>
                <c:pt idx="422">
                  <c:v>0.55000000000000004</c:v>
                </c:pt>
                <c:pt idx="423">
                  <c:v>0.33</c:v>
                </c:pt>
                <c:pt idx="424">
                  <c:v>0.06</c:v>
                </c:pt>
                <c:pt idx="425">
                  <c:v>0.83</c:v>
                </c:pt>
                <c:pt idx="426">
                  <c:v>0.63</c:v>
                </c:pt>
                <c:pt idx="427">
                  <c:v>0.7</c:v>
                </c:pt>
                <c:pt idx="428">
                  <c:v>0.39</c:v>
                </c:pt>
                <c:pt idx="429">
                  <c:v>0.56999999999999995</c:v>
                </c:pt>
                <c:pt idx="430">
                  <c:v>0.59</c:v>
                </c:pt>
                <c:pt idx="431">
                  <c:v>0.43</c:v>
                </c:pt>
                <c:pt idx="432">
                  <c:v>0.62</c:v>
                </c:pt>
                <c:pt idx="433">
                  <c:v>0.4</c:v>
                </c:pt>
                <c:pt idx="434">
                  <c:v>0.75</c:v>
                </c:pt>
                <c:pt idx="435">
                  <c:v>0.4</c:v>
                </c:pt>
                <c:pt idx="436">
                  <c:v>0.64</c:v>
                </c:pt>
                <c:pt idx="437">
                  <c:v>0.15</c:v>
                </c:pt>
                <c:pt idx="438">
                  <c:v>0.56000000000000005</c:v>
                </c:pt>
                <c:pt idx="439">
                  <c:v>0.53</c:v>
                </c:pt>
                <c:pt idx="440">
                  <c:v>0.76</c:v>
                </c:pt>
                <c:pt idx="441">
                  <c:v>0.57999999999999996</c:v>
                </c:pt>
                <c:pt idx="442">
                  <c:v>0.48</c:v>
                </c:pt>
                <c:pt idx="443">
                  <c:v>0.8</c:v>
                </c:pt>
                <c:pt idx="444">
                  <c:v>0.79</c:v>
                </c:pt>
                <c:pt idx="445">
                  <c:v>0.73</c:v>
                </c:pt>
                <c:pt idx="446">
                  <c:v>0.38</c:v>
                </c:pt>
                <c:pt idx="447">
                  <c:v>0.4</c:v>
                </c:pt>
                <c:pt idx="448">
                  <c:v>0.48</c:v>
                </c:pt>
                <c:pt idx="449">
                  <c:v>0.53</c:v>
                </c:pt>
                <c:pt idx="450">
                  <c:v>0.4</c:v>
                </c:pt>
                <c:pt idx="451">
                  <c:v>0.65</c:v>
                </c:pt>
                <c:pt idx="452">
                  <c:v>0.21</c:v>
                </c:pt>
                <c:pt idx="453">
                  <c:v>0.34</c:v>
                </c:pt>
                <c:pt idx="454">
                  <c:v>0.42</c:v>
                </c:pt>
                <c:pt idx="455">
                  <c:v>0.45</c:v>
                </c:pt>
                <c:pt idx="456">
                  <c:v>0.24</c:v>
                </c:pt>
                <c:pt idx="457">
                  <c:v>0.46</c:v>
                </c:pt>
                <c:pt idx="458">
                  <c:v>0.37</c:v>
                </c:pt>
                <c:pt idx="459">
                  <c:v>0.65</c:v>
                </c:pt>
                <c:pt idx="460">
                  <c:v>0.51</c:v>
                </c:pt>
                <c:pt idx="461">
                  <c:v>0.18</c:v>
                </c:pt>
                <c:pt idx="462">
                  <c:v>0.36</c:v>
                </c:pt>
                <c:pt idx="463">
                  <c:v>0.62</c:v>
                </c:pt>
                <c:pt idx="464">
                  <c:v>0.32</c:v>
                </c:pt>
                <c:pt idx="465">
                  <c:v>0.47</c:v>
                </c:pt>
                <c:pt idx="466">
                  <c:v>0.49</c:v>
                </c:pt>
                <c:pt idx="467">
                  <c:v>0.49</c:v>
                </c:pt>
                <c:pt idx="468">
                  <c:v>0.55000000000000004</c:v>
                </c:pt>
                <c:pt idx="469">
                  <c:v>0.74</c:v>
                </c:pt>
                <c:pt idx="470">
                  <c:v>0.6</c:v>
                </c:pt>
                <c:pt idx="471">
                  <c:v>0.53</c:v>
                </c:pt>
                <c:pt idx="472">
                  <c:v>0.11</c:v>
                </c:pt>
                <c:pt idx="473">
                  <c:v>0.13</c:v>
                </c:pt>
                <c:pt idx="474">
                  <c:v>0.49</c:v>
                </c:pt>
                <c:pt idx="475">
                  <c:v>0.53</c:v>
                </c:pt>
                <c:pt idx="476">
                  <c:v>0.55000000000000004</c:v>
                </c:pt>
                <c:pt idx="477">
                  <c:v>0.37</c:v>
                </c:pt>
                <c:pt idx="478">
                  <c:v>0.24</c:v>
                </c:pt>
                <c:pt idx="479">
                  <c:v>0.21</c:v>
                </c:pt>
                <c:pt idx="480">
                  <c:v>0.48</c:v>
                </c:pt>
                <c:pt idx="481">
                  <c:v>0.28000000000000003</c:v>
                </c:pt>
                <c:pt idx="482">
                  <c:v>0.5</c:v>
                </c:pt>
                <c:pt idx="483">
                  <c:v>0.35</c:v>
                </c:pt>
                <c:pt idx="484">
                  <c:v>0.53</c:v>
                </c:pt>
                <c:pt idx="485">
                  <c:v>0.38</c:v>
                </c:pt>
                <c:pt idx="486">
                  <c:v>0.41</c:v>
                </c:pt>
                <c:pt idx="487">
                  <c:v>0.28999999999999998</c:v>
                </c:pt>
                <c:pt idx="488">
                  <c:v>0.55000000000000004</c:v>
                </c:pt>
                <c:pt idx="489">
                  <c:v>0.51</c:v>
                </c:pt>
                <c:pt idx="490">
                  <c:v>0.45</c:v>
                </c:pt>
                <c:pt idx="491">
                  <c:v>0.26</c:v>
                </c:pt>
                <c:pt idx="492">
                  <c:v>0.49</c:v>
                </c:pt>
                <c:pt idx="493">
                  <c:v>0.12</c:v>
                </c:pt>
                <c:pt idx="494">
                  <c:v>0.17</c:v>
                </c:pt>
                <c:pt idx="495">
                  <c:v>0.59</c:v>
                </c:pt>
                <c:pt idx="496">
                  <c:v>0.26</c:v>
                </c:pt>
                <c:pt idx="497">
                  <c:v>0</c:v>
                </c:pt>
                <c:pt idx="498">
                  <c:v>0</c:v>
                </c:pt>
                <c:pt idx="499">
                  <c:v>0.65</c:v>
                </c:pt>
                <c:pt idx="500">
                  <c:v>0.6</c:v>
                </c:pt>
                <c:pt idx="501">
                  <c:v>0.6</c:v>
                </c:pt>
                <c:pt idx="502">
                  <c:v>0.57999999999999996</c:v>
                </c:pt>
                <c:pt idx="503">
                  <c:v>0.43</c:v>
                </c:pt>
                <c:pt idx="504">
                  <c:v>0.62</c:v>
                </c:pt>
                <c:pt idx="505">
                  <c:v>0.42</c:v>
                </c:pt>
                <c:pt idx="506">
                  <c:v>0.6</c:v>
                </c:pt>
                <c:pt idx="507">
                  <c:v>0.6</c:v>
                </c:pt>
                <c:pt idx="508">
                  <c:v>0.65</c:v>
                </c:pt>
                <c:pt idx="509">
                  <c:v>0.8</c:v>
                </c:pt>
                <c:pt idx="510">
                  <c:v>0.52</c:v>
                </c:pt>
                <c:pt idx="511">
                  <c:v>0.63</c:v>
                </c:pt>
                <c:pt idx="512">
                  <c:v>0.6</c:v>
                </c:pt>
                <c:pt idx="513">
                  <c:v>0.47</c:v>
                </c:pt>
                <c:pt idx="514">
                  <c:v>0.53</c:v>
                </c:pt>
                <c:pt idx="515">
                  <c:v>0.53</c:v>
                </c:pt>
                <c:pt idx="516">
                  <c:v>0.64</c:v>
                </c:pt>
                <c:pt idx="517">
                  <c:v>0.54</c:v>
                </c:pt>
                <c:pt idx="518">
                  <c:v>0.57999999999999996</c:v>
                </c:pt>
                <c:pt idx="519">
                  <c:v>0.64</c:v>
                </c:pt>
                <c:pt idx="520">
                  <c:v>0.56999999999999995</c:v>
                </c:pt>
                <c:pt idx="521">
                  <c:v>0.15</c:v>
                </c:pt>
                <c:pt idx="522">
                  <c:v>0.65</c:v>
                </c:pt>
                <c:pt idx="523">
                  <c:v>0.47</c:v>
                </c:pt>
                <c:pt idx="524">
                  <c:v>0.55000000000000004</c:v>
                </c:pt>
                <c:pt idx="525">
                  <c:v>0.28000000000000003</c:v>
                </c:pt>
                <c:pt idx="526">
                  <c:v>0.5</c:v>
                </c:pt>
                <c:pt idx="527">
                  <c:v>0.5</c:v>
                </c:pt>
                <c:pt idx="528">
                  <c:v>0.54</c:v>
                </c:pt>
                <c:pt idx="529">
                  <c:v>0.52</c:v>
                </c:pt>
                <c:pt idx="530">
                  <c:v>0.4</c:v>
                </c:pt>
                <c:pt idx="531">
                  <c:v>0.61</c:v>
                </c:pt>
                <c:pt idx="532">
                  <c:v>0.78</c:v>
                </c:pt>
                <c:pt idx="533">
                  <c:v>0.11</c:v>
                </c:pt>
                <c:pt idx="534">
                  <c:v>0.62</c:v>
                </c:pt>
                <c:pt idx="535">
                  <c:v>0.4</c:v>
                </c:pt>
                <c:pt idx="536">
                  <c:v>0.65</c:v>
                </c:pt>
                <c:pt idx="537">
                  <c:v>0.28999999999999998</c:v>
                </c:pt>
                <c:pt idx="538">
                  <c:v>0.28000000000000003</c:v>
                </c:pt>
                <c:pt idx="539">
                  <c:v>0.32</c:v>
                </c:pt>
                <c:pt idx="540">
                  <c:v>0.23</c:v>
                </c:pt>
                <c:pt idx="541">
                  <c:v>0.24</c:v>
                </c:pt>
                <c:pt idx="542">
                  <c:v>0.5</c:v>
                </c:pt>
                <c:pt idx="543">
                  <c:v>0.18</c:v>
                </c:pt>
                <c:pt idx="544">
                  <c:v>0.65</c:v>
                </c:pt>
                <c:pt idx="545">
                  <c:v>0.28000000000000003</c:v>
                </c:pt>
                <c:pt idx="546">
                  <c:v>0.62</c:v>
                </c:pt>
                <c:pt idx="547">
                  <c:v>0.3</c:v>
                </c:pt>
                <c:pt idx="548">
                  <c:v>0.27</c:v>
                </c:pt>
                <c:pt idx="549">
                  <c:v>0.32</c:v>
                </c:pt>
                <c:pt idx="550">
                  <c:v>0.6</c:v>
                </c:pt>
                <c:pt idx="551">
                  <c:v>0.28000000000000003</c:v>
                </c:pt>
                <c:pt idx="552">
                  <c:v>0.27</c:v>
                </c:pt>
                <c:pt idx="553">
                  <c:v>0.62</c:v>
                </c:pt>
                <c:pt idx="554">
                  <c:v>0.28000000000000003</c:v>
                </c:pt>
                <c:pt idx="555">
                  <c:v>0.6</c:v>
                </c:pt>
                <c:pt idx="556">
                  <c:v>0.28000000000000003</c:v>
                </c:pt>
                <c:pt idx="557">
                  <c:v>0.26</c:v>
                </c:pt>
                <c:pt idx="558">
                  <c:v>0.18</c:v>
                </c:pt>
                <c:pt idx="559">
                  <c:v>0.6</c:v>
                </c:pt>
                <c:pt idx="560">
                  <c:v>0.81</c:v>
                </c:pt>
                <c:pt idx="561">
                  <c:v>0.3</c:v>
                </c:pt>
                <c:pt idx="562">
                  <c:v>0.28000000000000003</c:v>
                </c:pt>
                <c:pt idx="563">
                  <c:v>0.62</c:v>
                </c:pt>
                <c:pt idx="564">
                  <c:v>0.19</c:v>
                </c:pt>
                <c:pt idx="565">
                  <c:v>0.54</c:v>
                </c:pt>
                <c:pt idx="566">
                  <c:v>0.28000000000000003</c:v>
                </c:pt>
                <c:pt idx="567">
                  <c:v>0.26</c:v>
                </c:pt>
                <c:pt idx="568">
                  <c:v>0.04</c:v>
                </c:pt>
                <c:pt idx="569">
                  <c:v>0.19</c:v>
                </c:pt>
                <c:pt idx="570">
                  <c:v>0.32</c:v>
                </c:pt>
                <c:pt idx="571">
                  <c:v>0.5</c:v>
                </c:pt>
                <c:pt idx="572">
                  <c:v>0.32</c:v>
                </c:pt>
                <c:pt idx="573">
                  <c:v>0.19</c:v>
                </c:pt>
                <c:pt idx="574">
                  <c:v>0.8</c:v>
                </c:pt>
                <c:pt idx="575">
                  <c:v>0.69</c:v>
                </c:pt>
                <c:pt idx="576">
                  <c:v>0.74</c:v>
                </c:pt>
                <c:pt idx="577">
                  <c:v>0.35</c:v>
                </c:pt>
                <c:pt idx="578">
                  <c:v>0.19</c:v>
                </c:pt>
                <c:pt idx="579">
                  <c:v>0.56999999999999995</c:v>
                </c:pt>
                <c:pt idx="580">
                  <c:v>0.53</c:v>
                </c:pt>
                <c:pt idx="581">
                  <c:v>0.74</c:v>
                </c:pt>
                <c:pt idx="582">
                  <c:v>0.43</c:v>
                </c:pt>
                <c:pt idx="583">
                  <c:v>0.32</c:v>
                </c:pt>
                <c:pt idx="584">
                  <c:v>0.21</c:v>
                </c:pt>
                <c:pt idx="585">
                  <c:v>0.56999999999999995</c:v>
                </c:pt>
                <c:pt idx="586">
                  <c:v>0.17</c:v>
                </c:pt>
                <c:pt idx="587">
                  <c:v>0.82</c:v>
                </c:pt>
                <c:pt idx="588">
                  <c:v>0.28000000000000003</c:v>
                </c:pt>
                <c:pt idx="589">
                  <c:v>0.63</c:v>
                </c:pt>
                <c:pt idx="590">
                  <c:v>0.65</c:v>
                </c:pt>
                <c:pt idx="591">
                  <c:v>0.69</c:v>
                </c:pt>
                <c:pt idx="592">
                  <c:v>0.9</c:v>
                </c:pt>
                <c:pt idx="593">
                  <c:v>0.5</c:v>
                </c:pt>
                <c:pt idx="594">
                  <c:v>0.65</c:v>
                </c:pt>
                <c:pt idx="595">
                  <c:v>0.62</c:v>
                </c:pt>
                <c:pt idx="596">
                  <c:v>0.69</c:v>
                </c:pt>
                <c:pt idx="597">
                  <c:v>0.66</c:v>
                </c:pt>
                <c:pt idx="598">
                  <c:v>0.64</c:v>
                </c:pt>
                <c:pt idx="599">
                  <c:v>0.28000000000000003</c:v>
                </c:pt>
                <c:pt idx="600">
                  <c:v>0.75</c:v>
                </c:pt>
                <c:pt idx="601">
                  <c:v>0.47</c:v>
                </c:pt>
                <c:pt idx="602">
                  <c:v>0.73</c:v>
                </c:pt>
                <c:pt idx="603">
                  <c:v>0.71</c:v>
                </c:pt>
                <c:pt idx="604">
                  <c:v>0.75</c:v>
                </c:pt>
                <c:pt idx="605">
                  <c:v>0.55000000000000004</c:v>
                </c:pt>
                <c:pt idx="606">
                  <c:v>0.28000000000000003</c:v>
                </c:pt>
                <c:pt idx="607">
                  <c:v>0.3</c:v>
                </c:pt>
                <c:pt idx="608">
                  <c:v>0.8</c:v>
                </c:pt>
                <c:pt idx="609">
                  <c:v>0.66</c:v>
                </c:pt>
                <c:pt idx="610">
                  <c:v>0.51</c:v>
                </c:pt>
                <c:pt idx="611">
                  <c:v>0.7</c:v>
                </c:pt>
                <c:pt idx="612">
                  <c:v>0.6</c:v>
                </c:pt>
                <c:pt idx="613">
                  <c:v>0.62</c:v>
                </c:pt>
                <c:pt idx="614">
                  <c:v>0.11</c:v>
                </c:pt>
                <c:pt idx="615">
                  <c:v>0.64</c:v>
                </c:pt>
                <c:pt idx="616">
                  <c:v>0.22</c:v>
                </c:pt>
                <c:pt idx="617">
                  <c:v>0.69</c:v>
                </c:pt>
                <c:pt idx="618">
                  <c:v>0.38</c:v>
                </c:pt>
                <c:pt idx="619">
                  <c:v>0.18</c:v>
                </c:pt>
                <c:pt idx="620">
                  <c:v>0.57999999999999996</c:v>
                </c:pt>
                <c:pt idx="621">
                  <c:v>0.65</c:v>
                </c:pt>
                <c:pt idx="622">
                  <c:v>0.5</c:v>
                </c:pt>
                <c:pt idx="623">
                  <c:v>0.66</c:v>
                </c:pt>
                <c:pt idx="624">
                  <c:v>0.23</c:v>
                </c:pt>
                <c:pt idx="625">
                  <c:v>0.38</c:v>
                </c:pt>
                <c:pt idx="626">
                  <c:v>0.57999999999999996</c:v>
                </c:pt>
                <c:pt idx="627">
                  <c:v>0.6</c:v>
                </c:pt>
                <c:pt idx="628">
                  <c:v>0.16</c:v>
                </c:pt>
                <c:pt idx="629">
                  <c:v>0.5</c:v>
                </c:pt>
                <c:pt idx="630">
                  <c:v>0.75</c:v>
                </c:pt>
                <c:pt idx="631">
                  <c:v>0.76</c:v>
                </c:pt>
                <c:pt idx="632">
                  <c:v>0.69</c:v>
                </c:pt>
                <c:pt idx="633">
                  <c:v>0.25</c:v>
                </c:pt>
                <c:pt idx="634">
                  <c:v>0.48</c:v>
                </c:pt>
                <c:pt idx="635">
                  <c:v>0.62</c:v>
                </c:pt>
                <c:pt idx="636">
                  <c:v>0.1</c:v>
                </c:pt>
                <c:pt idx="637">
                  <c:v>0.75</c:v>
                </c:pt>
                <c:pt idx="638">
                  <c:v>0.5</c:v>
                </c:pt>
                <c:pt idx="639">
                  <c:v>0.54</c:v>
                </c:pt>
                <c:pt idx="640">
                  <c:v>0.6</c:v>
                </c:pt>
                <c:pt idx="641">
                  <c:v>0.5</c:v>
                </c:pt>
                <c:pt idx="642">
                  <c:v>0.11</c:v>
                </c:pt>
                <c:pt idx="643">
                  <c:v>0.56000000000000005</c:v>
                </c:pt>
                <c:pt idx="644">
                  <c:v>0.8</c:v>
                </c:pt>
                <c:pt idx="645">
                  <c:v>0.25</c:v>
                </c:pt>
                <c:pt idx="646">
                  <c:v>0.56000000000000005</c:v>
                </c:pt>
                <c:pt idx="647">
                  <c:v>0.41</c:v>
                </c:pt>
                <c:pt idx="648">
                  <c:v>0.61</c:v>
                </c:pt>
                <c:pt idx="649">
                  <c:v>0.59</c:v>
                </c:pt>
                <c:pt idx="650">
                  <c:v>0.4</c:v>
                </c:pt>
                <c:pt idx="651">
                  <c:v>0.6</c:v>
                </c:pt>
                <c:pt idx="652">
                  <c:v>0.44</c:v>
                </c:pt>
                <c:pt idx="653">
                  <c:v>0.61</c:v>
                </c:pt>
                <c:pt idx="654">
                  <c:v>0.34</c:v>
                </c:pt>
                <c:pt idx="655">
                  <c:v>0.36</c:v>
                </c:pt>
                <c:pt idx="656">
                  <c:v>0.14000000000000001</c:v>
                </c:pt>
                <c:pt idx="657">
                  <c:v>0.11</c:v>
                </c:pt>
                <c:pt idx="658">
                  <c:v>0.4</c:v>
                </c:pt>
                <c:pt idx="659">
                  <c:v>0</c:v>
                </c:pt>
                <c:pt idx="660">
                  <c:v>0.33</c:v>
                </c:pt>
                <c:pt idx="661">
                  <c:v>0.41</c:v>
                </c:pt>
                <c:pt idx="662">
                  <c:v>0.62</c:v>
                </c:pt>
                <c:pt idx="663">
                  <c:v>0.47</c:v>
                </c:pt>
                <c:pt idx="664">
                  <c:v>0.2</c:v>
                </c:pt>
                <c:pt idx="665">
                  <c:v>0.48</c:v>
                </c:pt>
                <c:pt idx="666">
                  <c:v>0.28999999999999998</c:v>
                </c:pt>
                <c:pt idx="667">
                  <c:v>0.26</c:v>
                </c:pt>
                <c:pt idx="668">
                  <c:v>0.33</c:v>
                </c:pt>
                <c:pt idx="669">
                  <c:v>0.59</c:v>
                </c:pt>
                <c:pt idx="670">
                  <c:v>0.48</c:v>
                </c:pt>
                <c:pt idx="671">
                  <c:v>0.41</c:v>
                </c:pt>
                <c:pt idx="672">
                  <c:v>0.18</c:v>
                </c:pt>
                <c:pt idx="673">
                  <c:v>0.55000000000000004</c:v>
                </c:pt>
                <c:pt idx="674">
                  <c:v>0.47</c:v>
                </c:pt>
                <c:pt idx="675">
                  <c:v>0.47</c:v>
                </c:pt>
                <c:pt idx="676">
                  <c:v>0.6</c:v>
                </c:pt>
                <c:pt idx="677">
                  <c:v>0.64</c:v>
                </c:pt>
                <c:pt idx="678">
                  <c:v>0.35</c:v>
                </c:pt>
                <c:pt idx="679">
                  <c:v>0.15</c:v>
                </c:pt>
                <c:pt idx="680">
                  <c:v>0.37</c:v>
                </c:pt>
                <c:pt idx="681">
                  <c:v>0.53</c:v>
                </c:pt>
                <c:pt idx="682">
                  <c:v>0.27</c:v>
                </c:pt>
                <c:pt idx="683">
                  <c:v>0.2</c:v>
                </c:pt>
                <c:pt idx="684">
                  <c:v>0.04</c:v>
                </c:pt>
                <c:pt idx="685">
                  <c:v>0.38</c:v>
                </c:pt>
                <c:pt idx="686">
                  <c:v>0.33</c:v>
                </c:pt>
                <c:pt idx="687">
                  <c:v>7.0000000000000007E-2</c:v>
                </c:pt>
                <c:pt idx="688">
                  <c:v>0.55000000000000004</c:v>
                </c:pt>
                <c:pt idx="689">
                  <c:v>0.41</c:v>
                </c:pt>
                <c:pt idx="690">
                  <c:v>0.15</c:v>
                </c:pt>
                <c:pt idx="691">
                  <c:v>0.18</c:v>
                </c:pt>
                <c:pt idx="692">
                  <c:v>0.41</c:v>
                </c:pt>
                <c:pt idx="693">
                  <c:v>0.14000000000000001</c:v>
                </c:pt>
                <c:pt idx="694">
                  <c:v>0.56999999999999995</c:v>
                </c:pt>
                <c:pt idx="695">
                  <c:v>0.5</c:v>
                </c:pt>
                <c:pt idx="696">
                  <c:v>0.38</c:v>
                </c:pt>
                <c:pt idx="697">
                  <c:v>0.52</c:v>
                </c:pt>
                <c:pt idx="698">
                  <c:v>0.03</c:v>
                </c:pt>
                <c:pt idx="699">
                  <c:v>0.45</c:v>
                </c:pt>
                <c:pt idx="700">
                  <c:v>0.68</c:v>
                </c:pt>
                <c:pt idx="701">
                  <c:v>0.27</c:v>
                </c:pt>
                <c:pt idx="702">
                  <c:v>0.55000000000000004</c:v>
                </c:pt>
                <c:pt idx="703">
                  <c:v>0.18</c:v>
                </c:pt>
                <c:pt idx="704">
                  <c:v>0.37</c:v>
                </c:pt>
                <c:pt idx="705">
                  <c:v>0.6</c:v>
                </c:pt>
                <c:pt idx="706">
                  <c:v>0.41</c:v>
                </c:pt>
                <c:pt idx="707">
                  <c:v>0.38</c:v>
                </c:pt>
                <c:pt idx="708">
                  <c:v>0.33</c:v>
                </c:pt>
                <c:pt idx="709">
                  <c:v>0.56999999999999995</c:v>
                </c:pt>
                <c:pt idx="710">
                  <c:v>0.54</c:v>
                </c:pt>
                <c:pt idx="711">
                  <c:v>0.46</c:v>
                </c:pt>
                <c:pt idx="712">
                  <c:v>0.5</c:v>
                </c:pt>
                <c:pt idx="713">
                  <c:v>0.35</c:v>
                </c:pt>
                <c:pt idx="714">
                  <c:v>0.59</c:v>
                </c:pt>
                <c:pt idx="715">
                  <c:v>0.11</c:v>
                </c:pt>
                <c:pt idx="716">
                  <c:v>0.37</c:v>
                </c:pt>
                <c:pt idx="717">
                  <c:v>0.4</c:v>
                </c:pt>
                <c:pt idx="718">
                  <c:v>0.5</c:v>
                </c:pt>
                <c:pt idx="719">
                  <c:v>0.56999999999999995</c:v>
                </c:pt>
                <c:pt idx="720">
                  <c:v>0.3</c:v>
                </c:pt>
                <c:pt idx="721">
                  <c:v>0.25</c:v>
                </c:pt>
                <c:pt idx="722">
                  <c:v>0</c:v>
                </c:pt>
                <c:pt idx="723">
                  <c:v>0</c:v>
                </c:pt>
                <c:pt idx="724">
                  <c:v>0.64</c:v>
                </c:pt>
                <c:pt idx="725">
                  <c:v>0.53</c:v>
                </c:pt>
                <c:pt idx="726">
                  <c:v>0.61</c:v>
                </c:pt>
                <c:pt idx="727">
                  <c:v>0.5</c:v>
                </c:pt>
                <c:pt idx="728">
                  <c:v>0.63</c:v>
                </c:pt>
                <c:pt idx="729">
                  <c:v>0.61</c:v>
                </c:pt>
                <c:pt idx="730">
                  <c:v>0.44</c:v>
                </c:pt>
                <c:pt idx="731">
                  <c:v>0.72</c:v>
                </c:pt>
                <c:pt idx="732">
                  <c:v>0.25</c:v>
                </c:pt>
                <c:pt idx="733">
                  <c:v>0.28000000000000003</c:v>
                </c:pt>
                <c:pt idx="734">
                  <c:v>0.51</c:v>
                </c:pt>
                <c:pt idx="735">
                  <c:v>0.64</c:v>
                </c:pt>
                <c:pt idx="736">
                  <c:v>0.5</c:v>
                </c:pt>
                <c:pt idx="737">
                  <c:v>0.64</c:v>
                </c:pt>
                <c:pt idx="738">
                  <c:v>0.46</c:v>
                </c:pt>
                <c:pt idx="739">
                  <c:v>0.54</c:v>
                </c:pt>
                <c:pt idx="740">
                  <c:v>0.27</c:v>
                </c:pt>
                <c:pt idx="741">
                  <c:v>0.77</c:v>
                </c:pt>
                <c:pt idx="742">
                  <c:v>0.61</c:v>
                </c:pt>
                <c:pt idx="743">
                  <c:v>0.44</c:v>
                </c:pt>
                <c:pt idx="744">
                  <c:v>0.47</c:v>
                </c:pt>
                <c:pt idx="745">
                  <c:v>0.37</c:v>
                </c:pt>
                <c:pt idx="746">
                  <c:v>0.64</c:v>
                </c:pt>
                <c:pt idx="747">
                  <c:v>0.75</c:v>
                </c:pt>
                <c:pt idx="748">
                  <c:v>0.25</c:v>
                </c:pt>
                <c:pt idx="749">
                  <c:v>0.68</c:v>
                </c:pt>
                <c:pt idx="750">
                  <c:v>0.22</c:v>
                </c:pt>
                <c:pt idx="751">
                  <c:v>0.56999999999999995</c:v>
                </c:pt>
                <c:pt idx="752">
                  <c:v>0.54</c:v>
                </c:pt>
                <c:pt idx="753">
                  <c:v>0.27</c:v>
                </c:pt>
                <c:pt idx="754">
                  <c:v>0.65</c:v>
                </c:pt>
                <c:pt idx="755">
                  <c:v>0.65</c:v>
                </c:pt>
                <c:pt idx="756">
                  <c:v>0.27</c:v>
                </c:pt>
                <c:pt idx="757">
                  <c:v>0.64</c:v>
                </c:pt>
                <c:pt idx="758">
                  <c:v>0.42</c:v>
                </c:pt>
                <c:pt idx="759">
                  <c:v>0.54</c:v>
                </c:pt>
                <c:pt idx="760">
                  <c:v>0.44</c:v>
                </c:pt>
                <c:pt idx="761">
                  <c:v>0.23</c:v>
                </c:pt>
                <c:pt idx="762">
                  <c:v>0.44</c:v>
                </c:pt>
                <c:pt idx="763">
                  <c:v>0.31</c:v>
                </c:pt>
                <c:pt idx="764">
                  <c:v>0.47</c:v>
                </c:pt>
                <c:pt idx="765">
                  <c:v>0.69</c:v>
                </c:pt>
                <c:pt idx="766">
                  <c:v>0.76</c:v>
                </c:pt>
                <c:pt idx="767">
                  <c:v>0.48</c:v>
                </c:pt>
                <c:pt idx="768">
                  <c:v>0.31</c:v>
                </c:pt>
                <c:pt idx="769">
                  <c:v>0.63</c:v>
                </c:pt>
                <c:pt idx="770">
                  <c:v>0.6</c:v>
                </c:pt>
                <c:pt idx="771">
                  <c:v>0.68</c:v>
                </c:pt>
                <c:pt idx="772">
                  <c:v>0.88</c:v>
                </c:pt>
                <c:pt idx="773">
                  <c:v>0.5</c:v>
                </c:pt>
                <c:pt idx="774">
                  <c:v>0.45</c:v>
                </c:pt>
                <c:pt idx="775">
                  <c:v>0.63</c:v>
                </c:pt>
                <c:pt idx="776">
                  <c:v>0</c:v>
                </c:pt>
                <c:pt idx="777">
                  <c:v>0.42</c:v>
                </c:pt>
                <c:pt idx="778">
                  <c:v>0.63</c:v>
                </c:pt>
                <c:pt idx="779">
                  <c:v>0.61</c:v>
                </c:pt>
                <c:pt idx="780">
                  <c:v>0.7</c:v>
                </c:pt>
                <c:pt idx="781">
                  <c:v>0.8</c:v>
                </c:pt>
                <c:pt idx="782">
                  <c:v>0.65</c:v>
                </c:pt>
                <c:pt idx="783">
                  <c:v>0.6</c:v>
                </c:pt>
                <c:pt idx="784">
                  <c:v>0.27</c:v>
                </c:pt>
                <c:pt idx="785">
                  <c:v>0.7</c:v>
                </c:pt>
                <c:pt idx="786">
                  <c:v>0.5</c:v>
                </c:pt>
                <c:pt idx="787">
                  <c:v>0.62</c:v>
                </c:pt>
                <c:pt idx="788">
                  <c:v>0.63</c:v>
                </c:pt>
                <c:pt idx="789">
                  <c:v>0.78</c:v>
                </c:pt>
                <c:pt idx="790">
                  <c:v>0.37</c:v>
                </c:pt>
                <c:pt idx="791">
                  <c:v>0.35</c:v>
                </c:pt>
                <c:pt idx="792">
                  <c:v>0.59</c:v>
                </c:pt>
                <c:pt idx="793">
                  <c:v>0.52</c:v>
                </c:pt>
                <c:pt idx="794">
                  <c:v>0.46</c:v>
                </c:pt>
                <c:pt idx="795">
                  <c:v>0.91</c:v>
                </c:pt>
                <c:pt idx="796">
                  <c:v>0.21</c:v>
                </c:pt>
                <c:pt idx="797">
                  <c:v>0.21</c:v>
                </c:pt>
                <c:pt idx="798">
                  <c:v>0.81</c:v>
                </c:pt>
                <c:pt idx="799">
                  <c:v>0.91</c:v>
                </c:pt>
                <c:pt idx="800">
                  <c:v>0.78</c:v>
                </c:pt>
                <c:pt idx="801">
                  <c:v>0.91</c:v>
                </c:pt>
                <c:pt idx="802">
                  <c:v>0.91</c:v>
                </c:pt>
                <c:pt idx="803">
                  <c:v>0.91</c:v>
                </c:pt>
                <c:pt idx="804">
                  <c:v>0.19</c:v>
                </c:pt>
                <c:pt idx="805">
                  <c:v>0.26</c:v>
                </c:pt>
                <c:pt idx="806">
                  <c:v>0.71</c:v>
                </c:pt>
                <c:pt idx="807">
                  <c:v>0.1</c:v>
                </c:pt>
                <c:pt idx="808">
                  <c:v>0.35</c:v>
                </c:pt>
                <c:pt idx="809">
                  <c:v>0.26</c:v>
                </c:pt>
                <c:pt idx="810">
                  <c:v>0.22</c:v>
                </c:pt>
                <c:pt idx="811">
                  <c:v>0.52</c:v>
                </c:pt>
                <c:pt idx="812">
                  <c:v>0.22</c:v>
                </c:pt>
                <c:pt idx="813">
                  <c:v>0.7</c:v>
                </c:pt>
                <c:pt idx="814">
                  <c:v>0.81</c:v>
                </c:pt>
                <c:pt idx="815">
                  <c:v>0.17</c:v>
                </c:pt>
                <c:pt idx="816">
                  <c:v>0.78</c:v>
                </c:pt>
                <c:pt idx="817">
                  <c:v>0.81</c:v>
                </c:pt>
                <c:pt idx="818">
                  <c:v>0.67</c:v>
                </c:pt>
                <c:pt idx="819">
                  <c:v>0.85</c:v>
                </c:pt>
                <c:pt idx="820">
                  <c:v>0.84</c:v>
                </c:pt>
                <c:pt idx="821">
                  <c:v>0.05</c:v>
                </c:pt>
                <c:pt idx="822">
                  <c:v>0.81</c:v>
                </c:pt>
                <c:pt idx="823">
                  <c:v>0.49</c:v>
                </c:pt>
                <c:pt idx="824">
                  <c:v>0.72</c:v>
                </c:pt>
                <c:pt idx="825">
                  <c:v>0.68</c:v>
                </c:pt>
                <c:pt idx="826">
                  <c:v>0.69</c:v>
                </c:pt>
                <c:pt idx="827">
                  <c:v>0.44</c:v>
                </c:pt>
                <c:pt idx="828">
                  <c:v>0.66</c:v>
                </c:pt>
                <c:pt idx="829">
                  <c:v>0.87</c:v>
                </c:pt>
                <c:pt idx="830">
                  <c:v>0.43</c:v>
                </c:pt>
                <c:pt idx="831">
                  <c:v>0.04</c:v>
                </c:pt>
                <c:pt idx="832">
                  <c:v>0.41</c:v>
                </c:pt>
                <c:pt idx="833">
                  <c:v>0.54</c:v>
                </c:pt>
                <c:pt idx="834">
                  <c:v>0.4</c:v>
                </c:pt>
                <c:pt idx="835">
                  <c:v>0.24</c:v>
                </c:pt>
                <c:pt idx="836">
                  <c:v>0.57999999999999996</c:v>
                </c:pt>
                <c:pt idx="837">
                  <c:v>0.32</c:v>
                </c:pt>
                <c:pt idx="838">
                  <c:v>0.43</c:v>
                </c:pt>
                <c:pt idx="839">
                  <c:v>0.8</c:v>
                </c:pt>
                <c:pt idx="840">
                  <c:v>0.1</c:v>
                </c:pt>
                <c:pt idx="841">
                  <c:v>0.77</c:v>
                </c:pt>
                <c:pt idx="842">
                  <c:v>0.5</c:v>
                </c:pt>
                <c:pt idx="843">
                  <c:v>0.4</c:v>
                </c:pt>
                <c:pt idx="844">
                  <c:v>0.64</c:v>
                </c:pt>
                <c:pt idx="845">
                  <c:v>0.75</c:v>
                </c:pt>
                <c:pt idx="846">
                  <c:v>0.41</c:v>
                </c:pt>
                <c:pt idx="847">
                  <c:v>0.65</c:v>
                </c:pt>
                <c:pt idx="848">
                  <c:v>0.05</c:v>
                </c:pt>
                <c:pt idx="849">
                  <c:v>0.79</c:v>
                </c:pt>
                <c:pt idx="850">
                  <c:v>0.8</c:v>
                </c:pt>
                <c:pt idx="851">
                  <c:v>0.63</c:v>
                </c:pt>
                <c:pt idx="852">
                  <c:v>0.66</c:v>
                </c:pt>
                <c:pt idx="853">
                  <c:v>0.6</c:v>
                </c:pt>
                <c:pt idx="854">
                  <c:v>0.69</c:v>
                </c:pt>
                <c:pt idx="855">
                  <c:v>0.75</c:v>
                </c:pt>
                <c:pt idx="856">
                  <c:v>0.56000000000000005</c:v>
                </c:pt>
                <c:pt idx="857">
                  <c:v>0.25</c:v>
                </c:pt>
                <c:pt idx="858">
                  <c:v>0.8</c:v>
                </c:pt>
                <c:pt idx="859">
                  <c:v>0.5</c:v>
                </c:pt>
                <c:pt idx="860">
                  <c:v>0.56000000000000005</c:v>
                </c:pt>
                <c:pt idx="861">
                  <c:v>0.7</c:v>
                </c:pt>
                <c:pt idx="862">
                  <c:v>0.27</c:v>
                </c:pt>
                <c:pt idx="863">
                  <c:v>0.65</c:v>
                </c:pt>
                <c:pt idx="864">
                  <c:v>0.66</c:v>
                </c:pt>
                <c:pt idx="865">
                  <c:v>0.55000000000000004</c:v>
                </c:pt>
                <c:pt idx="866">
                  <c:v>0.57999999999999996</c:v>
                </c:pt>
                <c:pt idx="867">
                  <c:v>0.24</c:v>
                </c:pt>
                <c:pt idx="868">
                  <c:v>0.38</c:v>
                </c:pt>
                <c:pt idx="869">
                  <c:v>0.55000000000000004</c:v>
                </c:pt>
                <c:pt idx="870">
                  <c:v>0.44</c:v>
                </c:pt>
                <c:pt idx="871">
                  <c:v>0.55000000000000004</c:v>
                </c:pt>
                <c:pt idx="872">
                  <c:v>0.39</c:v>
                </c:pt>
                <c:pt idx="873">
                  <c:v>0.26</c:v>
                </c:pt>
                <c:pt idx="874">
                  <c:v>0.5</c:v>
                </c:pt>
                <c:pt idx="875">
                  <c:v>0.11</c:v>
                </c:pt>
                <c:pt idx="876">
                  <c:v>0.33</c:v>
                </c:pt>
                <c:pt idx="877">
                  <c:v>0.48</c:v>
                </c:pt>
                <c:pt idx="878">
                  <c:v>0.2</c:v>
                </c:pt>
                <c:pt idx="879">
                  <c:v>0.16</c:v>
                </c:pt>
                <c:pt idx="880">
                  <c:v>0.39</c:v>
                </c:pt>
                <c:pt idx="881">
                  <c:v>0.52</c:v>
                </c:pt>
                <c:pt idx="882">
                  <c:v>0.48</c:v>
                </c:pt>
                <c:pt idx="883">
                  <c:v>0.43</c:v>
                </c:pt>
                <c:pt idx="884">
                  <c:v>0.4</c:v>
                </c:pt>
                <c:pt idx="885">
                  <c:v>0.6</c:v>
                </c:pt>
                <c:pt idx="886">
                  <c:v>0.57999999999999996</c:v>
                </c:pt>
                <c:pt idx="887">
                  <c:v>0.37</c:v>
                </c:pt>
                <c:pt idx="888">
                  <c:v>0.57999999999999996</c:v>
                </c:pt>
                <c:pt idx="889">
                  <c:v>0.43</c:v>
                </c:pt>
                <c:pt idx="890">
                  <c:v>0.61</c:v>
                </c:pt>
                <c:pt idx="891">
                  <c:v>0.28999999999999998</c:v>
                </c:pt>
                <c:pt idx="892">
                  <c:v>0.39</c:v>
                </c:pt>
                <c:pt idx="893">
                  <c:v>0.22</c:v>
                </c:pt>
                <c:pt idx="894">
                  <c:v>0.4</c:v>
                </c:pt>
                <c:pt idx="895">
                  <c:v>0.25</c:v>
                </c:pt>
                <c:pt idx="896">
                  <c:v>0.33</c:v>
                </c:pt>
                <c:pt idx="897">
                  <c:v>0.4</c:v>
                </c:pt>
                <c:pt idx="898">
                  <c:v>0.25</c:v>
                </c:pt>
                <c:pt idx="899">
                  <c:v>0.62</c:v>
                </c:pt>
                <c:pt idx="900">
                  <c:v>0.21</c:v>
                </c:pt>
                <c:pt idx="901">
                  <c:v>0.33</c:v>
                </c:pt>
                <c:pt idx="902">
                  <c:v>0.37</c:v>
                </c:pt>
                <c:pt idx="903">
                  <c:v>0.09</c:v>
                </c:pt>
                <c:pt idx="904">
                  <c:v>0.3</c:v>
                </c:pt>
                <c:pt idx="905">
                  <c:v>0.5</c:v>
                </c:pt>
                <c:pt idx="906">
                  <c:v>0.49</c:v>
                </c:pt>
                <c:pt idx="907">
                  <c:v>0.39</c:v>
                </c:pt>
                <c:pt idx="908">
                  <c:v>0.54</c:v>
                </c:pt>
                <c:pt idx="909">
                  <c:v>0.28999999999999998</c:v>
                </c:pt>
                <c:pt idx="910">
                  <c:v>0.33</c:v>
                </c:pt>
                <c:pt idx="911">
                  <c:v>0.37</c:v>
                </c:pt>
                <c:pt idx="912">
                  <c:v>0.03</c:v>
                </c:pt>
                <c:pt idx="913">
                  <c:v>0.27</c:v>
                </c:pt>
                <c:pt idx="914">
                  <c:v>0.4</c:v>
                </c:pt>
                <c:pt idx="915">
                  <c:v>0.59</c:v>
                </c:pt>
                <c:pt idx="916">
                  <c:v>0.59</c:v>
                </c:pt>
                <c:pt idx="917">
                  <c:v>0.15</c:v>
                </c:pt>
                <c:pt idx="918">
                  <c:v>0.44</c:v>
                </c:pt>
                <c:pt idx="919">
                  <c:v>0.18</c:v>
                </c:pt>
                <c:pt idx="920">
                  <c:v>0.28000000000000003</c:v>
                </c:pt>
                <c:pt idx="921">
                  <c:v>0.55000000000000004</c:v>
                </c:pt>
                <c:pt idx="922">
                  <c:v>0</c:v>
                </c:pt>
                <c:pt idx="923">
                  <c:v>0.16</c:v>
                </c:pt>
                <c:pt idx="924">
                  <c:v>0</c:v>
                </c:pt>
                <c:pt idx="925">
                  <c:v>0</c:v>
                </c:pt>
                <c:pt idx="926">
                  <c:v>0</c:v>
                </c:pt>
                <c:pt idx="927">
                  <c:v>0</c:v>
                </c:pt>
                <c:pt idx="928">
                  <c:v>0</c:v>
                </c:pt>
                <c:pt idx="929">
                  <c:v>0</c:v>
                </c:pt>
                <c:pt idx="930">
                  <c:v>0</c:v>
                </c:pt>
                <c:pt idx="931">
                  <c:v>0</c:v>
                </c:pt>
                <c:pt idx="932">
                  <c:v>0</c:v>
                </c:pt>
                <c:pt idx="933">
                  <c:v>0.23</c:v>
                </c:pt>
                <c:pt idx="934">
                  <c:v>0.55000000000000004</c:v>
                </c:pt>
                <c:pt idx="935">
                  <c:v>0.39</c:v>
                </c:pt>
                <c:pt idx="936">
                  <c:v>0.41</c:v>
                </c:pt>
                <c:pt idx="937">
                  <c:v>0.42</c:v>
                </c:pt>
                <c:pt idx="938">
                  <c:v>0.7</c:v>
                </c:pt>
                <c:pt idx="939">
                  <c:v>0.65</c:v>
                </c:pt>
                <c:pt idx="940">
                  <c:v>0.43</c:v>
                </c:pt>
                <c:pt idx="941">
                  <c:v>0.38</c:v>
                </c:pt>
                <c:pt idx="942">
                  <c:v>0.62</c:v>
                </c:pt>
                <c:pt idx="943">
                  <c:v>0.56000000000000005</c:v>
                </c:pt>
                <c:pt idx="944">
                  <c:v>0.31</c:v>
                </c:pt>
                <c:pt idx="945">
                  <c:v>0.47</c:v>
                </c:pt>
                <c:pt idx="946">
                  <c:v>0.69</c:v>
                </c:pt>
                <c:pt idx="947">
                  <c:v>0.32</c:v>
                </c:pt>
                <c:pt idx="948">
                  <c:v>0.41</c:v>
                </c:pt>
                <c:pt idx="949">
                  <c:v>0.77</c:v>
                </c:pt>
                <c:pt idx="950">
                  <c:v>0.53</c:v>
                </c:pt>
                <c:pt idx="951">
                  <c:v>0.6</c:v>
                </c:pt>
                <c:pt idx="952">
                  <c:v>0.7</c:v>
                </c:pt>
                <c:pt idx="953">
                  <c:v>0.42</c:v>
                </c:pt>
                <c:pt idx="954">
                  <c:v>0.73</c:v>
                </c:pt>
                <c:pt idx="955">
                  <c:v>0.33</c:v>
                </c:pt>
                <c:pt idx="956">
                  <c:v>0.47</c:v>
                </c:pt>
                <c:pt idx="957">
                  <c:v>0.62</c:v>
                </c:pt>
                <c:pt idx="958">
                  <c:v>0.31</c:v>
                </c:pt>
                <c:pt idx="959">
                  <c:v>0.6</c:v>
                </c:pt>
                <c:pt idx="960">
                  <c:v>0.38</c:v>
                </c:pt>
                <c:pt idx="961">
                  <c:v>0.5</c:v>
                </c:pt>
                <c:pt idx="962">
                  <c:v>0.69</c:v>
                </c:pt>
                <c:pt idx="963">
                  <c:v>0.26</c:v>
                </c:pt>
                <c:pt idx="964">
                  <c:v>0.62</c:v>
                </c:pt>
                <c:pt idx="965">
                  <c:v>0.5</c:v>
                </c:pt>
                <c:pt idx="966">
                  <c:v>0.66</c:v>
                </c:pt>
                <c:pt idx="967">
                  <c:v>0.46</c:v>
                </c:pt>
                <c:pt idx="968">
                  <c:v>0.31</c:v>
                </c:pt>
                <c:pt idx="969">
                  <c:v>0.67</c:v>
                </c:pt>
                <c:pt idx="970">
                  <c:v>0.57999999999999996</c:v>
                </c:pt>
                <c:pt idx="971">
                  <c:v>0.38</c:v>
                </c:pt>
                <c:pt idx="972">
                  <c:v>0.66</c:v>
                </c:pt>
                <c:pt idx="973">
                  <c:v>0.32</c:v>
                </c:pt>
                <c:pt idx="974">
                  <c:v>0.82</c:v>
                </c:pt>
                <c:pt idx="975">
                  <c:v>0.83</c:v>
                </c:pt>
                <c:pt idx="976">
                  <c:v>0.46</c:v>
                </c:pt>
                <c:pt idx="977">
                  <c:v>0.73</c:v>
                </c:pt>
                <c:pt idx="978">
                  <c:v>0.36</c:v>
                </c:pt>
                <c:pt idx="979">
                  <c:v>0.42</c:v>
                </c:pt>
                <c:pt idx="980">
                  <c:v>0.66</c:v>
                </c:pt>
                <c:pt idx="981">
                  <c:v>0.35</c:v>
                </c:pt>
                <c:pt idx="982">
                  <c:v>0.7</c:v>
                </c:pt>
                <c:pt idx="983">
                  <c:v>0.24</c:v>
                </c:pt>
                <c:pt idx="984">
                  <c:v>0.28000000000000003</c:v>
                </c:pt>
                <c:pt idx="985">
                  <c:v>0.34</c:v>
                </c:pt>
                <c:pt idx="986">
                  <c:v>0.37</c:v>
                </c:pt>
                <c:pt idx="987">
                  <c:v>0.4</c:v>
                </c:pt>
                <c:pt idx="988">
                  <c:v>0.75</c:v>
                </c:pt>
                <c:pt idx="989">
                  <c:v>0.59</c:v>
                </c:pt>
                <c:pt idx="990">
                  <c:v>0.8</c:v>
                </c:pt>
                <c:pt idx="991">
                  <c:v>0.15</c:v>
                </c:pt>
                <c:pt idx="992">
                  <c:v>0.66</c:v>
                </c:pt>
                <c:pt idx="993">
                  <c:v>0.61</c:v>
                </c:pt>
                <c:pt idx="994">
                  <c:v>0.65</c:v>
                </c:pt>
                <c:pt idx="995">
                  <c:v>0.48</c:v>
                </c:pt>
                <c:pt idx="996">
                  <c:v>0.33</c:v>
                </c:pt>
                <c:pt idx="997">
                  <c:v>0.63</c:v>
                </c:pt>
                <c:pt idx="998">
                  <c:v>0.8</c:v>
                </c:pt>
                <c:pt idx="999">
                  <c:v>7.0000000000000007E-2</c:v>
                </c:pt>
                <c:pt idx="1000">
                  <c:v>0.4</c:v>
                </c:pt>
                <c:pt idx="1001">
                  <c:v>0.48</c:v>
                </c:pt>
                <c:pt idx="1002">
                  <c:v>0.72</c:v>
                </c:pt>
                <c:pt idx="1003">
                  <c:v>0.76</c:v>
                </c:pt>
                <c:pt idx="1004">
                  <c:v>0.8</c:v>
                </c:pt>
                <c:pt idx="1005">
                  <c:v>0.71</c:v>
                </c:pt>
                <c:pt idx="1006">
                  <c:v>0.8</c:v>
                </c:pt>
                <c:pt idx="1007">
                  <c:v>0.68</c:v>
                </c:pt>
                <c:pt idx="1008">
                  <c:v>0.48</c:v>
                </c:pt>
                <c:pt idx="1009">
                  <c:v>0.3</c:v>
                </c:pt>
                <c:pt idx="1010">
                  <c:v>0.5</c:v>
                </c:pt>
                <c:pt idx="1011">
                  <c:v>0.65</c:v>
                </c:pt>
                <c:pt idx="1012">
                  <c:v>0.85</c:v>
                </c:pt>
                <c:pt idx="1013">
                  <c:v>0.3</c:v>
                </c:pt>
                <c:pt idx="1014">
                  <c:v>0.28999999999999998</c:v>
                </c:pt>
                <c:pt idx="1015">
                  <c:v>0.8</c:v>
                </c:pt>
                <c:pt idx="1016">
                  <c:v>0.76</c:v>
                </c:pt>
                <c:pt idx="1017">
                  <c:v>0.66</c:v>
                </c:pt>
                <c:pt idx="1018">
                  <c:v>0.7</c:v>
                </c:pt>
                <c:pt idx="1019">
                  <c:v>0.1</c:v>
                </c:pt>
                <c:pt idx="1020">
                  <c:v>0.25</c:v>
                </c:pt>
                <c:pt idx="1021">
                  <c:v>0.5</c:v>
                </c:pt>
                <c:pt idx="1022">
                  <c:v>0.38</c:v>
                </c:pt>
                <c:pt idx="1023">
                  <c:v>0.21</c:v>
                </c:pt>
                <c:pt idx="1024">
                  <c:v>0.75</c:v>
                </c:pt>
                <c:pt idx="1025">
                  <c:v>0.74</c:v>
                </c:pt>
                <c:pt idx="1026">
                  <c:v>0.78</c:v>
                </c:pt>
                <c:pt idx="1027">
                  <c:v>0.56000000000000005</c:v>
                </c:pt>
                <c:pt idx="1028">
                  <c:v>0.77</c:v>
                </c:pt>
                <c:pt idx="1029">
                  <c:v>0.59</c:v>
                </c:pt>
                <c:pt idx="1030">
                  <c:v>0.69</c:v>
                </c:pt>
                <c:pt idx="1031">
                  <c:v>0.8</c:v>
                </c:pt>
                <c:pt idx="1032">
                  <c:v>0.62</c:v>
                </c:pt>
                <c:pt idx="1033">
                  <c:v>0.64</c:v>
                </c:pt>
                <c:pt idx="1034">
                  <c:v>0.56000000000000005</c:v>
                </c:pt>
                <c:pt idx="1035">
                  <c:v>0.6</c:v>
                </c:pt>
                <c:pt idx="1036">
                  <c:v>0.2</c:v>
                </c:pt>
                <c:pt idx="1037">
                  <c:v>0.33</c:v>
                </c:pt>
                <c:pt idx="1038">
                  <c:v>0.56999999999999995</c:v>
                </c:pt>
                <c:pt idx="1039">
                  <c:v>0.94</c:v>
                </c:pt>
                <c:pt idx="1040">
                  <c:v>0.6</c:v>
                </c:pt>
                <c:pt idx="1041">
                  <c:v>0.43</c:v>
                </c:pt>
                <c:pt idx="1042">
                  <c:v>0.59</c:v>
                </c:pt>
                <c:pt idx="1043">
                  <c:v>0.2</c:v>
                </c:pt>
                <c:pt idx="1044">
                  <c:v>0.26</c:v>
                </c:pt>
                <c:pt idx="1045">
                  <c:v>0.33</c:v>
                </c:pt>
                <c:pt idx="1046">
                  <c:v>0.25</c:v>
                </c:pt>
                <c:pt idx="1047">
                  <c:v>0.25</c:v>
                </c:pt>
                <c:pt idx="1048">
                  <c:v>0.12</c:v>
                </c:pt>
                <c:pt idx="1049">
                  <c:v>0.45</c:v>
                </c:pt>
                <c:pt idx="1050">
                  <c:v>0.36</c:v>
                </c:pt>
                <c:pt idx="1051">
                  <c:v>0.19</c:v>
                </c:pt>
                <c:pt idx="1052">
                  <c:v>0.56000000000000005</c:v>
                </c:pt>
                <c:pt idx="1053">
                  <c:v>0</c:v>
                </c:pt>
                <c:pt idx="1054">
                  <c:v>0.2</c:v>
                </c:pt>
                <c:pt idx="1055">
                  <c:v>0.6</c:v>
                </c:pt>
                <c:pt idx="1056">
                  <c:v>0.76</c:v>
                </c:pt>
                <c:pt idx="1057">
                  <c:v>0.23</c:v>
                </c:pt>
                <c:pt idx="1058">
                  <c:v>0.38</c:v>
                </c:pt>
                <c:pt idx="1059">
                  <c:v>0.55000000000000004</c:v>
                </c:pt>
                <c:pt idx="1060">
                  <c:v>0.77</c:v>
                </c:pt>
                <c:pt idx="1061">
                  <c:v>0.44</c:v>
                </c:pt>
                <c:pt idx="1062">
                  <c:v>0.3</c:v>
                </c:pt>
                <c:pt idx="1063">
                  <c:v>0.38</c:v>
                </c:pt>
                <c:pt idx="1064">
                  <c:v>0.63</c:v>
                </c:pt>
                <c:pt idx="1065">
                  <c:v>0.15</c:v>
                </c:pt>
                <c:pt idx="1066">
                  <c:v>0.6</c:v>
                </c:pt>
                <c:pt idx="1067">
                  <c:v>0.1</c:v>
                </c:pt>
                <c:pt idx="1068">
                  <c:v>0.78</c:v>
                </c:pt>
                <c:pt idx="1069">
                  <c:v>0.42</c:v>
                </c:pt>
                <c:pt idx="1070">
                  <c:v>0.25</c:v>
                </c:pt>
                <c:pt idx="1071">
                  <c:v>0</c:v>
                </c:pt>
                <c:pt idx="1072">
                  <c:v>0</c:v>
                </c:pt>
                <c:pt idx="1073">
                  <c:v>0.47</c:v>
                </c:pt>
                <c:pt idx="1074">
                  <c:v>0.55000000000000004</c:v>
                </c:pt>
                <c:pt idx="1075">
                  <c:v>0.36</c:v>
                </c:pt>
                <c:pt idx="1076">
                  <c:v>0.73</c:v>
                </c:pt>
                <c:pt idx="1077">
                  <c:v>0.66</c:v>
                </c:pt>
                <c:pt idx="1078">
                  <c:v>0.53</c:v>
                </c:pt>
                <c:pt idx="1079">
                  <c:v>0.46</c:v>
                </c:pt>
                <c:pt idx="1080">
                  <c:v>0.24</c:v>
                </c:pt>
                <c:pt idx="1081">
                  <c:v>0.34</c:v>
                </c:pt>
                <c:pt idx="1082">
                  <c:v>0.34</c:v>
                </c:pt>
                <c:pt idx="1083">
                  <c:v>0.5</c:v>
                </c:pt>
                <c:pt idx="1084">
                  <c:v>0.14000000000000001</c:v>
                </c:pt>
                <c:pt idx="1085">
                  <c:v>0.36</c:v>
                </c:pt>
                <c:pt idx="1086">
                  <c:v>0.56999999999999995</c:v>
                </c:pt>
                <c:pt idx="1087">
                  <c:v>0.46</c:v>
                </c:pt>
                <c:pt idx="1088">
                  <c:v>0.7</c:v>
                </c:pt>
                <c:pt idx="1089">
                  <c:v>0.42</c:v>
                </c:pt>
                <c:pt idx="1090">
                  <c:v>0.08</c:v>
                </c:pt>
                <c:pt idx="1091">
                  <c:v>0.62</c:v>
                </c:pt>
                <c:pt idx="1092">
                  <c:v>0.14000000000000001</c:v>
                </c:pt>
                <c:pt idx="1093">
                  <c:v>0.6</c:v>
                </c:pt>
                <c:pt idx="1094">
                  <c:v>0.47</c:v>
                </c:pt>
                <c:pt idx="1095">
                  <c:v>0.47</c:v>
                </c:pt>
                <c:pt idx="1096">
                  <c:v>0.71</c:v>
                </c:pt>
                <c:pt idx="1097">
                  <c:v>0.42</c:v>
                </c:pt>
                <c:pt idx="1098">
                  <c:v>0.55000000000000004</c:v>
                </c:pt>
                <c:pt idx="1099">
                  <c:v>0.31</c:v>
                </c:pt>
                <c:pt idx="1100">
                  <c:v>0.23</c:v>
                </c:pt>
                <c:pt idx="1101">
                  <c:v>0.31</c:v>
                </c:pt>
                <c:pt idx="1102">
                  <c:v>0.42</c:v>
                </c:pt>
                <c:pt idx="1103">
                  <c:v>0.12</c:v>
                </c:pt>
                <c:pt idx="1104">
                  <c:v>0.41</c:v>
                </c:pt>
                <c:pt idx="1105">
                  <c:v>0.28000000000000003</c:v>
                </c:pt>
                <c:pt idx="1106">
                  <c:v>0.66</c:v>
                </c:pt>
                <c:pt idx="1107">
                  <c:v>0.38</c:v>
                </c:pt>
                <c:pt idx="1108">
                  <c:v>0.41</c:v>
                </c:pt>
                <c:pt idx="1109">
                  <c:v>0.19</c:v>
                </c:pt>
                <c:pt idx="1110">
                  <c:v>0.12</c:v>
                </c:pt>
                <c:pt idx="1111">
                  <c:v>0.17</c:v>
                </c:pt>
                <c:pt idx="1112">
                  <c:v>0.16</c:v>
                </c:pt>
                <c:pt idx="1113">
                  <c:v>0.55000000000000004</c:v>
                </c:pt>
                <c:pt idx="1114">
                  <c:v>0.48</c:v>
                </c:pt>
                <c:pt idx="1115">
                  <c:v>0.03</c:v>
                </c:pt>
                <c:pt idx="1116">
                  <c:v>0.28000000000000003</c:v>
                </c:pt>
                <c:pt idx="1117">
                  <c:v>0.43</c:v>
                </c:pt>
                <c:pt idx="1118">
                  <c:v>0.5</c:v>
                </c:pt>
                <c:pt idx="1119">
                  <c:v>0.6</c:v>
                </c:pt>
                <c:pt idx="1120">
                  <c:v>0.31</c:v>
                </c:pt>
                <c:pt idx="1121">
                  <c:v>0.31</c:v>
                </c:pt>
                <c:pt idx="1122">
                  <c:v>0.62</c:v>
                </c:pt>
                <c:pt idx="1123">
                  <c:v>0.45</c:v>
                </c:pt>
                <c:pt idx="1124">
                  <c:v>0.43</c:v>
                </c:pt>
                <c:pt idx="1125">
                  <c:v>0.33</c:v>
                </c:pt>
                <c:pt idx="1126">
                  <c:v>0.55000000000000004</c:v>
                </c:pt>
                <c:pt idx="1127">
                  <c:v>0.48</c:v>
                </c:pt>
                <c:pt idx="1128">
                  <c:v>0.49</c:v>
                </c:pt>
                <c:pt idx="1129">
                  <c:v>0.43</c:v>
                </c:pt>
                <c:pt idx="1130">
                  <c:v>0.22</c:v>
                </c:pt>
                <c:pt idx="1131">
                  <c:v>0</c:v>
                </c:pt>
                <c:pt idx="1132">
                  <c:v>0</c:v>
                </c:pt>
                <c:pt idx="1133">
                  <c:v>0</c:v>
                </c:pt>
                <c:pt idx="1134">
                  <c:v>0</c:v>
                </c:pt>
                <c:pt idx="1135">
                  <c:v>0</c:v>
                </c:pt>
                <c:pt idx="1136">
                  <c:v>0</c:v>
                </c:pt>
                <c:pt idx="1137">
                  <c:v>0</c:v>
                </c:pt>
                <c:pt idx="1138">
                  <c:v>0</c:v>
                </c:pt>
                <c:pt idx="1139">
                  <c:v>0</c:v>
                </c:pt>
                <c:pt idx="1140">
                  <c:v>0</c:v>
                </c:pt>
                <c:pt idx="1141">
                  <c:v>0.69</c:v>
                </c:pt>
                <c:pt idx="1142">
                  <c:v>0.13</c:v>
                </c:pt>
                <c:pt idx="1143">
                  <c:v>0.51</c:v>
                </c:pt>
                <c:pt idx="1144">
                  <c:v>0.53</c:v>
                </c:pt>
                <c:pt idx="1145">
                  <c:v>0.35</c:v>
                </c:pt>
                <c:pt idx="1146">
                  <c:v>0.45</c:v>
                </c:pt>
                <c:pt idx="1147">
                  <c:v>0.78</c:v>
                </c:pt>
                <c:pt idx="1148">
                  <c:v>0.63</c:v>
                </c:pt>
                <c:pt idx="1149">
                  <c:v>0.2</c:v>
                </c:pt>
                <c:pt idx="1150">
                  <c:v>0.59</c:v>
                </c:pt>
                <c:pt idx="1151">
                  <c:v>0.43</c:v>
                </c:pt>
                <c:pt idx="1152">
                  <c:v>0.25</c:v>
                </c:pt>
                <c:pt idx="1153">
                  <c:v>0.44</c:v>
                </c:pt>
                <c:pt idx="1154">
                  <c:v>0.53</c:v>
                </c:pt>
                <c:pt idx="1155">
                  <c:v>0.53</c:v>
                </c:pt>
                <c:pt idx="1156">
                  <c:v>0.41</c:v>
                </c:pt>
                <c:pt idx="1157">
                  <c:v>0.66</c:v>
                </c:pt>
                <c:pt idx="1158">
                  <c:v>0.22</c:v>
                </c:pt>
                <c:pt idx="1159">
                  <c:v>0.65</c:v>
                </c:pt>
                <c:pt idx="1160">
                  <c:v>0.55000000000000004</c:v>
                </c:pt>
                <c:pt idx="1161">
                  <c:v>0.5</c:v>
                </c:pt>
                <c:pt idx="1162">
                  <c:v>0.63</c:v>
                </c:pt>
                <c:pt idx="1163">
                  <c:v>0.56999999999999995</c:v>
                </c:pt>
                <c:pt idx="1164">
                  <c:v>0.35</c:v>
                </c:pt>
                <c:pt idx="1165">
                  <c:v>0.59</c:v>
                </c:pt>
                <c:pt idx="1166">
                  <c:v>0.41</c:v>
                </c:pt>
                <c:pt idx="1167">
                  <c:v>0.45</c:v>
                </c:pt>
                <c:pt idx="1168">
                  <c:v>0.63</c:v>
                </c:pt>
                <c:pt idx="1169">
                  <c:v>0.2</c:v>
                </c:pt>
                <c:pt idx="1170">
                  <c:v>0.43</c:v>
                </c:pt>
                <c:pt idx="1171">
                  <c:v>0.47</c:v>
                </c:pt>
                <c:pt idx="1172">
                  <c:v>0.28000000000000003</c:v>
                </c:pt>
                <c:pt idx="1173">
                  <c:v>0.47</c:v>
                </c:pt>
                <c:pt idx="1174">
                  <c:v>0.49</c:v>
                </c:pt>
                <c:pt idx="1175">
                  <c:v>0.37</c:v>
                </c:pt>
                <c:pt idx="1176">
                  <c:v>0.17</c:v>
                </c:pt>
                <c:pt idx="1177">
                  <c:v>0.6</c:v>
                </c:pt>
                <c:pt idx="1178">
                  <c:v>0.43</c:v>
                </c:pt>
                <c:pt idx="1179">
                  <c:v>0.73</c:v>
                </c:pt>
                <c:pt idx="1180">
                  <c:v>0.9</c:v>
                </c:pt>
                <c:pt idx="1181">
                  <c:v>0.56000000000000005</c:v>
                </c:pt>
                <c:pt idx="1182">
                  <c:v>0.75</c:v>
                </c:pt>
                <c:pt idx="1183">
                  <c:v>0.33</c:v>
                </c:pt>
                <c:pt idx="1184">
                  <c:v>0.56000000000000005</c:v>
                </c:pt>
                <c:pt idx="1185">
                  <c:v>0.17</c:v>
                </c:pt>
                <c:pt idx="1186">
                  <c:v>0.27</c:v>
                </c:pt>
                <c:pt idx="1187">
                  <c:v>0.15</c:v>
                </c:pt>
                <c:pt idx="1188">
                  <c:v>0.05</c:v>
                </c:pt>
                <c:pt idx="1189">
                  <c:v>0.5</c:v>
                </c:pt>
                <c:pt idx="1190">
                  <c:v>0.1</c:v>
                </c:pt>
                <c:pt idx="1191">
                  <c:v>0.43</c:v>
                </c:pt>
                <c:pt idx="1192">
                  <c:v>0.24</c:v>
                </c:pt>
                <c:pt idx="1193">
                  <c:v>0.38</c:v>
                </c:pt>
                <c:pt idx="1194">
                  <c:v>0.38</c:v>
                </c:pt>
                <c:pt idx="1195">
                  <c:v>0.14000000000000001</c:v>
                </c:pt>
                <c:pt idx="1196">
                  <c:v>0.55000000000000004</c:v>
                </c:pt>
                <c:pt idx="1197">
                  <c:v>0.14000000000000001</c:v>
                </c:pt>
                <c:pt idx="1198">
                  <c:v>0.66</c:v>
                </c:pt>
                <c:pt idx="1199">
                  <c:v>0.31</c:v>
                </c:pt>
                <c:pt idx="1200">
                  <c:v>0.44</c:v>
                </c:pt>
                <c:pt idx="1201">
                  <c:v>0.22</c:v>
                </c:pt>
                <c:pt idx="1202">
                  <c:v>0.51</c:v>
                </c:pt>
                <c:pt idx="1203">
                  <c:v>0.7</c:v>
                </c:pt>
                <c:pt idx="1204">
                  <c:v>0.24</c:v>
                </c:pt>
                <c:pt idx="1205">
                  <c:v>0.5</c:v>
                </c:pt>
                <c:pt idx="1206">
                  <c:v>0.22</c:v>
                </c:pt>
                <c:pt idx="1207">
                  <c:v>0.55000000000000004</c:v>
                </c:pt>
                <c:pt idx="1208">
                  <c:v>0.21</c:v>
                </c:pt>
                <c:pt idx="1209">
                  <c:v>0.49</c:v>
                </c:pt>
                <c:pt idx="1210">
                  <c:v>0.42</c:v>
                </c:pt>
                <c:pt idx="1211">
                  <c:v>0.21</c:v>
                </c:pt>
                <c:pt idx="1212">
                  <c:v>0.3</c:v>
                </c:pt>
                <c:pt idx="1213">
                  <c:v>0.56999999999999995</c:v>
                </c:pt>
                <c:pt idx="1214">
                  <c:v>0.1</c:v>
                </c:pt>
                <c:pt idx="1215">
                  <c:v>0.42</c:v>
                </c:pt>
                <c:pt idx="1216">
                  <c:v>0.13</c:v>
                </c:pt>
                <c:pt idx="1217">
                  <c:v>0.55000000000000004</c:v>
                </c:pt>
                <c:pt idx="1218">
                  <c:v>0.18</c:v>
                </c:pt>
                <c:pt idx="1219">
                  <c:v>0.68</c:v>
                </c:pt>
                <c:pt idx="1220">
                  <c:v>0.38</c:v>
                </c:pt>
                <c:pt idx="1221">
                  <c:v>0.59</c:v>
                </c:pt>
                <c:pt idx="1222">
                  <c:v>0.47</c:v>
                </c:pt>
                <c:pt idx="1223">
                  <c:v>0.55000000000000004</c:v>
                </c:pt>
                <c:pt idx="1224">
                  <c:v>0.05</c:v>
                </c:pt>
                <c:pt idx="1225">
                  <c:v>0.12</c:v>
                </c:pt>
                <c:pt idx="1226">
                  <c:v>0.27</c:v>
                </c:pt>
                <c:pt idx="1227">
                  <c:v>0.34</c:v>
                </c:pt>
                <c:pt idx="1228">
                  <c:v>0.24</c:v>
                </c:pt>
                <c:pt idx="1229">
                  <c:v>0.1</c:v>
                </c:pt>
                <c:pt idx="1230">
                  <c:v>0.51</c:v>
                </c:pt>
                <c:pt idx="1231">
                  <c:v>0.4</c:v>
                </c:pt>
                <c:pt idx="1232">
                  <c:v>0.76</c:v>
                </c:pt>
                <c:pt idx="1233">
                  <c:v>0.24</c:v>
                </c:pt>
                <c:pt idx="1234">
                  <c:v>0.39</c:v>
                </c:pt>
                <c:pt idx="1235">
                  <c:v>0.43</c:v>
                </c:pt>
                <c:pt idx="1236">
                  <c:v>0.28000000000000003</c:v>
                </c:pt>
                <c:pt idx="1237">
                  <c:v>0.2</c:v>
                </c:pt>
                <c:pt idx="1238">
                  <c:v>0.27</c:v>
                </c:pt>
                <c:pt idx="1239">
                  <c:v>0.31</c:v>
                </c:pt>
                <c:pt idx="1240">
                  <c:v>0.39</c:v>
                </c:pt>
                <c:pt idx="1241">
                  <c:v>0.39</c:v>
                </c:pt>
                <c:pt idx="1242">
                  <c:v>0.44</c:v>
                </c:pt>
                <c:pt idx="1243">
                  <c:v>0.53</c:v>
                </c:pt>
                <c:pt idx="1244">
                  <c:v>0.73</c:v>
                </c:pt>
                <c:pt idx="1245">
                  <c:v>0.57999999999999996</c:v>
                </c:pt>
                <c:pt idx="1246">
                  <c:v>0.47</c:v>
                </c:pt>
                <c:pt idx="1247">
                  <c:v>0.04</c:v>
                </c:pt>
                <c:pt idx="1248">
                  <c:v>0.25</c:v>
                </c:pt>
                <c:pt idx="1249">
                  <c:v>0.33</c:v>
                </c:pt>
                <c:pt idx="1250">
                  <c:v>0.33</c:v>
                </c:pt>
                <c:pt idx="1251">
                  <c:v>0.32</c:v>
                </c:pt>
                <c:pt idx="1252">
                  <c:v>0</c:v>
                </c:pt>
                <c:pt idx="1253">
                  <c:v>0</c:v>
                </c:pt>
                <c:pt idx="1254">
                  <c:v>0</c:v>
                </c:pt>
                <c:pt idx="1255">
                  <c:v>0.46</c:v>
                </c:pt>
                <c:pt idx="1256">
                  <c:v>0.73</c:v>
                </c:pt>
                <c:pt idx="1257">
                  <c:v>0.7</c:v>
                </c:pt>
                <c:pt idx="1258">
                  <c:v>0.61</c:v>
                </c:pt>
                <c:pt idx="1259">
                  <c:v>0.8</c:v>
                </c:pt>
                <c:pt idx="1260">
                  <c:v>0.42</c:v>
                </c:pt>
                <c:pt idx="1261">
                  <c:v>0.8</c:v>
                </c:pt>
                <c:pt idx="1262">
                  <c:v>0.52</c:v>
                </c:pt>
                <c:pt idx="1263">
                  <c:v>0.28999999999999998</c:v>
                </c:pt>
                <c:pt idx="1264">
                  <c:v>0.63</c:v>
                </c:pt>
                <c:pt idx="1265">
                  <c:v>0.28999999999999998</c:v>
                </c:pt>
                <c:pt idx="1266">
                  <c:v>0.59</c:v>
                </c:pt>
                <c:pt idx="1267">
                  <c:v>0.52</c:v>
                </c:pt>
                <c:pt idx="1268">
                  <c:v>0.42</c:v>
                </c:pt>
                <c:pt idx="1269">
                  <c:v>0.82</c:v>
                </c:pt>
                <c:pt idx="1270">
                  <c:v>0.75</c:v>
                </c:pt>
                <c:pt idx="1271">
                  <c:v>0.75</c:v>
                </c:pt>
                <c:pt idx="1272">
                  <c:v>0.79</c:v>
                </c:pt>
                <c:pt idx="1273">
                  <c:v>0.63</c:v>
                </c:pt>
                <c:pt idx="1274">
                  <c:v>0.54</c:v>
                </c:pt>
                <c:pt idx="1275">
                  <c:v>0.16</c:v>
                </c:pt>
                <c:pt idx="1276">
                  <c:v>0.18</c:v>
                </c:pt>
                <c:pt idx="1277">
                  <c:v>0.67</c:v>
                </c:pt>
                <c:pt idx="1278">
                  <c:v>0.02</c:v>
                </c:pt>
                <c:pt idx="1279">
                  <c:v>0.15</c:v>
                </c:pt>
                <c:pt idx="1280">
                  <c:v>0.4</c:v>
                </c:pt>
                <c:pt idx="1281">
                  <c:v>0.3</c:v>
                </c:pt>
                <c:pt idx="1282">
                  <c:v>0.54</c:v>
                </c:pt>
                <c:pt idx="1283">
                  <c:v>0.2</c:v>
                </c:pt>
                <c:pt idx="1284">
                  <c:v>0.49</c:v>
                </c:pt>
                <c:pt idx="1285">
                  <c:v>0.5</c:v>
                </c:pt>
                <c:pt idx="1286">
                  <c:v>0.41</c:v>
                </c:pt>
                <c:pt idx="1287">
                  <c:v>0.28000000000000003</c:v>
                </c:pt>
                <c:pt idx="1288">
                  <c:v>0.48</c:v>
                </c:pt>
                <c:pt idx="1289">
                  <c:v>0.5</c:v>
                </c:pt>
                <c:pt idx="1290">
                  <c:v>0.02</c:v>
                </c:pt>
                <c:pt idx="1291">
                  <c:v>0.7</c:v>
                </c:pt>
                <c:pt idx="1292">
                  <c:v>0.53</c:v>
                </c:pt>
                <c:pt idx="1293">
                  <c:v>0.62</c:v>
                </c:pt>
                <c:pt idx="1294">
                  <c:v>0.25</c:v>
                </c:pt>
                <c:pt idx="1295">
                  <c:v>0.24</c:v>
                </c:pt>
                <c:pt idx="1296">
                  <c:v>0.23</c:v>
                </c:pt>
                <c:pt idx="1297">
                  <c:v>0.4</c:v>
                </c:pt>
                <c:pt idx="1298">
                  <c:v>0.5</c:v>
                </c:pt>
                <c:pt idx="1299">
                  <c:v>0.17</c:v>
                </c:pt>
                <c:pt idx="1300">
                  <c:v>0.14000000000000001</c:v>
                </c:pt>
                <c:pt idx="1301">
                  <c:v>0.57999999999999996</c:v>
                </c:pt>
                <c:pt idx="1302">
                  <c:v>0.46</c:v>
                </c:pt>
                <c:pt idx="1303">
                  <c:v>0.2</c:v>
                </c:pt>
                <c:pt idx="1304">
                  <c:v>0.51</c:v>
                </c:pt>
                <c:pt idx="1305">
                  <c:v>0.52</c:v>
                </c:pt>
                <c:pt idx="1306">
                  <c:v>0.22</c:v>
                </c:pt>
                <c:pt idx="1307">
                  <c:v>0.73</c:v>
                </c:pt>
                <c:pt idx="1308">
                  <c:v>0.26</c:v>
                </c:pt>
                <c:pt idx="1309">
                  <c:v>0.08</c:v>
                </c:pt>
                <c:pt idx="1310">
                  <c:v>0.27</c:v>
                </c:pt>
                <c:pt idx="1311">
                  <c:v>0.24</c:v>
                </c:pt>
                <c:pt idx="1312">
                  <c:v>0.8</c:v>
                </c:pt>
                <c:pt idx="1313">
                  <c:v>0.38</c:v>
                </c:pt>
                <c:pt idx="1314">
                  <c:v>0</c:v>
                </c:pt>
                <c:pt idx="1315">
                  <c:v>0</c:v>
                </c:pt>
                <c:pt idx="1316">
                  <c:v>0</c:v>
                </c:pt>
                <c:pt idx="1317">
                  <c:v>0</c:v>
                </c:pt>
                <c:pt idx="1318">
                  <c:v>0</c:v>
                </c:pt>
                <c:pt idx="1319">
                  <c:v>0</c:v>
                </c:pt>
                <c:pt idx="1320">
                  <c:v>0</c:v>
                </c:pt>
                <c:pt idx="1321">
                  <c:v>0</c:v>
                </c:pt>
                <c:pt idx="1322">
                  <c:v>0</c:v>
                </c:pt>
                <c:pt idx="1323">
                  <c:v>0.57999999999999996</c:v>
                </c:pt>
                <c:pt idx="1324">
                  <c:v>0.66</c:v>
                </c:pt>
                <c:pt idx="1325">
                  <c:v>0.66</c:v>
                </c:pt>
                <c:pt idx="1326">
                  <c:v>0.55000000000000004</c:v>
                </c:pt>
                <c:pt idx="1327">
                  <c:v>0.46</c:v>
                </c:pt>
                <c:pt idx="1328">
                  <c:v>0.35</c:v>
                </c:pt>
                <c:pt idx="1329">
                  <c:v>0.21</c:v>
                </c:pt>
                <c:pt idx="1330">
                  <c:v>0.31</c:v>
                </c:pt>
                <c:pt idx="1331">
                  <c:v>0.28999999999999998</c:v>
                </c:pt>
                <c:pt idx="1332">
                  <c:v>0.56999999999999995</c:v>
                </c:pt>
                <c:pt idx="1333">
                  <c:v>0.46</c:v>
                </c:pt>
                <c:pt idx="1334">
                  <c:v>0.5</c:v>
                </c:pt>
                <c:pt idx="1335">
                  <c:v>0.8</c:v>
                </c:pt>
                <c:pt idx="1336">
                  <c:v>0.67</c:v>
                </c:pt>
                <c:pt idx="1337">
                  <c:v>0.28000000000000003</c:v>
                </c:pt>
                <c:pt idx="1338">
                  <c:v>0.24</c:v>
                </c:pt>
                <c:pt idx="1339">
                  <c:v>0.44</c:v>
                </c:pt>
                <c:pt idx="1340">
                  <c:v>0.66</c:v>
                </c:pt>
                <c:pt idx="1341">
                  <c:v>0.56000000000000005</c:v>
                </c:pt>
                <c:pt idx="1342">
                  <c:v>0.62</c:v>
                </c:pt>
                <c:pt idx="1343">
                  <c:v>0.56000000000000005</c:v>
                </c:pt>
                <c:pt idx="1344">
                  <c:v>0.56999999999999995</c:v>
                </c:pt>
                <c:pt idx="1345">
                  <c:v>0.28000000000000003</c:v>
                </c:pt>
                <c:pt idx="1346">
                  <c:v>0.44</c:v>
                </c:pt>
                <c:pt idx="1347">
                  <c:v>0.75</c:v>
                </c:pt>
                <c:pt idx="1348">
                  <c:v>0.8</c:v>
                </c:pt>
                <c:pt idx="1349">
                  <c:v>0.75</c:v>
                </c:pt>
                <c:pt idx="1350">
                  <c:v>0.5</c:v>
                </c:pt>
              </c:numCache>
            </c:numRef>
          </c:xVal>
          <c:yVal>
            <c:numRef>
              <c:f>amazon_dataset!$H$2:$H$1352</c:f>
              <c:numCache>
                <c:formatCode>General</c:formatCode>
                <c:ptCount val="1351"/>
                <c:pt idx="0">
                  <c:v>2</c:v>
                </c:pt>
                <c:pt idx="1">
                  <c:v>2.2999999999999998</c:v>
                </c:pt>
                <c:pt idx="2">
                  <c:v>2.6</c:v>
                </c:pt>
                <c:pt idx="3">
                  <c:v>2.8</c:v>
                </c:pt>
                <c:pt idx="4">
                  <c:v>2.8</c:v>
                </c:pt>
                <c:pt idx="5">
                  <c:v>2.9</c:v>
                </c:pt>
                <c:pt idx="6">
                  <c:v>3</c:v>
                </c:pt>
                <c:pt idx="7">
                  <c:v>3</c:v>
                </c:pt>
                <c:pt idx="8">
                  <c:v>3</c:v>
                </c:pt>
                <c:pt idx="9">
                  <c:v>3</c:v>
                </c:pt>
                <c:pt idx="10">
                  <c:v>3.1</c:v>
                </c:pt>
                <c:pt idx="11">
                  <c:v>3.1</c:v>
                </c:pt>
                <c:pt idx="12">
                  <c:v>3.1</c:v>
                </c:pt>
                <c:pt idx="13">
                  <c:v>3.1</c:v>
                </c:pt>
                <c:pt idx="14">
                  <c:v>3.2</c:v>
                </c:pt>
                <c:pt idx="15">
                  <c:v>3.2</c:v>
                </c:pt>
                <c:pt idx="16">
                  <c:v>3.3</c:v>
                </c:pt>
                <c:pt idx="17">
                  <c:v>3.3</c:v>
                </c:pt>
                <c:pt idx="18">
                  <c:v>3.3</c:v>
                </c:pt>
                <c:pt idx="19">
                  <c:v>3.3</c:v>
                </c:pt>
                <c:pt idx="20">
                  <c:v>3.3</c:v>
                </c:pt>
                <c:pt idx="21">
                  <c:v>3.3</c:v>
                </c:pt>
                <c:pt idx="22">
                  <c:v>3.3</c:v>
                </c:pt>
                <c:pt idx="23">
                  <c:v>3.3</c:v>
                </c:pt>
                <c:pt idx="24">
                  <c:v>3.3</c:v>
                </c:pt>
                <c:pt idx="25">
                  <c:v>3.3</c:v>
                </c:pt>
                <c:pt idx="26">
                  <c:v>3.3</c:v>
                </c:pt>
                <c:pt idx="27">
                  <c:v>3.3</c:v>
                </c:pt>
                <c:pt idx="28">
                  <c:v>3.3</c:v>
                </c:pt>
                <c:pt idx="29">
                  <c:v>3.3</c:v>
                </c:pt>
                <c:pt idx="30">
                  <c:v>3.3</c:v>
                </c:pt>
                <c:pt idx="31">
                  <c:v>3.4</c:v>
                </c:pt>
                <c:pt idx="32">
                  <c:v>3.4</c:v>
                </c:pt>
                <c:pt idx="33">
                  <c:v>3.4</c:v>
                </c:pt>
                <c:pt idx="34">
                  <c:v>3.4</c:v>
                </c:pt>
                <c:pt idx="35">
                  <c:v>3.4</c:v>
                </c:pt>
                <c:pt idx="36">
                  <c:v>3.4</c:v>
                </c:pt>
                <c:pt idx="37">
                  <c:v>3.4</c:v>
                </c:pt>
                <c:pt idx="38">
                  <c:v>3.4</c:v>
                </c:pt>
                <c:pt idx="39">
                  <c:v>3.4</c:v>
                </c:pt>
                <c:pt idx="40">
                  <c:v>3.4</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3.5</c:v>
                </c:pt>
                <c:pt idx="56">
                  <c:v>3.5</c:v>
                </c:pt>
                <c:pt idx="57">
                  <c:v>3.5</c:v>
                </c:pt>
                <c:pt idx="58">
                  <c:v>3.5</c:v>
                </c:pt>
                <c:pt idx="59">
                  <c:v>3.5</c:v>
                </c:pt>
                <c:pt idx="60">
                  <c:v>3.5</c:v>
                </c:pt>
                <c:pt idx="61">
                  <c:v>3.5</c:v>
                </c:pt>
                <c:pt idx="62">
                  <c:v>3.5</c:v>
                </c:pt>
                <c:pt idx="63">
                  <c:v>3.5</c:v>
                </c:pt>
                <c:pt idx="64">
                  <c:v>3.5</c:v>
                </c:pt>
                <c:pt idx="65">
                  <c:v>3.5</c:v>
                </c:pt>
                <c:pt idx="66">
                  <c:v>3.5</c:v>
                </c:pt>
                <c:pt idx="67">
                  <c:v>3.6</c:v>
                </c:pt>
                <c:pt idx="68">
                  <c:v>3.6</c:v>
                </c:pt>
                <c:pt idx="69">
                  <c:v>3.6</c:v>
                </c:pt>
                <c:pt idx="70">
                  <c:v>3.6</c:v>
                </c:pt>
                <c:pt idx="71">
                  <c:v>3.6</c:v>
                </c:pt>
                <c:pt idx="72">
                  <c:v>3.6</c:v>
                </c:pt>
                <c:pt idx="73">
                  <c:v>3.6</c:v>
                </c:pt>
                <c:pt idx="74">
                  <c:v>3.6</c:v>
                </c:pt>
                <c:pt idx="75">
                  <c:v>3.6</c:v>
                </c:pt>
                <c:pt idx="76">
                  <c:v>3.6</c:v>
                </c:pt>
                <c:pt idx="77">
                  <c:v>3.6</c:v>
                </c:pt>
                <c:pt idx="78">
                  <c:v>3.6</c:v>
                </c:pt>
                <c:pt idx="79">
                  <c:v>3.6</c:v>
                </c:pt>
                <c:pt idx="80">
                  <c:v>3.6</c:v>
                </c:pt>
                <c:pt idx="81">
                  <c:v>3.6</c:v>
                </c:pt>
                <c:pt idx="82">
                  <c:v>3.6</c:v>
                </c:pt>
                <c:pt idx="83">
                  <c:v>3.6</c:v>
                </c:pt>
                <c:pt idx="84">
                  <c:v>3.6</c:v>
                </c:pt>
                <c:pt idx="85">
                  <c:v>3.6</c:v>
                </c:pt>
                <c:pt idx="86">
                  <c:v>3.6</c:v>
                </c:pt>
                <c:pt idx="87">
                  <c:v>3.6</c:v>
                </c:pt>
                <c:pt idx="88">
                  <c:v>3.6</c:v>
                </c:pt>
                <c:pt idx="89">
                  <c:v>3.6</c:v>
                </c:pt>
                <c:pt idx="90">
                  <c:v>3.6</c:v>
                </c:pt>
                <c:pt idx="91">
                  <c:v>3.6</c:v>
                </c:pt>
                <c:pt idx="92">
                  <c:v>3.6</c:v>
                </c:pt>
                <c:pt idx="93">
                  <c:v>3.6</c:v>
                </c:pt>
                <c:pt idx="94">
                  <c:v>3.6</c:v>
                </c:pt>
                <c:pt idx="95">
                  <c:v>3.6</c:v>
                </c:pt>
                <c:pt idx="96">
                  <c:v>3.6</c:v>
                </c:pt>
                <c:pt idx="97">
                  <c:v>3.6</c:v>
                </c:pt>
                <c:pt idx="98">
                  <c:v>3.6</c:v>
                </c:pt>
                <c:pt idx="99">
                  <c:v>3.6</c:v>
                </c:pt>
                <c:pt idx="100">
                  <c:v>3.6</c:v>
                </c:pt>
                <c:pt idx="101">
                  <c:v>3.7</c:v>
                </c:pt>
                <c:pt idx="102">
                  <c:v>3.7</c:v>
                </c:pt>
                <c:pt idx="103">
                  <c:v>3.7</c:v>
                </c:pt>
                <c:pt idx="104">
                  <c:v>3.7</c:v>
                </c:pt>
                <c:pt idx="105">
                  <c:v>3.7</c:v>
                </c:pt>
                <c:pt idx="106">
                  <c:v>3.7</c:v>
                </c:pt>
                <c:pt idx="107">
                  <c:v>3.7</c:v>
                </c:pt>
                <c:pt idx="108">
                  <c:v>3.7</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3.7</c:v>
                </c:pt>
                <c:pt idx="122">
                  <c:v>3.7</c:v>
                </c:pt>
                <c:pt idx="123">
                  <c:v>3.7</c:v>
                </c:pt>
                <c:pt idx="124">
                  <c:v>3.7</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3.8</c:v>
                </c:pt>
                <c:pt idx="143">
                  <c:v>3.8</c:v>
                </c:pt>
                <c:pt idx="144">
                  <c:v>3.8</c:v>
                </c:pt>
                <c:pt idx="145">
                  <c:v>3.8</c:v>
                </c:pt>
                <c:pt idx="146">
                  <c:v>3.8</c:v>
                </c:pt>
                <c:pt idx="147">
                  <c:v>3.8</c:v>
                </c:pt>
                <c:pt idx="148">
                  <c:v>3.8</c:v>
                </c:pt>
                <c:pt idx="149">
                  <c:v>3.8</c:v>
                </c:pt>
                <c:pt idx="150">
                  <c:v>3.8</c:v>
                </c:pt>
                <c:pt idx="151">
                  <c:v>3.8</c:v>
                </c:pt>
                <c:pt idx="152">
                  <c:v>3.8</c:v>
                </c:pt>
                <c:pt idx="153">
                  <c:v>3.8</c:v>
                </c:pt>
                <c:pt idx="154">
                  <c:v>3.8</c:v>
                </c:pt>
                <c:pt idx="155">
                  <c:v>3.8</c:v>
                </c:pt>
                <c:pt idx="156">
                  <c:v>3.8</c:v>
                </c:pt>
                <c:pt idx="157">
                  <c:v>3.8</c:v>
                </c:pt>
                <c:pt idx="158">
                  <c:v>3.8</c:v>
                </c:pt>
                <c:pt idx="159">
                  <c:v>3.8</c:v>
                </c:pt>
                <c:pt idx="160">
                  <c:v>3.8</c:v>
                </c:pt>
                <c:pt idx="161">
                  <c:v>3.8</c:v>
                </c:pt>
                <c:pt idx="162">
                  <c:v>3.8</c:v>
                </c:pt>
                <c:pt idx="163">
                  <c:v>3.8</c:v>
                </c:pt>
                <c:pt idx="164">
                  <c:v>3.8</c:v>
                </c:pt>
                <c:pt idx="165">
                  <c:v>3.8</c:v>
                </c:pt>
                <c:pt idx="166">
                  <c:v>3.8</c:v>
                </c:pt>
                <c:pt idx="167">
                  <c:v>3.8</c:v>
                </c:pt>
                <c:pt idx="168">
                  <c:v>3.8</c:v>
                </c:pt>
                <c:pt idx="169">
                  <c:v>3.8</c:v>
                </c:pt>
                <c:pt idx="170">
                  <c:v>3.8</c:v>
                </c:pt>
                <c:pt idx="171">
                  <c:v>3.8</c:v>
                </c:pt>
                <c:pt idx="172">
                  <c:v>3.8</c:v>
                </c:pt>
                <c:pt idx="173">
                  <c:v>3.8</c:v>
                </c:pt>
                <c:pt idx="174">
                  <c:v>3.8</c:v>
                </c:pt>
                <c:pt idx="175">
                  <c:v>3.8</c:v>
                </c:pt>
                <c:pt idx="176">
                  <c:v>3.8</c:v>
                </c:pt>
                <c:pt idx="177">
                  <c:v>3.8</c:v>
                </c:pt>
                <c:pt idx="178">
                  <c:v>3.8</c:v>
                </c:pt>
                <c:pt idx="179">
                  <c:v>3.8</c:v>
                </c:pt>
                <c:pt idx="180">
                  <c:v>3.8</c:v>
                </c:pt>
                <c:pt idx="181">
                  <c:v>3.8</c:v>
                </c:pt>
                <c:pt idx="182">
                  <c:v>3.8</c:v>
                </c:pt>
                <c:pt idx="183">
                  <c:v>3.8</c:v>
                </c:pt>
                <c:pt idx="184">
                  <c:v>3.8</c:v>
                </c:pt>
                <c:pt idx="185">
                  <c:v>3.8</c:v>
                </c:pt>
                <c:pt idx="186">
                  <c:v>3.8</c:v>
                </c:pt>
                <c:pt idx="187">
                  <c:v>3.8</c:v>
                </c:pt>
                <c:pt idx="188">
                  <c:v>3.8</c:v>
                </c:pt>
                <c:pt idx="189">
                  <c:v>3.8</c:v>
                </c:pt>
                <c:pt idx="190">
                  <c:v>3.8</c:v>
                </c:pt>
                <c:pt idx="191">
                  <c:v>3.8</c:v>
                </c:pt>
                <c:pt idx="192">
                  <c:v>3.8</c:v>
                </c:pt>
                <c:pt idx="193">
                  <c:v>3.8</c:v>
                </c:pt>
                <c:pt idx="194">
                  <c:v>3.8</c:v>
                </c:pt>
                <c:pt idx="195">
                  <c:v>3.8</c:v>
                </c:pt>
                <c:pt idx="196">
                  <c:v>3.8</c:v>
                </c:pt>
                <c:pt idx="197">
                  <c:v>3.8</c:v>
                </c:pt>
                <c:pt idx="198">
                  <c:v>3.8</c:v>
                </c:pt>
                <c:pt idx="199">
                  <c:v>3.8</c:v>
                </c:pt>
                <c:pt idx="200">
                  <c:v>3.8</c:v>
                </c:pt>
                <c:pt idx="201">
                  <c:v>3.8</c:v>
                </c:pt>
                <c:pt idx="202">
                  <c:v>3.8</c:v>
                </c:pt>
                <c:pt idx="203">
                  <c:v>3.8</c:v>
                </c:pt>
                <c:pt idx="204">
                  <c:v>3.8</c:v>
                </c:pt>
                <c:pt idx="205">
                  <c:v>3.8</c:v>
                </c:pt>
                <c:pt idx="206">
                  <c:v>3.8</c:v>
                </c:pt>
                <c:pt idx="207">
                  <c:v>3.8</c:v>
                </c:pt>
                <c:pt idx="208">
                  <c:v>3.8</c:v>
                </c:pt>
                <c:pt idx="209">
                  <c:v>3.8</c:v>
                </c:pt>
                <c:pt idx="210">
                  <c:v>3.8</c:v>
                </c:pt>
                <c:pt idx="211">
                  <c:v>3.8</c:v>
                </c:pt>
                <c:pt idx="212">
                  <c:v>3.8</c:v>
                </c:pt>
                <c:pt idx="213">
                  <c:v>3.8</c:v>
                </c:pt>
                <c:pt idx="214">
                  <c:v>3.8</c:v>
                </c:pt>
                <c:pt idx="215">
                  <c:v>3.8</c:v>
                </c:pt>
                <c:pt idx="216">
                  <c:v>3.8</c:v>
                </c:pt>
                <c:pt idx="217">
                  <c:v>3.8</c:v>
                </c:pt>
                <c:pt idx="218">
                  <c:v>3.8</c:v>
                </c:pt>
                <c:pt idx="219">
                  <c:v>3.8</c:v>
                </c:pt>
                <c:pt idx="220">
                  <c:v>3.8</c:v>
                </c:pt>
                <c:pt idx="221">
                  <c:v>3.8</c:v>
                </c:pt>
                <c:pt idx="222">
                  <c:v>3.8</c:v>
                </c:pt>
                <c:pt idx="223">
                  <c:v>3.8</c:v>
                </c:pt>
                <c:pt idx="224">
                  <c:v>3.8</c:v>
                </c:pt>
                <c:pt idx="225">
                  <c:v>3.8</c:v>
                </c:pt>
                <c:pt idx="226">
                  <c:v>3.9</c:v>
                </c:pt>
                <c:pt idx="227">
                  <c:v>3.9</c:v>
                </c:pt>
                <c:pt idx="228">
                  <c:v>3.9</c:v>
                </c:pt>
                <c:pt idx="229">
                  <c:v>3.9</c:v>
                </c:pt>
                <c:pt idx="230">
                  <c:v>3.9</c:v>
                </c:pt>
                <c:pt idx="231">
                  <c:v>3.9</c:v>
                </c:pt>
                <c:pt idx="232">
                  <c:v>3.9</c:v>
                </c:pt>
                <c:pt idx="233">
                  <c:v>3.9</c:v>
                </c:pt>
                <c:pt idx="234">
                  <c:v>3.9</c:v>
                </c:pt>
                <c:pt idx="235">
                  <c:v>3.9</c:v>
                </c:pt>
                <c:pt idx="236">
                  <c:v>3.9</c:v>
                </c:pt>
                <c:pt idx="237">
                  <c:v>3.9</c:v>
                </c:pt>
                <c:pt idx="238">
                  <c:v>3.9</c:v>
                </c:pt>
                <c:pt idx="239">
                  <c:v>3.9</c:v>
                </c:pt>
                <c:pt idx="240">
                  <c:v>3.9</c:v>
                </c:pt>
                <c:pt idx="241">
                  <c:v>3.9</c:v>
                </c:pt>
                <c:pt idx="242">
                  <c:v>3.9</c:v>
                </c:pt>
                <c:pt idx="243">
                  <c:v>3.9</c:v>
                </c:pt>
                <c:pt idx="244">
                  <c:v>3.9</c:v>
                </c:pt>
                <c:pt idx="245">
                  <c:v>3.9</c:v>
                </c:pt>
                <c:pt idx="246">
                  <c:v>3.9</c:v>
                </c:pt>
                <c:pt idx="247">
                  <c:v>3.9</c:v>
                </c:pt>
                <c:pt idx="248">
                  <c:v>3.9</c:v>
                </c:pt>
                <c:pt idx="249">
                  <c:v>3.9</c:v>
                </c:pt>
                <c:pt idx="250">
                  <c:v>3.9</c:v>
                </c:pt>
                <c:pt idx="251">
                  <c:v>3.9</c:v>
                </c:pt>
                <c:pt idx="252">
                  <c:v>3.9</c:v>
                </c:pt>
                <c:pt idx="253">
                  <c:v>3.9</c:v>
                </c:pt>
                <c:pt idx="254">
                  <c:v>3.9</c:v>
                </c:pt>
                <c:pt idx="255">
                  <c:v>3.9</c:v>
                </c:pt>
                <c:pt idx="256">
                  <c:v>3.9</c:v>
                </c:pt>
                <c:pt idx="257">
                  <c:v>3.9</c:v>
                </c:pt>
                <c:pt idx="258">
                  <c:v>3.9</c:v>
                </c:pt>
                <c:pt idx="259">
                  <c:v>3.9</c:v>
                </c:pt>
                <c:pt idx="260">
                  <c:v>3.9</c:v>
                </c:pt>
                <c:pt idx="261">
                  <c:v>3.9</c:v>
                </c:pt>
                <c:pt idx="262">
                  <c:v>3.9</c:v>
                </c:pt>
                <c:pt idx="263">
                  <c:v>3.9</c:v>
                </c:pt>
                <c:pt idx="264">
                  <c:v>3.9</c:v>
                </c:pt>
                <c:pt idx="265">
                  <c:v>3.9</c:v>
                </c:pt>
                <c:pt idx="266">
                  <c:v>3.9</c:v>
                </c:pt>
                <c:pt idx="267">
                  <c:v>3.9</c:v>
                </c:pt>
                <c:pt idx="268">
                  <c:v>3.9</c:v>
                </c:pt>
                <c:pt idx="269">
                  <c:v>3.9</c:v>
                </c:pt>
                <c:pt idx="270">
                  <c:v>3.9</c:v>
                </c:pt>
                <c:pt idx="271">
                  <c:v>3.9</c:v>
                </c:pt>
                <c:pt idx="272">
                  <c:v>3.9</c:v>
                </c:pt>
                <c:pt idx="273">
                  <c:v>3.9</c:v>
                </c:pt>
                <c:pt idx="274">
                  <c:v>3.9</c:v>
                </c:pt>
                <c:pt idx="275">
                  <c:v>3.9</c:v>
                </c:pt>
                <c:pt idx="276">
                  <c:v>3.9</c:v>
                </c:pt>
                <c:pt idx="277">
                  <c:v>3.9</c:v>
                </c:pt>
                <c:pt idx="278">
                  <c:v>3.9</c:v>
                </c:pt>
                <c:pt idx="279">
                  <c:v>3.9</c:v>
                </c:pt>
                <c:pt idx="280">
                  <c:v>3.9</c:v>
                </c:pt>
                <c:pt idx="281">
                  <c:v>3.9</c:v>
                </c:pt>
                <c:pt idx="282">
                  <c:v>3.9</c:v>
                </c:pt>
                <c:pt idx="283">
                  <c:v>3.9</c:v>
                </c:pt>
                <c:pt idx="284">
                  <c:v>3.9</c:v>
                </c:pt>
                <c:pt idx="285">
                  <c:v>3.9</c:v>
                </c:pt>
                <c:pt idx="286">
                  <c:v>3.9</c:v>
                </c:pt>
                <c:pt idx="287">
                  <c:v>3.9</c:v>
                </c:pt>
                <c:pt idx="288">
                  <c:v>3.9</c:v>
                </c:pt>
                <c:pt idx="289">
                  <c:v>3.9</c:v>
                </c:pt>
                <c:pt idx="290">
                  <c:v>3.9</c:v>
                </c:pt>
                <c:pt idx="291">
                  <c:v>3.9</c:v>
                </c:pt>
                <c:pt idx="292">
                  <c:v>3.9</c:v>
                </c:pt>
                <c:pt idx="293">
                  <c:v>3.9</c:v>
                </c:pt>
                <c:pt idx="294">
                  <c:v>3.9</c:v>
                </c:pt>
                <c:pt idx="295">
                  <c:v>3.9</c:v>
                </c:pt>
                <c:pt idx="296">
                  <c:v>3.9</c:v>
                </c:pt>
                <c:pt idx="297">
                  <c:v>3.9</c:v>
                </c:pt>
                <c:pt idx="298">
                  <c:v>3.9</c:v>
                </c:pt>
                <c:pt idx="299">
                  <c:v>3.9</c:v>
                </c:pt>
                <c:pt idx="300">
                  <c:v>3.9</c:v>
                </c:pt>
                <c:pt idx="301">
                  <c:v>3.9</c:v>
                </c:pt>
                <c:pt idx="302">
                  <c:v>3.9</c:v>
                </c:pt>
                <c:pt idx="303">
                  <c:v>3.9</c:v>
                </c:pt>
                <c:pt idx="304">
                  <c:v>3.9</c:v>
                </c:pt>
                <c:pt idx="305">
                  <c:v>3.9</c:v>
                </c:pt>
                <c:pt idx="306">
                  <c:v>3.9</c:v>
                </c:pt>
                <c:pt idx="307">
                  <c:v>3.9</c:v>
                </c:pt>
                <c:pt idx="308">
                  <c:v>3.9</c:v>
                </c:pt>
                <c:pt idx="309">
                  <c:v>3.9</c:v>
                </c:pt>
                <c:pt idx="310">
                  <c:v>3.9</c:v>
                </c:pt>
                <c:pt idx="311">
                  <c:v>3.9</c:v>
                </c:pt>
                <c:pt idx="312">
                  <c:v>3.9</c:v>
                </c:pt>
                <c:pt idx="313">
                  <c:v>3.9</c:v>
                </c:pt>
                <c:pt idx="314">
                  <c:v>3.9</c:v>
                </c:pt>
                <c:pt idx="315">
                  <c:v>3.9</c:v>
                </c:pt>
                <c:pt idx="316">
                  <c:v>3.9</c:v>
                </c:pt>
                <c:pt idx="317">
                  <c:v>3.9</c:v>
                </c:pt>
                <c:pt idx="318">
                  <c:v>3.9</c:v>
                </c:pt>
                <c:pt idx="319">
                  <c:v>3.9</c:v>
                </c:pt>
                <c:pt idx="320">
                  <c:v>3.9</c:v>
                </c:pt>
                <c:pt idx="321">
                  <c:v>3.9</c:v>
                </c:pt>
                <c:pt idx="322">
                  <c:v>3.9</c:v>
                </c:pt>
                <c:pt idx="323">
                  <c:v>3.9</c:v>
                </c:pt>
                <c:pt idx="324">
                  <c:v>3.9</c:v>
                </c:pt>
                <c:pt idx="325">
                  <c:v>3.9</c:v>
                </c:pt>
                <c:pt idx="326">
                  <c:v>3.9</c:v>
                </c:pt>
                <c:pt idx="327">
                  <c:v>3.9</c:v>
                </c:pt>
                <c:pt idx="328">
                  <c:v>3.9</c:v>
                </c:pt>
                <c:pt idx="329">
                  <c:v>3.9</c:v>
                </c:pt>
                <c:pt idx="330">
                  <c:v>3.9</c:v>
                </c:pt>
                <c:pt idx="331">
                  <c:v>3.9</c:v>
                </c:pt>
                <c:pt idx="332">
                  <c:v>3.9</c:v>
                </c:pt>
                <c:pt idx="333">
                  <c:v>3.9</c:v>
                </c:pt>
                <c:pt idx="334">
                  <c:v>3.9</c:v>
                </c:pt>
                <c:pt idx="335">
                  <c:v>3.9</c:v>
                </c:pt>
                <c:pt idx="336">
                  <c:v>3.9</c:v>
                </c:pt>
                <c:pt idx="337">
                  <c:v>3.9</c:v>
                </c:pt>
                <c:pt idx="338">
                  <c:v>3.9</c:v>
                </c:pt>
                <c:pt idx="339">
                  <c:v>3.9</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4.0999999999999996</c:v>
                </c:pt>
                <c:pt idx="500">
                  <c:v>4.0999999999999996</c:v>
                </c:pt>
                <c:pt idx="501">
                  <c:v>4.0999999999999996</c:v>
                </c:pt>
                <c:pt idx="502">
                  <c:v>4.0999999999999996</c:v>
                </c:pt>
                <c:pt idx="503">
                  <c:v>4.0999999999999996</c:v>
                </c:pt>
                <c:pt idx="504">
                  <c:v>4.0999999999999996</c:v>
                </c:pt>
                <c:pt idx="505">
                  <c:v>4.0999999999999996</c:v>
                </c:pt>
                <c:pt idx="506">
                  <c:v>4.0999999999999996</c:v>
                </c:pt>
                <c:pt idx="507">
                  <c:v>4.0999999999999996</c:v>
                </c:pt>
                <c:pt idx="508">
                  <c:v>4.0999999999999996</c:v>
                </c:pt>
                <c:pt idx="509">
                  <c:v>4.0999999999999996</c:v>
                </c:pt>
                <c:pt idx="510">
                  <c:v>4.0999999999999996</c:v>
                </c:pt>
                <c:pt idx="511">
                  <c:v>4.0999999999999996</c:v>
                </c:pt>
                <c:pt idx="512">
                  <c:v>4.0999999999999996</c:v>
                </c:pt>
                <c:pt idx="513">
                  <c:v>4.0999999999999996</c:v>
                </c:pt>
                <c:pt idx="514">
                  <c:v>4.0999999999999996</c:v>
                </c:pt>
                <c:pt idx="515">
                  <c:v>4.0999999999999996</c:v>
                </c:pt>
                <c:pt idx="516">
                  <c:v>4.0999999999999996</c:v>
                </c:pt>
                <c:pt idx="517">
                  <c:v>4.0999999999999996</c:v>
                </c:pt>
                <c:pt idx="518">
                  <c:v>4.0999999999999996</c:v>
                </c:pt>
                <c:pt idx="519">
                  <c:v>4.0999999999999996</c:v>
                </c:pt>
                <c:pt idx="520">
                  <c:v>4.0999999999999996</c:v>
                </c:pt>
                <c:pt idx="521">
                  <c:v>4.0999999999999996</c:v>
                </c:pt>
                <c:pt idx="522">
                  <c:v>4.0999999999999996</c:v>
                </c:pt>
                <c:pt idx="523">
                  <c:v>4.0999999999999996</c:v>
                </c:pt>
                <c:pt idx="524">
                  <c:v>4.0999999999999996</c:v>
                </c:pt>
                <c:pt idx="525">
                  <c:v>4.0999999999999996</c:v>
                </c:pt>
                <c:pt idx="526">
                  <c:v>4.0999999999999996</c:v>
                </c:pt>
                <c:pt idx="527">
                  <c:v>4.0999999999999996</c:v>
                </c:pt>
                <c:pt idx="528">
                  <c:v>4.0999999999999996</c:v>
                </c:pt>
                <c:pt idx="529">
                  <c:v>4.0999999999999996</c:v>
                </c:pt>
                <c:pt idx="530">
                  <c:v>4.0999999999999996</c:v>
                </c:pt>
                <c:pt idx="531">
                  <c:v>4.0999999999999996</c:v>
                </c:pt>
                <c:pt idx="532">
                  <c:v>4.0999999999999996</c:v>
                </c:pt>
                <c:pt idx="533">
                  <c:v>4.0999999999999996</c:v>
                </c:pt>
                <c:pt idx="534">
                  <c:v>4.0999999999999996</c:v>
                </c:pt>
                <c:pt idx="535">
                  <c:v>4.0999999999999996</c:v>
                </c:pt>
                <c:pt idx="536">
                  <c:v>4.0999999999999996</c:v>
                </c:pt>
                <c:pt idx="537">
                  <c:v>4.0999999999999996</c:v>
                </c:pt>
                <c:pt idx="538">
                  <c:v>4.0999999999999996</c:v>
                </c:pt>
                <c:pt idx="539">
                  <c:v>4.0999999999999996</c:v>
                </c:pt>
                <c:pt idx="540">
                  <c:v>4.0999999999999996</c:v>
                </c:pt>
                <c:pt idx="541">
                  <c:v>4.0999999999999996</c:v>
                </c:pt>
                <c:pt idx="542">
                  <c:v>4.0999999999999996</c:v>
                </c:pt>
                <c:pt idx="543">
                  <c:v>4.0999999999999996</c:v>
                </c:pt>
                <c:pt idx="544">
                  <c:v>4.0999999999999996</c:v>
                </c:pt>
                <c:pt idx="545">
                  <c:v>4.0999999999999996</c:v>
                </c:pt>
                <c:pt idx="546">
                  <c:v>4.0999999999999996</c:v>
                </c:pt>
                <c:pt idx="547">
                  <c:v>4.0999999999999996</c:v>
                </c:pt>
                <c:pt idx="548">
                  <c:v>4.0999999999999996</c:v>
                </c:pt>
                <c:pt idx="549">
                  <c:v>4.0999999999999996</c:v>
                </c:pt>
                <c:pt idx="550">
                  <c:v>4.0999999999999996</c:v>
                </c:pt>
                <c:pt idx="551">
                  <c:v>4.0999999999999996</c:v>
                </c:pt>
                <c:pt idx="552">
                  <c:v>4.0999999999999996</c:v>
                </c:pt>
                <c:pt idx="553">
                  <c:v>4.0999999999999996</c:v>
                </c:pt>
                <c:pt idx="554">
                  <c:v>4.0999999999999996</c:v>
                </c:pt>
                <c:pt idx="555">
                  <c:v>4.0999999999999996</c:v>
                </c:pt>
                <c:pt idx="556">
                  <c:v>4.0999999999999996</c:v>
                </c:pt>
                <c:pt idx="557">
                  <c:v>4.0999999999999996</c:v>
                </c:pt>
                <c:pt idx="558">
                  <c:v>4.0999999999999996</c:v>
                </c:pt>
                <c:pt idx="559">
                  <c:v>4.0999999999999996</c:v>
                </c:pt>
                <c:pt idx="560">
                  <c:v>4.0999999999999996</c:v>
                </c:pt>
                <c:pt idx="561">
                  <c:v>4.0999999999999996</c:v>
                </c:pt>
                <c:pt idx="562">
                  <c:v>4.0999999999999996</c:v>
                </c:pt>
                <c:pt idx="563">
                  <c:v>4.0999999999999996</c:v>
                </c:pt>
                <c:pt idx="564">
                  <c:v>4.0999999999999996</c:v>
                </c:pt>
                <c:pt idx="565">
                  <c:v>4.0999999999999996</c:v>
                </c:pt>
                <c:pt idx="566">
                  <c:v>4.0999999999999996</c:v>
                </c:pt>
                <c:pt idx="567">
                  <c:v>4.0999999999999996</c:v>
                </c:pt>
                <c:pt idx="568">
                  <c:v>4.0999999999999996</c:v>
                </c:pt>
                <c:pt idx="569">
                  <c:v>4.0999999999999996</c:v>
                </c:pt>
                <c:pt idx="570">
                  <c:v>4.0999999999999996</c:v>
                </c:pt>
                <c:pt idx="571">
                  <c:v>4.0999999999999996</c:v>
                </c:pt>
                <c:pt idx="572">
                  <c:v>4.0999999999999996</c:v>
                </c:pt>
                <c:pt idx="573">
                  <c:v>4.0999999999999996</c:v>
                </c:pt>
                <c:pt idx="574">
                  <c:v>4.0999999999999996</c:v>
                </c:pt>
                <c:pt idx="575">
                  <c:v>4.0999999999999996</c:v>
                </c:pt>
                <c:pt idx="576">
                  <c:v>4.0999999999999996</c:v>
                </c:pt>
                <c:pt idx="577">
                  <c:v>4.0999999999999996</c:v>
                </c:pt>
                <c:pt idx="578">
                  <c:v>4.0999999999999996</c:v>
                </c:pt>
                <c:pt idx="579">
                  <c:v>4.0999999999999996</c:v>
                </c:pt>
                <c:pt idx="580">
                  <c:v>4.0999999999999996</c:v>
                </c:pt>
                <c:pt idx="581">
                  <c:v>4.0999999999999996</c:v>
                </c:pt>
                <c:pt idx="582">
                  <c:v>4.0999999999999996</c:v>
                </c:pt>
                <c:pt idx="583">
                  <c:v>4.0999999999999996</c:v>
                </c:pt>
                <c:pt idx="584">
                  <c:v>4.0999999999999996</c:v>
                </c:pt>
                <c:pt idx="585">
                  <c:v>4.0999999999999996</c:v>
                </c:pt>
                <c:pt idx="586">
                  <c:v>4.0999999999999996</c:v>
                </c:pt>
                <c:pt idx="587">
                  <c:v>4.0999999999999996</c:v>
                </c:pt>
                <c:pt idx="588">
                  <c:v>4.0999999999999996</c:v>
                </c:pt>
                <c:pt idx="589">
                  <c:v>4.0999999999999996</c:v>
                </c:pt>
                <c:pt idx="590">
                  <c:v>4.0999999999999996</c:v>
                </c:pt>
                <c:pt idx="591">
                  <c:v>4.0999999999999996</c:v>
                </c:pt>
                <c:pt idx="592">
                  <c:v>4.0999999999999996</c:v>
                </c:pt>
                <c:pt idx="593">
                  <c:v>4.0999999999999996</c:v>
                </c:pt>
                <c:pt idx="594">
                  <c:v>4.0999999999999996</c:v>
                </c:pt>
                <c:pt idx="595">
                  <c:v>4.0999999999999996</c:v>
                </c:pt>
                <c:pt idx="596">
                  <c:v>4.0999999999999996</c:v>
                </c:pt>
                <c:pt idx="597">
                  <c:v>4.0999999999999996</c:v>
                </c:pt>
                <c:pt idx="598">
                  <c:v>4.0999999999999996</c:v>
                </c:pt>
                <c:pt idx="599">
                  <c:v>4.0999999999999996</c:v>
                </c:pt>
                <c:pt idx="600">
                  <c:v>4.0999999999999996</c:v>
                </c:pt>
                <c:pt idx="601">
                  <c:v>4.0999999999999996</c:v>
                </c:pt>
                <c:pt idx="602">
                  <c:v>4.0999999999999996</c:v>
                </c:pt>
                <c:pt idx="603">
                  <c:v>4.0999999999999996</c:v>
                </c:pt>
                <c:pt idx="604">
                  <c:v>4.0999999999999996</c:v>
                </c:pt>
                <c:pt idx="605">
                  <c:v>4.0999999999999996</c:v>
                </c:pt>
                <c:pt idx="606">
                  <c:v>4.0999999999999996</c:v>
                </c:pt>
                <c:pt idx="607">
                  <c:v>4.0999999999999996</c:v>
                </c:pt>
                <c:pt idx="608">
                  <c:v>4.0999999999999996</c:v>
                </c:pt>
                <c:pt idx="609">
                  <c:v>4.0999999999999996</c:v>
                </c:pt>
                <c:pt idx="610">
                  <c:v>4.0999999999999996</c:v>
                </c:pt>
                <c:pt idx="611">
                  <c:v>4.0999999999999996</c:v>
                </c:pt>
                <c:pt idx="612">
                  <c:v>4.0999999999999996</c:v>
                </c:pt>
                <c:pt idx="613">
                  <c:v>4.0999999999999996</c:v>
                </c:pt>
                <c:pt idx="614">
                  <c:v>4.0999999999999996</c:v>
                </c:pt>
                <c:pt idx="615">
                  <c:v>4.0999999999999996</c:v>
                </c:pt>
                <c:pt idx="616">
                  <c:v>4.0999999999999996</c:v>
                </c:pt>
                <c:pt idx="617">
                  <c:v>4.0999999999999996</c:v>
                </c:pt>
                <c:pt idx="618">
                  <c:v>4.0999999999999996</c:v>
                </c:pt>
                <c:pt idx="619">
                  <c:v>4.0999999999999996</c:v>
                </c:pt>
                <c:pt idx="620">
                  <c:v>4.0999999999999996</c:v>
                </c:pt>
                <c:pt idx="621">
                  <c:v>4.0999999999999996</c:v>
                </c:pt>
                <c:pt idx="622">
                  <c:v>4.0999999999999996</c:v>
                </c:pt>
                <c:pt idx="623">
                  <c:v>4.0999999999999996</c:v>
                </c:pt>
                <c:pt idx="624">
                  <c:v>4.0999999999999996</c:v>
                </c:pt>
                <c:pt idx="625">
                  <c:v>4.0999999999999996</c:v>
                </c:pt>
                <c:pt idx="626">
                  <c:v>4.0999999999999996</c:v>
                </c:pt>
                <c:pt idx="627">
                  <c:v>4.0999999999999996</c:v>
                </c:pt>
                <c:pt idx="628">
                  <c:v>4.0999999999999996</c:v>
                </c:pt>
                <c:pt idx="629">
                  <c:v>4.0999999999999996</c:v>
                </c:pt>
                <c:pt idx="630">
                  <c:v>4.0999999999999996</c:v>
                </c:pt>
                <c:pt idx="631">
                  <c:v>4.0999999999999996</c:v>
                </c:pt>
                <c:pt idx="632">
                  <c:v>4.0999999999999996</c:v>
                </c:pt>
                <c:pt idx="633">
                  <c:v>4.0999999999999996</c:v>
                </c:pt>
                <c:pt idx="634">
                  <c:v>4.0999999999999996</c:v>
                </c:pt>
                <c:pt idx="635">
                  <c:v>4.0999999999999996</c:v>
                </c:pt>
                <c:pt idx="636">
                  <c:v>4.0999999999999996</c:v>
                </c:pt>
                <c:pt idx="637">
                  <c:v>4.0999999999999996</c:v>
                </c:pt>
                <c:pt idx="638">
                  <c:v>4.0999999999999996</c:v>
                </c:pt>
                <c:pt idx="639">
                  <c:v>4.0999999999999996</c:v>
                </c:pt>
                <c:pt idx="640">
                  <c:v>4.0999999999999996</c:v>
                </c:pt>
                <c:pt idx="641">
                  <c:v>4.0999999999999996</c:v>
                </c:pt>
                <c:pt idx="642">
                  <c:v>4.0999999999999996</c:v>
                </c:pt>
                <c:pt idx="643">
                  <c:v>4.0999999999999996</c:v>
                </c:pt>
                <c:pt idx="644">
                  <c:v>4.0999999999999996</c:v>
                </c:pt>
                <c:pt idx="645">
                  <c:v>4.0999999999999996</c:v>
                </c:pt>
                <c:pt idx="646">
                  <c:v>4.0999999999999996</c:v>
                </c:pt>
                <c:pt idx="647">
                  <c:v>4.0999999999999996</c:v>
                </c:pt>
                <c:pt idx="648">
                  <c:v>4.0999999999999996</c:v>
                </c:pt>
                <c:pt idx="649">
                  <c:v>4.0999999999999996</c:v>
                </c:pt>
                <c:pt idx="650">
                  <c:v>4.0999999999999996</c:v>
                </c:pt>
                <c:pt idx="651">
                  <c:v>4.0999999999999996</c:v>
                </c:pt>
                <c:pt idx="652">
                  <c:v>4.0999999999999996</c:v>
                </c:pt>
                <c:pt idx="653">
                  <c:v>4.0999999999999996</c:v>
                </c:pt>
                <c:pt idx="654">
                  <c:v>4.0999999999999996</c:v>
                </c:pt>
                <c:pt idx="655">
                  <c:v>4.0999999999999996</c:v>
                </c:pt>
                <c:pt idx="656">
                  <c:v>4.0999999999999996</c:v>
                </c:pt>
                <c:pt idx="657">
                  <c:v>4.0999999999999996</c:v>
                </c:pt>
                <c:pt idx="658">
                  <c:v>4.0999999999999996</c:v>
                </c:pt>
                <c:pt idx="659">
                  <c:v>4.0999999999999996</c:v>
                </c:pt>
                <c:pt idx="660">
                  <c:v>4.0999999999999996</c:v>
                </c:pt>
                <c:pt idx="661">
                  <c:v>4.0999999999999996</c:v>
                </c:pt>
                <c:pt idx="662">
                  <c:v>4.0999999999999996</c:v>
                </c:pt>
                <c:pt idx="663">
                  <c:v>4.0999999999999996</c:v>
                </c:pt>
                <c:pt idx="664">
                  <c:v>4.0999999999999996</c:v>
                </c:pt>
                <c:pt idx="665">
                  <c:v>4.0999999999999996</c:v>
                </c:pt>
                <c:pt idx="666">
                  <c:v>4.0999999999999996</c:v>
                </c:pt>
                <c:pt idx="667">
                  <c:v>4.0999999999999996</c:v>
                </c:pt>
                <c:pt idx="668">
                  <c:v>4.0999999999999996</c:v>
                </c:pt>
                <c:pt idx="669">
                  <c:v>4.0999999999999996</c:v>
                </c:pt>
                <c:pt idx="670">
                  <c:v>4.0999999999999996</c:v>
                </c:pt>
                <c:pt idx="671">
                  <c:v>4.0999999999999996</c:v>
                </c:pt>
                <c:pt idx="672">
                  <c:v>4.0999999999999996</c:v>
                </c:pt>
                <c:pt idx="673">
                  <c:v>4.0999999999999996</c:v>
                </c:pt>
                <c:pt idx="674">
                  <c:v>4.0999999999999996</c:v>
                </c:pt>
                <c:pt idx="675">
                  <c:v>4.0999999999999996</c:v>
                </c:pt>
                <c:pt idx="676">
                  <c:v>4.0999999999999996</c:v>
                </c:pt>
                <c:pt idx="677">
                  <c:v>4.0999999999999996</c:v>
                </c:pt>
                <c:pt idx="678">
                  <c:v>4.0999999999999996</c:v>
                </c:pt>
                <c:pt idx="679">
                  <c:v>4.0999999999999996</c:v>
                </c:pt>
                <c:pt idx="680">
                  <c:v>4.0999999999999996</c:v>
                </c:pt>
                <c:pt idx="681">
                  <c:v>4.0999999999999996</c:v>
                </c:pt>
                <c:pt idx="682">
                  <c:v>4.0999999999999996</c:v>
                </c:pt>
                <c:pt idx="683">
                  <c:v>4.0999999999999996</c:v>
                </c:pt>
                <c:pt idx="684">
                  <c:v>4.0999999999999996</c:v>
                </c:pt>
                <c:pt idx="685">
                  <c:v>4.0999999999999996</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4.2</c:v>
                </c:pt>
                <c:pt idx="725">
                  <c:v>4.2</c:v>
                </c:pt>
                <c:pt idx="726">
                  <c:v>4.2</c:v>
                </c:pt>
                <c:pt idx="727">
                  <c:v>4.2</c:v>
                </c:pt>
                <c:pt idx="728">
                  <c:v>4.2</c:v>
                </c:pt>
                <c:pt idx="729">
                  <c:v>4.2</c:v>
                </c:pt>
                <c:pt idx="730">
                  <c:v>4.2</c:v>
                </c:pt>
                <c:pt idx="731">
                  <c:v>4.2</c:v>
                </c:pt>
                <c:pt idx="732">
                  <c:v>4.2</c:v>
                </c:pt>
                <c:pt idx="733">
                  <c:v>4.2</c:v>
                </c:pt>
                <c:pt idx="734">
                  <c:v>4.2</c:v>
                </c:pt>
                <c:pt idx="735">
                  <c:v>4.2</c:v>
                </c:pt>
                <c:pt idx="736">
                  <c:v>4.2</c:v>
                </c:pt>
                <c:pt idx="737">
                  <c:v>4.2</c:v>
                </c:pt>
                <c:pt idx="738">
                  <c:v>4.2</c:v>
                </c:pt>
                <c:pt idx="739">
                  <c:v>4.2</c:v>
                </c:pt>
                <c:pt idx="740">
                  <c:v>4.2</c:v>
                </c:pt>
                <c:pt idx="741">
                  <c:v>4.2</c:v>
                </c:pt>
                <c:pt idx="742">
                  <c:v>4.2</c:v>
                </c:pt>
                <c:pt idx="743">
                  <c:v>4.2</c:v>
                </c:pt>
                <c:pt idx="744">
                  <c:v>4.2</c:v>
                </c:pt>
                <c:pt idx="745">
                  <c:v>4.2</c:v>
                </c:pt>
                <c:pt idx="746">
                  <c:v>4.2</c:v>
                </c:pt>
                <c:pt idx="747">
                  <c:v>4.2</c:v>
                </c:pt>
                <c:pt idx="748">
                  <c:v>4.2</c:v>
                </c:pt>
                <c:pt idx="749">
                  <c:v>4.2</c:v>
                </c:pt>
                <c:pt idx="750">
                  <c:v>4.2</c:v>
                </c:pt>
                <c:pt idx="751">
                  <c:v>4.2</c:v>
                </c:pt>
                <c:pt idx="752">
                  <c:v>4.2</c:v>
                </c:pt>
                <c:pt idx="753">
                  <c:v>4.2</c:v>
                </c:pt>
                <c:pt idx="754">
                  <c:v>4.2</c:v>
                </c:pt>
                <c:pt idx="755">
                  <c:v>4.2</c:v>
                </c:pt>
                <c:pt idx="756">
                  <c:v>4.2</c:v>
                </c:pt>
                <c:pt idx="757">
                  <c:v>4.2</c:v>
                </c:pt>
                <c:pt idx="758">
                  <c:v>4.2</c:v>
                </c:pt>
                <c:pt idx="759">
                  <c:v>4.2</c:v>
                </c:pt>
                <c:pt idx="760">
                  <c:v>4.2</c:v>
                </c:pt>
                <c:pt idx="761">
                  <c:v>4.2</c:v>
                </c:pt>
                <c:pt idx="762">
                  <c:v>4.2</c:v>
                </c:pt>
                <c:pt idx="763">
                  <c:v>4.2</c:v>
                </c:pt>
                <c:pt idx="764">
                  <c:v>4.2</c:v>
                </c:pt>
                <c:pt idx="765">
                  <c:v>4.2</c:v>
                </c:pt>
                <c:pt idx="766">
                  <c:v>4.2</c:v>
                </c:pt>
                <c:pt idx="767">
                  <c:v>4.2</c:v>
                </c:pt>
                <c:pt idx="768">
                  <c:v>4.2</c:v>
                </c:pt>
                <c:pt idx="769">
                  <c:v>4.2</c:v>
                </c:pt>
                <c:pt idx="770">
                  <c:v>4.2</c:v>
                </c:pt>
                <c:pt idx="771">
                  <c:v>4.2</c:v>
                </c:pt>
                <c:pt idx="772">
                  <c:v>4.2</c:v>
                </c:pt>
                <c:pt idx="773">
                  <c:v>4.2</c:v>
                </c:pt>
                <c:pt idx="774">
                  <c:v>4.2</c:v>
                </c:pt>
                <c:pt idx="775">
                  <c:v>4.2</c:v>
                </c:pt>
                <c:pt idx="776">
                  <c:v>4.2</c:v>
                </c:pt>
                <c:pt idx="777">
                  <c:v>4.2</c:v>
                </c:pt>
                <c:pt idx="778">
                  <c:v>4.2</c:v>
                </c:pt>
                <c:pt idx="779">
                  <c:v>4.2</c:v>
                </c:pt>
                <c:pt idx="780">
                  <c:v>4.2</c:v>
                </c:pt>
                <c:pt idx="781">
                  <c:v>4.2</c:v>
                </c:pt>
                <c:pt idx="782">
                  <c:v>4.2</c:v>
                </c:pt>
                <c:pt idx="783">
                  <c:v>4.2</c:v>
                </c:pt>
                <c:pt idx="784">
                  <c:v>4.2</c:v>
                </c:pt>
                <c:pt idx="785">
                  <c:v>4.2</c:v>
                </c:pt>
                <c:pt idx="786">
                  <c:v>4.2</c:v>
                </c:pt>
                <c:pt idx="787">
                  <c:v>4.2</c:v>
                </c:pt>
                <c:pt idx="788">
                  <c:v>4.2</c:v>
                </c:pt>
                <c:pt idx="789">
                  <c:v>4.2</c:v>
                </c:pt>
                <c:pt idx="790">
                  <c:v>4.2</c:v>
                </c:pt>
                <c:pt idx="791">
                  <c:v>4.2</c:v>
                </c:pt>
                <c:pt idx="792">
                  <c:v>4.2</c:v>
                </c:pt>
                <c:pt idx="793">
                  <c:v>4.2</c:v>
                </c:pt>
                <c:pt idx="794">
                  <c:v>4.2</c:v>
                </c:pt>
                <c:pt idx="795">
                  <c:v>4.2</c:v>
                </c:pt>
                <c:pt idx="796">
                  <c:v>4.2</c:v>
                </c:pt>
                <c:pt idx="797">
                  <c:v>4.2</c:v>
                </c:pt>
                <c:pt idx="798">
                  <c:v>4.2</c:v>
                </c:pt>
                <c:pt idx="799">
                  <c:v>4.2</c:v>
                </c:pt>
                <c:pt idx="800">
                  <c:v>4.2</c:v>
                </c:pt>
                <c:pt idx="801">
                  <c:v>4.2</c:v>
                </c:pt>
                <c:pt idx="802">
                  <c:v>4.2</c:v>
                </c:pt>
                <c:pt idx="803">
                  <c:v>4.2</c:v>
                </c:pt>
                <c:pt idx="804">
                  <c:v>4.2</c:v>
                </c:pt>
                <c:pt idx="805">
                  <c:v>4.2</c:v>
                </c:pt>
                <c:pt idx="806">
                  <c:v>4.2</c:v>
                </c:pt>
                <c:pt idx="807">
                  <c:v>4.2</c:v>
                </c:pt>
                <c:pt idx="808">
                  <c:v>4.2</c:v>
                </c:pt>
                <c:pt idx="809">
                  <c:v>4.2</c:v>
                </c:pt>
                <c:pt idx="810">
                  <c:v>4.2</c:v>
                </c:pt>
                <c:pt idx="811">
                  <c:v>4.2</c:v>
                </c:pt>
                <c:pt idx="812">
                  <c:v>4.2</c:v>
                </c:pt>
                <c:pt idx="813">
                  <c:v>4.2</c:v>
                </c:pt>
                <c:pt idx="814">
                  <c:v>4.2</c:v>
                </c:pt>
                <c:pt idx="815">
                  <c:v>4.2</c:v>
                </c:pt>
                <c:pt idx="816">
                  <c:v>4.2</c:v>
                </c:pt>
                <c:pt idx="817">
                  <c:v>4.2</c:v>
                </c:pt>
                <c:pt idx="818">
                  <c:v>4.2</c:v>
                </c:pt>
                <c:pt idx="819">
                  <c:v>4.2</c:v>
                </c:pt>
                <c:pt idx="820">
                  <c:v>4.2</c:v>
                </c:pt>
                <c:pt idx="821">
                  <c:v>4.2</c:v>
                </c:pt>
                <c:pt idx="822">
                  <c:v>4.2</c:v>
                </c:pt>
                <c:pt idx="823">
                  <c:v>4.2</c:v>
                </c:pt>
                <c:pt idx="824">
                  <c:v>4.2</c:v>
                </c:pt>
                <c:pt idx="825">
                  <c:v>4.2</c:v>
                </c:pt>
                <c:pt idx="826">
                  <c:v>4.2</c:v>
                </c:pt>
                <c:pt idx="827">
                  <c:v>4.2</c:v>
                </c:pt>
                <c:pt idx="828">
                  <c:v>4.2</c:v>
                </c:pt>
                <c:pt idx="829">
                  <c:v>4.2</c:v>
                </c:pt>
                <c:pt idx="830">
                  <c:v>4.2</c:v>
                </c:pt>
                <c:pt idx="831">
                  <c:v>4.2</c:v>
                </c:pt>
                <c:pt idx="832">
                  <c:v>4.2</c:v>
                </c:pt>
                <c:pt idx="833">
                  <c:v>4.2</c:v>
                </c:pt>
                <c:pt idx="834">
                  <c:v>4.2</c:v>
                </c:pt>
                <c:pt idx="835">
                  <c:v>4.2</c:v>
                </c:pt>
                <c:pt idx="836">
                  <c:v>4.2</c:v>
                </c:pt>
                <c:pt idx="837">
                  <c:v>4.2</c:v>
                </c:pt>
                <c:pt idx="838">
                  <c:v>4.2</c:v>
                </c:pt>
                <c:pt idx="839">
                  <c:v>4.2</c:v>
                </c:pt>
                <c:pt idx="840">
                  <c:v>4.2</c:v>
                </c:pt>
                <c:pt idx="841">
                  <c:v>4.2</c:v>
                </c:pt>
                <c:pt idx="842">
                  <c:v>4.2</c:v>
                </c:pt>
                <c:pt idx="843">
                  <c:v>4.2</c:v>
                </c:pt>
                <c:pt idx="844">
                  <c:v>4.2</c:v>
                </c:pt>
                <c:pt idx="845">
                  <c:v>4.2</c:v>
                </c:pt>
                <c:pt idx="846">
                  <c:v>4.2</c:v>
                </c:pt>
                <c:pt idx="847">
                  <c:v>4.2</c:v>
                </c:pt>
                <c:pt idx="848">
                  <c:v>4.2</c:v>
                </c:pt>
                <c:pt idx="849">
                  <c:v>4.2</c:v>
                </c:pt>
                <c:pt idx="850">
                  <c:v>4.2</c:v>
                </c:pt>
                <c:pt idx="851">
                  <c:v>4.2</c:v>
                </c:pt>
                <c:pt idx="852">
                  <c:v>4.2</c:v>
                </c:pt>
                <c:pt idx="853">
                  <c:v>4.2</c:v>
                </c:pt>
                <c:pt idx="854">
                  <c:v>4.2</c:v>
                </c:pt>
                <c:pt idx="855">
                  <c:v>4.2</c:v>
                </c:pt>
                <c:pt idx="856">
                  <c:v>4.2</c:v>
                </c:pt>
                <c:pt idx="857">
                  <c:v>4.2</c:v>
                </c:pt>
                <c:pt idx="858">
                  <c:v>4.2</c:v>
                </c:pt>
                <c:pt idx="859">
                  <c:v>4.2</c:v>
                </c:pt>
                <c:pt idx="860">
                  <c:v>4.2</c:v>
                </c:pt>
                <c:pt idx="861">
                  <c:v>4.2</c:v>
                </c:pt>
                <c:pt idx="862">
                  <c:v>4.2</c:v>
                </c:pt>
                <c:pt idx="863">
                  <c:v>4.2</c:v>
                </c:pt>
                <c:pt idx="864">
                  <c:v>4.2</c:v>
                </c:pt>
                <c:pt idx="865">
                  <c:v>4.2</c:v>
                </c:pt>
                <c:pt idx="866">
                  <c:v>4.2</c:v>
                </c:pt>
                <c:pt idx="867">
                  <c:v>4.2</c:v>
                </c:pt>
                <c:pt idx="868">
                  <c:v>4.2</c:v>
                </c:pt>
                <c:pt idx="869">
                  <c:v>4.2</c:v>
                </c:pt>
                <c:pt idx="870">
                  <c:v>4.2</c:v>
                </c:pt>
                <c:pt idx="871">
                  <c:v>4.2</c:v>
                </c:pt>
                <c:pt idx="872">
                  <c:v>4.2</c:v>
                </c:pt>
                <c:pt idx="873">
                  <c:v>4.2</c:v>
                </c:pt>
                <c:pt idx="874">
                  <c:v>4.2</c:v>
                </c:pt>
                <c:pt idx="875">
                  <c:v>4.2</c:v>
                </c:pt>
                <c:pt idx="876">
                  <c:v>4.2</c:v>
                </c:pt>
                <c:pt idx="877">
                  <c:v>4.2</c:v>
                </c:pt>
                <c:pt idx="878">
                  <c:v>4.2</c:v>
                </c:pt>
                <c:pt idx="879">
                  <c:v>4.2</c:v>
                </c:pt>
                <c:pt idx="880">
                  <c:v>4.2</c:v>
                </c:pt>
                <c:pt idx="881">
                  <c:v>4.2</c:v>
                </c:pt>
                <c:pt idx="882">
                  <c:v>4.2</c:v>
                </c:pt>
                <c:pt idx="883">
                  <c:v>4.2</c:v>
                </c:pt>
                <c:pt idx="884">
                  <c:v>4.2</c:v>
                </c:pt>
                <c:pt idx="885">
                  <c:v>4.2</c:v>
                </c:pt>
                <c:pt idx="886">
                  <c:v>4.2</c:v>
                </c:pt>
                <c:pt idx="887">
                  <c:v>4.2</c:v>
                </c:pt>
                <c:pt idx="888">
                  <c:v>4.2</c:v>
                </c:pt>
                <c:pt idx="889">
                  <c:v>4.2</c:v>
                </c:pt>
                <c:pt idx="890">
                  <c:v>4.2</c:v>
                </c:pt>
                <c:pt idx="891">
                  <c:v>4.2</c:v>
                </c:pt>
                <c:pt idx="892">
                  <c:v>4.2</c:v>
                </c:pt>
                <c:pt idx="893">
                  <c:v>4.2</c:v>
                </c:pt>
                <c:pt idx="894">
                  <c:v>4.2</c:v>
                </c:pt>
                <c:pt idx="895">
                  <c:v>4.2</c:v>
                </c:pt>
                <c:pt idx="896">
                  <c:v>4.2</c:v>
                </c:pt>
                <c:pt idx="897">
                  <c:v>4.2</c:v>
                </c:pt>
                <c:pt idx="898">
                  <c:v>4.2</c:v>
                </c:pt>
                <c:pt idx="899">
                  <c:v>4.2</c:v>
                </c:pt>
                <c:pt idx="900">
                  <c:v>4.2</c:v>
                </c:pt>
                <c:pt idx="901">
                  <c:v>4.2</c:v>
                </c:pt>
                <c:pt idx="902">
                  <c:v>4.2</c:v>
                </c:pt>
                <c:pt idx="903">
                  <c:v>4.2</c:v>
                </c:pt>
                <c:pt idx="904">
                  <c:v>4.2</c:v>
                </c:pt>
                <c:pt idx="905">
                  <c:v>4.2</c:v>
                </c:pt>
                <c:pt idx="906">
                  <c:v>4.2</c:v>
                </c:pt>
                <c:pt idx="907">
                  <c:v>4.2</c:v>
                </c:pt>
                <c:pt idx="908">
                  <c:v>4.2</c:v>
                </c:pt>
                <c:pt idx="909">
                  <c:v>4.2</c:v>
                </c:pt>
                <c:pt idx="910">
                  <c:v>4.2</c:v>
                </c:pt>
                <c:pt idx="911">
                  <c:v>4.2</c:v>
                </c:pt>
                <c:pt idx="912">
                  <c:v>4.2</c:v>
                </c:pt>
                <c:pt idx="913">
                  <c:v>4.2</c:v>
                </c:pt>
                <c:pt idx="914">
                  <c:v>4.2</c:v>
                </c:pt>
                <c:pt idx="915">
                  <c:v>4.2</c:v>
                </c:pt>
                <c:pt idx="916">
                  <c:v>4.2</c:v>
                </c:pt>
                <c:pt idx="917">
                  <c:v>4.2</c:v>
                </c:pt>
                <c:pt idx="918">
                  <c:v>4.2</c:v>
                </c:pt>
                <c:pt idx="919">
                  <c:v>4.2</c:v>
                </c:pt>
                <c:pt idx="920">
                  <c:v>4.2</c:v>
                </c:pt>
                <c:pt idx="921">
                  <c:v>4.2</c:v>
                </c:pt>
                <c:pt idx="922">
                  <c:v>4.2</c:v>
                </c:pt>
                <c:pt idx="923">
                  <c:v>4.2</c:v>
                </c:pt>
                <c:pt idx="924">
                  <c:v>4.2</c:v>
                </c:pt>
                <c:pt idx="925">
                  <c:v>4.2</c:v>
                </c:pt>
                <c:pt idx="926">
                  <c:v>4.2</c:v>
                </c:pt>
                <c:pt idx="927">
                  <c:v>4.2</c:v>
                </c:pt>
                <c:pt idx="928">
                  <c:v>4.2</c:v>
                </c:pt>
                <c:pt idx="929">
                  <c:v>4.2</c:v>
                </c:pt>
                <c:pt idx="930">
                  <c:v>4.2</c:v>
                </c:pt>
                <c:pt idx="931">
                  <c:v>4.2</c:v>
                </c:pt>
                <c:pt idx="932">
                  <c:v>4.3</c:v>
                </c:pt>
                <c:pt idx="933">
                  <c:v>4.3</c:v>
                </c:pt>
                <c:pt idx="934">
                  <c:v>4.3</c:v>
                </c:pt>
                <c:pt idx="935">
                  <c:v>4.3</c:v>
                </c:pt>
                <c:pt idx="936">
                  <c:v>4.3</c:v>
                </c:pt>
                <c:pt idx="937">
                  <c:v>4.3</c:v>
                </c:pt>
                <c:pt idx="938">
                  <c:v>4.3</c:v>
                </c:pt>
                <c:pt idx="939">
                  <c:v>4.3</c:v>
                </c:pt>
                <c:pt idx="940">
                  <c:v>4.3</c:v>
                </c:pt>
                <c:pt idx="941">
                  <c:v>4.3</c:v>
                </c:pt>
                <c:pt idx="942">
                  <c:v>4.3</c:v>
                </c:pt>
                <c:pt idx="943">
                  <c:v>4.3</c:v>
                </c:pt>
                <c:pt idx="944">
                  <c:v>4.3</c:v>
                </c:pt>
                <c:pt idx="945">
                  <c:v>4.3</c:v>
                </c:pt>
                <c:pt idx="946">
                  <c:v>4.3</c:v>
                </c:pt>
                <c:pt idx="947">
                  <c:v>4.3</c:v>
                </c:pt>
                <c:pt idx="948">
                  <c:v>4.3</c:v>
                </c:pt>
                <c:pt idx="949">
                  <c:v>4.3</c:v>
                </c:pt>
                <c:pt idx="950">
                  <c:v>4.3</c:v>
                </c:pt>
                <c:pt idx="951">
                  <c:v>4.3</c:v>
                </c:pt>
                <c:pt idx="952">
                  <c:v>4.3</c:v>
                </c:pt>
                <c:pt idx="953">
                  <c:v>4.3</c:v>
                </c:pt>
                <c:pt idx="954">
                  <c:v>4.3</c:v>
                </c:pt>
                <c:pt idx="955">
                  <c:v>4.3</c:v>
                </c:pt>
                <c:pt idx="956">
                  <c:v>4.3</c:v>
                </c:pt>
                <c:pt idx="957">
                  <c:v>4.3</c:v>
                </c:pt>
                <c:pt idx="958">
                  <c:v>4.3</c:v>
                </c:pt>
                <c:pt idx="959">
                  <c:v>4.3</c:v>
                </c:pt>
                <c:pt idx="960">
                  <c:v>4.3</c:v>
                </c:pt>
                <c:pt idx="961">
                  <c:v>4.3</c:v>
                </c:pt>
                <c:pt idx="962">
                  <c:v>4.3</c:v>
                </c:pt>
                <c:pt idx="963">
                  <c:v>4.3</c:v>
                </c:pt>
                <c:pt idx="964">
                  <c:v>4.3</c:v>
                </c:pt>
                <c:pt idx="965">
                  <c:v>4.3</c:v>
                </c:pt>
                <c:pt idx="966">
                  <c:v>4.3</c:v>
                </c:pt>
                <c:pt idx="967">
                  <c:v>4.3</c:v>
                </c:pt>
                <c:pt idx="968">
                  <c:v>4.3</c:v>
                </c:pt>
                <c:pt idx="969">
                  <c:v>4.3</c:v>
                </c:pt>
                <c:pt idx="970">
                  <c:v>4.3</c:v>
                </c:pt>
                <c:pt idx="971">
                  <c:v>4.3</c:v>
                </c:pt>
                <c:pt idx="972">
                  <c:v>4.3</c:v>
                </c:pt>
                <c:pt idx="973">
                  <c:v>4.3</c:v>
                </c:pt>
                <c:pt idx="974">
                  <c:v>4.3</c:v>
                </c:pt>
                <c:pt idx="975">
                  <c:v>4.3</c:v>
                </c:pt>
                <c:pt idx="976">
                  <c:v>4.3</c:v>
                </c:pt>
                <c:pt idx="977">
                  <c:v>4.3</c:v>
                </c:pt>
                <c:pt idx="978">
                  <c:v>4.3</c:v>
                </c:pt>
                <c:pt idx="979">
                  <c:v>4.3</c:v>
                </c:pt>
                <c:pt idx="980">
                  <c:v>4.3</c:v>
                </c:pt>
                <c:pt idx="981">
                  <c:v>4.3</c:v>
                </c:pt>
                <c:pt idx="982">
                  <c:v>4.3</c:v>
                </c:pt>
                <c:pt idx="983">
                  <c:v>4.3</c:v>
                </c:pt>
                <c:pt idx="984">
                  <c:v>4.3</c:v>
                </c:pt>
                <c:pt idx="985">
                  <c:v>4.3</c:v>
                </c:pt>
                <c:pt idx="986">
                  <c:v>4.3</c:v>
                </c:pt>
                <c:pt idx="987">
                  <c:v>4.3</c:v>
                </c:pt>
                <c:pt idx="988">
                  <c:v>4.3</c:v>
                </c:pt>
                <c:pt idx="989">
                  <c:v>4.3</c:v>
                </c:pt>
                <c:pt idx="990">
                  <c:v>4.3</c:v>
                </c:pt>
                <c:pt idx="991">
                  <c:v>4.3</c:v>
                </c:pt>
                <c:pt idx="992">
                  <c:v>4.3</c:v>
                </c:pt>
                <c:pt idx="993">
                  <c:v>4.3</c:v>
                </c:pt>
                <c:pt idx="994">
                  <c:v>4.3</c:v>
                </c:pt>
                <c:pt idx="995">
                  <c:v>4.3</c:v>
                </c:pt>
                <c:pt idx="996">
                  <c:v>4.3</c:v>
                </c:pt>
                <c:pt idx="997">
                  <c:v>4.3</c:v>
                </c:pt>
                <c:pt idx="998">
                  <c:v>4.3</c:v>
                </c:pt>
                <c:pt idx="999">
                  <c:v>4.3</c:v>
                </c:pt>
                <c:pt idx="1000">
                  <c:v>4.3</c:v>
                </c:pt>
                <c:pt idx="1001">
                  <c:v>4.3</c:v>
                </c:pt>
                <c:pt idx="1002">
                  <c:v>4.3</c:v>
                </c:pt>
                <c:pt idx="1003">
                  <c:v>4.3</c:v>
                </c:pt>
                <c:pt idx="1004">
                  <c:v>4.3</c:v>
                </c:pt>
                <c:pt idx="1005">
                  <c:v>4.3</c:v>
                </c:pt>
                <c:pt idx="1006">
                  <c:v>4.3</c:v>
                </c:pt>
                <c:pt idx="1007">
                  <c:v>4.3</c:v>
                </c:pt>
                <c:pt idx="1008">
                  <c:v>4.3</c:v>
                </c:pt>
                <c:pt idx="1009">
                  <c:v>4.3</c:v>
                </c:pt>
                <c:pt idx="1010">
                  <c:v>4.3</c:v>
                </c:pt>
                <c:pt idx="1011">
                  <c:v>4.3</c:v>
                </c:pt>
                <c:pt idx="1012">
                  <c:v>4.3</c:v>
                </c:pt>
                <c:pt idx="1013">
                  <c:v>4.3</c:v>
                </c:pt>
                <c:pt idx="1014">
                  <c:v>4.3</c:v>
                </c:pt>
                <c:pt idx="1015">
                  <c:v>4.3</c:v>
                </c:pt>
                <c:pt idx="1016">
                  <c:v>4.3</c:v>
                </c:pt>
                <c:pt idx="1017">
                  <c:v>4.3</c:v>
                </c:pt>
                <c:pt idx="1018">
                  <c:v>4.3</c:v>
                </c:pt>
                <c:pt idx="1019">
                  <c:v>4.3</c:v>
                </c:pt>
                <c:pt idx="1020">
                  <c:v>4.3</c:v>
                </c:pt>
                <c:pt idx="1021">
                  <c:v>4.3</c:v>
                </c:pt>
                <c:pt idx="1022">
                  <c:v>4.3</c:v>
                </c:pt>
                <c:pt idx="1023">
                  <c:v>4.3</c:v>
                </c:pt>
                <c:pt idx="1024">
                  <c:v>4.3</c:v>
                </c:pt>
                <c:pt idx="1025">
                  <c:v>4.3</c:v>
                </c:pt>
                <c:pt idx="1026">
                  <c:v>4.3</c:v>
                </c:pt>
                <c:pt idx="1027">
                  <c:v>4.3</c:v>
                </c:pt>
                <c:pt idx="1028">
                  <c:v>4.3</c:v>
                </c:pt>
                <c:pt idx="1029">
                  <c:v>4.3</c:v>
                </c:pt>
                <c:pt idx="1030">
                  <c:v>4.3</c:v>
                </c:pt>
                <c:pt idx="1031">
                  <c:v>4.3</c:v>
                </c:pt>
                <c:pt idx="1032">
                  <c:v>4.3</c:v>
                </c:pt>
                <c:pt idx="1033">
                  <c:v>4.3</c:v>
                </c:pt>
                <c:pt idx="1034">
                  <c:v>4.3</c:v>
                </c:pt>
                <c:pt idx="1035">
                  <c:v>4.3</c:v>
                </c:pt>
                <c:pt idx="1036">
                  <c:v>4.3</c:v>
                </c:pt>
                <c:pt idx="1037">
                  <c:v>4.3</c:v>
                </c:pt>
                <c:pt idx="1038">
                  <c:v>4.3</c:v>
                </c:pt>
                <c:pt idx="1039">
                  <c:v>4.3</c:v>
                </c:pt>
                <c:pt idx="1040">
                  <c:v>4.3</c:v>
                </c:pt>
                <c:pt idx="1041">
                  <c:v>4.3</c:v>
                </c:pt>
                <c:pt idx="1042">
                  <c:v>4.3</c:v>
                </c:pt>
                <c:pt idx="1043">
                  <c:v>4.3</c:v>
                </c:pt>
                <c:pt idx="1044">
                  <c:v>4.3</c:v>
                </c:pt>
                <c:pt idx="1045">
                  <c:v>4.3</c:v>
                </c:pt>
                <c:pt idx="1046">
                  <c:v>4.3</c:v>
                </c:pt>
                <c:pt idx="1047">
                  <c:v>4.3</c:v>
                </c:pt>
                <c:pt idx="1048">
                  <c:v>4.3</c:v>
                </c:pt>
                <c:pt idx="1049">
                  <c:v>4.3</c:v>
                </c:pt>
                <c:pt idx="1050">
                  <c:v>4.3</c:v>
                </c:pt>
                <c:pt idx="1051">
                  <c:v>4.3</c:v>
                </c:pt>
                <c:pt idx="1052">
                  <c:v>4.3</c:v>
                </c:pt>
                <c:pt idx="1053">
                  <c:v>4.3</c:v>
                </c:pt>
                <c:pt idx="1054">
                  <c:v>4.3</c:v>
                </c:pt>
                <c:pt idx="1055">
                  <c:v>4.3</c:v>
                </c:pt>
                <c:pt idx="1056">
                  <c:v>4.3</c:v>
                </c:pt>
                <c:pt idx="1057">
                  <c:v>4.3</c:v>
                </c:pt>
                <c:pt idx="1058">
                  <c:v>4.3</c:v>
                </c:pt>
                <c:pt idx="1059">
                  <c:v>4.3</c:v>
                </c:pt>
                <c:pt idx="1060">
                  <c:v>4.3</c:v>
                </c:pt>
                <c:pt idx="1061">
                  <c:v>4.3</c:v>
                </c:pt>
                <c:pt idx="1062">
                  <c:v>4.3</c:v>
                </c:pt>
                <c:pt idx="1063">
                  <c:v>4.3</c:v>
                </c:pt>
                <c:pt idx="1064">
                  <c:v>4.3</c:v>
                </c:pt>
                <c:pt idx="1065">
                  <c:v>4.3</c:v>
                </c:pt>
                <c:pt idx="1066">
                  <c:v>4.3</c:v>
                </c:pt>
                <c:pt idx="1067">
                  <c:v>4.3</c:v>
                </c:pt>
                <c:pt idx="1068">
                  <c:v>4.3</c:v>
                </c:pt>
                <c:pt idx="1069">
                  <c:v>4.3</c:v>
                </c:pt>
                <c:pt idx="1070">
                  <c:v>4.3</c:v>
                </c:pt>
                <c:pt idx="1071">
                  <c:v>4.3</c:v>
                </c:pt>
                <c:pt idx="1072">
                  <c:v>4.3</c:v>
                </c:pt>
                <c:pt idx="1073">
                  <c:v>4.3</c:v>
                </c:pt>
                <c:pt idx="1074">
                  <c:v>4.3</c:v>
                </c:pt>
                <c:pt idx="1075">
                  <c:v>4.3</c:v>
                </c:pt>
                <c:pt idx="1076">
                  <c:v>4.3</c:v>
                </c:pt>
                <c:pt idx="1077">
                  <c:v>4.3</c:v>
                </c:pt>
                <c:pt idx="1078">
                  <c:v>4.3</c:v>
                </c:pt>
                <c:pt idx="1079">
                  <c:v>4.3</c:v>
                </c:pt>
                <c:pt idx="1080">
                  <c:v>4.3</c:v>
                </c:pt>
                <c:pt idx="1081">
                  <c:v>4.3</c:v>
                </c:pt>
                <c:pt idx="1082">
                  <c:v>4.3</c:v>
                </c:pt>
                <c:pt idx="1083">
                  <c:v>4.3</c:v>
                </c:pt>
                <c:pt idx="1084">
                  <c:v>4.3</c:v>
                </c:pt>
                <c:pt idx="1085">
                  <c:v>4.3</c:v>
                </c:pt>
                <c:pt idx="1086">
                  <c:v>4.3</c:v>
                </c:pt>
                <c:pt idx="1087">
                  <c:v>4.3</c:v>
                </c:pt>
                <c:pt idx="1088">
                  <c:v>4.3</c:v>
                </c:pt>
                <c:pt idx="1089">
                  <c:v>4.3</c:v>
                </c:pt>
                <c:pt idx="1090">
                  <c:v>4.3</c:v>
                </c:pt>
                <c:pt idx="1091">
                  <c:v>4.3</c:v>
                </c:pt>
                <c:pt idx="1092">
                  <c:v>4.3</c:v>
                </c:pt>
                <c:pt idx="1093">
                  <c:v>4.3</c:v>
                </c:pt>
                <c:pt idx="1094">
                  <c:v>4.3</c:v>
                </c:pt>
                <c:pt idx="1095">
                  <c:v>4.3</c:v>
                </c:pt>
                <c:pt idx="1096">
                  <c:v>4.3</c:v>
                </c:pt>
                <c:pt idx="1097">
                  <c:v>4.3</c:v>
                </c:pt>
                <c:pt idx="1098">
                  <c:v>4.3</c:v>
                </c:pt>
                <c:pt idx="1099">
                  <c:v>4.3</c:v>
                </c:pt>
                <c:pt idx="1100">
                  <c:v>4.3</c:v>
                </c:pt>
                <c:pt idx="1101">
                  <c:v>4.3</c:v>
                </c:pt>
                <c:pt idx="1102">
                  <c:v>4.3</c:v>
                </c:pt>
                <c:pt idx="1103">
                  <c:v>4.3</c:v>
                </c:pt>
                <c:pt idx="1104">
                  <c:v>4.3</c:v>
                </c:pt>
                <c:pt idx="1105">
                  <c:v>4.3</c:v>
                </c:pt>
                <c:pt idx="1106">
                  <c:v>4.3</c:v>
                </c:pt>
                <c:pt idx="1107">
                  <c:v>4.3</c:v>
                </c:pt>
                <c:pt idx="1108">
                  <c:v>4.3</c:v>
                </c:pt>
                <c:pt idx="1109">
                  <c:v>4.3</c:v>
                </c:pt>
                <c:pt idx="1110">
                  <c:v>4.3</c:v>
                </c:pt>
                <c:pt idx="1111">
                  <c:v>4.3</c:v>
                </c:pt>
                <c:pt idx="1112">
                  <c:v>4.3</c:v>
                </c:pt>
                <c:pt idx="1113">
                  <c:v>4.3</c:v>
                </c:pt>
                <c:pt idx="1114">
                  <c:v>4.3</c:v>
                </c:pt>
                <c:pt idx="1115">
                  <c:v>4.3</c:v>
                </c:pt>
                <c:pt idx="1116">
                  <c:v>4.3</c:v>
                </c:pt>
                <c:pt idx="1117">
                  <c:v>4.3</c:v>
                </c:pt>
                <c:pt idx="1118">
                  <c:v>4.3</c:v>
                </c:pt>
                <c:pt idx="1119">
                  <c:v>4.3</c:v>
                </c:pt>
                <c:pt idx="1120">
                  <c:v>4.3</c:v>
                </c:pt>
                <c:pt idx="1121">
                  <c:v>4.3</c:v>
                </c:pt>
                <c:pt idx="1122">
                  <c:v>4.3</c:v>
                </c:pt>
                <c:pt idx="1123">
                  <c:v>4.3</c:v>
                </c:pt>
                <c:pt idx="1124">
                  <c:v>4.3</c:v>
                </c:pt>
                <c:pt idx="1125">
                  <c:v>4.3</c:v>
                </c:pt>
                <c:pt idx="1126">
                  <c:v>4.3</c:v>
                </c:pt>
                <c:pt idx="1127">
                  <c:v>4.3</c:v>
                </c:pt>
                <c:pt idx="1128">
                  <c:v>4.3</c:v>
                </c:pt>
                <c:pt idx="1129">
                  <c:v>4.3</c:v>
                </c:pt>
                <c:pt idx="1130">
                  <c:v>4.3</c:v>
                </c:pt>
                <c:pt idx="1131">
                  <c:v>4.3</c:v>
                </c:pt>
                <c:pt idx="1132">
                  <c:v>4.3</c:v>
                </c:pt>
                <c:pt idx="1133">
                  <c:v>4.3</c:v>
                </c:pt>
                <c:pt idx="1134">
                  <c:v>4.3</c:v>
                </c:pt>
                <c:pt idx="1135">
                  <c:v>4.3</c:v>
                </c:pt>
                <c:pt idx="1136">
                  <c:v>4.3</c:v>
                </c:pt>
                <c:pt idx="1137">
                  <c:v>4.3</c:v>
                </c:pt>
                <c:pt idx="1138">
                  <c:v>4.3</c:v>
                </c:pt>
                <c:pt idx="1139">
                  <c:v>4.3</c:v>
                </c:pt>
                <c:pt idx="1140">
                  <c:v>4.3</c:v>
                </c:pt>
                <c:pt idx="1141">
                  <c:v>4.4000000000000004</c:v>
                </c:pt>
                <c:pt idx="1142">
                  <c:v>4.4000000000000004</c:v>
                </c:pt>
                <c:pt idx="1143">
                  <c:v>4.4000000000000004</c:v>
                </c:pt>
                <c:pt idx="1144">
                  <c:v>4.4000000000000004</c:v>
                </c:pt>
                <c:pt idx="1145">
                  <c:v>4.4000000000000004</c:v>
                </c:pt>
                <c:pt idx="1146">
                  <c:v>4.4000000000000004</c:v>
                </c:pt>
                <c:pt idx="1147">
                  <c:v>4.4000000000000004</c:v>
                </c:pt>
                <c:pt idx="1148">
                  <c:v>4.4000000000000004</c:v>
                </c:pt>
                <c:pt idx="1149">
                  <c:v>4.4000000000000004</c:v>
                </c:pt>
                <c:pt idx="1150">
                  <c:v>4.4000000000000004</c:v>
                </c:pt>
                <c:pt idx="1151">
                  <c:v>4.4000000000000004</c:v>
                </c:pt>
                <c:pt idx="1152">
                  <c:v>4.4000000000000004</c:v>
                </c:pt>
                <c:pt idx="1153">
                  <c:v>4.4000000000000004</c:v>
                </c:pt>
                <c:pt idx="1154">
                  <c:v>4.4000000000000004</c:v>
                </c:pt>
                <c:pt idx="1155">
                  <c:v>4.4000000000000004</c:v>
                </c:pt>
                <c:pt idx="1156">
                  <c:v>4.4000000000000004</c:v>
                </c:pt>
                <c:pt idx="1157">
                  <c:v>4.4000000000000004</c:v>
                </c:pt>
                <c:pt idx="1158">
                  <c:v>4.4000000000000004</c:v>
                </c:pt>
                <c:pt idx="1159">
                  <c:v>4.4000000000000004</c:v>
                </c:pt>
                <c:pt idx="1160">
                  <c:v>4.4000000000000004</c:v>
                </c:pt>
                <c:pt idx="1161">
                  <c:v>4.4000000000000004</c:v>
                </c:pt>
                <c:pt idx="1162">
                  <c:v>4.4000000000000004</c:v>
                </c:pt>
                <c:pt idx="1163">
                  <c:v>4.4000000000000004</c:v>
                </c:pt>
                <c:pt idx="1164">
                  <c:v>4.4000000000000004</c:v>
                </c:pt>
                <c:pt idx="1165">
                  <c:v>4.4000000000000004</c:v>
                </c:pt>
                <c:pt idx="1166">
                  <c:v>4.4000000000000004</c:v>
                </c:pt>
                <c:pt idx="1167">
                  <c:v>4.4000000000000004</c:v>
                </c:pt>
                <c:pt idx="1168">
                  <c:v>4.4000000000000004</c:v>
                </c:pt>
                <c:pt idx="1169">
                  <c:v>4.4000000000000004</c:v>
                </c:pt>
                <c:pt idx="1170">
                  <c:v>4.4000000000000004</c:v>
                </c:pt>
                <c:pt idx="1171">
                  <c:v>4.4000000000000004</c:v>
                </c:pt>
                <c:pt idx="1172">
                  <c:v>4.4000000000000004</c:v>
                </c:pt>
                <c:pt idx="1173">
                  <c:v>4.4000000000000004</c:v>
                </c:pt>
                <c:pt idx="1174">
                  <c:v>4.4000000000000004</c:v>
                </c:pt>
                <c:pt idx="1175">
                  <c:v>4.4000000000000004</c:v>
                </c:pt>
                <c:pt idx="1176">
                  <c:v>4.4000000000000004</c:v>
                </c:pt>
                <c:pt idx="1177">
                  <c:v>4.4000000000000004</c:v>
                </c:pt>
                <c:pt idx="1178">
                  <c:v>4.4000000000000004</c:v>
                </c:pt>
                <c:pt idx="1179">
                  <c:v>4.4000000000000004</c:v>
                </c:pt>
                <c:pt idx="1180">
                  <c:v>4.4000000000000004</c:v>
                </c:pt>
                <c:pt idx="1181">
                  <c:v>4.4000000000000004</c:v>
                </c:pt>
                <c:pt idx="1182">
                  <c:v>4.4000000000000004</c:v>
                </c:pt>
                <c:pt idx="1183">
                  <c:v>4.4000000000000004</c:v>
                </c:pt>
                <c:pt idx="1184">
                  <c:v>4.4000000000000004</c:v>
                </c:pt>
                <c:pt idx="1185">
                  <c:v>4.4000000000000004</c:v>
                </c:pt>
                <c:pt idx="1186">
                  <c:v>4.4000000000000004</c:v>
                </c:pt>
                <c:pt idx="1187">
                  <c:v>4.4000000000000004</c:v>
                </c:pt>
                <c:pt idx="1188">
                  <c:v>4.4000000000000004</c:v>
                </c:pt>
                <c:pt idx="1189">
                  <c:v>4.4000000000000004</c:v>
                </c:pt>
                <c:pt idx="1190">
                  <c:v>4.4000000000000004</c:v>
                </c:pt>
                <c:pt idx="1191">
                  <c:v>4.4000000000000004</c:v>
                </c:pt>
                <c:pt idx="1192">
                  <c:v>4.4000000000000004</c:v>
                </c:pt>
                <c:pt idx="1193">
                  <c:v>4.4000000000000004</c:v>
                </c:pt>
                <c:pt idx="1194">
                  <c:v>4.4000000000000004</c:v>
                </c:pt>
                <c:pt idx="1195">
                  <c:v>4.4000000000000004</c:v>
                </c:pt>
                <c:pt idx="1196">
                  <c:v>4.4000000000000004</c:v>
                </c:pt>
                <c:pt idx="1197">
                  <c:v>4.4000000000000004</c:v>
                </c:pt>
                <c:pt idx="1198">
                  <c:v>4.4000000000000004</c:v>
                </c:pt>
                <c:pt idx="1199">
                  <c:v>4.4000000000000004</c:v>
                </c:pt>
                <c:pt idx="1200">
                  <c:v>4.4000000000000004</c:v>
                </c:pt>
                <c:pt idx="1201">
                  <c:v>4.4000000000000004</c:v>
                </c:pt>
                <c:pt idx="1202">
                  <c:v>4.4000000000000004</c:v>
                </c:pt>
                <c:pt idx="1203">
                  <c:v>4.4000000000000004</c:v>
                </c:pt>
                <c:pt idx="1204">
                  <c:v>4.4000000000000004</c:v>
                </c:pt>
                <c:pt idx="1205">
                  <c:v>4.4000000000000004</c:v>
                </c:pt>
                <c:pt idx="1206">
                  <c:v>4.4000000000000004</c:v>
                </c:pt>
                <c:pt idx="1207">
                  <c:v>4.4000000000000004</c:v>
                </c:pt>
                <c:pt idx="1208">
                  <c:v>4.4000000000000004</c:v>
                </c:pt>
                <c:pt idx="1209">
                  <c:v>4.4000000000000004</c:v>
                </c:pt>
                <c:pt idx="1210">
                  <c:v>4.4000000000000004</c:v>
                </c:pt>
                <c:pt idx="1211">
                  <c:v>4.4000000000000004</c:v>
                </c:pt>
                <c:pt idx="1212">
                  <c:v>4.4000000000000004</c:v>
                </c:pt>
                <c:pt idx="1213">
                  <c:v>4.4000000000000004</c:v>
                </c:pt>
                <c:pt idx="1214">
                  <c:v>4.4000000000000004</c:v>
                </c:pt>
                <c:pt idx="1215">
                  <c:v>4.4000000000000004</c:v>
                </c:pt>
                <c:pt idx="1216">
                  <c:v>4.4000000000000004</c:v>
                </c:pt>
                <c:pt idx="1217">
                  <c:v>4.4000000000000004</c:v>
                </c:pt>
                <c:pt idx="1218">
                  <c:v>4.4000000000000004</c:v>
                </c:pt>
                <c:pt idx="1219">
                  <c:v>4.4000000000000004</c:v>
                </c:pt>
                <c:pt idx="1220">
                  <c:v>4.4000000000000004</c:v>
                </c:pt>
                <c:pt idx="1221">
                  <c:v>4.4000000000000004</c:v>
                </c:pt>
                <c:pt idx="1222">
                  <c:v>4.4000000000000004</c:v>
                </c:pt>
                <c:pt idx="1223">
                  <c:v>4.4000000000000004</c:v>
                </c:pt>
                <c:pt idx="1224">
                  <c:v>4.4000000000000004</c:v>
                </c:pt>
                <c:pt idx="1225">
                  <c:v>4.4000000000000004</c:v>
                </c:pt>
                <c:pt idx="1226">
                  <c:v>4.4000000000000004</c:v>
                </c:pt>
                <c:pt idx="1227">
                  <c:v>4.4000000000000004</c:v>
                </c:pt>
                <c:pt idx="1228">
                  <c:v>4.4000000000000004</c:v>
                </c:pt>
                <c:pt idx="1229">
                  <c:v>4.4000000000000004</c:v>
                </c:pt>
                <c:pt idx="1230">
                  <c:v>4.4000000000000004</c:v>
                </c:pt>
                <c:pt idx="1231">
                  <c:v>4.4000000000000004</c:v>
                </c:pt>
                <c:pt idx="1232">
                  <c:v>4.4000000000000004</c:v>
                </c:pt>
                <c:pt idx="1233">
                  <c:v>4.4000000000000004</c:v>
                </c:pt>
                <c:pt idx="1234">
                  <c:v>4.4000000000000004</c:v>
                </c:pt>
                <c:pt idx="1235">
                  <c:v>4.4000000000000004</c:v>
                </c:pt>
                <c:pt idx="1236">
                  <c:v>4.4000000000000004</c:v>
                </c:pt>
                <c:pt idx="1237">
                  <c:v>4.4000000000000004</c:v>
                </c:pt>
                <c:pt idx="1238">
                  <c:v>4.4000000000000004</c:v>
                </c:pt>
                <c:pt idx="1239">
                  <c:v>4.4000000000000004</c:v>
                </c:pt>
                <c:pt idx="1240">
                  <c:v>4.4000000000000004</c:v>
                </c:pt>
                <c:pt idx="1241">
                  <c:v>4.4000000000000004</c:v>
                </c:pt>
                <c:pt idx="1242">
                  <c:v>4.4000000000000004</c:v>
                </c:pt>
                <c:pt idx="1243">
                  <c:v>4.4000000000000004</c:v>
                </c:pt>
                <c:pt idx="1244">
                  <c:v>4.4000000000000004</c:v>
                </c:pt>
                <c:pt idx="1245">
                  <c:v>4.4000000000000004</c:v>
                </c:pt>
                <c:pt idx="1246">
                  <c:v>4.4000000000000004</c:v>
                </c:pt>
                <c:pt idx="1247">
                  <c:v>4.4000000000000004</c:v>
                </c:pt>
                <c:pt idx="1248">
                  <c:v>4.4000000000000004</c:v>
                </c:pt>
                <c:pt idx="1249">
                  <c:v>4.4000000000000004</c:v>
                </c:pt>
                <c:pt idx="1250">
                  <c:v>4.4000000000000004</c:v>
                </c:pt>
                <c:pt idx="1251">
                  <c:v>4.4000000000000004</c:v>
                </c:pt>
                <c:pt idx="1252">
                  <c:v>4.4000000000000004</c:v>
                </c:pt>
                <c:pt idx="1253">
                  <c:v>4.4000000000000004</c:v>
                </c:pt>
                <c:pt idx="1254">
                  <c:v>4.4000000000000004</c:v>
                </c:pt>
                <c:pt idx="1255">
                  <c:v>4.5</c:v>
                </c:pt>
                <c:pt idx="1256">
                  <c:v>4.5</c:v>
                </c:pt>
                <c:pt idx="1257">
                  <c:v>4.5</c:v>
                </c:pt>
                <c:pt idx="1258">
                  <c:v>4.5</c:v>
                </c:pt>
                <c:pt idx="1259">
                  <c:v>4.5</c:v>
                </c:pt>
                <c:pt idx="1260">
                  <c:v>4.5</c:v>
                </c:pt>
                <c:pt idx="1261">
                  <c:v>4.5</c:v>
                </c:pt>
                <c:pt idx="1262">
                  <c:v>4.5</c:v>
                </c:pt>
                <c:pt idx="1263">
                  <c:v>4.5</c:v>
                </c:pt>
                <c:pt idx="1264">
                  <c:v>4.5</c:v>
                </c:pt>
                <c:pt idx="1265">
                  <c:v>4.5</c:v>
                </c:pt>
                <c:pt idx="1266">
                  <c:v>4.5</c:v>
                </c:pt>
                <c:pt idx="1267">
                  <c:v>4.5</c:v>
                </c:pt>
                <c:pt idx="1268">
                  <c:v>4.5</c:v>
                </c:pt>
                <c:pt idx="1269">
                  <c:v>4.5</c:v>
                </c:pt>
                <c:pt idx="1270">
                  <c:v>4.5</c:v>
                </c:pt>
                <c:pt idx="1271">
                  <c:v>4.5</c:v>
                </c:pt>
                <c:pt idx="1272">
                  <c:v>4.5</c:v>
                </c:pt>
                <c:pt idx="1273">
                  <c:v>4.5</c:v>
                </c:pt>
                <c:pt idx="1274">
                  <c:v>4.5</c:v>
                </c:pt>
                <c:pt idx="1275">
                  <c:v>4.5</c:v>
                </c:pt>
                <c:pt idx="1276">
                  <c:v>4.5</c:v>
                </c:pt>
                <c:pt idx="1277">
                  <c:v>4.5</c:v>
                </c:pt>
                <c:pt idx="1278">
                  <c:v>4.5</c:v>
                </c:pt>
                <c:pt idx="1279">
                  <c:v>4.5</c:v>
                </c:pt>
                <c:pt idx="1280">
                  <c:v>4.5</c:v>
                </c:pt>
                <c:pt idx="1281">
                  <c:v>4.5</c:v>
                </c:pt>
                <c:pt idx="1282">
                  <c:v>4.5</c:v>
                </c:pt>
                <c:pt idx="1283">
                  <c:v>4.5</c:v>
                </c:pt>
                <c:pt idx="1284">
                  <c:v>4.5</c:v>
                </c:pt>
                <c:pt idx="1285">
                  <c:v>4.5</c:v>
                </c:pt>
                <c:pt idx="1286">
                  <c:v>4.5</c:v>
                </c:pt>
                <c:pt idx="1287">
                  <c:v>4.5</c:v>
                </c:pt>
                <c:pt idx="1288">
                  <c:v>4.5</c:v>
                </c:pt>
                <c:pt idx="1289">
                  <c:v>4.5</c:v>
                </c:pt>
                <c:pt idx="1290">
                  <c:v>4.5</c:v>
                </c:pt>
                <c:pt idx="1291">
                  <c:v>4.5</c:v>
                </c:pt>
                <c:pt idx="1292">
                  <c:v>4.5</c:v>
                </c:pt>
                <c:pt idx="1293">
                  <c:v>4.5</c:v>
                </c:pt>
                <c:pt idx="1294">
                  <c:v>4.5</c:v>
                </c:pt>
                <c:pt idx="1295">
                  <c:v>4.5</c:v>
                </c:pt>
                <c:pt idx="1296">
                  <c:v>4.5</c:v>
                </c:pt>
                <c:pt idx="1297">
                  <c:v>4.5</c:v>
                </c:pt>
                <c:pt idx="1298">
                  <c:v>4.5</c:v>
                </c:pt>
                <c:pt idx="1299">
                  <c:v>4.5</c:v>
                </c:pt>
                <c:pt idx="1300">
                  <c:v>4.5</c:v>
                </c:pt>
                <c:pt idx="1301">
                  <c:v>4.5</c:v>
                </c:pt>
                <c:pt idx="1302">
                  <c:v>4.5</c:v>
                </c:pt>
                <c:pt idx="1303">
                  <c:v>4.5</c:v>
                </c:pt>
                <c:pt idx="1304">
                  <c:v>4.5</c:v>
                </c:pt>
                <c:pt idx="1305">
                  <c:v>4.5</c:v>
                </c:pt>
                <c:pt idx="1306">
                  <c:v>4.5</c:v>
                </c:pt>
                <c:pt idx="1307">
                  <c:v>4.5</c:v>
                </c:pt>
                <c:pt idx="1308">
                  <c:v>4.5</c:v>
                </c:pt>
                <c:pt idx="1309">
                  <c:v>4.5</c:v>
                </c:pt>
                <c:pt idx="1310">
                  <c:v>4.5</c:v>
                </c:pt>
                <c:pt idx="1311">
                  <c:v>4.5</c:v>
                </c:pt>
                <c:pt idx="1312">
                  <c:v>4.5</c:v>
                </c:pt>
                <c:pt idx="1313">
                  <c:v>4.5</c:v>
                </c:pt>
                <c:pt idx="1314">
                  <c:v>4.5</c:v>
                </c:pt>
                <c:pt idx="1315">
                  <c:v>4.5</c:v>
                </c:pt>
                <c:pt idx="1316">
                  <c:v>4.5</c:v>
                </c:pt>
                <c:pt idx="1317">
                  <c:v>4.5</c:v>
                </c:pt>
                <c:pt idx="1318">
                  <c:v>4.5</c:v>
                </c:pt>
                <c:pt idx="1319">
                  <c:v>4.5</c:v>
                </c:pt>
                <c:pt idx="1320">
                  <c:v>4.5</c:v>
                </c:pt>
                <c:pt idx="1321">
                  <c:v>4.5</c:v>
                </c:pt>
                <c:pt idx="1322">
                  <c:v>4.5</c:v>
                </c:pt>
                <c:pt idx="1323">
                  <c:v>4.5999999999999996</c:v>
                </c:pt>
                <c:pt idx="1324">
                  <c:v>4.5999999999999996</c:v>
                </c:pt>
                <c:pt idx="1325">
                  <c:v>4.5999999999999996</c:v>
                </c:pt>
                <c:pt idx="1326">
                  <c:v>4.5999999999999996</c:v>
                </c:pt>
                <c:pt idx="1327">
                  <c:v>4.5999999999999996</c:v>
                </c:pt>
                <c:pt idx="1328">
                  <c:v>4.5999999999999996</c:v>
                </c:pt>
                <c:pt idx="1329">
                  <c:v>4.5999999999999996</c:v>
                </c:pt>
                <c:pt idx="1330">
                  <c:v>4.5999999999999996</c:v>
                </c:pt>
                <c:pt idx="1331">
                  <c:v>4.5999999999999996</c:v>
                </c:pt>
                <c:pt idx="1332">
                  <c:v>4.5999999999999996</c:v>
                </c:pt>
                <c:pt idx="1333">
                  <c:v>4.5999999999999996</c:v>
                </c:pt>
                <c:pt idx="1334">
                  <c:v>4.5999999999999996</c:v>
                </c:pt>
                <c:pt idx="1335">
                  <c:v>4.5999999999999996</c:v>
                </c:pt>
                <c:pt idx="1336">
                  <c:v>4.5999999999999996</c:v>
                </c:pt>
                <c:pt idx="1337">
                  <c:v>4.5999999999999996</c:v>
                </c:pt>
                <c:pt idx="1338">
                  <c:v>4.5999999999999996</c:v>
                </c:pt>
                <c:pt idx="1339">
                  <c:v>4.7</c:v>
                </c:pt>
                <c:pt idx="1340">
                  <c:v>4.7</c:v>
                </c:pt>
                <c:pt idx="1341">
                  <c:v>4.7</c:v>
                </c:pt>
                <c:pt idx="1342">
                  <c:v>4.7</c:v>
                </c:pt>
                <c:pt idx="1343">
                  <c:v>4.7</c:v>
                </c:pt>
                <c:pt idx="1344">
                  <c:v>4.7</c:v>
                </c:pt>
                <c:pt idx="1345">
                  <c:v>4.8</c:v>
                </c:pt>
                <c:pt idx="1346">
                  <c:v>4.8</c:v>
                </c:pt>
                <c:pt idx="1347">
                  <c:v>4.8</c:v>
                </c:pt>
                <c:pt idx="1348">
                  <c:v>5</c:v>
                </c:pt>
                <c:pt idx="1349">
                  <c:v>5</c:v>
                </c:pt>
                <c:pt idx="1350">
                  <c:v>5</c:v>
                </c:pt>
              </c:numCache>
            </c:numRef>
          </c:yVal>
          <c:smooth val="0"/>
        </c:ser>
        <c:dLbls>
          <c:showLegendKey val="0"/>
          <c:showVal val="0"/>
          <c:showCatName val="0"/>
          <c:showSerName val="0"/>
          <c:showPercent val="0"/>
          <c:showBubbleSize val="0"/>
        </c:dLbls>
        <c:axId val="445890472"/>
        <c:axId val="445891256"/>
      </c:scatterChart>
      <c:valAx>
        <c:axId val="445890472"/>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Discount Percentage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445891256"/>
        <c:crosses val="autoZero"/>
        <c:crossBetween val="midCat"/>
      </c:valAx>
      <c:valAx>
        <c:axId val="44589125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Rating</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445890472"/>
        <c:crosses val="autoZero"/>
        <c:crossBetween val="midCat"/>
      </c:valAx>
      <c:spPr>
        <a:gradFill>
          <a:gsLst>
            <a:gs pos="100000">
              <a:schemeClr val="lt1">
                <a:lumMod val="95000"/>
              </a:schemeClr>
            </a:gs>
            <a:gs pos="0">
              <a:schemeClr val="lt1">
                <a:alpha val="0"/>
              </a:schemeClr>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109416</xdr:colOff>
      <xdr:row>31</xdr:row>
      <xdr:rowOff>27213</xdr:rowOff>
    </xdr:from>
    <xdr:to>
      <xdr:col>0</xdr:col>
      <xdr:colOff>4695825</xdr:colOff>
      <xdr:row>51</xdr:row>
      <xdr:rowOff>16241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95188</xdr:colOff>
      <xdr:row>54</xdr:row>
      <xdr:rowOff>32657</xdr:rowOff>
    </xdr:from>
    <xdr:to>
      <xdr:col>0</xdr:col>
      <xdr:colOff>4695557</xdr:colOff>
      <xdr:row>74</xdr:row>
      <xdr:rowOff>18947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69706</xdr:colOff>
      <xdr:row>77</xdr:row>
      <xdr:rowOff>32656</xdr:rowOff>
    </xdr:from>
    <xdr:to>
      <xdr:col>0</xdr:col>
      <xdr:colOff>4692404</xdr:colOff>
      <xdr:row>97</xdr:row>
      <xdr:rowOff>28532</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81208</xdr:colOff>
      <xdr:row>31</xdr:row>
      <xdr:rowOff>27215</xdr:rowOff>
    </xdr:from>
    <xdr:to>
      <xdr:col>1</xdr:col>
      <xdr:colOff>4689951</xdr:colOff>
      <xdr:row>51</xdr:row>
      <xdr:rowOff>18982</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95436</xdr:colOff>
      <xdr:row>54</xdr:row>
      <xdr:rowOff>27213</xdr:rowOff>
    </xdr:from>
    <xdr:to>
      <xdr:col>1</xdr:col>
      <xdr:colOff>4690220</xdr:colOff>
      <xdr:row>74</xdr:row>
      <xdr:rowOff>19272</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71129</xdr:colOff>
      <xdr:row>77</xdr:row>
      <xdr:rowOff>28575</xdr:rowOff>
    </xdr:from>
    <xdr:to>
      <xdr:col>1</xdr:col>
      <xdr:colOff>4692432</xdr:colOff>
      <xdr:row>97</xdr:row>
      <xdr:rowOff>18972</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95249</xdr:colOff>
      <xdr:row>31</xdr:row>
      <xdr:rowOff>27213</xdr:rowOff>
    </xdr:from>
    <xdr:to>
      <xdr:col>2</xdr:col>
      <xdr:colOff>4694222</xdr:colOff>
      <xdr:row>51</xdr:row>
      <xdr:rowOff>16241</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83345</xdr:colOff>
      <xdr:row>54</xdr:row>
      <xdr:rowOff>27213</xdr:rowOff>
    </xdr:from>
    <xdr:to>
      <xdr:col>2</xdr:col>
      <xdr:colOff>2381251</xdr:colOff>
      <xdr:row>74</xdr:row>
      <xdr:rowOff>19272</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2435679</xdr:colOff>
      <xdr:row>54</xdr:row>
      <xdr:rowOff>25513</xdr:rowOff>
    </xdr:from>
    <xdr:to>
      <xdr:col>2</xdr:col>
      <xdr:colOff>4697372</xdr:colOff>
      <xdr:row>74</xdr:row>
      <xdr:rowOff>19484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71129</xdr:colOff>
      <xdr:row>77</xdr:row>
      <xdr:rowOff>28575</xdr:rowOff>
    </xdr:from>
    <xdr:to>
      <xdr:col>2</xdr:col>
      <xdr:colOff>4692433</xdr:colOff>
      <xdr:row>97</xdr:row>
      <xdr:rowOff>18973</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68036</xdr:colOff>
      <xdr:row>123</xdr:row>
      <xdr:rowOff>20410</xdr:rowOff>
    </xdr:from>
    <xdr:to>
      <xdr:col>1</xdr:col>
      <xdr:colOff>4717035</xdr:colOff>
      <xdr:row>143</xdr:row>
      <xdr:rowOff>9525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95250</xdr:colOff>
      <xdr:row>100</xdr:row>
      <xdr:rowOff>16328</xdr:rowOff>
    </xdr:from>
    <xdr:to>
      <xdr:col>2</xdr:col>
      <xdr:colOff>4692242</xdr:colOff>
      <xdr:row>120</xdr:row>
      <xdr:rowOff>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464343</xdr:colOff>
      <xdr:row>19</xdr:row>
      <xdr:rowOff>37420</xdr:rowOff>
    </xdr:from>
    <xdr:to>
      <xdr:col>0</xdr:col>
      <xdr:colOff>3987534</xdr:colOff>
      <xdr:row>27</xdr:row>
      <xdr:rowOff>6614</xdr:rowOff>
    </xdr:to>
    <mc:AlternateContent xmlns:mc="http://schemas.openxmlformats.org/markup-compatibility/2006" xmlns:a14="http://schemas.microsoft.com/office/drawing/2010/main">
      <mc:Choice Requires="a14">
        <xdr:graphicFrame macro="">
          <xdr:nvGraphicFramePr>
            <xdr:cNvPr id="19" name="category_trimmed"/>
            <xdr:cNvGraphicFramePr/>
          </xdr:nvGraphicFramePr>
          <xdr:xfrm>
            <a:off x="0" y="0"/>
            <a:ext cx="0" cy="0"/>
          </xdr:xfrm>
          <a:graphic>
            <a:graphicData uri="http://schemas.microsoft.com/office/drawing/2010/slicer">
              <sle:slicer xmlns:sle="http://schemas.microsoft.com/office/drawing/2010/slicer" name="category_trimmed"/>
            </a:graphicData>
          </a:graphic>
        </xdr:graphicFrame>
      </mc:Choice>
      <mc:Fallback xmlns="">
        <xdr:sp macro="" textlink="">
          <xdr:nvSpPr>
            <xdr:cNvPr id="0" name=""/>
            <xdr:cNvSpPr>
              <a:spLocks noTextEdit="1"/>
            </xdr:cNvSpPr>
          </xdr:nvSpPr>
          <xdr:spPr>
            <a:xfrm>
              <a:off x="464343" y="3003777"/>
              <a:ext cx="3523191" cy="1166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755192</xdr:colOff>
      <xdr:row>19</xdr:row>
      <xdr:rowOff>35719</xdr:rowOff>
    </xdr:from>
    <xdr:to>
      <xdr:col>2</xdr:col>
      <xdr:colOff>4015577</xdr:colOff>
      <xdr:row>27</xdr:row>
      <xdr:rowOff>482</xdr:rowOff>
    </xdr:to>
    <mc:AlternateContent xmlns:mc="http://schemas.openxmlformats.org/markup-compatibility/2006" xmlns:a14="http://schemas.microsoft.com/office/drawing/2010/main">
      <mc:Choice Requires="a14">
        <xdr:graphicFrame macro="">
          <xdr:nvGraphicFramePr>
            <xdr:cNvPr id="20" name="high_discount_flag"/>
            <xdr:cNvGraphicFramePr/>
          </xdr:nvGraphicFramePr>
          <xdr:xfrm>
            <a:off x="0" y="0"/>
            <a:ext cx="0" cy="0"/>
          </xdr:xfrm>
          <a:graphic>
            <a:graphicData uri="http://schemas.microsoft.com/office/drawing/2010/slicer">
              <sle:slicer xmlns:sle="http://schemas.microsoft.com/office/drawing/2010/slicer" name="high_discount_flag"/>
            </a:graphicData>
          </a:graphic>
        </xdr:graphicFrame>
      </mc:Choice>
      <mc:Fallback xmlns="">
        <xdr:sp macro="" textlink="">
          <xdr:nvSpPr>
            <xdr:cNvPr id="0" name=""/>
            <xdr:cNvSpPr>
              <a:spLocks noTextEdit="1"/>
            </xdr:cNvSpPr>
          </xdr:nvSpPr>
          <xdr:spPr>
            <a:xfrm>
              <a:off x="10307406" y="3002076"/>
              <a:ext cx="3260385" cy="1162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795672</xdr:colOff>
      <xdr:row>19</xdr:row>
      <xdr:rowOff>41505</xdr:rowOff>
    </xdr:from>
    <xdr:to>
      <xdr:col>1</xdr:col>
      <xdr:colOff>4058818</xdr:colOff>
      <xdr:row>27</xdr:row>
      <xdr:rowOff>2661</xdr:rowOff>
    </xdr:to>
    <mc:AlternateContent xmlns:mc="http://schemas.openxmlformats.org/markup-compatibility/2006" xmlns:a14="http://schemas.microsoft.com/office/drawing/2010/main">
      <mc:Choice Requires="a14">
        <xdr:graphicFrame macro="">
          <xdr:nvGraphicFramePr>
            <xdr:cNvPr id="21" name="bucket price,500"/>
            <xdr:cNvGraphicFramePr/>
          </xdr:nvGraphicFramePr>
          <xdr:xfrm>
            <a:off x="0" y="0"/>
            <a:ext cx="0" cy="0"/>
          </xdr:xfrm>
          <a:graphic>
            <a:graphicData uri="http://schemas.microsoft.com/office/drawing/2010/slicer">
              <sle:slicer xmlns:sle="http://schemas.microsoft.com/office/drawing/2010/slicer" name="bucket price,500"/>
            </a:graphicData>
          </a:graphic>
        </xdr:graphicFrame>
      </mc:Choice>
      <mc:Fallback xmlns="">
        <xdr:sp macro="" textlink="">
          <xdr:nvSpPr>
            <xdr:cNvPr id="0" name=""/>
            <xdr:cNvSpPr>
              <a:spLocks noTextEdit="1"/>
            </xdr:cNvSpPr>
          </xdr:nvSpPr>
          <xdr:spPr>
            <a:xfrm>
              <a:off x="5571779" y="3007862"/>
              <a:ext cx="3263146" cy="1158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81642</xdr:colOff>
      <xdr:row>100</xdr:row>
      <xdr:rowOff>13609</xdr:rowOff>
    </xdr:from>
    <xdr:to>
      <xdr:col>1</xdr:col>
      <xdr:colOff>4680857</xdr:colOff>
      <xdr:row>120</xdr:row>
      <xdr:rowOff>13607</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54430</xdr:colOff>
      <xdr:row>146</xdr:row>
      <xdr:rowOff>40821</xdr:rowOff>
    </xdr:from>
    <xdr:to>
      <xdr:col>1</xdr:col>
      <xdr:colOff>4653644</xdr:colOff>
      <xdr:row>166</xdr:row>
      <xdr:rowOff>40821</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212</xdr:row>
      <xdr:rowOff>104775</xdr:rowOff>
    </xdr:from>
    <xdr:to>
      <xdr:col>5</xdr:col>
      <xdr:colOff>128588</xdr:colOff>
      <xdr:row>241</xdr:row>
      <xdr:rowOff>142875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r. Olatunji Ilori" refreshedDate="45836.933301273151" createdVersion="5" refreshedVersion="5" minRefreshableVersion="3" recordCount="1351">
  <cacheSource type="worksheet">
    <worksheetSource name="Table24"/>
  </cacheSource>
  <cacheFields count="22">
    <cacheField name="product_id" numFmtId="0">
      <sharedItems/>
    </cacheField>
    <cacheField name="product_name" numFmtId="0">
      <sharedItems longText="1"/>
    </cacheField>
    <cacheField name="category_trimmed" numFmtId="0">
      <sharedItems count="207">
        <s v="FanHeaters"/>
        <s v="HandBlenders"/>
        <s v="VacuumSealers"/>
        <s v="SmartWatches"/>
        <s v="JuicerMixerGrinders"/>
        <s v="WaterPurifierAccessories"/>
        <s v="RemoteControls"/>
        <s v="USBCables"/>
        <s v="Sewing&amp;EmbroideryMachines"/>
        <s v="Juicers"/>
        <s v="LintShavers"/>
        <s v="MiniFoodProcessors&amp;Choppers"/>
        <s v="P cmicrophones"/>
        <s v="DustCovers"/>
        <s v="ElectricGrinders"/>
        <s v="ElectricHeaters"/>
        <s v="SmartTelevisions"/>
        <s v="WirelessUSBAdapters"/>
        <s v="USBHubs"/>
        <s v="In-Ear"/>
        <s v="InkjetPrinters"/>
        <s v="InstantWaterHeaters"/>
        <s v="MixerGrinders"/>
        <s v="Kettle&amp;ToasterSets"/>
        <s v="3DGlasses"/>
        <s v="Basi cmobiles"/>
        <s v="Lapdesks"/>
        <s v="Mice"/>
        <s v="Keyboard&amp;MouseSets"/>
        <s v="GraphicTablets"/>
        <s v="LaptopChargers&amp;PowerSupplies"/>
        <s v="Printers"/>
        <s v="PCHeadsets"/>
        <s v="MilkFrothers"/>
        <s v="HalogenHeaters"/>
        <s v="Lamps"/>
        <s v="TVWall&amp;CeilingMounts"/>
        <s v="Stands"/>
        <s v="Keyboards"/>
        <s v="WaterFilters&amp;Purifiers"/>
        <s v="SteamIrons"/>
        <s v="DryIrons"/>
        <s v="Humidifiers"/>
        <s v="HeatConvectors"/>
        <s v="HDMICables"/>
        <s v="Bedstand&amp;DeskMounts"/>
        <s v="VideoCameras"/>
        <s v="OutdoorSpeakers"/>
        <s v="DigitalKitchenScales"/>
        <s v="Rice&amp;PastaCookers"/>
        <s v="LaundryBaskets"/>
        <s v="WetGrinders"/>
        <s v="StandardTelevisions"/>
        <s v="TowerSpeakers"/>
        <s v="Tripods"/>
        <s v="Smartphones"/>
        <s v="StylusPens"/>
        <s v="WallChargers"/>
        <s v="Macro&amp;RinglightFlashes"/>
        <s v="On-Ear"/>
        <s v="Condenser"/>
        <s v="DataCards&amp;Dongles"/>
        <s v="BatteryChargers"/>
        <s v="DomeCameras"/>
        <s v="BluetoothSpeakers"/>
        <s v="Earpads"/>
        <s v="Headsets"/>
        <s v="InductionCooktop"/>
        <s v="ElectricKettles"/>
        <s v="RoomHeaters"/>
        <s v="AirPurifiers&amp;Ionizers"/>
        <s v="Wet-DryVacuums"/>
        <s v="WaterCartridges"/>
        <s v="TableFans"/>
        <s v="HandheldVacuums"/>
        <s v="ImmersionRods"/>
        <s v="RechargeableBatteries"/>
        <s v="Projectors"/>
        <s v="Cradles"/>
        <s v="Adapters"/>
        <s v="Tape"/>
        <s v="TripodLegs"/>
        <s v="UninterruptedPowerSupplies"/>
        <s v="MultimediaSpeakerSystems"/>
        <s v="SATACables"/>
        <s v="Over-Ear"/>
        <s v="CanisterVacuums"/>
        <s v="SandwichMakers"/>
        <s v="CeilingFans"/>
        <s v="EspressoMachines"/>
        <s v="StorageWaterHeaters"/>
        <s v="WaffleMakers&amp;Irons"/>
        <s v="Mounts"/>
        <s v="OpticalCables"/>
        <s v="AVReceivers&amp;Amplifiers"/>
        <s v="AutomobileChargers"/>
        <s v="SelfieSticks"/>
        <s v="CableConnectionProtectors"/>
        <s v="PowerBanks"/>
        <s v="MicroSD"/>
        <s v="BasicCases"/>
        <s v="InkjetInkCartridges"/>
        <s v="USBtoUSBAdapters"/>
        <s v="Adapters&amp;Multi-Outlets"/>
        <s v="PCSpeakers"/>
        <s v="CoolingPads"/>
        <s v="StickBallpointPens"/>
        <s v="HardDiskBags"/>
        <s v="Gamepads"/>
        <s v="Routers"/>
        <s v="ScreenProtectors"/>
        <s v="TraditionalLaptops"/>
        <s v="EggBoilers"/>
        <s v="DigitalBathroomScales"/>
        <s v="DripCoffeeMachines"/>
        <s v="ExhaustFans"/>
        <s v="D√©cor"/>
        <s v="Shower&amp;WallMounts"/>
        <s v="NetworkingDevices"/>
        <s v="Notepads&amp;MemoBooks"/>
        <s v="SelfieLights"/>
        <s v="CompositionNotebooks"/>
        <s v="PenDrives"/>
        <s v="Webcams"/>
        <s v="LaptopSleeves&amp;Slipcases"/>
        <s v="TonerCartridges"/>
        <s v="LiquidInkRollerballPens"/>
        <s v="Caddies"/>
        <s v="Choppers"/>
        <s v="HandMixers"/>
        <s v="OvenToasterGrills"/>
        <s v="HEPAAirPurifiers"/>
        <s v="YogurtMakers"/>
        <s v="SprayBottles"/>
        <s v="PressureWashers,Steam&amp;WindowCleaners"/>
        <s v="MeasuringSpoons"/>
        <s v="FanParts&amp;Accessories"/>
        <s v="RoboticVacuums"/>
        <s v="PedestalFans"/>
        <s v="FountainPens"/>
        <s v="RCACables"/>
        <s v="SatelliteReceivers"/>
        <s v="OTGAdapters"/>
        <s v="Repeaters&amp;Extenders"/>
        <s v="MousePads"/>
        <s v="Monitors"/>
        <s v="CleaningKits"/>
        <s v="NotebookComputerStands"/>
        <s v="WireboundNotebooks"/>
        <s v="GamingMice"/>
        <s v="InternalHardDrives"/>
        <s v="SoundbarSpeakers"/>
        <s v="AirFryers"/>
        <s v="Pop-upToasters"/>
        <s v="LaundryBags"/>
        <s v="StovetopEspressoPots"/>
        <s v="GelInkRollerballPens"/>
        <s v="HandlebarMounts"/>
        <s v="Tabletop&amp;TravelTripods"/>
        <s v="BluetoothAdapters"/>
        <s v="DisposableBatteries"/>
        <s v="ExternalMemoryCardReaders"/>
        <s v="RetractableBallpointPens"/>
        <s v="Cases"/>
        <s v="CameraPrivacyCovers"/>
        <s v="LaptopAccessories"/>
        <s v="BottledInk"/>
        <s v="GeneralPurposeBatteries&amp;BatteryChargers"/>
        <s v="ExternalHardDisks"/>
        <s v="InkjetInkRefills&amp;Kits"/>
        <s v="Notebooks,WritingPads&amp;Diaries"/>
        <s v="BackgroundSupports"/>
        <s v="GamingKeyboards"/>
        <s v="InternalSolidStateDrives"/>
        <s v="DigitalScales"/>
        <s v="Split-SystemAirConditioners"/>
        <s v="StandMixers"/>
        <s v="HandheldBags"/>
        <s v="ColouredPaper"/>
        <s v="WoodenPencils"/>
        <s v="ColouringPens&amp;Markers"/>
        <s v="StandMixerAccessories"/>
        <s v="DVICables"/>
        <s v="SpeakerCables"/>
        <s v="PhoneCharms"/>
        <s v="Paints"/>
        <s v="Scientific"/>
        <s v="CompleteTripodUnits"/>
        <s v="EthernetCables"/>
        <s v="SecureDigitalCards"/>
        <s v="Pens"/>
        <s v="ExternalSolidStateDrives"/>
        <s v="SmallKitchenAppliances"/>
        <s v="ColdPressJuicers"/>
        <s v="RotiMakers"/>
        <s v="Financial&amp;Business"/>
        <s v="Memory"/>
        <s v="PowerLANAdapters"/>
        <s v="SurgeProtectors"/>
        <s v="CordManagement"/>
        <s v="SmallApplianceParts&amp;Accessories"/>
        <s v="CoffeePresses"/>
        <s v="StreamingClients"/>
        <s v="Film"/>
        <s v="Basic"/>
        <s v="PaintingMaterials"/>
        <s v="Tablets"/>
      </sharedItems>
    </cacheField>
    <cacheField name="discounted_price" numFmtId="0">
      <sharedItems containsSemiMixedTypes="0" containsString="0" containsNumber="1" minValue="39" maxValue="77990"/>
    </cacheField>
    <cacheField name="actual_price" numFmtId="43">
      <sharedItems containsSemiMixedTypes="0" containsString="0" containsNumber="1" minValue="39" maxValue="139900"/>
    </cacheField>
    <cacheField name="discount_percentage" numFmtId="9">
      <sharedItems containsSemiMixedTypes="0" containsString="0" containsNumber="1" minValue="0" maxValue="0.94"/>
    </cacheField>
    <cacheField name="high_discount_flag" numFmtId="9">
      <sharedItems count="2">
        <s v="No"/>
        <s v="Yes"/>
      </sharedItems>
    </cacheField>
    <cacheField name="rating" numFmtId="0">
      <sharedItems containsSemiMixedTypes="0" containsString="0" containsNumber="1" minValue="2" maxValue="5" count="25">
        <n v="2"/>
        <n v="2.2999999999999998"/>
        <n v="2.6"/>
        <n v="2.8"/>
        <n v="2.9"/>
        <n v="3"/>
        <n v="3.1"/>
        <n v="3.2"/>
        <n v="3.3"/>
        <n v="3.4"/>
        <n v="3.5"/>
        <n v="3.6"/>
        <n v="3.7"/>
        <n v="3.8"/>
        <n v="3.9"/>
        <n v="4"/>
        <n v="4.0999999999999996"/>
        <n v="4.2"/>
        <n v="4.3"/>
        <n v="4.4000000000000004"/>
        <n v="4.5"/>
        <n v="4.5999999999999996"/>
        <n v="4.7"/>
        <n v="4.8"/>
        <n v="5"/>
      </sharedItems>
    </cacheField>
    <cacheField name="rating_count" numFmtId="164">
      <sharedItems containsSemiMixedTypes="0" containsString="0" containsNumber="1" containsInteger="1" minValue="2" maxValue="426973"/>
    </cacheField>
    <cacheField name="revenue" numFmtId="164">
      <sharedItems containsSemiMixedTypes="0" containsString="0" containsNumber="1" minValue="1673" maxValue="3451882164"/>
    </cacheField>
    <cacheField name="low_review_flag" numFmtId="164">
      <sharedItems count="2">
        <s v="Yes"/>
        <s v="No"/>
      </sharedItems>
    </cacheField>
    <cacheField name="rating/reviews" numFmtId="43">
      <sharedItems containsSemiMixedTypes="0" containsString="0" containsNumber="1" minValue="4" maxValue="1878681.2000000002"/>
    </cacheField>
    <cacheField name="bucket price,200" numFmtId="167">
      <sharedItems containsSemiMixedTypes="0" containsString="0" containsNumber="1" containsInteger="1" minValue="0" maxValue="139800" count="117">
        <n v="2400"/>
        <n v="1400"/>
        <n v="200"/>
        <n v="1800"/>
        <n v="2000"/>
        <n v="600"/>
        <n v="800"/>
        <n v="3400"/>
        <n v="1600"/>
        <n v="1000"/>
        <n v="1200"/>
        <n v="2800"/>
        <n v="5800"/>
        <n v="400"/>
        <n v="19000"/>
        <n v="3800"/>
        <n v="2600"/>
        <n v="4200"/>
        <n v="7800"/>
        <n v="5200"/>
        <n v="4000"/>
        <n v="3000"/>
        <n v="0"/>
        <n v="7000"/>
        <n v="4800"/>
        <n v="2200"/>
        <n v="19800"/>
        <n v="8800"/>
        <n v="9800"/>
        <n v="6400"/>
        <n v="4600"/>
        <n v="16800"/>
        <n v="15800"/>
        <n v="13400"/>
        <n v="6800"/>
        <n v="11800"/>
        <n v="4400"/>
        <n v="3200"/>
        <n v="5400"/>
        <n v="9600"/>
        <n v="6200"/>
        <n v="5000"/>
        <n v="3600"/>
        <n v="18800"/>
        <n v="50000"/>
        <n v="24800"/>
        <n v="26800"/>
        <n v="28800"/>
        <n v="32800"/>
        <n v="5600"/>
        <n v="16000"/>
        <n v="7200"/>
        <n v="11400"/>
        <n v="10200"/>
        <n v="7400"/>
        <n v="35000"/>
        <n v="20800"/>
        <n v="21800"/>
        <n v="59800"/>
        <n v="13800"/>
        <n v="18000"/>
        <n v="24400"/>
        <n v="12400"/>
        <n v="30800"/>
        <n v="20000"/>
        <n v="44800"/>
        <n v="65000"/>
        <n v="54800"/>
        <n v="69800"/>
        <n v="25800"/>
        <n v="17800"/>
        <n v="10800"/>
        <n v="8400"/>
        <n v="19400"/>
        <n v="14800"/>
        <n v="12800"/>
        <n v="9400"/>
        <n v="15200"/>
        <n v="10400"/>
        <n v="6000"/>
        <n v="29800"/>
        <n v="45800"/>
        <n v="42800"/>
        <n v="39800"/>
        <n v="31800"/>
        <n v="40800"/>
        <n v="27800"/>
        <n v="11000"/>
        <n v="35800"/>
        <n v="51800"/>
        <n v="38800"/>
        <n v="74800"/>
        <n v="13600"/>
        <n v="13000"/>
        <n v="7600"/>
        <n v="6600"/>
        <n v="22800"/>
        <n v="34800"/>
        <n v="47800"/>
        <n v="52800"/>
        <n v="23800"/>
        <n v="49800"/>
        <n v="70800"/>
        <n v="56600"/>
        <n v="85000"/>
        <n v="79800"/>
        <n v="23400"/>
        <n v="12000"/>
        <n v="16400"/>
        <n v="75800"/>
        <n v="33800"/>
        <n v="50800"/>
        <n v="32000"/>
        <n v="14200"/>
        <n v="37800"/>
        <n v="8000"/>
        <n v="139800"/>
      </sharedItems>
    </cacheField>
    <cacheField name="bucket price,500" numFmtId="167">
      <sharedItems containsSemiMixedTypes="0" containsString="0" containsNumber="1" containsInteger="1" minValue="0" maxValue="139500" count="82">
        <n v="2000"/>
        <n v="1000"/>
        <n v="0"/>
        <n v="1500"/>
        <n v="500"/>
        <n v="3000"/>
        <n v="2500"/>
        <n v="5500"/>
        <n v="19000"/>
        <n v="3500"/>
        <n v="4000"/>
        <n v="7500"/>
        <n v="5000"/>
        <n v="7000"/>
        <n v="4500"/>
        <n v="19500"/>
        <n v="8500"/>
        <n v="9500"/>
        <n v="6500"/>
        <n v="16500"/>
        <n v="15500"/>
        <n v="13000"/>
        <n v="11500"/>
        <n v="6000"/>
        <n v="18500"/>
        <n v="50000"/>
        <n v="24500"/>
        <n v="26500"/>
        <n v="28500"/>
        <n v="32500"/>
        <n v="16000"/>
        <n v="10000"/>
        <n v="35000"/>
        <n v="20500"/>
        <n v="21500"/>
        <n v="59500"/>
        <n v="13500"/>
        <n v="18000"/>
        <n v="12500"/>
        <n v="30500"/>
        <n v="20000"/>
        <n v="44500"/>
        <n v="65000"/>
        <n v="54500"/>
        <n v="69500"/>
        <n v="25500"/>
        <n v="17500"/>
        <n v="10500"/>
        <n v="8000"/>
        <n v="14500"/>
        <n v="9000"/>
        <n v="15000"/>
        <n v="29500"/>
        <n v="45500"/>
        <n v="42500"/>
        <n v="39500"/>
        <n v="31500"/>
        <n v="40500"/>
        <n v="27500"/>
        <n v="11000"/>
        <n v="35500"/>
        <n v="51500"/>
        <n v="38500"/>
        <n v="74500"/>
        <n v="12000"/>
        <n v="22500"/>
        <n v="34500"/>
        <n v="47500"/>
        <n v="52500"/>
        <n v="23500"/>
        <n v="49500"/>
        <n v="70500"/>
        <n v="56500"/>
        <n v="85000"/>
        <n v="79500"/>
        <n v="75500"/>
        <n v="33500"/>
        <n v="50500"/>
        <n v="32000"/>
        <n v="14000"/>
        <n v="37500"/>
        <n v="139500"/>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351">
  <r>
    <s v="B0BPJBTB3F"/>
    <s v="Khaitan ORFin Fan heater for Home and kitchen-K0 2215"/>
    <x v="0"/>
    <n v="1299"/>
    <n v="2495"/>
    <n v="0.48"/>
    <x v="0"/>
    <x v="0"/>
    <n v="2"/>
    <n v="4990"/>
    <x v="0"/>
    <n v="4"/>
    <x v="0"/>
    <x v="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BFBNXS94"/>
    <s v="Personal Size Blender, Portable Blender, Battery Powered USB Blender, with Four Blades, Mini Blender Travel Bottle for Juice, Shakes, and Smoothies (Pink)"/>
    <x v="1"/>
    <n v="669"/>
    <n v="1499"/>
    <n v="0.55000000000000004"/>
    <x v="1"/>
    <x v="1"/>
    <n v="13"/>
    <n v="19487"/>
    <x v="0"/>
    <n v="29.9"/>
    <x v="1"/>
    <x v="1"/>
    <s v="‚úîEasy to carry around„Äë- This handheld blender is equipped with a travel cover for easy carrying. You can drink nutritious juices, milkshakes or smoothies wherever you want, such as home, office, gym, travel or any other outdoor activities. In addition, it can be taken on the plane.|‚úî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food grade material„Äë- The portable blender is made by high-quality ABS and silicone, food-grade material. It has unique safety design including Silicone bottom, non-slip and shock absorption.This portable juicer is also a suitable gift for juice and travel enthusiasts.|‚úî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B7L86YCB"/>
    <s v="Green Tales Heat Seal Mini Food Sealer-Impulse Machine for Sealing Plastic Bags Packaging"/>
    <x v="2"/>
    <n v="161"/>
    <n v="300"/>
    <n v="0.46"/>
    <x v="0"/>
    <x v="2"/>
    <n v="24"/>
    <n v="7200"/>
    <x v="0"/>
    <n v="62.400000000000006"/>
    <x v="2"/>
    <x v="2"/>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BBVKRP7B"/>
    <s v="SHREENOVA ID116 Plus Bluetooth Fitness Smart Watch for Men Women and Kids Activity Tracker (Black)"/>
    <x v="3"/>
    <n v="281"/>
    <n v="1999"/>
    <n v="0.86"/>
    <x v="1"/>
    <x v="3"/>
    <n v="87"/>
    <n v="173913"/>
    <x v="0"/>
    <n v="243.6"/>
    <x v="3"/>
    <x v="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NDGL26T"/>
    <s v="MR. BRAND Portable USB Juicer Electric USB Juice Maker Mixer Bottle Blender Grinder Mixer,6 Blades Rechargeable Bottle with (Multi color) (MULTI MIXER 6 BLED)"/>
    <x v="4"/>
    <n v="499"/>
    <n v="2199"/>
    <n v="0.77"/>
    <x v="1"/>
    <x v="3"/>
    <n v="109"/>
    <n v="239691"/>
    <x v="0"/>
    <n v="305.2"/>
    <x v="4"/>
    <x v="0"/>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BLHTRM9"/>
    <s v="IONIX Tap filter Multilayer | Activated Carbon Faucet Water Filters Universal Interface Home Kitchen Faucet Tap Water Clean Purifier Filter Cartridge Five Layer Water Filter-Pack of 1"/>
    <x v="5"/>
    <n v="199"/>
    <n v="699"/>
    <n v="0.72"/>
    <x v="1"/>
    <x v="4"/>
    <n v="159"/>
    <n v="111141"/>
    <x v="0"/>
    <n v="461.09999999999997"/>
    <x v="5"/>
    <x v="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9F6D21BY"/>
    <s v="7SEVEN Compatible LG TV Remote Suitable for LG Non Magic Smart tv Remote Control (Mouse &amp; Voice Non-Support) MR20GA Prime Video and Netflix Hotkeys"/>
    <x v="6"/>
    <n v="790"/>
    <n v="1999"/>
    <n v="0.6"/>
    <x v="1"/>
    <x v="5"/>
    <n v="103"/>
    <n v="205897"/>
    <x v="0"/>
    <n v="309"/>
    <x v="3"/>
    <x v="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94JPY2N"/>
    <s v="Amazon Brand - Solimo 65WFast Charging Braided Type-C to C Data Cable | Suitable For All Supported Mobile Phones (1 Meter, Black)"/>
    <x v="7"/>
    <n v="199"/>
    <n v="999"/>
    <n v="0.8"/>
    <x v="1"/>
    <x v="5"/>
    <n v="103"/>
    <n v="102897"/>
    <x v="0"/>
    <n v="309"/>
    <x v="6"/>
    <x v="4"/>
    <s v="USB C to C Cable: This cable has Type-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82YGCF6"/>
    <s v="Tokdis MX-1 Pro Bluetooth Calling Smartwatch - 1.69‚Äù LCD Display, Multiple Watch Faces, Sleep Monitor, Heart &amp; SpO2 Monitoring, Multiple Sports Modes, Water Resistant"/>
    <x v="3"/>
    <n v="899"/>
    <n v="3499"/>
    <n v="0.74"/>
    <x v="1"/>
    <x v="5"/>
    <n v="681"/>
    <n v="2382819"/>
    <x v="0"/>
    <n v="2043"/>
    <x v="7"/>
    <x v="5"/>
    <s v="Bluetooth Calling Watch„Äë- Tokdis MX-1 Pro enables you to make and receive calls directly from your watch via the built-in speaker and microphone. This smartwatch features a dial pad, option to access recent calls &amp; manually sync your phone‚Äôs contacts.|How to activate Bluetooth Calling„Äë- To enable Bluetooth Calling Function, first connect it to the Fitpro app. Once connected, manually go to the phone's Bluetooth settings and pair this smartwatch. Upon pairing, you will get a notification.|1.69 inch HD Full Touch„Äë - Large Display of 1.69 Inches Size Full Metal Body„Äë - This Watch features Sleek &amp; Fashionable Metal Body The one-click control mode and honey comb menu helps you quickly navigate|Music Experience On The Go„Äë - Equipped with an inbuilt speaker, this smartwatch lets you play your favourite tracks on the Watch without having to take out your phone.|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YK7BBD2"/>
    <s v="Nirdambhay Mini Bag Sealer, 2-in-1 Heat Sealer and Cutter Handheld Sealing Machine Portable Bag Resealer Sealer for Plastic Bags Food Storage Snack Fresh Bag Sealer (Including 2 AA Battery)"/>
    <x v="2"/>
    <n v="429"/>
    <n v="999"/>
    <n v="0.56999999999999995"/>
    <x v="1"/>
    <x v="5"/>
    <n v="617"/>
    <n v="616383"/>
    <x v="0"/>
    <n v="1851"/>
    <x v="6"/>
    <x v="4"/>
    <s v="Easy to Use„ÄëAfter installing the battery, you need to press and hold the switch button for 3-5 seconds to heat up. Put the bag that needs to be sealed in the middle, the thinner bag can be torn quickly, the thicker should be drawn slowly and evenly.|Portable„ÄëAfter use, it is not necessary to disassemble the battery, and the hook can be stuck at the sealing place, and can be hung with other appliances. The perfect portable bag sealing machine, suitable for kitchen, camping, travel, etc.|Dual use„ÄëThis product is not only a sealing machine but also an opening machine, the opening is very easy and convenient.Mini and portable bag cutter and sealer,Quickly seals and cuts.|Material„ÄëUsing high-quality ABS material, fine workmanship without burrs, high temperature and low temperature resistance, durable.|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 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9ZTZ9N3Q"/>
    <s v="AmazonBasics 2000/1000 Watt Room Heater with Adjustable Thermostat (ISI certified, White color, Ideal for small to medium room/area)"/>
    <x v="0"/>
    <n v="1049"/>
    <n v="1699"/>
    <n v="0.38"/>
    <x v="0"/>
    <x v="6"/>
    <n v="111"/>
    <n v="188589"/>
    <x v="0"/>
    <n v="344.1"/>
    <x v="8"/>
    <x v="3"/>
    <s v="Say goodbye to the worries about dealing with the cold weather with the Amazon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XLR6DSB"/>
    <s v="akiara - Makes life easy Electric Handy Sewing/Stitch Handheld Cordless Portable White Sewing Machine for Home Tailoring, Hand Machine | Mini Silai | White Hand Machine with Adapter"/>
    <x v="8"/>
    <n v="721"/>
    <n v="1499"/>
    <n v="0.52"/>
    <x v="1"/>
    <x v="6"/>
    <n v="2449"/>
    <n v="3671051"/>
    <x v="1"/>
    <n v="7591.9000000000005"/>
    <x v="1"/>
    <x v="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 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TT63N58"/>
    <s v="ROYAL STEP - AMAZON'S BRAND - Portable Electric USB Juice Maker Juicer Bottle Blender Grinder Mixer,4 Blades Rechargeable Bottle with (Multi color) (MULTI)"/>
    <x v="9"/>
    <n v="499"/>
    <n v="2199"/>
    <n v="0.77"/>
    <x v="1"/>
    <x v="6"/>
    <n v="3527"/>
    <n v="7755873"/>
    <x v="1"/>
    <n v="10933.7"/>
    <x v="4"/>
    <x v="0"/>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 cmL32BQ,AGX6OXEPVDQP 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B3JSWG81"/>
    <s v="NGI Store 2 Pieces Pet Hair Removers for Your Laundry Catcher Lint Remover for Washing Machine Lint Remover Reusable Portable Silica Gel Clothes Washer Dryer Floating Ball"/>
    <x v="10"/>
    <n v="199"/>
    <n v="999"/>
    <n v="0.8"/>
    <x v="1"/>
    <x v="6"/>
    <n v="2"/>
    <n v="1998"/>
    <x v="0"/>
    <n v="6.2"/>
    <x v="6"/>
    <x v="4"/>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RX8G496"/>
    <s v="LRIPL Mi Remote Control with Netflix &amp; Prime Video Button Compatible for Mi 4X LED Android Smart TV 4A Remote Control (32&quot;/43&quot;) with Voice Command (Pairing Required)"/>
    <x v="6"/>
    <n v="655"/>
    <n v="1099"/>
    <n v="0.4"/>
    <x v="0"/>
    <x v="7"/>
    <n v="285"/>
    <n v="313215"/>
    <x v="0"/>
    <n v="912"/>
    <x v="9"/>
    <x v="1"/>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B9JZW1SQ"/>
    <s v="4 in 1 Handheld Electric Vegetable Cutter Set,Wireless Food Processor Electric Food Chopper for Garlic Chili Pepper Onion Ginger Celery Meat with Brush"/>
    <x v="11"/>
    <n v="498"/>
    <n v="1200"/>
    <n v="0.59"/>
    <x v="1"/>
    <x v="7"/>
    <n v="113"/>
    <n v="135600"/>
    <x v="0"/>
    <n v="361.6"/>
    <x v="10"/>
    <x v="1"/>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7XJYYH7L"/>
    <s v="Wecool Nylon Braided MultifunctionFast Charging Cable For Android Smartphone, Ios And Type-C USB Devices, 3-in-1 Charging Cable, 3A, (3 Feet) (Black)"/>
    <x v="7"/>
    <n v="333"/>
    <n v="999"/>
    <n v="0.67"/>
    <x v="1"/>
    <x v="8"/>
    <n v="9792"/>
    <n v="9782208"/>
    <x v="1"/>
    <n v="32313.599999999999"/>
    <x v="6"/>
    <x v="4"/>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C Devices. All Combined 3-in-1 Power Cord. All In One Charger|USB Cable ForFast Charging: This Charging Cable Is Designed For Charging The Devices Quickly. The 3A Charger Is Universally Suitable For Charging All Smartphones|Country Of Origin: China|Multifunctional USB Cable: Wecool 3-in-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8XMSKKMM"/>
    <s v="7SEVEN¬Æ Bluetooth Voice Command Remote for Xiaomi Redmi Mi Smart TV with Netflix &amp; Prime Video Hot Keys XMRM-00A"/>
    <x v="6"/>
    <n v="799"/>
    <n v="1999"/>
    <n v="0.6"/>
    <x v="1"/>
    <x v="8"/>
    <n v="576"/>
    <n v="1151424"/>
    <x v="0"/>
    <n v="1900.8"/>
    <x v="3"/>
    <x v="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V13JFB"/>
    <s v="LOHAYA Voice Assistant Remote Compatible for Airtel Xstream Set-Top Box Remote Control with Netflix Function (Black) (Non - Voice)"/>
    <x v="6"/>
    <n v="399"/>
    <n v="999"/>
    <n v="0.6"/>
    <x v="1"/>
    <x v="8"/>
    <n v="23"/>
    <n v="22977"/>
    <x v="0"/>
    <n v="75.899999999999991"/>
    <x v="6"/>
    <x v="4"/>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TY4MSH3"/>
    <s v="Firestick Remote"/>
    <x v="6"/>
    <n v="1289"/>
    <n v="2499"/>
    <n v="0.48"/>
    <x v="0"/>
    <x v="8"/>
    <n v="73"/>
    <n v="182427"/>
    <x v="0"/>
    <n v="240.89999999999998"/>
    <x v="0"/>
    <x v="0"/>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9P8M18QM"/>
    <s v="7SEVEN¬Æ Compatible with Fire Tv Stick Remote with Voice Command Feature Suitable for Second Generation Amazon Fire Tv Stick Remote Only - Pairing Must"/>
    <x v="6"/>
    <n v="1369"/>
    <n v="2999"/>
    <n v="0.54"/>
    <x v="1"/>
    <x v="8"/>
    <n v="227"/>
    <n v="680773"/>
    <x v="0"/>
    <n v="749.09999999999991"/>
    <x v="11"/>
    <x v="6"/>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B53QFZPY"/>
    <s v="PTron Newly Launched Force X10 Bluetooth Calling Smartwatch with 1.7&quot; Full Touch Color Display, Real Heart Rate Monitor, SpO2, Watch Faces, 5 Days Runtime, Fitness Trackers &amp; IP68 Waterproof (Pink)"/>
    <x v="3"/>
    <n v="1299"/>
    <n v="5999"/>
    <n v="0.78"/>
    <x v="1"/>
    <x v="8"/>
    <n v="4415"/>
    <n v="26485585"/>
    <x v="1"/>
    <n v="14569.5"/>
    <x v="12"/>
    <x v="7"/>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NXFFR"/>
    <s v="PTron Newly Launched Force X10 Bluetooth Calling Smartwatch with 1.7&quot; Full Touch Display, Real Heart Rate Monitor, SpO2, Watch Faces, 5 Days Runtime, Health/Fitness Trackers &amp; IP68 Waterproof (Black)"/>
    <x v="3"/>
    <n v="1399"/>
    <n v="5999"/>
    <n v="0.77"/>
    <x v="1"/>
    <x v="8"/>
    <n v="4415"/>
    <n v="26485585"/>
    <x v="1"/>
    <n v="14569.5"/>
    <x v="12"/>
    <x v="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53QLB9H"/>
    <s v="PTron Newly Launched Force X10 Bluetooth Calling Smartwatch with 1.7&quot; Full Touch Color Display, Real Heart Rate Monitor, SpO2, Watch Faces, 5 Days Runtime, Fitness Trackers &amp; IP68 Waterproof (Blue)"/>
    <x v="3"/>
    <n v="1299"/>
    <n v="5999"/>
    <n v="0.78"/>
    <x v="1"/>
    <x v="8"/>
    <n v="4415"/>
    <n v="26485585"/>
    <x v="1"/>
    <n v="14569.5"/>
    <x v="12"/>
    <x v="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8HD7JQHX"/>
    <s v="HUMBLE Dynamic Lapel Collar Mic Voice Recording Filter Microphone for Singing Youtube SmartPhones, Black"/>
    <x v="12"/>
    <n v="199"/>
    <n v="499"/>
    <n v="0.6"/>
    <x v="1"/>
    <x v="8"/>
    <n v="2804"/>
    <n v="1399196"/>
    <x v="1"/>
    <n v="9253.1999999999989"/>
    <x v="13"/>
    <x v="2"/>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Laptop/wireless microphone transmitter with 3.5mm line-in/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994GP1CX"/>
    <s v="LS LAPSTER Quality Assured Universal Silicone 15.6&quot; Keyboard Protector Skin|| Keyboard Dust Cover|| Keyboard Skin for 15.6&quot; Laptop| 15.6&quot; Keyguard| (3.93 x 11.81 x 0.39 inches)"/>
    <x v="13"/>
    <n v="115"/>
    <n v="999"/>
    <n v="0.88"/>
    <x v="1"/>
    <x v="8"/>
    <n v="5692"/>
    <n v="5686308"/>
    <x v="1"/>
    <n v="18783.599999999999"/>
    <x v="6"/>
    <x v="4"/>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GXPDLYQ"/>
    <s v="PRO365 Indo Mocktails/Coffee Foamer/Cappuccino/Lemonade/Milk Frother (6 Months Warranty)"/>
    <x v="1"/>
    <n v="249"/>
    <n v="499"/>
    <n v="0.5"/>
    <x v="1"/>
    <x v="8"/>
    <n v="8427"/>
    <n v="4205073"/>
    <x v="1"/>
    <n v="27809.1"/>
    <x v="13"/>
    <x v="2"/>
    <s v="‚úÖGet Creamy Froth Quickly„ÄëWith a higher speed motor, this milk frother spins quickly and smoothly. It makes best creamy froth with milk heated . Enjoy your favorite coffee with foam topping in seconds.|‚úÖFor Perfect Froth„ÄëThis coffee frother is powered by 2 AA batteries, it brings creamy froth instantly. Within 1 minute, you get a glass filled with milk foam for your coffee.|‚úÖEnjoy Your Latte Anywhere„ÄëMissing your morning latte when travelling? Just take this portable frother on the road. Small yet effective, easily to make your cafe style cappuccino|‚úÖ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 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B4KPCBSH"/>
    <s v="IKEA Frother for Milk"/>
    <x v="14"/>
    <n v="244"/>
    <n v="499"/>
    <n v="0.51"/>
    <x v="1"/>
    <x v="8"/>
    <n v="478"/>
    <n v="238522"/>
    <x v="0"/>
    <n v="1577.3999999999999"/>
    <x v="13"/>
    <x v="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BMFD94VD"/>
    <s v="White Feather Portable Heat Sealer Mini Sealing Machine for Food Storage Vacuum Bag, Chip, Plastic, Snack Bags, Package Home Closer Storage Tool (Multicolor) Random Colour"/>
    <x v="2"/>
    <n v="199"/>
    <n v="499"/>
    <n v="0.6"/>
    <x v="1"/>
    <x v="8"/>
    <n v="12"/>
    <n v="5988"/>
    <x v="0"/>
    <n v="39.599999999999994"/>
    <x v="13"/>
    <x v="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9F9PT8R"/>
    <s v="Eopora PTC CeramicFast Heating Room Heater for Bedroom, 1500/1000 Watts Room Heater for Home, Electric Heater, Electric Fan Heater for Home Office Bedroom (White)"/>
    <x v="15"/>
    <n v="1529"/>
    <n v="2999"/>
    <n v="0.49"/>
    <x v="0"/>
    <x v="8"/>
    <n v="29"/>
    <n v="86971"/>
    <x v="0"/>
    <n v="95.699999999999989"/>
    <x v="11"/>
    <x v="6"/>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9ZVJXN5L"/>
    <s v="KNYUC MART Mini Electric Handy Room Heater Compact Plug-in, The Wall Outlet 400 Watts, Handy Air Warmer Blower Adjustable Timer Digital Display"/>
    <x v="0"/>
    <n v="778"/>
    <n v="999"/>
    <n v="0.22"/>
    <x v="0"/>
    <x v="8"/>
    <n v="8"/>
    <n v="7992"/>
    <x v="0"/>
    <n v="26.4"/>
    <x v="6"/>
    <x v="4"/>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QX1CC14"/>
    <s v="SKYWALL 81.28 cm (32 inches) HD Ready Smart LED TV 32SWELS-PRO (Black)"/>
    <x v="16"/>
    <n v="7299"/>
    <n v="19125"/>
    <n v="0.62"/>
    <x v="1"/>
    <x v="9"/>
    <n v="902"/>
    <n v="17250750"/>
    <x v="0"/>
    <n v="3066.7999999999997"/>
    <x v="14"/>
    <x v="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117H7GZ6"/>
    <s v="GENERIC Ultra-Mini Bluetooth CSR 4.0 USB Dongle Adapter for Windows Computer ( Black:Golden)"/>
    <x v="17"/>
    <n v="249"/>
    <n v="399"/>
    <n v="0.38"/>
    <x v="0"/>
    <x v="9"/>
    <n v="4642"/>
    <n v="1852158"/>
    <x v="1"/>
    <n v="15782.8"/>
    <x v="2"/>
    <x v="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8/10.4. Interface: USB Compliance (Better Plug In USB 2.0 Back Panel Of Motherboard)5. Symbol Rate: 3 Mbps (In My Test 100 Kbps To 150 Kbps Average = 120 Kbps)6. Receiving/Sending Range: 20m - 50m (About To Is 10m)7. Warranty: 3 Month Warranty From The Date Of Purchase.Key Features: (Shown In Pic)1. Bluetooth Low Energy (BLE) Radio USB Dongle.2. Dual - Mode Bluetooth Transfer.3. Low - Power Selectable 1.2 To 3.6 V Input/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7ZQTDVZ"/>
    <s v="7SEVEN¬Æ TCL Remote Control Smart TV RC802V Remote Compatible for TCL TV Remote Original 55EP680 40A325 49S6500 55P8S 55P8 50P8 65P8 40S6500 43S6500FS 49S6800FS 49S6800 49S6510FS(Without Voice Function/Google Assistant and Non-Bluetooth remote)"/>
    <x v="6"/>
    <n v="399"/>
    <n v="899"/>
    <n v="0.56000000000000005"/>
    <x v="1"/>
    <x v="9"/>
    <n v="431"/>
    <n v="387469"/>
    <x v="0"/>
    <n v="1465.3999999999999"/>
    <x v="6"/>
    <x v="4"/>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 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7JQ1J5G"/>
    <s v="Zebronics ZEB-90HB USB Hub, 4 Ports, Pocket Sized, Plug &amp; Play, for Laptop &amp; Computers"/>
    <x v="18"/>
    <n v="179"/>
    <n v="499"/>
    <n v="0.64"/>
    <x v="1"/>
    <x v="9"/>
    <n v="9385"/>
    <n v="4683115"/>
    <x v="1"/>
    <n v="31909"/>
    <x v="13"/>
    <x v="2"/>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8VRMK55F"/>
    <s v="Zebronics Zeb Buds C2 in Ear Type-C Wired Earphones with Mic, Braided 1.2 Metre Cable, Metallic Design, 10mm Drivers, in Line Mic &amp; Volume Controller (Blue)"/>
    <x v="19"/>
    <n v="399"/>
    <n v="699"/>
    <n v="0.43"/>
    <x v="0"/>
    <x v="9"/>
    <n v="3454"/>
    <n v="2414346"/>
    <x v="1"/>
    <n v="11743.6"/>
    <x v="5"/>
    <x v="4"/>
    <s v="Metallic Design, Sturdy Built|Comfortable Fit|Extra Ear tips|Compatible with Phone, Tablet, Audio Devices with Type-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1EJ5MM5M"/>
    <s v="Canon PIXMA MG2577s All-in-One Inkjet Colour Printer with 1 Additional Colour Cartridge"/>
    <x v="20"/>
    <n v="3498"/>
    <n v="3875"/>
    <n v="0.1"/>
    <x v="0"/>
    <x v="9"/>
    <n v="12185"/>
    <n v="47216875"/>
    <x v="1"/>
    <n v="41429"/>
    <x v="15"/>
    <x v="9"/>
    <s v="Printer Type - Inkjet; Functionality - All-in-One (Print, Scan, Copy); Printer Output - Color; Connectivity-USB, Selectable Resolution : 25 - 19200dpi; Scanner Resolution - 600 x 1200dpi; Apple Airprint - No|OS Compatibility - Windows 8/Windows 7/Window Vista/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 cm x 15.24 cm, 12.70 cm x 17.78 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7H5PBN54"/>
    <s v="INDIAS¬Æ‚Ñ¢ Electro-Instant Water Geyser A.B.S. Body Shock Proof Can be Used in Bathroom, Kitchen, wash Area, Hotels, Hospital etc."/>
    <x v="21"/>
    <n v="999"/>
    <n v="2600"/>
    <n v="0.62"/>
    <x v="1"/>
    <x v="9"/>
    <n v="252"/>
    <n v="655200"/>
    <x v="0"/>
    <n v="856.8"/>
    <x v="16"/>
    <x v="6"/>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 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BMZ6SY89"/>
    <s v="!!HANEUL!!1000 Watt/2000-Watt Room Heater!! Fan Heater!!Pure White!!HN-2500!!Made in India!!Thermoset!!"/>
    <x v="0"/>
    <n v="899"/>
    <n v="1599"/>
    <n v="0.44"/>
    <x v="0"/>
    <x v="9"/>
    <n v="15"/>
    <n v="23985"/>
    <x v="0"/>
    <n v="51"/>
    <x v="1"/>
    <x v="3"/>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 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Y358DZQ"/>
    <s v="Pigeon Zest Mixer Grinder 3 Speed Control 750 Watt Powerful Copper Motor with 3 Stainless Steel Jars for Dry Grinding, Wet Grinding and Making Chutney and 3 Polycarbonate lids - Blue"/>
    <x v="22"/>
    <n v="2033"/>
    <n v="4295"/>
    <n v="0.53"/>
    <x v="1"/>
    <x v="9"/>
    <n v="422"/>
    <n v="1812490"/>
    <x v="0"/>
    <n v="1434.8"/>
    <x v="17"/>
    <x v="1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7RN7BBK"/>
    <s v="Kitchen Kit Electric Kettle, 1.8L Stainless Steel Tea Kettle,Fast Boil Water Warmer with Auto Shut Off and Boil Dry Protection Tech"/>
    <x v="23"/>
    <n v="479"/>
    <n v="1999"/>
    <n v="0.76"/>
    <x v="1"/>
    <x v="9"/>
    <n v="1066"/>
    <n v="2130934"/>
    <x v="1"/>
    <n v="3624.4"/>
    <x v="3"/>
    <x v="3"/>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8RP2L2NL"/>
    <s v="King Shine Multi Retractable 3.0AFast Charger Cord, Multiple Charging Cable 4Ft/1.2m 3-in-1 USB Charge Cord Compatible with Phone/Type-C/Micro USB for All Android and iOS Smartphones (Random Colour)"/>
    <x v="7"/>
    <n v="347"/>
    <n v="999"/>
    <n v="0.65"/>
    <x v="1"/>
    <x v="10"/>
    <n v="1121"/>
    <n v="1119879"/>
    <x v="1"/>
    <n v="3923.5"/>
    <x v="6"/>
    <x v="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8RHPDNVV"/>
    <s v="7SEVEN¬Æ Compatible Tata Sky Remote Control Replacement of Original dth SD HD tata Play Set top Box Remote - IR Learning Universal Remote for Any Brand TV - Pairing Must"/>
    <x v="6"/>
    <n v="235"/>
    <n v="599"/>
    <n v="0.61"/>
    <x v="1"/>
    <x v="10"/>
    <n v="197"/>
    <n v="118003"/>
    <x v="0"/>
    <n v="689.5"/>
    <x v="13"/>
    <x v="4"/>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7V5YF4ND"/>
    <s v="LOHAYA LCD/LED Remote Compatible for Sony Bravia Smart LCD LED UHD OLED QLED 4K Ultra HD TV Remote Control with YouTube &amp; Netflix Function [ Compatible for Sony Tv Remote Control ]"/>
    <x v="6"/>
    <n v="299"/>
    <n v="1199"/>
    <n v="0.75"/>
    <x v="1"/>
    <x v="10"/>
    <n v="466"/>
    <n v="558734"/>
    <x v="0"/>
    <n v="1631"/>
    <x v="9"/>
    <x v="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8RZ12GKR"/>
    <s v="Tata Sky Digital TV HD Setup Box Remote"/>
    <x v="6"/>
    <n v="215"/>
    <n v="499"/>
    <n v="0.56999999999999995"/>
    <x v="1"/>
    <x v="10"/>
    <n v="121"/>
    <n v="60379"/>
    <x v="0"/>
    <n v="423.5"/>
    <x v="13"/>
    <x v="2"/>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97JVLW3L"/>
    <s v="Irusu Play VR Plus Virtual Reality Headset with Headphones for Gaming (Black)"/>
    <x v="24"/>
    <n v="2699"/>
    <n v="3500"/>
    <n v="0.23"/>
    <x v="0"/>
    <x v="10"/>
    <n v="621"/>
    <n v="2173500"/>
    <x v="0"/>
    <n v="2173.5"/>
    <x v="7"/>
    <x v="9"/>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85W8CFLH"/>
    <s v="PTron Tangent Lite Bluetooth 5.0 Earphones with Mic, Hi-Fi Stereo Sound Neckband, 8Hrs Playtime, Lightweight Snug-fit in-Ear Headphones, IPX4 Water Resistant,Fast Charge &amp; Voice Assistant (Black)"/>
    <x v="19"/>
    <n v="599"/>
    <n v="1800"/>
    <n v="0.67"/>
    <x v="1"/>
    <x v="10"/>
    <n v="83996"/>
    <n v="151192800"/>
    <x v="1"/>
    <n v="293986"/>
    <x v="3"/>
    <x v="3"/>
    <s v="1 year manufacturer warranty|Immersive Audio with Deep Bass; Bluetooth 5.0; 8 Hours Music Time; 1.5 Hours Charging Time; 10m Wireless Range; Strong Connectivity; Passive Noise Cancelation;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BGSV43WY"/>
    <s v="Noise ColorFit Pro 4 Alpha Bluetooth Calling Smart Watch with 1.78 AMOLED Display, Tru Sync, 60hz Refresh Rate, instacharge, Gesture Control, Functional 360 Digital Crown (Jet Black)"/>
    <x v="3"/>
    <n v="4499"/>
    <n v="7999"/>
    <n v="0.44"/>
    <x v="0"/>
    <x v="10"/>
    <n v="37"/>
    <n v="295963"/>
    <x v="0"/>
    <n v="129.5"/>
    <x v="18"/>
    <x v="11"/>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7DHSKS7"/>
    <s v="Nokia 8210 4G Volte keypad Phone with Dual SIM, Big Display, inbuilt MP3 Player &amp; Wireless FM Radio | Blue"/>
    <x v="25"/>
    <n v="3799"/>
    <n v="5299"/>
    <n v="0.28000000000000003"/>
    <x v="0"/>
    <x v="10"/>
    <n v="1641"/>
    <n v="8695659"/>
    <x v="1"/>
    <n v="5743.5"/>
    <x v="19"/>
    <x v="12"/>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B72BSW7K"/>
    <s v="SKE Bed Study Table Portable Wood Multifunction Laptop-Table Lapdesk for Children Bed Foldabe Table Work with Tablet Slot &amp; Cup Holder Brown Black"/>
    <x v="26"/>
    <n v="263"/>
    <n v="699"/>
    <n v="0.62"/>
    <x v="1"/>
    <x v="10"/>
    <n v="690"/>
    <n v="482310"/>
    <x v="0"/>
    <n v="2415"/>
    <x v="5"/>
    <x v="4"/>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 cm(L) * 39.5 cm(W) * 27 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 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7T5DKR5D"/>
    <s v="ZEBRONICS Zeb-Bro in Ear Wired Earphones with Mic, 3.5mm Audio Jack, 10mm Drivers, Phone/Tablet Compatible(Black)"/>
    <x v="19"/>
    <n v="149"/>
    <n v="399"/>
    <n v="0.63"/>
    <x v="1"/>
    <x v="10"/>
    <n v="21764"/>
    <n v="8683836"/>
    <x v="1"/>
    <n v="76174"/>
    <x v="2"/>
    <x v="2"/>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YDFX7Y1"/>
    <s v="ZEBRONICS Zeb-Dash Plus 2.4GHz High Precision Wireless Mouse with up to 1600 DPI, Power Saving Mode, Nano Receiver and Plug &amp; Play Usage - USB"/>
    <x v="27"/>
    <n v="299"/>
    <n v="449"/>
    <n v="0.33"/>
    <x v="0"/>
    <x v="10"/>
    <n v="11827"/>
    <n v="5310323"/>
    <x v="1"/>
    <n v="41394.5"/>
    <x v="13"/>
    <x v="2"/>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7FXHB6J"/>
    <s v="Zebronics Zeb-Companion 107 USB Wireless Keyboard and Mouse Set with Nano Receiver (Black)"/>
    <x v="28"/>
    <n v="699"/>
    <n v="999"/>
    <n v="0.3"/>
    <x v="0"/>
    <x v="10"/>
    <n v="15295"/>
    <n v="15279705"/>
    <x v="1"/>
    <n v="53532.5"/>
    <x v="6"/>
    <x v="4"/>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0MFPCY5C"/>
    <s v="GIZGA essentials Universal Silicone Keyboard Protector Skin for 15.6-inches Laptop (5 x 6 x 3 inches)"/>
    <x v="13"/>
    <n v="39"/>
    <n v="299"/>
    <n v="0.87"/>
    <x v="1"/>
    <x v="10"/>
    <n v="15233"/>
    <n v="4554667"/>
    <x v="1"/>
    <n v="53315.5"/>
    <x v="2"/>
    <x v="2"/>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PLHTTB4"/>
    <s v="Zodo 8. 5 inch LCD E-Writer Electronic Writing Pad/Tablet Drawing Board (Paperless Memo Digital Tablet)"/>
    <x v="29"/>
    <n v="100"/>
    <n v="499"/>
    <n v="0.8"/>
    <x v="1"/>
    <x v="10"/>
    <n v="9638"/>
    <n v="4809362"/>
    <x v="1"/>
    <n v="33733"/>
    <x v="13"/>
    <x v="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84BR3QX8"/>
    <s v="LAPSTER Accessories Power Cable Cord 2 Pin Laptop Adapter and Tape Recorder 1.5M"/>
    <x v="30"/>
    <n v="149"/>
    <n v="999"/>
    <n v="0.85"/>
    <x v="1"/>
    <x v="10"/>
    <n v="2523"/>
    <n v="2520477"/>
    <x v="1"/>
    <n v="8830.5"/>
    <x v="6"/>
    <x v="4"/>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ND94ZRG"/>
    <s v="Boult Audio Airbass Propods X TWS Bluetooth Truly Wireless in Ear Earbuds with Mic, 32H Playtime,Fast Charging Type-C, Ipx5 Water Resistant, Touch Controls and Voice Assistant (Red)"/>
    <x v="19"/>
    <n v="1099"/>
    <n v="5999"/>
    <n v="0.82"/>
    <x v="1"/>
    <x v="10"/>
    <n v="12966"/>
    <n v="77783034"/>
    <x v="1"/>
    <n v="45381"/>
    <x v="12"/>
    <x v="7"/>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8D9NDZ1Y"/>
    <s v="HP Deskjet 2331 Colour Printer, Scanner and Copier for Home/Small Office, Compact Size, Reliable, Easy Set-Up Through Smart App On Your Pc Connected Through USB, Ideal for Home."/>
    <x v="31"/>
    <n v="3999"/>
    <n v="4332.96"/>
    <n v="0.08"/>
    <x v="0"/>
    <x v="10"/>
    <n v="21762"/>
    <n v="94293875.519999996"/>
    <x v="1"/>
    <n v="76167"/>
    <x v="17"/>
    <x v="10"/>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 cmIAV,R19S8PMWV5DGXC,RC85YP 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B2931FCV"/>
    <s v="ZEBRONICS Zeb-Sound Bomb N1 True Wireless in Ear Earbuds with Mic ENC, Gaming Mode (up to 50ms), up to 18H Playback, BT V5.2, Fidget Case, Voice Assistant, Splash Proof, Type-C (Midnight Black)"/>
    <x v="19"/>
    <n v="999"/>
    <n v="4199"/>
    <n v="0.76"/>
    <x v="1"/>
    <x v="10"/>
    <n v="1913"/>
    <n v="8032687"/>
    <x v="1"/>
    <n v="6695.5"/>
    <x v="20"/>
    <x v="10"/>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 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 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09LJ2BXA"/>
    <s v="Hp Wired On Ear Headphones With Mic With 3.5 Mm Drivers, In-Built Noise Cancelling, Foldable And Adjustable For Laptop/Pc/Office/Home/ 1 Year Warranty (B4B09Pa)"/>
    <x v="32"/>
    <n v="649"/>
    <n v="999"/>
    <n v="0.35"/>
    <x v="0"/>
    <x v="10"/>
    <n v="7222"/>
    <n v="7214778"/>
    <x v="1"/>
    <n v="25277"/>
    <x v="6"/>
    <x v="4"/>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 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XB1R2F3"/>
    <s v="Portable Lint Remover Pet Fur Remover Clothes Fuzz Remover Pet Hairball Quick Epilator Shaver Removing Dust Pet Hair from Clothing Furniture Perfect for Clothing,Furniture,Couch,Carpet (Standard)"/>
    <x v="10"/>
    <n v="179"/>
    <n v="799"/>
    <n v="0.78"/>
    <x v="1"/>
    <x v="10"/>
    <n v="132"/>
    <n v="105468"/>
    <x v="0"/>
    <n v="462"/>
    <x v="5"/>
    <x v="4"/>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 cmPO4A,AEEFHVT72FRALB75Y3WUTDBMMKDA,AG32CGI3PYEPSA5OYLMRI7LIUWMA,AFCHLRXHG4OTDU77ATX2U3ZW5IXQ,AGRNDHBTVELBY3ITNVNRK5J5Z6HQ,AEQVXFTKQXES527IPEG4NDB4AUTA,AHLNMKVMOMO7SMAI3TRC3R 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9X5HD5T1"/>
    <s v="Ikea Little Loved Corner PRODUKT Milk-frother, Coffee/Tea Frother, Handheld Milk Wand Mixer Frother, Black"/>
    <x v="33"/>
    <n v="229"/>
    <n v="499"/>
    <n v="0.54"/>
    <x v="1"/>
    <x v="10"/>
    <n v="185"/>
    <n v="92315"/>
    <x v="0"/>
    <n v="647.5"/>
    <x v="13"/>
    <x v="2"/>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9MB3DKG1"/>
    <s v="KHAITAN AVAANTE KA-2013 1200 Watt 3-Rod Halogen Heater (1200 Watts, Grey)"/>
    <x v="34"/>
    <n v="2199"/>
    <n v="3999"/>
    <n v="0.45"/>
    <x v="0"/>
    <x v="10"/>
    <n v="340"/>
    <n v="1359660"/>
    <x v="0"/>
    <n v="1190"/>
    <x v="15"/>
    <x v="9"/>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9R1YFL6S"/>
    <s v="Candes BlowHot All in One Silent Blower Fan Room Heater (ABS Body, White, Brown) 2000 Watts"/>
    <x v="0"/>
    <n v="1090"/>
    <n v="2999"/>
    <n v="0.64"/>
    <x v="1"/>
    <x v="10"/>
    <n v="57"/>
    <n v="170943"/>
    <x v="0"/>
    <n v="199.5"/>
    <x v="11"/>
    <x v="6"/>
    <s v="Efficient Warmth: Ideal for use in small and medium rooms, this noiseless 1000/2000 Watts heater provides instant heating during winters. Effective Cord Length (in meters) 1.5|Personalized Comfort: Customize to your heating needs with two heat settings (1000W/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 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HK53XM4"/>
    <s v="Bulfyss Plastic Sticky Lint Roller Hair Remover Cleaner Set of 5 Rolls 150 Sheets, 30 Sheets Each roll Lint Roller Remover for Clothes, Furniture, Carpet, Dog Fur, Sweater, Dust &amp; Dirt"/>
    <x v="10"/>
    <n v="279"/>
    <n v="599"/>
    <n v="0.53"/>
    <x v="1"/>
    <x v="10"/>
    <n v="1367"/>
    <n v="818833"/>
    <x v="1"/>
    <n v="4784.5"/>
    <x v="13"/>
    <x v="4"/>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9NFSHCWN"/>
    <s v="Hilton Quartz Heater 400/800-Watt ISI 2 Rods Multi Mode Heater Long Lasting Quick Heating Extremely Warm (Grey)"/>
    <x v="15"/>
    <n v="1149"/>
    <n v="1899"/>
    <n v="0.39"/>
    <x v="0"/>
    <x v="10"/>
    <n v="24"/>
    <n v="45576"/>
    <x v="0"/>
    <n v="84"/>
    <x v="3"/>
    <x v="3"/>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8ZXZ362Z"/>
    <s v="akiara - Makes life easy Mini Sewing Machine for Home Tailoring use | Mini Silai Machine with Sewing Kit Set Sewing Box with Thread Scissors, Needle All in One Sewing Accessories (White &amp; Purple)"/>
    <x v="8"/>
    <n v="1563"/>
    <n v="3098"/>
    <n v="0.5"/>
    <x v="1"/>
    <x v="10"/>
    <n v="2283"/>
    <n v="7072734"/>
    <x v="1"/>
    <n v="7990.5"/>
    <x v="21"/>
    <x v="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 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URH5E34"/>
    <s v="Inventis 5V 1.2W Portable Flexible USB LED Light Lamp (Colors may vary)"/>
    <x v="35"/>
    <n v="39"/>
    <n v="39"/>
    <n v="0"/>
    <x v="0"/>
    <x v="11"/>
    <n v="13572"/>
    <n v="529308"/>
    <x v="1"/>
    <n v="48859.200000000004"/>
    <x v="22"/>
    <x v="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9L8DSSFH"/>
    <s v="7SEVEN¬Æ Compatible for Samsung Smart 4K Ultra HD TV Monitor Remote Control Replacement of Original Samsung TV Remote for LED OLED UHD QLED and Suitable for 6 7 8 Series Samsung TV with Hot Keys BN59-01259E"/>
    <x v="6"/>
    <n v="399"/>
    <n v="999"/>
    <n v="0.6"/>
    <x v="1"/>
    <x v="11"/>
    <n v="493"/>
    <n v="492507"/>
    <x v="0"/>
    <n v="1774.8"/>
    <x v="6"/>
    <x v="4"/>
    <s v="1. 7SEVEN Compatible remote suitable for all Original samasung TV/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141EZMAI"/>
    <s v="Gizga Essentials USB WiFi Adapter for PC, 150 Mbps Wireless Network Adapter for Desktop - Nano Size WiFi Dongle Compatible with Windows, Mac OS &amp; Linux Kernel | WPA/WPA2 Encryption Standards| Black"/>
    <x v="17"/>
    <n v="269"/>
    <n v="800"/>
    <n v="0.66"/>
    <x v="1"/>
    <x v="11"/>
    <n v="10134"/>
    <n v="8107200"/>
    <x v="1"/>
    <n v="36482.400000000001"/>
    <x v="6"/>
    <x v="4"/>
    <s v="USB WiFi Adapter: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DDCQFMT"/>
    <s v="Electvision Remote Control Compatible with Amazon Fire tv Stick (Pairing Manual Will be Back Side Remote Control)(P)"/>
    <x v="6"/>
    <n v="1299"/>
    <n v="1999"/>
    <n v="0.35"/>
    <x v="0"/>
    <x v="11"/>
    <n v="590"/>
    <n v="1179410"/>
    <x v="0"/>
    <n v="2124"/>
    <x v="3"/>
    <x v="3"/>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CKW1KH9"/>
    <s v="Tata Sky Universal Remote Compatible for SD/HD"/>
    <x v="6"/>
    <n v="204"/>
    <n v="599"/>
    <n v="0.66"/>
    <x v="1"/>
    <x v="11"/>
    <n v="339"/>
    <n v="203061"/>
    <x v="0"/>
    <n v="1220.4000000000001"/>
    <x v="13"/>
    <x v="4"/>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HD/HD+/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old remote before purchase"/>
    <s v="AF3XUWT2436N7RHNRA7RNALJB74Q,AEOI5IZQ52FK6IT2FCZNE5LUCBNA,AFHQK5EVOXJQOV6ND7A7RESRSZXQ,AERDX5Z6F4SNHSYXM6Q3RKZHNHRQ,AGLTJEIA65FMSJC555OYU5ZMNOLA,AHRW74XAWDCJR7LLTQZTX6NNTY6A,AHNLND23LRRQQ5HTBQGEKYKUYDJA,AE3WB4ZVEG 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9B125CFJ"/>
    <s v="7SEVEN¬Æ Compatible for Mi tv Remote Control Original Suitable with Smart Android 4K LED Non Voice Command Xiaomi Redmi Remote of 4A Model 32 43 55 65 inches"/>
    <x v="6"/>
    <n v="349"/>
    <n v="799"/>
    <n v="0.56000000000000005"/>
    <x v="1"/>
    <x v="11"/>
    <n v="323"/>
    <n v="258077"/>
    <x v="0"/>
    <n v="1162.8"/>
    <x v="5"/>
    <x v="4"/>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7VVXJ2P5"/>
    <s v="SVM Products Unbreakable Set Top Box Stand with Dual Remote Holder (Black)"/>
    <x v="36"/>
    <n v="96"/>
    <n v="399"/>
    <n v="0.76"/>
    <x v="1"/>
    <x v="11"/>
    <n v="1796"/>
    <n v="716604"/>
    <x v="1"/>
    <n v="6465.6"/>
    <x v="2"/>
    <x v="2"/>
    <s v="Material : Plastic Unbreakable, Colour : Black|Product : Set Top Box Stand With Remote Holder|Size : 21 x 15 x 5 cm|Product Use : For Set Top Box And Remote/WiFi Stand/Telephone Stand/Cell Phone Charging Dock|Installation : Wall drilling required for this product. It can be installed through anchor and screws provided with the product."/>
    <s v="AECWBGFECHOEYECHQGPMWRYNKHYQ,AGIWNT5SLEHW7HVLBDY6H32XJ45Q,AECOFAMXWUJ62CI4VQJU5W7NVTZA,AHFBQWP65RDAIAOAYV35FWWX2G5Q,AH cm6KUAHF5H7Q67KH4KOCVDTVQA,AFABD2LOIXHYSDVJ7SQSDEH2MXLA,AEEIGWJVASSHYBL4QVIVIRRLJHKQ,AELPNPI6Q3WXYTFZ3FYVTQCHIV5A"/>
    <s v="Samadhan patil,ARUN,govind,kishor Wankhade,Rawal Singh Bhati,Naryain,Renuka,Shim"/>
    <s v="R27SWYIOUU9JGH,R3CV6G8SG8GVG0,R3FH44SD2VCU 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8D75R3Z1"/>
    <s v="PTron Boom Ultima 4D Dual Driver, in-Ear Gaming Wired Headphones with in-line Mic, Volume Control &amp; Passive Noise Cancelling Boom 3 Earphones - (Dark Blue)"/>
    <x v="19"/>
    <n v="299"/>
    <n v="1900"/>
    <n v="0.84"/>
    <x v="1"/>
    <x v="11"/>
    <n v="18202"/>
    <n v="34583800"/>
    <x v="1"/>
    <n v="65527.200000000004"/>
    <x v="3"/>
    <x v="3"/>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3DV7S9B"/>
    <s v="EN LIGNE Adjustable Cell Phone Stand, Foldable Portable Phone Stand Phone Holder for Desk, Desktop Tablet Stand Compatible with Mobile Phone/iPad/Tablet (Black)"/>
    <x v="37"/>
    <n v="209"/>
    <n v="499"/>
    <n v="0.57999999999999996"/>
    <x v="1"/>
    <x v="11"/>
    <n v="104"/>
    <n v="51896"/>
    <x v="0"/>
    <n v="374.40000000000003"/>
    <x v="13"/>
    <x v="2"/>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77T3BG5L"/>
    <s v="Zebronics ZEB-KM2100 Multimedia USB Keyboard Comes with 114 Keys Including 12 Dedicated Multimedia Keys &amp; with Rupee Key"/>
    <x v="38"/>
    <n v="329"/>
    <n v="399"/>
    <n v="0.18"/>
    <x v="0"/>
    <x v="11"/>
    <n v="33735"/>
    <n v="13460265"/>
    <x v="1"/>
    <n v="121446"/>
    <x v="2"/>
    <x v="2"/>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CFCK6CW"/>
    <s v="Boult Audio Truebuds with 30H Playtime, IPX7 Waterproof, Lightning Boult‚Ñ¢ Type-CFast Charging (10 Min=100Mins), BoomX‚Ñ¢ Tech Rich Bass, Pro+ Calling HD Mic, Touch Controls in Ear Earbuds TWS (Grey)"/>
    <x v="19"/>
    <n v="1199"/>
    <n v="7999"/>
    <n v="0.85"/>
    <x v="1"/>
    <x v="11"/>
    <n v="25910"/>
    <n v="207254090"/>
    <x v="1"/>
    <n v="93276"/>
    <x v="18"/>
    <x v="11"/>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 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7MSLTW8Z"/>
    <s v="Gizga Essentials Multi-Purpose Portable &amp; Foldable Wooden Desk for Bed Tray, Laptop Table, Study Table (Black)"/>
    <x v="26"/>
    <n v="549"/>
    <n v="1999"/>
    <n v="0.73"/>
    <x v="1"/>
    <x v="11"/>
    <n v="6422"/>
    <n v="12837578"/>
    <x v="1"/>
    <n v="23119.200000000001"/>
    <x v="3"/>
    <x v="3"/>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GFWJDY1"/>
    <s v="ZEBRONICS Zeb-Evolve Wireless in Ear Neckband Earphone with Supporting Bluetooth v5.0, Voice Assistant, Rapid Charge, Call Function &amp; Magnetic Earpiece, with mic (Metallic Blue)"/>
    <x v="19"/>
    <n v="499"/>
    <n v="1499"/>
    <n v="0.67"/>
    <x v="1"/>
    <x v="11"/>
    <n v="9169"/>
    <n v="13744331"/>
    <x v="1"/>
    <n v="33008.400000000001"/>
    <x v="1"/>
    <x v="1"/>
    <s v="Metallic Wireless Neckband Earphone for Make Calls &amp; Music Playback|Seamless Connectivity with Bluetooth Version 5.0|Voice Assistant Support: Ok Google &amp; Hey Siri|Rapid Charging Technology with Type-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SGGRKV8"/>
    <s v="ZEBRONICS Zeb-Buds 30 3.5Mm Stereo Wired in Ear Earphones with Mic for Calling, Volume Control, Multifunction Button, 14Mm Drivers, Stylish Eartip,1.2 Meter Durable Cable and Lightweight Design(Red)"/>
    <x v="19"/>
    <n v="199"/>
    <n v="499"/>
    <n v="0.6"/>
    <x v="1"/>
    <x v="11"/>
    <n v="2492"/>
    <n v="1243508"/>
    <x v="1"/>
    <n v="8971.2000000000007"/>
    <x v="13"/>
    <x v="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pause/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YLFHFDW"/>
    <s v="Sony WI-C100 Wireless Headphones with Customizable Equalizer for Deep Bass &amp; 25 Hrs Battery, DSEE-Upscale, Splash Proof, 360RA,Fast Pair, in-Ear Bluetooth Headset with mic for Phone Calls (Black)"/>
    <x v="19"/>
    <n v="1599"/>
    <n v="2790"/>
    <n v="0.43"/>
    <x v="0"/>
    <x v="11"/>
    <n v="2272"/>
    <n v="6338880"/>
    <x v="1"/>
    <n v="8179.2"/>
    <x v="16"/>
    <x v="6"/>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8D9MNH4B"/>
    <s v="HP Deskjet 2723 AIO Printer, Copy, Scan, WiFi, Bluetooth, USB, Simple Setup Smart App, Ideal for Home."/>
    <x v="31"/>
    <n v="5899"/>
    <n v="7005"/>
    <n v="0.16"/>
    <x v="0"/>
    <x v="11"/>
    <n v="4199"/>
    <n v="29413995"/>
    <x v="1"/>
    <n v="15116.4"/>
    <x v="23"/>
    <x v="13"/>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L1N3TJX"/>
    <s v="Artis AR-45W-MG2 45 Watts MG2 Laptop Adapter/Charger Compatible with MB Air 13‚Äù &amp; MB Air 11‚Äù (14.5 V, 3.1 A) Connector: MG2 (T Tip Connector)"/>
    <x v="30"/>
    <n v="1699"/>
    <n v="3499"/>
    <n v="0.51"/>
    <x v="1"/>
    <x v="11"/>
    <n v="7689"/>
    <n v="26903811"/>
    <x v="1"/>
    <n v="27680.400000000001"/>
    <x v="7"/>
    <x v="5"/>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0H47GVGY"/>
    <s v="USHA Quartz Room Heater with Overheating Protection (3002, Ivory, 800 Watts)"/>
    <x v="15"/>
    <n v="1199"/>
    <n v="1695"/>
    <n v="0.28999999999999998"/>
    <x v="0"/>
    <x v="11"/>
    <n v="13300"/>
    <n v="22543500"/>
    <x v="1"/>
    <n v="47880"/>
    <x v="8"/>
    <x v="3"/>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 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96YCN3SD"/>
    <s v="Lifelong LLEK15 Electric Kettle 1.5L with Stainless Steel Body, Easy andFast Boiling of Water for Instant Noodles, Soup, Tea etc. (1 Year Warranty, Silver)"/>
    <x v="23"/>
    <n v="549"/>
    <n v="1000"/>
    <n v="0.45"/>
    <x v="0"/>
    <x v="11"/>
    <n v="1074"/>
    <n v="1074000"/>
    <x v="1"/>
    <n v="3866.4"/>
    <x v="9"/>
    <x v="1"/>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V1 cmGH"/>
    <s v="Lifelong LLFH921 Regalia 2000 W Fan Heater, 3 Air Settings, Room Heater with Overheating Protection, 1 Year Warranty ( White, (ISI Certified, Ideal for small to medium room/area)"/>
    <x v="0"/>
    <n v="899"/>
    <n v="2000"/>
    <n v="0.55000000000000004"/>
    <x v="1"/>
    <x v="11"/>
    <n v="291"/>
    <n v="582000"/>
    <x v="0"/>
    <n v="1047.6000000000001"/>
    <x v="4"/>
    <x v="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 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 cmGH/ref=sr_1_70?qid=1672923593&amp;s=kitchen&amp;sr=1-70"/>
  </r>
  <r>
    <s v="B009DA69W6"/>
    <s v="KENT Gold Optima Gravity Water Purifier (11016) | UF Technology Based | Non-Electric &amp; Chemical Free | Counter Top | 10L Storage | White"/>
    <x v="39"/>
    <n v="1699"/>
    <n v="1900"/>
    <n v="0.11"/>
    <x v="0"/>
    <x v="11"/>
    <n v="11456"/>
    <n v="21766400"/>
    <x v="1"/>
    <n v="41241.599999999999"/>
    <x v="3"/>
    <x v="3"/>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7989VV5K"/>
    <s v="Usha Steam Pro SI 3713, 1300 W Steam Iron, Powerful steam Output up to 18 g/min, Non-Stick Soleplate (White &amp; Blue)"/>
    <x v="40"/>
    <n v="999"/>
    <n v="1560"/>
    <n v="0.36"/>
    <x v="0"/>
    <x v="11"/>
    <n v="4881"/>
    <n v="7614360"/>
    <x v="1"/>
    <n v="17571.600000000002"/>
    <x v="1"/>
    <x v="3"/>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836JGZ74"/>
    <s v="CSI INTERNATIONAL¬Æ Instant Water Geyser, Water Heater, Portable Water Heater, Geyser Made of First Class ABS Plastic 3KW (White)"/>
    <x v="21"/>
    <n v="1049"/>
    <n v="2499"/>
    <n v="0.57999999999999996"/>
    <x v="1"/>
    <x v="11"/>
    <n v="328"/>
    <n v="819672"/>
    <x v="0"/>
    <n v="1180.8"/>
    <x v="0"/>
    <x v="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HYLCL19"/>
    <s v="AVNISH Tap Water Purifier Filter Faucet 6 Layer Carbon Activated Dust Chlorine Remover Water Softener for Drinking Cartridge Alkaline Taps for Kitchen Sink Bathroom Wash Basin (6-Layer Filtration)"/>
    <x v="5"/>
    <n v="193"/>
    <n v="399"/>
    <n v="0.52"/>
    <x v="1"/>
    <x v="11"/>
    <n v="37"/>
    <n v="14763"/>
    <x v="0"/>
    <n v="133.20000000000002"/>
    <x v="2"/>
    <x v="2"/>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84QN4CN"/>
    <s v="Wipro Vesta 1200 Watt GD201 Lightweight Automatic Dry Iron| Quick Heat Up| Stylish &amp; Sleek |Anti bacterial German Weilburger Double Coated Soleplate |2 Years Warranty"/>
    <x v="41"/>
    <n v="660"/>
    <n v="1100"/>
    <n v="0.4"/>
    <x v="0"/>
    <x v="11"/>
    <n v="91"/>
    <n v="100100"/>
    <x v="0"/>
    <n v="327.60000000000002"/>
    <x v="9"/>
    <x v="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8CGW4GYR"/>
    <s v="Milk Frother, Immersion Blender Cordlesss Foam Maker USB Rechargeable Small Mixer Handheld with 2 Stainless WhisksÔºåWisker for Stirring 3-Speed Adjustable Mini Frother for Cappuccino Latte Coffee Egg"/>
    <x v="1"/>
    <n v="375"/>
    <n v="999"/>
    <n v="0.62"/>
    <x v="1"/>
    <x v="11"/>
    <n v="1988"/>
    <n v="1986012"/>
    <x v="1"/>
    <n v="7156.8"/>
    <x v="6"/>
    <x v="4"/>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8T8KWNQ9"/>
    <s v="TE‚Ñ¢ Instant Electric Heating Hot and Cold Water Geyser Tap Water with Digital Display (White)"/>
    <x v="21"/>
    <n v="1449"/>
    <n v="4999"/>
    <n v="0.71"/>
    <x v="1"/>
    <x v="11"/>
    <n v="63"/>
    <n v="314937"/>
    <x v="0"/>
    <n v="226.8"/>
    <x v="24"/>
    <x v="14"/>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BL3R4RGS"/>
    <s v="VAPJA¬Æ Portable Mini Juicer Cup Blender USB Rechargeable with 4 Blades for Shakes and Smoothies Fruits Vegetables Juice Maker Grinder Mixer Strong Cutting Bottle Sports Travel Outdoors Gym (BOTTLE)"/>
    <x v="4"/>
    <n v="649"/>
    <n v="999"/>
    <n v="0.35"/>
    <x v="0"/>
    <x v="11"/>
    <n v="4"/>
    <n v="3996"/>
    <x v="0"/>
    <n v="14.4"/>
    <x v="6"/>
    <x v="4"/>
    <s v="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 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59K1C8F"/>
    <s v="Wolpin 1 Lint Roller with 60 Sheets Remove Clothes Lint Dog Hair Dust (19 x 13 cm) Orange"/>
    <x v="10"/>
    <n v="179"/>
    <n v="799"/>
    <n v="0.78"/>
    <x v="1"/>
    <x v="11"/>
    <n v="101"/>
    <n v="80699"/>
    <x v="0"/>
    <n v="363.6"/>
    <x v="5"/>
    <x v="4"/>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9WF4Q7B3"/>
    <s v="Wipro Vesta 1380W Cordless Steam Iron Quick heat up with 20gm/ min Steam Burst, Scratch resistant Ceramic soleplate ,Vertical and Horizontal Ironing, Steam burst of upto .8g/ shot"/>
    <x v="40"/>
    <n v="1799"/>
    <n v="2599"/>
    <n v="0.31"/>
    <x v="0"/>
    <x v="11"/>
    <n v="771"/>
    <n v="2003829"/>
    <x v="0"/>
    <n v="2775.6"/>
    <x v="0"/>
    <x v="6"/>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 cmHDWE 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B97D658R"/>
    <s v="Larrito wooden Cool Mist Humidifiers Essential Oil Diffuser Aroma Air Humidifier with Colorful Change for Car, Office, Babies, humidifiers for home, air humidifier for room (WOODEN HUMIDIFIRE-A)"/>
    <x v="42"/>
    <n v="499"/>
    <n v="799"/>
    <n v="0.38"/>
    <x v="0"/>
    <x v="11"/>
    <n v="212"/>
    <n v="169388"/>
    <x v="0"/>
    <n v="763.2"/>
    <x v="5"/>
    <x v="4"/>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 cmQ,AHYIUARUTB7FHBZNQDO2RVV72XFA,AGJW572HJZWB6REZMBNPGF2PEYPQ,AGTPLNZTYUEFVBGKKKMV5O66LJIQ"/>
    <s v="Narinder Kaur,Heavenly stuff,tejaswi,nirav,Sagar Bhalerao,Adarsh,sindhu,deepa"/>
    <s v="RP44N8NRPVZ64,R1FETO75Q18Y6N,R3QS7GCDG4CKQ5,R1OAWG0HEQ62FT,R32BTYN4QF56J9,R1D0MO 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LMMFW3S"/>
    <s v="IKEA Milk Frother for Your Milk, Coffee,(Cold and hot Drinks), Black"/>
    <x v="33"/>
    <n v="229"/>
    <n v="399"/>
    <n v="0.43"/>
    <x v="0"/>
    <x v="11"/>
    <n v="451"/>
    <n v="179949"/>
    <x v="0"/>
    <n v="1623.6000000000001"/>
    <x v="2"/>
    <x v="2"/>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7J9KXQCC"/>
    <s v="Libra Room Heater for Home, Room Heaters Home for Winter, Electric Heater with 2000 Watts Power as per IS Specification for Small to Medium Rooms - FH12 (Grey)"/>
    <x v="15"/>
    <n v="949"/>
    <n v="2299"/>
    <n v="0.59"/>
    <x v="1"/>
    <x v="11"/>
    <n v="550"/>
    <n v="1264450"/>
    <x v="0"/>
    <n v="1980"/>
    <x v="25"/>
    <x v="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 cm37ZZN 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09P2LIL4"/>
    <s v="Bajaj Majesty RX10 2000 Watts Heat Convector Room Heater (White, ISI Approved)"/>
    <x v="43"/>
    <n v="2219"/>
    <n v="3080"/>
    <n v="0.28000000000000003"/>
    <x v="0"/>
    <x v="11"/>
    <n v="468"/>
    <n v="1441440"/>
    <x v="0"/>
    <n v="1684.8"/>
    <x v="21"/>
    <x v="5"/>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 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85194JFL"/>
    <s v="tizum HDMI to VGA Adapter Cable 1080P for Projector, Computer, Laptop, TV, Projectors &amp; TV"/>
    <x v="44"/>
    <n v="279"/>
    <n v="499"/>
    <n v="0.44"/>
    <x v="0"/>
    <x v="12"/>
    <n v="10962"/>
    <n v="5470038"/>
    <x v="1"/>
    <n v="40559.4"/>
    <x v="13"/>
    <x v="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1N90RZ4M"/>
    <s v="Tata Sky Universal Remote"/>
    <x v="6"/>
    <n v="230"/>
    <n v="499"/>
    <n v="0.54"/>
    <x v="1"/>
    <x v="12"/>
    <n v="2960"/>
    <n v="1477040"/>
    <x v="1"/>
    <n v="10952"/>
    <x v="13"/>
    <x v="2"/>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 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7B275VN9"/>
    <s v="Airtel Digital TV DTH Television, Setup Box Remote Compatible for SD and HD Recording (Black)"/>
    <x v="6"/>
    <n v="179"/>
    <n v="799"/>
    <n v="0.78"/>
    <x v="1"/>
    <x v="12"/>
    <n v="2201"/>
    <n v="1758599"/>
    <x v="1"/>
    <n v="8143.7000000000007"/>
    <x v="5"/>
    <x v="4"/>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93QCY6YJ"/>
    <s v="ZEBRONICS ZEB-USB150WF1 WiFi USB Mini Adapter Supports 150 Mbps Wireless Data, Comes with Advanced Security WPA/WPA2 encryption Standards"/>
    <x v="17"/>
    <n v="290"/>
    <n v="349"/>
    <n v="0.17"/>
    <x v="0"/>
    <x v="12"/>
    <n v="1977"/>
    <n v="689973"/>
    <x v="1"/>
    <n v="7314.9000000000005"/>
    <x v="2"/>
    <x v="2"/>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8LKS3LSP"/>
    <s v="Gilary Multi Charging Cable, 3-in-1 Nylon BraidedFast Charging Cable for iPhone Micro USB Type-C Mobile Phone | Colour May Vary |"/>
    <x v="7"/>
    <n v="345"/>
    <n v="999"/>
    <n v="0.65"/>
    <x v="1"/>
    <x v="12"/>
    <n v="1097"/>
    <n v="1095903"/>
    <x v="1"/>
    <n v="4058.9"/>
    <x v="6"/>
    <x v="4"/>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in-1 Multi Charging Cable (with Mini USB, Micro USB, Type-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BHZCNC4P"/>
    <s v="Remote Control Compatible for Amazon Fire Tv Stick Remote Control [ 3rd Gen ](Not Compatible for Fire TV Edition Smart TV) from basesailor"/>
    <x v="6"/>
    <n v="1499"/>
    <n v="3999"/>
    <n v="0.63"/>
    <x v="1"/>
    <x v="12"/>
    <n v="37"/>
    <n v="147963"/>
    <x v="0"/>
    <n v="136.9"/>
    <x v="15"/>
    <x v="9"/>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0RFWNJMC"/>
    <s v="Airtel Digital TV DTH Remote SD/HD/HD Recording Compatible for Television (Shining Black )"/>
    <x v="6"/>
    <n v="195"/>
    <n v="499"/>
    <n v="0.61"/>
    <x v="1"/>
    <x v="12"/>
    <n v="1383"/>
    <n v="690117"/>
    <x v="1"/>
    <n v="5117.1000000000004"/>
    <x v="13"/>
    <x v="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9LHXNZLR"/>
    <s v="Skadioo WiFi Adapter for pc | Car Accessories, WiFi Dongle for pc | USB WiFi Adapter for pc | WiFi Receiver 2.4GHz, 802.11b/g/n UNano Size WiFi Dongle Compatible Adapter,WiFi dongle for pc"/>
    <x v="17"/>
    <n v="199"/>
    <n v="499"/>
    <n v="0.6"/>
    <x v="1"/>
    <x v="12"/>
    <n v="612"/>
    <n v="305388"/>
    <x v="0"/>
    <n v="2264.4"/>
    <x v="13"/>
    <x v="2"/>
    <s v="Powerful compatibility„Äë Compatible with TV box, Windows XP/Vista/7/8/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8GJNM9N7"/>
    <s v="LOHAYA Television Remote Compatible for VU LED LCD HD Tv Remote Control Model No :- EN2B27V"/>
    <x v="6"/>
    <n v="299"/>
    <n v="1199"/>
    <n v="0.75"/>
    <x v="1"/>
    <x v="12"/>
    <n v="490"/>
    <n v="587510"/>
    <x v="0"/>
    <n v="1813"/>
    <x v="9"/>
    <x v="1"/>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 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5244Q22"/>
    <s v="MYVN LTG to USB for¬†Fast Charging &amp; Data Sync USB Cable Compatible for iPhone 5/5s/6/6S/7/7+/8/8+/10/11, iPad Air/Mini, iPod and iOS Devices (1 M)"/>
    <x v="7"/>
    <n v="252"/>
    <n v="999"/>
    <n v="0.75"/>
    <x v="1"/>
    <x v="12"/>
    <n v="2249"/>
    <n v="2246751"/>
    <x v="1"/>
    <n v="8321.3000000000011"/>
    <x v="6"/>
    <x v="4"/>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9H39KTTB"/>
    <s v="Remote Compatible for Samsung LED/LCD Remote Control Works with Samsung LED/LCD TV by Trend Trail"/>
    <x v="6"/>
    <n v="213"/>
    <n v="499"/>
    <n v="0.56999999999999995"/>
    <x v="1"/>
    <x v="12"/>
    <n v="246"/>
    <n v="122754"/>
    <x v="0"/>
    <n v="910.2"/>
    <x v="13"/>
    <x v="2"/>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9RQRZW2X"/>
    <s v="7SEVEN¬Æ Compatible Vu Smart Tv Remote Control Suitable for Original 4K Android LED Ultra HD UHD Vu Tv Remote with Non Voice Feature without google assistant"/>
    <x v="6"/>
    <n v="499"/>
    <n v="899"/>
    <n v="0.44"/>
    <x v="0"/>
    <x v="12"/>
    <n v="185"/>
    <n v="166315"/>
    <x v="0"/>
    <n v="684.5"/>
    <x v="6"/>
    <x v="4"/>
    <s v="[Compatible Devices]: High-grade remote control Compatible with Vu LED/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8TZD7FQN"/>
    <s v="Astigo Compatible Remote Control for Mi Smart LED 4A (43&quot;/32&quot;)"/>
    <x v="6"/>
    <n v="299"/>
    <n v="599"/>
    <n v="0.5"/>
    <x v="1"/>
    <x v="12"/>
    <n v="708"/>
    <n v="424092"/>
    <x v="0"/>
    <n v="2619.6"/>
    <x v="13"/>
    <x v="4"/>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 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941392C8"/>
    <s v="Lava Charging Adapter Elements D3 2AFast Charging Speed USB Type-C Data Cable, White"/>
    <x v="7"/>
    <n v="129"/>
    <n v="449"/>
    <n v="0.71"/>
    <x v="1"/>
    <x v="12"/>
    <n v="41"/>
    <n v="18409"/>
    <x v="0"/>
    <n v="151.70000000000002"/>
    <x v="13"/>
    <x v="2"/>
    <s v="Length- 1-Meter Long Type-C Data And Charging Cable|Universal Compatibility- This USB Charging Cable Connects Type-C Port Devices With Standard USB Port Devices Like Laptops, Hard Drives, Power Banks, Wall And Car Chargers, Etc|Fast Charging &amp; Data Sync- Cable Supports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9NNJ9WYM"/>
    <s v="Sansui 80 cm (32 inches) HD Ready Smart LED TV JSY32SKHD (BLACK) With Bezel-less Design"/>
    <x v="16"/>
    <n v="10990"/>
    <n v="19990"/>
    <n v="0.45"/>
    <x v="0"/>
    <x v="12"/>
    <n v="129"/>
    <n v="2578710"/>
    <x v="0"/>
    <n v="477.3"/>
    <x v="26"/>
    <x v="15"/>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92JHPL72"/>
    <s v="SWAPKART Flexible Mobile Tabletop Stand, Metal Built, Heavy Duty Foldable Lazy Bracket Clip Mount Multi Angle Clamp for All Smartphones (Pack of 1), Multi Color"/>
    <x v="45"/>
    <n v="251"/>
    <n v="999"/>
    <n v="0.75"/>
    <x v="1"/>
    <x v="12"/>
    <n v="3234"/>
    <n v="3230766"/>
    <x v="1"/>
    <n v="11965.800000000001"/>
    <x v="6"/>
    <x v="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B5GF6DQD"/>
    <s v="Noise Agile 2 Buzz Bluetooth Calling Smart Watch with 1.28&quot; TFT Display,Dual Button,in-Built Mic &amp; Speaker,AI Voice Assistant, Health Suite,in-Built Games, 100 Watch Faces-(Jet Black)"/>
    <x v="3"/>
    <n v="2499"/>
    <n v="5999"/>
    <n v="0.57999999999999996"/>
    <x v="1"/>
    <x v="12"/>
    <n v="828"/>
    <n v="4967172"/>
    <x v="0"/>
    <n v="3063.6000000000004"/>
    <x v="12"/>
    <x v="7"/>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B298D54H"/>
    <s v="Prolet Classic Bumper Case Cover for Samsung Galaxy Watch 4 44mm TPU Plated Full Screen Protector (Black)"/>
    <x v="3"/>
    <n v="265"/>
    <n v="999"/>
    <n v="0.73"/>
    <x v="1"/>
    <x v="12"/>
    <n v="465"/>
    <n v="464535"/>
    <x v="0"/>
    <n v="1720.5"/>
    <x v="6"/>
    <x v="4"/>
    <s v="Compatibility„Äë This screen protector case is compatible with Samsung Galaxy Watch 4, 44mm. [NOTE: WATCH IS NOT INCLUDED]|Shock-Absorbing„Äë Made of TPU Material, anti-scratch plastic, thin case cover the full front and curved edges of the watch ,offer full protection for your watch against scratches, drop and bump.|Light Weight„Äë lightweight and Slim protective bumper case cover shell is perfect for your watch.|Easy Installation„Äë Easy to install and make off, When charging your Watch, you do not need to remove the watch case.|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FTFXNNB"/>
    <s v="HP w100 480P 30 FPS Digital Webcam with Built-in Mic, Plug and Play Setup, Wide-Angle View for Video Calling on Skype, Zoom, Microsoft Teams and Other Apps (Black)"/>
    <x v="46"/>
    <n v="499"/>
    <n v="1999"/>
    <n v="0.75"/>
    <x v="1"/>
    <x v="12"/>
    <n v="3369"/>
    <n v="6734631"/>
    <x v="1"/>
    <n v="12465.300000000001"/>
    <x v="3"/>
    <x v="3"/>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D11DZ2W"/>
    <s v="Boult Audio AirBass PowerBuds with Inbuilt Powerbank, 120H Total Playtime, IPX7 Fully Waterproof, Lightning Boult Type-CFast Charging, Low Latency Gaming, TWS Earbuds with Pro+ Calling Mic (Black)"/>
    <x v="19"/>
    <n v="1499"/>
    <n v="8999"/>
    <n v="0.83"/>
    <x v="1"/>
    <x v="12"/>
    <n v="28324"/>
    <n v="254887676"/>
    <x v="1"/>
    <n v="104798.8"/>
    <x v="27"/>
    <x v="1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8FB2LNSZ"/>
    <s v="JBL Tune 215BT, 16 Hrs Playtime with Quick Charge, in Ear Bluetooth Wireless Earphones with Mic, 12.5mm Premium Earbuds with Pure Bass, BT 5.0, Dual Pairing, Type-C &amp; Voice Assistant Support (Black)"/>
    <x v="19"/>
    <n v="1499"/>
    <n v="2999"/>
    <n v="0.5"/>
    <x v="1"/>
    <x v="12"/>
    <n v="87798"/>
    <n v="263306202"/>
    <x v="1"/>
    <n v="324852.60000000003"/>
    <x v="11"/>
    <x v="6"/>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B31FR4Y2"/>
    <s v="Boult Audio Omega with 30dB ANC+ ENC, 32H Playtime, 45ms Latency Gaming Mode, Quad Mic Zen ENC, 3 Equalizer Modes, ANC, Type-CFast Charging, IPX5 True Wireless in Ear Bluetooth Earbuds (Black)"/>
    <x v="19"/>
    <n v="1999"/>
    <n v="9999"/>
    <n v="0.8"/>
    <x v="1"/>
    <x v="12"/>
    <n v="1986"/>
    <n v="19858014"/>
    <x v="1"/>
    <n v="7348.2000000000007"/>
    <x v="28"/>
    <x v="17"/>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Performance/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No ANC/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X76VL5L"/>
    <s v="Boat Airdopes 191G True Wireless Earbuds with ENx‚Ñ¢ Tech Equipped Quad Mics, Beast‚Ñ¢ Mode(Low Latency- 65ms) for Gaming, 2x6mm Dual Drivers, 30H Playtime, IPX5, IWP‚Ñ¢, Appealing Case LEDs(Sport Blue)"/>
    <x v="19"/>
    <n v="1599"/>
    <n v="3490"/>
    <n v="0.54"/>
    <x v="1"/>
    <x v="12"/>
    <n v="676"/>
    <n v="2359240"/>
    <x v="0"/>
    <n v="2501.2000000000003"/>
    <x v="7"/>
    <x v="5"/>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7GLNJC25"/>
    <s v="ZEBRONICS Zeb-100HB 4 Ports USB Hub for Laptop, PC Computers, Plug &amp; Play, Backward Compatible - Black"/>
    <x v="18"/>
    <n v="330"/>
    <n v="499"/>
    <n v="0.34"/>
    <x v="0"/>
    <x v="12"/>
    <n v="8566"/>
    <n v="4274434"/>
    <x v="1"/>
    <n v="31694.2"/>
    <x v="13"/>
    <x v="2"/>
    <s v="Zeb-100Hb Is A Compact USB Hub.|It Has 4 Ports And Comes With An Overall Glossy Finish.|Cable Length 1.62 Meter|Backward Compatible|Available In Black Color|Country Of Origin: China|Display Size: 3.0 Centimeters"/>
    <s v="AFTZBO4S2Z7Q6UL72EUKGZRTVB6Q,AHKUVXCYKFWABRPLWPL443YZWRSA,AFRHLDDQVRCW 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S74GTBT"/>
    <s v="Zebronics Astra 10 Portable Wireless BT v5.0 Speaker, 10W RMS Power, 15* Hours Backup, 2.25&quot; Drive Size, up to 6.4&quot; Mobile Holder Support, Carry Handle, USB, mSD, AUX Input and FM Radio with Antenna"/>
    <x v="47"/>
    <n v="799"/>
    <n v="1999"/>
    <n v="0.6"/>
    <x v="1"/>
    <x v="12"/>
    <n v="418"/>
    <n v="835582"/>
    <x v="0"/>
    <n v="1546.6000000000001"/>
    <x v="3"/>
    <x v="3"/>
    <s v="Wireless Portable Speaker with Mobile Holder|Easy to Carry handle|Supporting Bluetooth, USB, AUX &amp; Micro SD Card|Adjustable FM Antenna|Media/ Volume Control, Call Function|Built-in rechargeable battery|Mobile Holder supports upto 16.25 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61DSF17"/>
    <s v="beatXP Kitchen Scale Multipurpose Portable Electronic Digital Weighing Scale | Weight Machine With Back light LCD Display | White |10 kg | 2 Year Warranty |"/>
    <x v="48"/>
    <n v="199"/>
    <n v="1999"/>
    <n v="0.9"/>
    <x v="1"/>
    <x v="12"/>
    <n v="2031"/>
    <n v="4059969"/>
    <x v="1"/>
    <n v="7514.7000000000007"/>
    <x v="3"/>
    <x v="3"/>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9Y5FZK9N"/>
    <s v="Pigeon 1.5 litre Hot Kettle and Stainless Steel Water Bottle Combo used for boiling Water, Making Tea and Coffee, Instant Noodles, Soup, 1500 Watt with Auto Shut- off Feature - (Silver)"/>
    <x v="23"/>
    <n v="809"/>
    <n v="1545"/>
    <n v="0.48"/>
    <x v="0"/>
    <x v="12"/>
    <n v="976"/>
    <n v="1507920"/>
    <x v="0"/>
    <n v="3611.2000000000003"/>
    <x v="1"/>
    <x v="3"/>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09P2LK80"/>
    <s v="Bajaj Deluxe 2000 Watts Halogen Room Heater (Steel, ISI Approved), Multicolor"/>
    <x v="34"/>
    <n v="1409"/>
    <n v="1639"/>
    <n v="0.14000000000000001"/>
    <x v="0"/>
    <x v="12"/>
    <n v="787"/>
    <n v="1289893"/>
    <x v="0"/>
    <n v="2911.9"/>
    <x v="8"/>
    <x v="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BN2576GQ"/>
    <s v="C (DEVICE) Lint Remover for Woolen Clothes, Electric Lint Remover, Best Lint Shaver for Clothes Pack of 1"/>
    <x v="10"/>
    <n v="469"/>
    <n v="1599"/>
    <n v="0.71"/>
    <x v="1"/>
    <x v="12"/>
    <n v="6"/>
    <n v="9594"/>
    <x v="0"/>
    <n v="22.200000000000003"/>
    <x v="1"/>
    <x v="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5KZ3C53"/>
    <s v="KENT Smart Multi Cooker Cum Kettle 1.2 Liter 800 Watts, Electric Cooker with Steamer &amp; Boiler for Idlis, Instant Noodles, Momos, Eggs, &amp; Steam Vegetables, Inner Stainless Steel &amp; Cool Touch Outer Body"/>
    <x v="49"/>
    <n v="1599"/>
    <n v="2900"/>
    <n v="0.45"/>
    <x v="0"/>
    <x v="12"/>
    <n v="441"/>
    <n v="1278900"/>
    <x v="0"/>
    <n v="1631.7"/>
    <x v="11"/>
    <x v="6"/>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 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0935MD1C"/>
    <s v="Prestige PRWO 1.8-2 700-Watts Delight Electric Rice Cooker with 2 Aluminium Cooking Pans - 1.8 Liters, White"/>
    <x v="49"/>
    <n v="2719"/>
    <n v="3945"/>
    <n v="0.31"/>
    <x v="0"/>
    <x v="12"/>
    <n v="13406"/>
    <n v="52886670"/>
    <x v="1"/>
    <n v="49602.200000000004"/>
    <x v="15"/>
    <x v="9"/>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9R83SFYV"/>
    <s v="Akiara¬Æ - Makes life easy Mini Sewing Machine with Table Set | Tailoring Machine | Hand Sewing Machine with extension table, foot pedal, adapter"/>
    <x v="8"/>
    <n v="1484"/>
    <n v="2499"/>
    <n v="0.41"/>
    <x v="0"/>
    <x v="12"/>
    <n v="1067"/>
    <n v="2666433"/>
    <x v="1"/>
    <n v="3947.9"/>
    <x v="0"/>
    <x v="0"/>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FL3WRX5"/>
    <s v="Wonderchef Nutri-blend Complete Kitchen Machine | 22000 RPM Mixer Grinder, Blender, Chopper, Juicer | 400W Powerful motor | SS Blades | 4 Unbreakable Jars | 2 Years Warranty | Online Recipe Book By Chef Sanjeev Kapoor | Black"/>
    <x v="4"/>
    <n v="3299"/>
    <n v="6500"/>
    <n v="0.49"/>
    <x v="0"/>
    <x v="12"/>
    <n v="11217"/>
    <n v="72910500"/>
    <x v="1"/>
    <n v="41502.9"/>
    <x v="29"/>
    <x v="18"/>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 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NQMF152"/>
    <s v="ROYAL STEP Portable Electric USB Juice Maker Juicer Bottle Blender Grinder Mixer,6 Blades Rechargeable Bottle with (MULTII) (MULTI COLOUR 6 BLED JUICER MIXER)"/>
    <x v="4"/>
    <n v="499"/>
    <n v="2199"/>
    <n v="0.77"/>
    <x v="1"/>
    <x v="12"/>
    <n v="53"/>
    <n v="116547"/>
    <x v="0"/>
    <n v="196.10000000000002"/>
    <x v="4"/>
    <x v="0"/>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8T9CJVQ"/>
    <s v="Sui Generis Electric Handheld Milk Wand Mixer Frother for Latte Coffee Hot Milk, Milk Frother, Electric Coffee Beater, Egg Beater, Latte Maker, Mini Hand Blender Cappuccino Maker (Multicolor)"/>
    <x v="1"/>
    <n v="210"/>
    <n v="699"/>
    <n v="0.7"/>
    <x v="1"/>
    <x v="12"/>
    <n v="74"/>
    <n v="51726"/>
    <x v="0"/>
    <n v="273.8"/>
    <x v="5"/>
    <x v="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 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814LP6S9"/>
    <s v="PrettyKrafts Laundry Basket for clothes with Lid &amp; Handles, Toys Organiser, 75 Ltr Grey"/>
    <x v="50"/>
    <n v="351"/>
    <n v="1099"/>
    <n v="0.68"/>
    <x v="1"/>
    <x v="12"/>
    <n v="1470"/>
    <n v="1615530"/>
    <x v="1"/>
    <n v="5439"/>
    <x v="9"/>
    <x v="1"/>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1B1JL35"/>
    <s v="CSI INTERNATIONAL¬Æ Instant Water Geyser, Water Heater, Portable Water Heater, Geyser Made of First Class ABS Plastic 3KW (Red)"/>
    <x v="21"/>
    <n v="1049"/>
    <n v="2499"/>
    <n v="0.57999999999999996"/>
    <x v="1"/>
    <x v="12"/>
    <n v="638"/>
    <n v="1594362"/>
    <x v="0"/>
    <n v="2360.6"/>
    <x v="0"/>
    <x v="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 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BNLFQDG2"/>
    <s v="Longway Blaze 2 Rod Quartz Room Heater (White, Gray, 800 watts)"/>
    <x v="15"/>
    <n v="929"/>
    <n v="2199"/>
    <n v="0.57999999999999996"/>
    <x v="1"/>
    <x v="12"/>
    <n v="4"/>
    <n v="8796"/>
    <x v="0"/>
    <n v="14.8"/>
    <x v="4"/>
    <x v="0"/>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x v="51"/>
    <n v="3710"/>
    <n v="4330"/>
    <n v="0.14000000000000001"/>
    <x v="0"/>
    <x v="12"/>
    <n v="1662"/>
    <n v="7196460"/>
    <x v="1"/>
    <n v="6149.4000000000005"/>
    <x v="17"/>
    <x v="1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7J2BQZD6"/>
    <s v="Kuber Industries Nylon Mesh Laundry Basket|Sturdy Material &amp; Durable Handles|Netted Lightweight Laundry Bag, Size 36 x 36 x 58, Capicity 30 Ltr (Pink)"/>
    <x v="50"/>
    <n v="199"/>
    <n v="399"/>
    <n v="0.5"/>
    <x v="1"/>
    <x v="12"/>
    <n v="7945"/>
    <n v="3170055"/>
    <x v="1"/>
    <n v="29396.5"/>
    <x v="2"/>
    <x v="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86199CWG"/>
    <s v="Maharaja Whiteline Odacio Plus 550-Watt Juicer Mixer Grinder with 3 Jars (Black/Silver)"/>
    <x v="4"/>
    <n v="3349"/>
    <n v="4799"/>
    <n v="0.3"/>
    <x v="0"/>
    <x v="12"/>
    <n v="4200"/>
    <n v="20155800"/>
    <x v="1"/>
    <n v="15540"/>
    <x v="30"/>
    <x v="14"/>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8TDJNM3G"/>
    <s v="E-COSMOS 5V 1.2W Portable Flexible USB LED Light (Colors May Vary, Small) - Set of 2 Pieces"/>
    <x v="35"/>
    <n v="59"/>
    <n v="59"/>
    <n v="0"/>
    <x v="0"/>
    <x v="13"/>
    <n v="5958"/>
    <n v="351522"/>
    <x v="1"/>
    <n v="22640.399999999998"/>
    <x v="22"/>
    <x v="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8TDJ5BVF"/>
    <s v="E-COSMOS 5V 1.2W Portable Flexible USB LED Light (Colours May Vary, Small, EC-POF1)"/>
    <x v="35"/>
    <n v="39"/>
    <n v="39"/>
    <n v="0"/>
    <x v="0"/>
    <x v="13"/>
    <n v="3344"/>
    <n v="130416"/>
    <x v="1"/>
    <n v="12707.199999999999"/>
    <x v="22"/>
    <x v="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3ZNQZ2Y"/>
    <s v="LOHAYA Remote Compatible for Mi Smart LED TV 4A Remote Control (32&quot;/43&quot;) [ Compatible for Mi Tv Remote Control ] [ Compatible for Mi Smart LED Tv Remote Control ]"/>
    <x v="6"/>
    <n v="249"/>
    <n v="799"/>
    <n v="0.69"/>
    <x v="1"/>
    <x v="13"/>
    <n v="1079"/>
    <n v="862121"/>
    <x v="1"/>
    <n v="4100.2"/>
    <x v="5"/>
    <x v="4"/>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B21C4BMX"/>
    <s v="Portronics Konnect Spydr 31 3-in-1 Multi Functional Cable with 3.0A Output, Tangle Resistant, 1.2M Length, Nylon Braided(Zebra)"/>
    <x v="7"/>
    <n v="228"/>
    <n v="899"/>
    <n v="0.75"/>
    <x v="1"/>
    <x v="13"/>
    <n v="132"/>
    <n v="118668"/>
    <x v="0"/>
    <n v="501.59999999999997"/>
    <x v="6"/>
    <x v="4"/>
    <s v="3.0A Output|PVC + Nylon Braided|Tangle Resistant|1.2M Length"/>
    <s v="AH4LJDHSBLPNJYLQGQ53EQ6DBVZA,AF4BWMWZI7TTQY2YTE2HTHRB3NHQ,AGG22XY7PCKPZDT6352IVLL2H34A,AGTO2SOXJTD3K6T7WPUHCT6SUMKA,AF5CIA2LXA75JJFRVWLKGOLKZIHQ,AFVHCWF76EOX4NMKE2ZUU67CEOBQ,AGUZMT2E4HNC5VF25OWLAUF6KBGA,AE3GY55N5US cmWLS2JIO7CZFS5FQ"/>
    <s v="SyedShoaib Afnan,Deepak Gogia,stuartb4u,Ramanasai Rupanagudi Venkata,ABC Thiruvananthapuram,Aneesh Suresh,SunDeeP ChebrolU,harsh shah"/>
    <s v="R15R4BV0MI9SH1,R3L67FMAFHYG6H,R1GR1N3BCB3VVZ,R1E0GBU7BQ6CSV,R28IGDF71QMQZO,R3NFH3J30CCSO9,R3V 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9L8DT7D6"/>
    <s v="Sony TV - Remote Compatible for Sony LED Remote Control Works with Sony LED TV by Trend Trail Speed tech &amp; Remote hi Remote &amp; REO India only"/>
    <x v="6"/>
    <n v="205"/>
    <n v="499"/>
    <n v="0.59"/>
    <x v="1"/>
    <x v="13"/>
    <n v="313"/>
    <n v="156187"/>
    <x v="0"/>
    <n v="1189.3999999999999"/>
    <x v="13"/>
    <x v="2"/>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GGOYEK"/>
    <s v="Storite USB 2.0 A to Mini 5 pin B Cable for External HDDS/Camera/Card Readers 35 cm"/>
    <x v="7"/>
    <n v="259"/>
    <n v="699"/>
    <n v="0.63"/>
    <x v="1"/>
    <x v="13"/>
    <n v="2399"/>
    <n v="1676901"/>
    <x v="1"/>
    <n v="9116.1999999999989"/>
    <x v="5"/>
    <x v="4"/>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841KQR1Z"/>
    <s v="Crypo‚Ñ¢ Universal Remote Compatible with Tata Sky Universal HD &amp; SD Set top Box (Also Works with All TV)"/>
    <x v="6"/>
    <n v="299"/>
    <n v="999"/>
    <n v="0.7"/>
    <x v="1"/>
    <x v="13"/>
    <n v="928"/>
    <n v="927072"/>
    <x v="0"/>
    <n v="3526.3999999999996"/>
    <x v="6"/>
    <x v="4"/>
    <s v="‚òõ Compatible With Tata Sky SD/HD/HD+ Plus/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x v="52"/>
    <n v="6999"/>
    <n v="16990"/>
    <n v="0.59"/>
    <x v="1"/>
    <x v="13"/>
    <n v="110"/>
    <n v="1868900"/>
    <x v="0"/>
    <n v="418"/>
    <x v="31"/>
    <x v="19"/>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127FZCK"/>
    <s v="Astigo Compatible Remote for Airtel Digital Set Top Box (Pairing Required with TV Remote)"/>
    <x v="6"/>
    <n v="299"/>
    <n v="899"/>
    <n v="0.67"/>
    <x v="1"/>
    <x v="13"/>
    <n v="425"/>
    <n v="382075"/>
    <x v="0"/>
    <n v="1615"/>
    <x v="6"/>
    <x v="4"/>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8TV3L96"/>
    <s v="Electvision Remote Control for led Smart tv Compatible with VU Smart Led (Without Voice)"/>
    <x v="6"/>
    <n v="349"/>
    <n v="1999"/>
    <n v="0.83"/>
    <x v="1"/>
    <x v="13"/>
    <n v="197"/>
    <n v="393803"/>
    <x v="0"/>
    <n v="748.59999999999991"/>
    <x v="3"/>
    <x v="3"/>
    <s v="Compatible Devices: High-grade remote control Compatible with Vu LED/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9LRZYBH1"/>
    <s v="KRISONS Thunder Speaker, Multimedia Home Theatre, Floor Standing Speaker, LED Display with Bluetooth, FM, USB, Micro SD Card, AUX Connectivity"/>
    <x v="53"/>
    <n v="2299"/>
    <n v="3999"/>
    <n v="0.43"/>
    <x v="0"/>
    <x v="13"/>
    <n v="282"/>
    <n v="1127718"/>
    <x v="0"/>
    <n v="1071.5999999999999"/>
    <x v="15"/>
    <x v="9"/>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9VH568H7"/>
    <s v="Amazon Brand - Solimo 3AFast Charging Tough Type-C USB Data Cable¬† ‚Äì 1 Meter"/>
    <x v="7"/>
    <n v="119"/>
    <n v="299"/>
    <n v="0.6"/>
    <x v="1"/>
    <x v="13"/>
    <n v="51"/>
    <n v="15249"/>
    <x v="0"/>
    <n v="193.79999999999998"/>
    <x v="2"/>
    <x v="2"/>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 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6XGWRKYT"/>
    <s v="Kodak 80 cm (32 Inches) HD Ready LED TV Kodak 32HDX900S (Black)"/>
    <x v="52"/>
    <n v="7999"/>
    <n v="15999"/>
    <n v="0.5"/>
    <x v="1"/>
    <x v="13"/>
    <n v="3022"/>
    <n v="48348978"/>
    <x v="1"/>
    <n v="11483.6"/>
    <x v="32"/>
    <x v="20"/>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8BG4M4N7"/>
    <s v="PRUSHTI COVER AND BAGS, Protective Case for Airtel Xstream settop Box Remote Remote Control Pouch Cover Holder PU Leather Cover Holder(only Cover for Selling Purpose)"/>
    <x v="6"/>
    <n v="199"/>
    <n v="499"/>
    <n v="0.6"/>
    <x v="1"/>
    <x v="13"/>
    <n v="538"/>
    <n v="268462"/>
    <x v="0"/>
    <n v="2044.3999999999999"/>
    <x v="13"/>
    <x v="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 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8PKBMJKS"/>
    <s v="Airtel Digital TV HD Setup Box Remote"/>
    <x v="6"/>
    <n v="197"/>
    <n v="499"/>
    <n v="0.61"/>
    <x v="1"/>
    <x v="13"/>
    <n v="136"/>
    <n v="67864"/>
    <x v="0"/>
    <n v="516.79999999999995"/>
    <x v="13"/>
    <x v="2"/>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5B6PQCT"/>
    <s v="Boat Wave Call Smart Watch, Smart Talk with Advanced Dedicated Bluetooth Calling Chip, 1.69‚Äù HD Display with 550 NITS &amp; 70% Color Gamut, 150+ Watch Faces, Multi-Sport Modes,HR,SpO2, IP68(Active Black)"/>
    <x v="3"/>
    <n v="1999"/>
    <n v="7990"/>
    <n v="0.75"/>
    <x v="1"/>
    <x v="13"/>
    <n v="17831"/>
    <n v="142469690"/>
    <x v="1"/>
    <n v="67757.8"/>
    <x v="18"/>
    <x v="1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tech/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ZN4B121"/>
    <s v="WeCool Bluetooth Extendable Selfie Sticks with Wireless Remote and Tripod Stand, 3-in-1 Multifunctional Selfie Stick with Tripod Stand Compatible with iPhone/OnePlus/Samsung/Oppo/Vivo and All Phones"/>
    <x v="54"/>
    <n v="539"/>
    <n v="1599"/>
    <n v="0.66"/>
    <x v="1"/>
    <x v="13"/>
    <n v="14648"/>
    <n v="23422152"/>
    <x v="1"/>
    <n v="55662.399999999994"/>
    <x v="1"/>
    <x v="3"/>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5DDJNH4"/>
    <s v="Boat Wave Call Smart Watch, Smart Talk with Advanced Dedicated Bluetooth Calling Chip, 1.69‚Äù HD Display with 550 NITS &amp; 70% Color Gamut, 150+ Watch Faces, Multi-Sport Modes, HR, SpO2, IP68(Mauve)"/>
    <x v="3"/>
    <n v="1999"/>
    <n v="7990"/>
    <n v="0.75"/>
    <x v="1"/>
    <x v="13"/>
    <n v="17831"/>
    <n v="142469690"/>
    <x v="1"/>
    <n v="67757.8"/>
    <x v="18"/>
    <x v="1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tech/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D39BCD"/>
    <s v="Boat Wave Call Smart Watch, Smart Talk with Advanced Dedicated Bluetooth Calling Chip, 1.69‚Äù HD Display with 550 NITS &amp; 70% Color Gamut, 150+ Watch Faces, Multi-Sport Modes, HR, SpO2, IP68(Deep Blue)"/>
    <x v="3"/>
    <n v="1999"/>
    <n v="7990"/>
    <n v="0.75"/>
    <x v="1"/>
    <x v="13"/>
    <n v="17831"/>
    <n v="142469690"/>
    <x v="1"/>
    <n v="67757.8"/>
    <x v="18"/>
    <x v="1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tech/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B5CGTBKV"/>
    <s v="Boat Wave Call Smart Watch, Smart Talk with Advanced Dedicated Bluetooth Calling Chip, 1.69‚Äù HD Display with 550 NITS &amp; 70% Color Gamut, 150+ Watch Faces, Multi-Sport Modes,HR,SpO2(Caribbean Green)"/>
    <x v="3"/>
    <n v="1999"/>
    <n v="7990"/>
    <n v="0.75"/>
    <x v="1"/>
    <x v="13"/>
    <n v="17833"/>
    <n v="142485670"/>
    <x v="1"/>
    <n v="67765.399999999994"/>
    <x v="18"/>
    <x v="1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tech/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6YRBNT"/>
    <s v="Tecno Spark 9 (Sky Mirror, 6GB RAM,128GB Storage) | 11GB Expandable RAM | Helio G37 Gaming Processor"/>
    <x v="55"/>
    <n v="8999"/>
    <n v="13499"/>
    <n v="0.33"/>
    <x v="0"/>
    <x v="13"/>
    <n v="3145"/>
    <n v="42454355"/>
    <x v="1"/>
    <n v="11951"/>
    <x v="33"/>
    <x v="21"/>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 cmP6RPBTIAKVTGCGKCKMDMLQ,AHPUB6PWTLZFJNEIZJFPKADKX6HQ,AFXLD7 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8K4PSZ3V"/>
    <s v="Tukzer Capacitive Stylus Pen for Touch Screens Devices, Fine Point, Lightweight Metal Body with Magnetism Cover Cap for Smartphones/Tablets/iPad/iPad Pro/iPhone (Grey)"/>
    <x v="56"/>
    <n v="349"/>
    <n v="999"/>
    <n v="0.65"/>
    <x v="1"/>
    <x v="13"/>
    <n v="16557"/>
    <n v="16540443"/>
    <x v="1"/>
    <n v="62916.6"/>
    <x v="6"/>
    <x v="4"/>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s v="Tukzer Capacitive Stylus Pen for Touch Screens Devices, Fine Point, Lightweight Metal Body with Magnetism Cover Cap for Smartphones/Tablets/iPad/iPad Pro/iPhone (White)"/>
    <x v="56"/>
    <n v="349"/>
    <n v="999"/>
    <n v="0.65"/>
    <x v="1"/>
    <x v="13"/>
    <n v="16557"/>
    <n v="16540443"/>
    <x v="1"/>
    <n v="62916.6"/>
    <x v="6"/>
    <x v="4"/>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BD92GDQH"/>
    <s v="OnePlus Nord Watch with 1.78‚Äù AMOLED Display, 60 Hz Refresh Rate, 105 Fitness Modes, 10 Days Battery, SPO2, Heart Rate, Stress Monitor, Women Health Tracker &amp; Multiple Watch Face [Midnight Black]"/>
    <x v="3"/>
    <n v="4999"/>
    <n v="6999"/>
    <n v="0.28999999999999998"/>
    <x v="0"/>
    <x v="13"/>
    <n v="758"/>
    <n v="5305242"/>
    <x v="0"/>
    <n v="2880.4"/>
    <x v="34"/>
    <x v="18"/>
    <s v="1.78&quot; AMOLED display„Äë500nit peak brightness &amp; 368*448 resolution with 326 PPI. The display content of the screen can be clearly seen even under strong sunlight.|60 Hz Refresh Rate„ÄëFast &amp; Smooth Experience with 60Hz smoothest smart watch refresh rate &amp; minimalist round 2.5D. Reduces motion blur and makes action feel smoother, can make the picture appear sharper, and can make smartwatches feel more responsive and speedy.|N Health App Integration„Äë: Download this mobile application on your smartphone &amp; connect with your Nord Smartwatch. You can easily check insights of your health stats. 105 fitness modes with 2 automatically detect modes„ÄëChoose your own exercise mode from a long list including Yoga, Meditation, Cricket &amp; various others.|Enhanced Battery Life„ÄëLong-lasting 30 days standby time with 10 days of battery life. Call &amp; message notification and Music &amp; camera control. IP68 waterproof &amp; dust resistant„Äë Metal watch case„Äëwith OnePlus watch Sporty strap ‚Äì Fashionable smartwatch|One Tap Measurement„ÄëSmart health monitoring technology ‚Äì SpO2 Blood Oxygen, 24 hour heart-rate, Sleep tracking, All day stress tracking and many more. Women health tracking„Äë- Tracking menstrual cycles digitally for early prediction of periods.¬† 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4Y2SNX"/>
    <s v="iPhone Original 20W C TypeFast PD Charger Compatible with I-Phone13/13 mini/13pro/13 pro Max I-Phone 12/12 Pro/12mini/12 Pro Max, I-Phone11/11 Pro/11 Pro Max 2020 (Only Adapter)"/>
    <x v="57"/>
    <n v="799"/>
    <n v="3990"/>
    <n v="0.8"/>
    <x v="1"/>
    <x v="13"/>
    <n v="119"/>
    <n v="474810"/>
    <x v="0"/>
    <n v="452.2"/>
    <x v="15"/>
    <x v="9"/>
    <s v="‚úÖ 20WFast Charger with Cable:Fast Charger equipped with 20W PD 3.0 USB Type-C power delivery with cable, PD 3.0 Quick-Charge USB C port provides Max 20W output power, charge your device up to 3x.|‚úÖ Wide Compatibility:Fast charger for iPhone 13/13 Mini/13 Pro/13 Pro Max/12/12 Mini/12 Pro/12 Pro Max, iPhone SE, iPhone 11/11 Pro/11 Pro Max, iPhone XS/XS Max/XR/X, iPad Pro 12.9/11/iPad Air 3/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9NY7W8YD"/>
    <s v="POCO C31 (Shadow Gray, 64 GB) (4 GB RAM)"/>
    <x v="55"/>
    <n v="7998"/>
    <n v="11999"/>
    <n v="0.33"/>
    <x v="0"/>
    <x v="13"/>
    <n v="125"/>
    <n v="1499875"/>
    <x v="0"/>
    <n v="475"/>
    <x v="35"/>
    <x v="22"/>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BF8JBWX"/>
    <s v="Lava A1 Josh 21(Blue Silver) -Dual Sim,Call Blink Notification,Military Grade Certified with 4 Day Battery Backup, Keypad Mobile"/>
    <x v="25"/>
    <n v="1055"/>
    <n v="1249"/>
    <n v="0.16"/>
    <x v="0"/>
    <x v="13"/>
    <n v="2352"/>
    <n v="2937648"/>
    <x v="1"/>
    <n v="8937.6"/>
    <x v="10"/>
    <x v="1"/>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CTRPSJR"/>
    <s v="Storio Kids Toys LCD Writing Tablet 8.5Inch E-Note Pad Best Birthday Gift for Girls Boys, Multicolor (SC1667)"/>
    <x v="29"/>
    <n v="217"/>
    <n v="237"/>
    <n v="0.08"/>
    <x v="0"/>
    <x v="13"/>
    <n v="7354"/>
    <n v="1742898"/>
    <x v="1"/>
    <n v="27945.199999999997"/>
    <x v="2"/>
    <x v="2"/>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x v="19"/>
    <n v="1299"/>
    <n v="2990"/>
    <n v="0.56999999999999995"/>
    <x v="1"/>
    <x v="13"/>
    <n v="180998"/>
    <n v="541184020"/>
    <x v="1"/>
    <n v="687792.4"/>
    <x v="11"/>
    <x v="6"/>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 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9NR6G588"/>
    <s v="Boult Audio ZCharge Bluetooth Wireless in Ear Earphones with Mic, 40H Playtime and SuperFast Charging, Environmental Noise Cancellation for Pro+ Calling and IPX5 Water Resistant (Black)"/>
    <x v="19"/>
    <n v="1199"/>
    <n v="4999"/>
    <n v="0.76"/>
    <x v="1"/>
    <x v="13"/>
    <n v="14961"/>
    <n v="74790039"/>
    <x v="1"/>
    <n v="56851.799999999996"/>
    <x v="24"/>
    <x v="14"/>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 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B1F6GQPS"/>
    <s v="Boult Audio FXCharge with ENC, 32H Playtime, 5min=7H Type-CFast Charging, Zen ENC, 14.2 mm BoomX Rich Bass, IPX5, Bluetooth Wireless in Ear Earphones Neckband with mic (Black)"/>
    <x v="19"/>
    <n v="999"/>
    <n v="4499"/>
    <n v="0.78"/>
    <x v="1"/>
    <x v="13"/>
    <n v="3390"/>
    <n v="15251610"/>
    <x v="1"/>
    <n v="12882"/>
    <x v="36"/>
    <x v="10"/>
    <s v="Environmental Noise Cancellation: Equipped with Dual Mics, experience a crystal clear calling experience, as ambient noises get filtered out.|Long Battery Life &amp;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x v="19"/>
    <n v="899"/>
    <n v="4499"/>
    <n v="0.8"/>
    <x v="1"/>
    <x v="13"/>
    <n v="103052"/>
    <n v="463630948"/>
    <x v="1"/>
    <n v="391597.6"/>
    <x v="36"/>
    <x v="1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8MCD9JFY"/>
    <s v="Tygot 10 Inches Big LED Ring Light for Camera, Phone tiktok YouTube Video Shooting and Makeup, 10&quot; inch Ring Light with 7 Feet Long Foldable and Lightweight Tripod Stand"/>
    <x v="58"/>
    <n v="799"/>
    <n v="1999"/>
    <n v="0.6"/>
    <x v="1"/>
    <x v="13"/>
    <n v="12958"/>
    <n v="25903042"/>
    <x v="1"/>
    <n v="49240.399999999994"/>
    <x v="3"/>
    <x v="3"/>
    <s v="RING LIGHT WITH USB - High power 10W Ring LED is suitable for most devices that support USB ports, such as laptops, PCs, mobile power, USB chargers, AC adapters, etc.There are four buttons on the selfie ring light, which can be turned on/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9Y6JZC8"/>
    <s v="ZEBRONICS Zeb-Comfort Wired USB Mouse, 3-Button, 1000 DPI Optical Sensor, Plug &amp; Play, for Windows/Mac, Black"/>
    <x v="27"/>
    <n v="139"/>
    <n v="299"/>
    <n v="0.54"/>
    <x v="1"/>
    <x v="13"/>
    <n v="3044"/>
    <n v="910156"/>
    <x v="1"/>
    <n v="11567.199999999999"/>
    <x v="2"/>
    <x v="2"/>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 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7L8KNP5F"/>
    <s v="ZEBRONICS Zeb-Thunder Bluetooth Wireless Over Ear Headphone FM, mSD, 9 hrs Playback with Mic (Black)"/>
    <x v="59"/>
    <n v="599"/>
    <n v="1399"/>
    <n v="0.56999999999999995"/>
    <x v="1"/>
    <x v="13"/>
    <n v="60026"/>
    <n v="83976374"/>
    <x v="1"/>
    <n v="228098.8"/>
    <x v="10"/>
    <x v="1"/>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C ) under 700 is shocking bcoz if u go for Boat Type-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x v="38"/>
    <n v="299"/>
    <n v="599"/>
    <n v="0.5"/>
    <x v="1"/>
    <x v="13"/>
    <n v="3066"/>
    <n v="1836534"/>
    <x v="1"/>
    <n v="11650.8"/>
    <x v="13"/>
    <x v="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PL79D2X"/>
    <s v="Boat Airdopes 181 in-Ear True Wireless Earbuds with ENx  Tech, Beast  Mode(Low Latency Upto 60ms) for Gaming, with Mic, ASAP  Charge, 20H Playtime, Bluetooth v5.2, IPX4 &amp; IWP (Cool Grey)"/>
    <x v="19"/>
    <n v="1598"/>
    <n v="2990"/>
    <n v="0.47"/>
    <x v="0"/>
    <x v="13"/>
    <n v="11015"/>
    <n v="32934850"/>
    <x v="1"/>
    <n v="41857"/>
    <x v="11"/>
    <x v="6"/>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P564ZTJ"/>
    <s v="Wembley LCD Writing Pad/Tab | Writing, Drawing, Reusable, Portable Pad with Colorful Letters | 9 Inch Graphic Tablet (Assorted)"/>
    <x v="29"/>
    <n v="235"/>
    <n v="1599"/>
    <n v="0.85"/>
    <x v="1"/>
    <x v="13"/>
    <n v="1173"/>
    <n v="1875627"/>
    <x v="1"/>
    <n v="4457.3999999999996"/>
    <x v="1"/>
    <x v="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8R25TGC"/>
    <s v="Noise Buds VS201 V2 in-Ear Truly Wireless Earbuds with Dual Equalizer | with Mic | Total 14-Hour Playtime | Full Touch Control | IPX5 Water Resistance and Bluetooth v5.1 (Olive Green)"/>
    <x v="19"/>
    <n v="1299"/>
    <n v="2999"/>
    <n v="0.56999999999999995"/>
    <x v="1"/>
    <x v="13"/>
    <n v="14629"/>
    <n v="43872371"/>
    <x v="1"/>
    <n v="55590.2"/>
    <x v="11"/>
    <x v="6"/>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7JF9B592"/>
    <s v="MAONO AU-400 Lavalier Auxiliary Omnidirectional Microphone (Black)"/>
    <x v="60"/>
    <n v="478"/>
    <n v="699"/>
    <n v="0.32"/>
    <x v="0"/>
    <x v="13"/>
    <n v="20218"/>
    <n v="14132382"/>
    <x v="1"/>
    <n v="76828.399999999994"/>
    <x v="5"/>
    <x v="4"/>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KHM9VBJ"/>
    <s v="Airtel AMF-311WW Data Card (Black), 4g Hotspot Support with 2300 Mah Battery"/>
    <x v="61"/>
    <n v="2099"/>
    <n v="3250"/>
    <n v="0.35"/>
    <x v="0"/>
    <x v="13"/>
    <n v="11213"/>
    <n v="36442250"/>
    <x v="1"/>
    <n v="42609.4"/>
    <x v="37"/>
    <x v="5"/>
    <s v="CREATE A HOTSPOT - Connect up to 10 Devices simultaneously. Supports WiFi 2.4GHz|ENJOY TRUE 4G SPEED - 4G LTE, Enjoy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0N3XLDW0"/>
    <s v="ENVIE ECR-20 Charger for AA &amp; AAA Rechargeable Batteries"/>
    <x v="62"/>
    <n v="299"/>
    <n v="400"/>
    <n v="0.25"/>
    <x v="0"/>
    <x v="13"/>
    <n v="40895"/>
    <n v="16358000"/>
    <x v="1"/>
    <n v="155401"/>
    <x v="13"/>
    <x v="2"/>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9NNHFSSF"/>
    <s v="CP PLUS 2MP Full HD Smart WiFi CCTV Security Camera | 360¬∞ with Pan Tilt | Two Way Talk | Cloud Monitor | Motion Detect | Night Vision | Supports SD Card (Up to 128 GB) | Alexa &amp; Ok Google | CP-E21A"/>
    <x v="63"/>
    <n v="1999"/>
    <n v="4700"/>
    <n v="0.56999999999999995"/>
    <x v="1"/>
    <x v="13"/>
    <n v="1880"/>
    <n v="8836000"/>
    <x v="1"/>
    <n v="7144"/>
    <x v="30"/>
    <x v="14"/>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14ZY6FP"/>
    <s v="Zebronics ZEB-VITA Wireless Bluetooth 10W Portable Bar Speaker With Supporting USB, SD Card, AUX, FM, TWS &amp; Call Function"/>
    <x v="64"/>
    <n v="899"/>
    <n v="1199"/>
    <n v="0.25"/>
    <x v="0"/>
    <x v="13"/>
    <n v="10751"/>
    <n v="12890449"/>
    <x v="1"/>
    <n v="40853.799999999996"/>
    <x v="9"/>
    <x v="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8X77LM8C"/>
    <s v="Silicone Rubber Earbuds Tips, Eartips, Earpads, Earplugs, for Replacement in Earphones and Bluetooth Medium Size (10 Pcs Black)"/>
    <x v="65"/>
    <n v="99"/>
    <n v="999"/>
    <n v="0.9"/>
    <x v="1"/>
    <x v="13"/>
    <n v="594"/>
    <n v="593406"/>
    <x v="0"/>
    <n v="2257.1999999999998"/>
    <x v="6"/>
    <x v="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9MDCZJXS"/>
    <s v="Wings Phantom Pro Earphones Gaming Earbuds with LED Battery Indicator, 50ms Low Latency, Bluetooth 5.3, 40 Hours Playtime, MEMs Mic, IPX4 Resist, 12mm Driver, 500mah case, Headphones, (Black TWS)"/>
    <x v="66"/>
    <n v="1199"/>
    <n v="5499"/>
    <n v="0.78"/>
    <x v="1"/>
    <x v="13"/>
    <n v="2043"/>
    <n v="11234457"/>
    <x v="1"/>
    <n v="7763.4"/>
    <x v="38"/>
    <x v="12"/>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9F5Z694W"/>
    <s v="Canon E4570 All-in-One WiFi Ink Efficient Colour Printer with FAX/ADF/Duplex Printing (Black)- Smart Speaker Compatible, Standard"/>
    <x v="20"/>
    <n v="8349"/>
    <n v="9625"/>
    <n v="0.13"/>
    <x v="0"/>
    <x v="13"/>
    <n v="3652"/>
    <n v="35150500"/>
    <x v="1"/>
    <n v="13877.599999999999"/>
    <x v="39"/>
    <x v="17"/>
    <s v="Printer Type- Ink Efficient, Functionality - All-in-One (Print, Scan, Copy, Fax); Printer Output - Color; Connectivity - WiFi, WiFi Direct, USB, Canon Selphy App; Scanner Resolution - 600 x 1200dpi; Apple Airprint - Yes|OS Compatibility - Windows 10/8.1/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 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1GFTEV5Y"/>
    <s v="Pigeon by Stovekraft Cruise 1800 watt Induction Cooktop (Black)"/>
    <x v="67"/>
    <n v="1699"/>
    <n v="3193"/>
    <n v="0.47"/>
    <x v="0"/>
    <x v="13"/>
    <n v="54032"/>
    <n v="172524176"/>
    <x v="1"/>
    <n v="205321.59999999998"/>
    <x v="21"/>
    <x v="5"/>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x v="68"/>
    <n v="1043"/>
    <n v="1345"/>
    <n v="0.22"/>
    <x v="0"/>
    <x v="13"/>
    <n v="15592"/>
    <n v="20971240"/>
    <x v="1"/>
    <n v="59249.599999999999"/>
    <x v="10"/>
    <x v="1"/>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9X5C9VLK"/>
    <s v="Lifelong LLMG23 Power Pro 500-Watt Mixer Grinder with 3 Jars (Liquidizing, Wet Grinding and Chutney Jar), Stainless Steel blades, 1 Year Warranty (Black)"/>
    <x v="22"/>
    <n v="1299"/>
    <n v="3500"/>
    <n v="0.63"/>
    <x v="1"/>
    <x v="13"/>
    <n v="44050"/>
    <n v="154175000"/>
    <x v="1"/>
    <n v="167390"/>
    <x v="7"/>
    <x v="9"/>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9LQH3SD9"/>
    <s v="Lifelong LLQH922 Regalia 800 W (ISI Certified) Quartz Room Heater with 2 Power settings, Overheating Protection, 2 Rod Heater (1 Year Warranty, White)"/>
    <x v="15"/>
    <n v="999"/>
    <n v="2000"/>
    <n v="0.5"/>
    <x v="1"/>
    <x v="13"/>
    <n v="1163"/>
    <n v="2326000"/>
    <x v="1"/>
    <n v="4419.3999999999996"/>
    <x v="4"/>
    <x v="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78KRFWQB"/>
    <s v="Havells Cista Room Heater, White, 2000 Watts"/>
    <x v="15"/>
    <n v="2499"/>
    <n v="3945"/>
    <n v="0.37"/>
    <x v="0"/>
    <x v="13"/>
    <n v="2732"/>
    <n v="10777740"/>
    <x v="1"/>
    <n v="10381.6"/>
    <x v="15"/>
    <x v="9"/>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832W3B7Q"/>
    <s v="Pigeon By Stovekraft ABS Plastic Acer Plus Induction Cooktop 1800 Watts With Feather Touch Control - Black"/>
    <x v="67"/>
    <n v="1799"/>
    <n v="3595"/>
    <n v="0.5"/>
    <x v="1"/>
    <x v="13"/>
    <n v="9791"/>
    <n v="35198645"/>
    <x v="1"/>
    <n v="37205.799999999996"/>
    <x v="7"/>
    <x v="9"/>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BGPN4GGH"/>
    <s v="Lifelong LLQH925 Dyno Quartz Heater 2 Power settings Tip Over Cut-off Switch 800 Watt Silent operation Power Indicator 2 Rod Room Heater (1 Year Warranty, Grey)"/>
    <x v="15"/>
    <n v="1099"/>
    <n v="2400"/>
    <n v="0.54"/>
    <x v="1"/>
    <x v="13"/>
    <n v="4"/>
    <n v="9600"/>
    <x v="0"/>
    <n v="15.2"/>
    <x v="0"/>
    <x v="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8CFJBZRK"/>
    <s v="Prestige IRIS Plus 750 watt mixer grinder"/>
    <x v="22"/>
    <n v="3249"/>
    <n v="6295"/>
    <n v="0.48"/>
    <x v="0"/>
    <x v="13"/>
    <n v="14062"/>
    <n v="88520290"/>
    <x v="1"/>
    <n v="53435.6"/>
    <x v="40"/>
    <x v="23"/>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 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0KRCBA6E"/>
    <s v="Maharaja Whiteline Lava Neo 1200-Watts Halogen Heater (White and Red)"/>
    <x v="69"/>
    <n v="2499"/>
    <n v="5000"/>
    <n v="0.5"/>
    <x v="1"/>
    <x v="13"/>
    <n v="1889"/>
    <n v="9445000"/>
    <x v="1"/>
    <n v="7178.2"/>
    <x v="41"/>
    <x v="1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91V8HK8Z"/>
    <s v="Milton Go Electro 2.0 Stainless Steel Electric Kettle, 1 Piece, 2 Litres, Silver | Power Indicator | 1500 Watts | Auto Cut-off | Detachable 360 Degree Connector | Boiler for Water"/>
    <x v="68"/>
    <n v="1345"/>
    <n v="1750"/>
    <n v="0.23"/>
    <x v="0"/>
    <x v="13"/>
    <n v="2466"/>
    <n v="4315500"/>
    <x v="1"/>
    <n v="9370.7999999999993"/>
    <x v="8"/>
    <x v="3"/>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8MVSGXMY"/>
    <s v="Crompton Insta Comfy 800 Watt Room Heater with 2 Heat Settings(Grey Blue)"/>
    <x v="15"/>
    <n v="1498"/>
    <n v="2300"/>
    <n v="0.35"/>
    <x v="0"/>
    <x v="13"/>
    <n v="95"/>
    <n v="218500"/>
    <x v="0"/>
    <n v="361"/>
    <x v="25"/>
    <x v="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x v="43"/>
    <n v="2199"/>
    <n v="2990"/>
    <n v="0.26"/>
    <x v="0"/>
    <x v="13"/>
    <n v="1558"/>
    <n v="4658420"/>
    <x v="1"/>
    <n v="5920.4"/>
    <x v="11"/>
    <x v="6"/>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 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9GYBZPHF"/>
    <s v="Lifelong LLMG93 500 Watt Duos Mixer Grinder, 2 Stainless Steel Jar (Liquidizing and Chutney Jar)| ABS Body, Stainless Steel Blades, 3 Speed Options with Whip (1 Year Warranty, Black)"/>
    <x v="22"/>
    <n v="1149"/>
    <n v="2499"/>
    <n v="0.54"/>
    <x v="1"/>
    <x v="13"/>
    <n v="4383"/>
    <n v="10953117"/>
    <x v="1"/>
    <n v="16655.399999999998"/>
    <x v="0"/>
    <x v="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2CZTCL2"/>
    <s v="Wipro Vesta 1.8 litre Cool touch electric Kettle with Auto cut off | Double Layer outer body | Triple Protection - Dry Boil, Steam &amp; Over Heat |Stainless Steel Inner Body | (Black, 1500 Watt)"/>
    <x v="23"/>
    <n v="1299"/>
    <n v="1999"/>
    <n v="0.35"/>
    <x v="0"/>
    <x v="13"/>
    <n v="311"/>
    <n v="621689"/>
    <x v="0"/>
    <n v="1181.8"/>
    <x v="3"/>
    <x v="3"/>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912WJ87V"/>
    <s v="Reffair AX30 [MAX] Portable Air Purifier for Car, Home &amp; Office | Smart Ionizer Function | H13 Grade True HEPA Filter [Internationally Tested] Aromabuds Fragrance Option - Black"/>
    <x v="70"/>
    <n v="2339"/>
    <n v="4000"/>
    <n v="0.42"/>
    <x v="0"/>
    <x v="13"/>
    <n v="1118"/>
    <n v="4472000"/>
    <x v="1"/>
    <n v="4248.3999999999996"/>
    <x v="20"/>
    <x v="1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7Z51CGGH"/>
    <s v="Eureka Forbes Wet &amp; Dry Ultimo 1400 Watts Multipurpose Vacuum Cleaner,Power Suction &amp; Blower with 20 litres Tank Capacity,6 Accessories,1 Year Warranty,Compact,Light Weight &amp; Easy to use (Red)"/>
    <x v="71"/>
    <n v="5499"/>
    <n v="9999"/>
    <n v="0.45"/>
    <x v="0"/>
    <x v="13"/>
    <n v="4353"/>
    <n v="43525647"/>
    <x v="1"/>
    <n v="16541.399999999998"/>
    <x v="28"/>
    <x v="1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94G9L9LT"/>
    <s v="KENT 16088 Vogue Electric Kettle 1.8 Litre 1500 W | Stainless Steel body | Auto shut off over heating protection | 1 Year Warranty"/>
    <x v="68"/>
    <n v="999"/>
    <n v="1950"/>
    <n v="0.49"/>
    <x v="0"/>
    <x v="13"/>
    <n v="305"/>
    <n v="594750"/>
    <x v="0"/>
    <n v="1159"/>
    <x v="3"/>
    <x v="3"/>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7NRTCDS5"/>
    <s v="Brayden Fito Atom Rechargeable Smoothie Blender with 2000 mAh Battery and 3.7V Motor with 400ml Tritan Jar (Blue)"/>
    <x v="4"/>
    <n v="1199"/>
    <n v="1499"/>
    <n v="0.2"/>
    <x v="0"/>
    <x v="13"/>
    <n v="2206"/>
    <n v="3306794"/>
    <x v="1"/>
    <n v="8382.7999999999993"/>
    <x v="1"/>
    <x v="1"/>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99PR2GQJ"/>
    <s v="HOMEPACK 750W Radiant Room Home Office Heaters For Winter"/>
    <x v="15"/>
    <n v="649"/>
    <n v="999"/>
    <n v="0.35"/>
    <x v="0"/>
    <x v="13"/>
    <n v="49"/>
    <n v="48951"/>
    <x v="0"/>
    <n v="186.2"/>
    <x v="6"/>
    <x v="4"/>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7DXRGWDJ"/>
    <s v="Philips Handheld Garment Steamer GC360/30 - Vertical &amp; Horizontal Steaming, 1200 Watt, up to 22g/min"/>
    <x v="40"/>
    <n v="4280"/>
    <n v="5995"/>
    <n v="0.28999999999999998"/>
    <x v="0"/>
    <x v="13"/>
    <n v="2112"/>
    <n v="12661440"/>
    <x v="1"/>
    <n v="8025.5999999999995"/>
    <x v="12"/>
    <x v="7"/>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B84KSH3X"/>
    <s v="Wipro Vesta 1200 Watt GD203 Heavyweight Automatic Dry Iron| Quick Heat Up| Anti bacterial German Weilburger Double Coated Black Soleplate |2 Years Warranty"/>
    <x v="41"/>
    <n v="1049"/>
    <n v="1950"/>
    <n v="0.46"/>
    <x v="0"/>
    <x v="13"/>
    <n v="250"/>
    <n v="487500"/>
    <x v="0"/>
    <n v="950"/>
    <x v="3"/>
    <x v="3"/>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7W4HTS8Q"/>
    <s v="ACTIVA Instant 3 LTR 3 KVA SPECIAL Anti Rust Coated Tank Geyser with Full ABS Body with 5 Year Warranty Premium (White)"/>
    <x v="21"/>
    <n v="1899"/>
    <n v="3790"/>
    <n v="0.5"/>
    <x v="1"/>
    <x v="13"/>
    <n v="3842"/>
    <n v="14561180"/>
    <x v="1"/>
    <n v="14599.599999999999"/>
    <x v="42"/>
    <x v="9"/>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1R3LHFM"/>
    <s v="Wonderchef Nutri-blend Mixer, Grinder &amp; Blender | Powerful 400W 22000 RPM motor | Stainless steel Blades | 3 unbreakable jars | 2 Years warranty | Online recipe book by Chef Sanjeev Kapoor | Black"/>
    <x v="22"/>
    <n v="2899"/>
    <n v="5500"/>
    <n v="0.47"/>
    <x v="0"/>
    <x v="13"/>
    <n v="8958"/>
    <n v="49269000"/>
    <x v="1"/>
    <n v="34040.400000000001"/>
    <x v="38"/>
    <x v="7"/>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7WVQG8WZ"/>
    <s v="Black+Decker Handheld Portable Garment Steamer 1500 Watts with Anti Calc (Violet)"/>
    <x v="40"/>
    <n v="3299"/>
    <n v="4995"/>
    <n v="0.34"/>
    <x v="0"/>
    <x v="13"/>
    <n v="1393"/>
    <n v="6958035"/>
    <x v="1"/>
    <n v="5293.4"/>
    <x v="24"/>
    <x v="14"/>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8CNLYKW5"/>
    <s v="Lifelong Power - Pro 500 Watt 3 Jar Mixer Grinder with 3 Speed Control and 1100 Watt Dry Non-Stick soleplate Iron Super Combo (White and Grey, 1 Year Warranty)"/>
    <x v="22"/>
    <n v="1699"/>
    <n v="3398"/>
    <n v="0.5"/>
    <x v="1"/>
    <x v="13"/>
    <n v="7988"/>
    <n v="27143224"/>
    <x v="1"/>
    <n v="30354.399999999998"/>
    <x v="37"/>
    <x v="5"/>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 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78XFKBZL"/>
    <s v="Prestige Clean Home Water Purifier Cartridge"/>
    <x v="72"/>
    <n v="600"/>
    <n v="640"/>
    <n v="0.06"/>
    <x v="0"/>
    <x v="13"/>
    <n v="2593"/>
    <n v="1659520"/>
    <x v="1"/>
    <n v="9853.4"/>
    <x v="5"/>
    <x v="4"/>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B935YNR7"/>
    <s v="KENT Electric Chopper-B for Kitchen 250 Watt | Chop, Mince, Puree, Whisk, 400 ml Capacity | Stainless Steel Double Chopping Blades | Transparent Chopping Bowl | Anti-Skid | One Touch Operation | Black"/>
    <x v="11"/>
    <n v="1349"/>
    <n v="2999"/>
    <n v="0.55000000000000004"/>
    <x v="1"/>
    <x v="13"/>
    <n v="441"/>
    <n v="1322559"/>
    <x v="0"/>
    <n v="1675.8"/>
    <x v="11"/>
    <x v="6"/>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 cmG7CWP5J 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9H34V36W"/>
    <s v="Inalsa Electric Fan Heater Hotty - 2000 Watts Variable Temperature Control Cool/Warm/Hot Air Selector | Over Heat Protection | ISI Certification, White"/>
    <x v="0"/>
    <n v="1349"/>
    <n v="2495"/>
    <n v="0.46"/>
    <x v="0"/>
    <x v="13"/>
    <n v="166"/>
    <n v="414170"/>
    <x v="0"/>
    <n v="630.79999999999995"/>
    <x v="0"/>
    <x v="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VL9KFDB"/>
    <s v="Havells Gatik Neo 400mm Pedestal Fan (Aqua Blue)"/>
    <x v="73"/>
    <n v="2399"/>
    <n v="4200"/>
    <n v="0.43"/>
    <x v="0"/>
    <x v="13"/>
    <n v="397"/>
    <n v="1667400"/>
    <x v="0"/>
    <n v="1508.6"/>
    <x v="17"/>
    <x v="10"/>
    <s v="Twin Colour design.Wattage: 60 watts.Voltage: 230 volts.Number of speeds: 3|Jerk free/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9SDDQQKP"/>
    <s v="INALSA Vaccum Cleaner Handheld 800W High Powerful Motor- Dura Clean with HEPA Filtration &amp; Strong Powerful 16KPA Suction| Lightweight, Compact &amp; Durable Body|Includes Multiple Accessories,(Grey/Black)"/>
    <x v="74"/>
    <n v="1799"/>
    <n v="3295"/>
    <n v="0.45"/>
    <x v="0"/>
    <x v="13"/>
    <n v="687"/>
    <n v="2263665"/>
    <x v="0"/>
    <n v="2610.6"/>
    <x v="37"/>
    <x v="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 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9VPH38JS"/>
    <s v="SaleOn Instant Coal Heater 500W Charcoal Burner Electric Stove Hot Plate - Mix Colors - Pack of 1 - Only Charcoal Heater"/>
    <x v="67"/>
    <n v="697"/>
    <n v="1499"/>
    <n v="0.54"/>
    <x v="1"/>
    <x v="13"/>
    <n v="144"/>
    <n v="215856"/>
    <x v="0"/>
    <n v="547.19999999999993"/>
    <x v="1"/>
    <x v="1"/>
    <s v="Size: 15*15*5.5 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 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7LG96SDB"/>
    <s v="ESN 999 Supreme Quality 1500W Immersion Water Heater Rod (Black)"/>
    <x v="75"/>
    <n v="335"/>
    <n v="510"/>
    <n v="0.34"/>
    <x v="0"/>
    <x v="13"/>
    <n v="3195"/>
    <n v="1629450"/>
    <x v="1"/>
    <n v="12141"/>
    <x v="13"/>
    <x v="4"/>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 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7Y1RCCW5"/>
    <s v="ZIGMA WinoteK WinoteK Sun Instant Water Geyser, Water Heater, Portable Water Heater, Geysers Made of First Class ABS Plastic, automatic Reset Model, AE10-3 W (Yellow)"/>
    <x v="21"/>
    <n v="1190"/>
    <n v="2550"/>
    <n v="0.53"/>
    <x v="1"/>
    <x v="13"/>
    <n v="1181"/>
    <n v="3011550"/>
    <x v="1"/>
    <n v="4487.8"/>
    <x v="0"/>
    <x v="6"/>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 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TTSS5MP"/>
    <s v="Lifelong LLMG74 750 Watt Mixer Grinder with 3 Jars (White and Grey)"/>
    <x v="22"/>
    <n v="1799"/>
    <n v="3299"/>
    <n v="0.45"/>
    <x v="0"/>
    <x v="13"/>
    <n v="1846"/>
    <n v="6089954"/>
    <x v="1"/>
    <n v="7014.7999999999993"/>
    <x v="37"/>
    <x v="5"/>
    <s v="Warranty: 1 Year"/>
    <s v="AG7YXM3CTKIWDRFUW 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HS1NDRQ"/>
    <s v="PrettyKrafts Laundry Square Shape Basket Bag/Foldable/Multipurpose/Carry Handles/Slanting Lid for Home, Cloth Storage,(Single) Jute Grey"/>
    <x v="50"/>
    <n v="390"/>
    <n v="799"/>
    <n v="0.51"/>
    <x v="1"/>
    <x v="13"/>
    <n v="287"/>
    <n v="229313"/>
    <x v="0"/>
    <n v="1090.5999999999999"/>
    <x v="5"/>
    <x v="4"/>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 cmY4EJHOAHFRWNEUOP 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BDZWMGZ1"/>
    <s v="Activa Easy Mix Nutri Mixer Grinder 500 Watt | Long Lasting Shock Proof ABS Body | Heavy Duty Motor With Nano - Grinding Technology"/>
    <x v="22"/>
    <n v="1199"/>
    <n v="2990"/>
    <n v="0.6"/>
    <x v="1"/>
    <x v="13"/>
    <n v="133"/>
    <n v="397670"/>
    <x v="0"/>
    <n v="505.4"/>
    <x v="11"/>
    <x v="6"/>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K19NYZ8"/>
    <s v="Usha Hc 812 T Thermo Fan Room Heater"/>
    <x v="0"/>
    <n v="2320"/>
    <n v="3290"/>
    <n v="0.28999999999999998"/>
    <x v="0"/>
    <x v="13"/>
    <n v="195"/>
    <n v="641550"/>
    <x v="0"/>
    <n v="741"/>
    <x v="37"/>
    <x v="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71VMP1Z4"/>
    <s v="LRIPL Compatible Sony Bravia LCD/led Remote Works with Almost All Sony led/LCD tv's"/>
    <x v="6"/>
    <n v="399"/>
    <n v="399"/>
    <n v="0"/>
    <x v="0"/>
    <x v="14"/>
    <n v="1951"/>
    <n v="778449"/>
    <x v="1"/>
    <n v="7608.9"/>
    <x v="2"/>
    <x v="2"/>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0BN5SNF0"/>
    <s v="ENVIE¬Æ (AA10004PLNi-CD) AA Rechargeable Batteries, Low Self Discharge, AA 1000mAh Ni-CD (Pack of 4)"/>
    <x v="76"/>
    <n v="250"/>
    <n v="250"/>
    <n v="0"/>
    <x v="0"/>
    <x v="14"/>
    <n v="13971"/>
    <n v="3492750"/>
    <x v="1"/>
    <n v="54486.9"/>
    <x v="2"/>
    <x v="2"/>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6MSW6CT"/>
    <s v="SounceFast Phone Charging Cable &amp; Data Sync USB Cable Compatible for iPhone 13, 12,11, X, 8, 7, 6, 5, iPad Air, Pro, Mini &amp; iOS Devices"/>
    <x v="7"/>
    <n v="199"/>
    <n v="1899"/>
    <n v="0.9"/>
    <x v="1"/>
    <x v="14"/>
    <n v="7928"/>
    <n v="15055272"/>
    <x v="1"/>
    <n v="30919.200000000001"/>
    <x v="3"/>
    <x v="3"/>
    <s v="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Y1TFSP6"/>
    <s v="pTron Solero TB301 3A Type-C Data andFast Charging Cable, Made in India, 480Mbps Data Sync, Strong and Durable 1.5-Meter Nylon Braided USB Cable for Type-C Devices for Charging Adapter (Black)"/>
    <x v="7"/>
    <n v="149"/>
    <n v="1000"/>
    <n v="0.85"/>
    <x v="1"/>
    <x v="14"/>
    <n v="24871"/>
    <n v="24871000"/>
    <x v="1"/>
    <n v="96996.9"/>
    <x v="9"/>
    <x v="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C|Connector Two: USB A Type|Rough &amp; Tough Type-C Cable: Charging cable with a double-braided exterior, premium aramid fiber core and metal plugs. It has passed 10,000 bending tests and can easily withstand daily use.|Extended Length: 1.5-meter long c-Type-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B4HJNPV4"/>
    <s v="pTron Solero T351 3.5AmpsFast Charging Type-C to Type-C PD Data &amp; Charging USB Cable, Made in India, 480Mbps Data Sync, Durable 1 Meter Long Cable for Type-C Smartphones, Tablets &amp; Laptops (Black)"/>
    <x v="7"/>
    <n v="199"/>
    <n v="999"/>
    <n v="0.8"/>
    <x v="1"/>
    <x v="14"/>
    <n v="1075"/>
    <n v="1073925"/>
    <x v="1"/>
    <n v="4192.5"/>
    <x v="6"/>
    <x v="4"/>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x v="7"/>
    <n v="99"/>
    <n v="666.66"/>
    <n v="0.85"/>
    <x v="1"/>
    <x v="14"/>
    <n v="24871"/>
    <n v="16580500.859999999"/>
    <x v="1"/>
    <n v="96996.9"/>
    <x v="5"/>
    <x v="4"/>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B2DJDCPX"/>
    <s v="SWAPKARTFast Charging Cable and Data Sync USB Cable Compatible for iPhone 6/6S/7/7+/8/8+/10/11, 12, 13 Pro max iPad Air/Mini, iPod and iOS Devices (White)"/>
    <x v="7"/>
    <n v="209"/>
    <n v="499"/>
    <n v="0.57999999999999996"/>
    <x v="1"/>
    <x v="14"/>
    <n v="536"/>
    <n v="267464"/>
    <x v="0"/>
    <n v="2090.4"/>
    <x v="13"/>
    <x v="2"/>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8Y5KXR6Z"/>
    <s v="PTron Solero T241 2.4A Type-C Data &amp; Charging USB Cable, Made in India, 480Mbps Data Sync, Durable 1-Meter Long USB Cable for Type-C USB Devices for Charging Adapter (Black)"/>
    <x v="7"/>
    <n v="99"/>
    <n v="800"/>
    <n v="0.88"/>
    <x v="1"/>
    <x v="14"/>
    <n v="24871"/>
    <n v="19896800"/>
    <x v="1"/>
    <n v="96996.9"/>
    <x v="6"/>
    <x v="4"/>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X79PP8F"/>
    <s v="MI 2-in-1 USB Type-C Cable (Micro USB to Type-C) 30 cm for Smartphone, Headphone, Laptop (White)"/>
    <x v="7"/>
    <n v="179"/>
    <n v="299"/>
    <n v="0.4"/>
    <x v="0"/>
    <x v="14"/>
    <n v="81"/>
    <n v="24219"/>
    <x v="0"/>
    <n v="315.89999999999998"/>
    <x v="2"/>
    <x v="2"/>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in-1 charger is very much useful as there are still people who uses micro USB as well as c,Nice cable üëåüèº  2-in-1 , budget product and durable,Good,I am not satisfied üôà,Quality of product is good.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 cm/dp/B09X79PP8F/ref=sr_1_151?qid=1672909131&amp;s=electronics&amp;sr=1-151"/>
  </r>
  <r>
    <s v="B0B4HKH19N"/>
    <s v="pTron Solero 331 3.4Amps MultifunctionFast Charging Cable, 3-in-1 USB Cable Micro USB/Type-C/iOS, Made in India, Durable &amp; Strong &amp; Tangle-free 118 cm in Length (Black)"/>
    <x v="7"/>
    <n v="249"/>
    <n v="931"/>
    <n v="0.73"/>
    <x v="1"/>
    <x v="14"/>
    <n v="1075"/>
    <n v="1000825"/>
    <x v="1"/>
    <n v="4192.5"/>
    <x v="6"/>
    <x v="4"/>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 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8Z1YWBC"/>
    <s v="EGate i9 Pro-Max 1080p Native Full HD Projector 4k Support | 3600 L (330 ANSI ) | 150&quot; (381 cm) Large Screen | VGA, AV, HDMI, SD Card, USB, Audio Out | (E03i31/E04i32) Black"/>
    <x v="77"/>
    <n v="9490"/>
    <n v="15990"/>
    <n v="0.41"/>
    <x v="0"/>
    <x v="14"/>
    <n v="10480"/>
    <n v="167575200"/>
    <x v="1"/>
    <n v="40872"/>
    <x v="32"/>
    <x v="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8RWCZ6SY"/>
    <s v="7SEVEN¬Æ Compatible for Sony Bravia LCD LED UHD OLED QLED 4K Ultra HD TV remote control with YouTube and NETFLIX Hotkeys. Universal Replacement for Original Sony Smart Android tv Remote Control"/>
    <x v="6"/>
    <n v="399"/>
    <n v="899"/>
    <n v="0.56000000000000005"/>
    <x v="1"/>
    <x v="14"/>
    <n v="254"/>
    <n v="228346"/>
    <x v="0"/>
    <n v="990.6"/>
    <x v="6"/>
    <x v="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B3RHX6B6"/>
    <s v="Ambrane BCL-15 Lightning Cable for Smartphone (1.5m Black)"/>
    <x v="7"/>
    <n v="149"/>
    <n v="399"/>
    <n v="0.63"/>
    <x v="1"/>
    <x v="14"/>
    <n v="57"/>
    <n v="22743"/>
    <x v="0"/>
    <n v="222.29999999999998"/>
    <x v="2"/>
    <x v="2"/>
    <s v="Upto 15W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1NHWT6Z"/>
    <s v="LOHAYA Television Remote Compatible with Samsung Smart LED/LCD/HD TV Remote Control [ Compatible for All Samsung Tv Remote Control ]"/>
    <x v="6"/>
    <n v="299"/>
    <n v="1199"/>
    <n v="0.75"/>
    <x v="1"/>
    <x v="14"/>
    <n v="1193"/>
    <n v="1430407"/>
    <x v="1"/>
    <n v="4652.7"/>
    <x v="9"/>
    <x v="1"/>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B466C3G4"/>
    <s v="Karbonn 80 cm (32 inches) Millenium Bezel-Less Series HD Ready Smart LED TV KJW32SKHD (Phantom Black)"/>
    <x v="16"/>
    <n v="8990"/>
    <n v="18990"/>
    <n v="0.53"/>
    <x v="1"/>
    <x v="14"/>
    <n v="350"/>
    <n v="6646500"/>
    <x v="0"/>
    <n v="1365"/>
    <x v="43"/>
    <x v="24"/>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 cmDZCOEHHFNRRHB5JWYUHB4EPQ,AFSJH35U6ND5BYT4 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65MJ45G"/>
    <s v="Zebronics CU3100VFast charging Type-C cable with QC 18W support, 3A max capacity, 1 meter braided cable, Data transfer and Superior durability (Braided Black + White)"/>
    <x v="7"/>
    <n v="139"/>
    <n v="549"/>
    <n v="0.75"/>
    <x v="1"/>
    <x v="14"/>
    <n v="61"/>
    <n v="33489"/>
    <x v="0"/>
    <n v="237.9"/>
    <x v="13"/>
    <x v="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Computer easily, using the ZEB-CU3100V Type-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7HZ2QCGR"/>
    <s v="POPIO Type-C Dash Charging USB Data Cable for OnePlus Devices"/>
    <x v="7"/>
    <n v="350"/>
    <n v="599"/>
    <n v="0.42"/>
    <x v="0"/>
    <x v="14"/>
    <n v="8314"/>
    <n v="4980086"/>
    <x v="1"/>
    <n v="32424.6"/>
    <x v="13"/>
    <x v="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C."/>
    <s v="AFY3XWUSTQABIV5OERXNLAPIZBTA,AFDIP7UX2AVN7Q42UVSPWBZDSKJQ,AF2UJQYDINULS75GB476GZ3F5HKA,AFBYRGPVHQDBRHAQHZYD5JCR2VMQ,AF5MN6PWXNKK5XXQPOD3TDRDO2YQ,AHEKP6OARUMDVOTRLNM73MQ2LYSA,AEV34N6R33BELH7SXLEZFWB cmJ3Q,AE4YIOCA5OVDV3GCCYFIJZ3XEKCA"/>
    <s v="Digvijay Kharbas,D,Vibhor,Asha,RoRo,tanya,Sai Tenish Harsha,Aasif Shaik"/>
    <s v="R3RLXT74FJNH0M,R2DKEWKEV812QE,RV83FJKABN7I9,R907U5NEBJ1YF,R2AYNKOODU7SLG,R7214V7D90EN3,R3CHENLY 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JSW16QD"/>
    <s v="Boat LTG 550v3 Lightning Apple MFi Certified Cable with Spaceship Grade Aluminium Housing,Stress Resistance, Rapid 2.4A Charging &amp; 480mbps Data Sync, 1m Length &amp; 10000+ Bends Lifespan(Mercurial Black)"/>
    <x v="7"/>
    <n v="848.99"/>
    <n v="1490"/>
    <n v="0.43"/>
    <x v="0"/>
    <x v="14"/>
    <n v="356"/>
    <n v="530440"/>
    <x v="0"/>
    <n v="1388.3999999999999"/>
    <x v="1"/>
    <x v="1"/>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B65P827P"/>
    <s v="Zebronics CU3100VFast charging Type-C cable with QC 18W support, 3A max capacity, 1 meter braided cable, Data transfer and Superior durability (Braided Black )"/>
    <x v="7"/>
    <n v="128.31"/>
    <n v="549"/>
    <n v="0.77"/>
    <x v="1"/>
    <x v="14"/>
    <n v="61"/>
    <n v="33489"/>
    <x v="0"/>
    <n v="237.9"/>
    <x v="13"/>
    <x v="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Computer easily, using the ZEB-CU3100V Type-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4T6MR8N"/>
    <s v="pTron Solero M241 2.4A Micro USB Data &amp; Charging Cable, Made in India, 480Mbps Data Sync, Durable 1-Meter Long USB Cable for Micro USB Devices (White)"/>
    <x v="7"/>
    <n v="89"/>
    <n v="800"/>
    <n v="0.89"/>
    <x v="1"/>
    <x v="14"/>
    <n v="1075"/>
    <n v="860000"/>
    <x v="1"/>
    <n v="4192.5"/>
    <x v="6"/>
    <x v="4"/>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9BW2GP18"/>
    <s v="Croma 3AFast charge 1m Type-C to All Type-C Phones sync and charge cable, Made in India, 480Mbps Data transfer rate, Tested Durability with 8000+ bends (12 months warranty) - CR cmA0106sTC10, Black"/>
    <x v="7"/>
    <n v="129"/>
    <n v="1000"/>
    <n v="0.87"/>
    <x v="1"/>
    <x v="14"/>
    <n v="295"/>
    <n v="295000"/>
    <x v="0"/>
    <n v="1150.5"/>
    <x v="9"/>
    <x v="1"/>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 cmA0106sTC10/dp/B09BW2GP18/ref=sr_1_289?qid=1672909138&amp;s=electronics&amp;sr=1-289"/>
  </r>
  <r>
    <s v="B09PTT8DZF"/>
    <s v="Lenovo USB A to Type-C Tangle-free¬†¬†Aramid fiber braided¬†1.2m cable with 4AFast charging &amp; 480 MBPS data transmission, certified 10000+ bend lifespan, Metallic Grey"/>
    <x v="7"/>
    <n v="417.44"/>
    <n v="670"/>
    <n v="0.38"/>
    <x v="0"/>
    <x v="14"/>
    <n v="523"/>
    <n v="350410"/>
    <x v="0"/>
    <n v="2039.7"/>
    <x v="5"/>
    <x v="4"/>
    <s v="Accessibility meets universal compatibility: Engineered to be compatible with smart phones/tabs/Bluetooth speakers/power banks and any device with Type-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4T8RSJ1"/>
    <s v="pTron Solero T241 2.4A Type-C Data &amp; Charging USB Cable, Made in India, 480Mbps Data Sync, Durable 1-Meter Long USB Cable for Smartphone, Type-C USB Devices (White)"/>
    <x v="7"/>
    <n v="99"/>
    <n v="800"/>
    <n v="0.88"/>
    <x v="1"/>
    <x v="14"/>
    <n v="1075"/>
    <n v="860000"/>
    <x v="1"/>
    <n v="4192.5"/>
    <x v="6"/>
    <x v="4"/>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9MMD1FDN"/>
    <s v="7SEVEN¬Æ Suitable Sony Tv Remote Original Bravia for Smart Android Television Compatible for Any Model of LCD LED OLED UHD 4K Universal Sony Remote Control"/>
    <x v="6"/>
    <n v="349"/>
    <n v="699"/>
    <n v="0.5"/>
    <x v="1"/>
    <x v="14"/>
    <n v="214"/>
    <n v="149586"/>
    <x v="0"/>
    <n v="834.6"/>
    <x v="5"/>
    <x v="4"/>
    <s v="[Universal Remote Control] This Remote Compatible and 100% replacement of all model's of Sony Television|[Compatible] All Type of Sony LED/LCD/OLED/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8YXJJW8H"/>
    <s v="LUNAGARIYA¬Æ, Protective Case Compatible with JIO Settop Box Remote Control,PU Leather Cover Holder (Before Placing Order,Please Compare The Dimensions of The Product with Your Remote)"/>
    <x v="6"/>
    <n v="247"/>
    <n v="399"/>
    <n v="0.38"/>
    <x v="0"/>
    <x v="14"/>
    <n v="200"/>
    <n v="79800"/>
    <x v="0"/>
    <n v="780"/>
    <x v="2"/>
    <x v="2"/>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0GGGOYEU"/>
    <s v="Storite USB 2.0 A to Mini 5 pin B Cable for External HDDS/Camera/Card Readers (150 cm - 1.5M)"/>
    <x v="7"/>
    <n v="299"/>
    <n v="699"/>
    <n v="0.56999999999999995"/>
    <x v="1"/>
    <x v="14"/>
    <n v="1454"/>
    <n v="1016346"/>
    <x v="1"/>
    <n v="5670.5999999999995"/>
    <x v="5"/>
    <x v="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7JWLZ2K"/>
    <s v="AmazonBasics 108 cm (43 inches) 4K Ultra HD Smart LED Fire TV AB43U20PS (Black)"/>
    <x v="16"/>
    <n v="24499"/>
    <n v="50000"/>
    <n v="0.51"/>
    <x v="1"/>
    <x v="14"/>
    <n v="3518"/>
    <n v="175900000"/>
    <x v="1"/>
    <n v="13720.199999999999"/>
    <x v="44"/>
    <x v="25"/>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 cm-inch-Ultra-Smart/dp/B087JWLZ2K/ref=sr_1_493?qid=1672909149&amp;s=electronics&amp;sr=1-493"/>
  </r>
  <r>
    <s v="B09V12K8NT"/>
    <s v="Boat Wave Lite Smartwatch with 1.69&quot; HD Display, Sleek Metal Body, HR &amp; SpO2 Level Monitor, 140+ Watch Faces, Activity Tracker, Multiple Sports Modes, IP68 &amp; 7 Days Battery Life(Active Black)"/>
    <x v="3"/>
    <n v="1499"/>
    <n v="6990"/>
    <n v="0.79"/>
    <x v="1"/>
    <x v="14"/>
    <n v="21796"/>
    <n v="152354040"/>
    <x v="1"/>
    <n v="85004.4"/>
    <x v="34"/>
    <x v="1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8D77XZX5"/>
    <s v="PTron Tangentbeat in-Ear Bluetooth 5.0 Wireless Headphones with Mic, Enhanced Bass, 10mm Drivers, Clear Calls, Snug-Fit,Fast Charging, Magnetic Buds, Voice Assistant &amp; IPX4 Wireless Neckband (Black)"/>
    <x v="19"/>
    <n v="599"/>
    <n v="2499"/>
    <n v="0.76"/>
    <x v="1"/>
    <x v="14"/>
    <n v="58162"/>
    <n v="145346838"/>
    <x v="1"/>
    <n v="226831.8"/>
    <x v="0"/>
    <x v="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746JGVDS"/>
    <s v="ELV Car Mount Adjustable Car Phone Holder Universal Long Arm, Windshield for Smartphones - Black"/>
    <x v="78"/>
    <n v="349"/>
    <n v="999"/>
    <n v="0.65"/>
    <x v="1"/>
    <x v="14"/>
    <n v="46399"/>
    <n v="46352601"/>
    <x v="1"/>
    <n v="180956.1"/>
    <x v="6"/>
    <x v="4"/>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 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9T39K9YL"/>
    <s v="Redmi Note 11 Pro + 5G (Stealth Black, 6GB RAM, 128GB Storage) | 67W Turbo Charge | 120Hz Super AMOLED Display | Additional Exchange Offers | Charger Included"/>
    <x v="55"/>
    <n v="19999"/>
    <n v="24999"/>
    <n v="0.2"/>
    <x v="0"/>
    <x v="14"/>
    <n v="25824"/>
    <n v="645574176"/>
    <x v="1"/>
    <n v="100713.59999999999"/>
    <x v="45"/>
    <x v="26"/>
    <s v="Superior performance with Snapdragon 695 5G. With 7 5G bands making the device future-ready.|16.94 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2WRLJJ"/>
    <s v="Redmi Note 11 Pro + 5G (Phantom White, 8GB RAM, 128GB Storage) | 67W Turbo Charge | 120Hz Super AMOLED Display | Additional Exchange Offers | Charger Included"/>
    <x v="55"/>
    <n v="20999"/>
    <n v="26999"/>
    <n v="0.22"/>
    <x v="0"/>
    <x v="14"/>
    <n v="25824"/>
    <n v="697222176"/>
    <x v="1"/>
    <n v="100713.59999999999"/>
    <x v="46"/>
    <x v="27"/>
    <s v="Superior performance with Snapdragon 695 5G. With 7 5G bands making the device future-ready.|16.94 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2S8X9C"/>
    <s v="Redmi Note 11 Pro + 5G (Stealth Black, 8GB RAM, 256GB Storage) | 67W Turbo Charge | 120Hz Super AMOLED Display | Additional Exchange Offers | Charger Included"/>
    <x v="55"/>
    <n v="22999"/>
    <n v="28999"/>
    <n v="0.21"/>
    <x v="0"/>
    <x v="14"/>
    <n v="25824"/>
    <n v="748870176"/>
    <x v="1"/>
    <n v="100713.59999999999"/>
    <x v="47"/>
    <x v="28"/>
    <s v="Superior performance with Snapdragon 695 5G. With 7 5G bands making the device future-ready.|16.94 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9V17S2BG"/>
    <s v="Boat Wave Lite Smartwatch with 1.69&quot; HD Display, Heart Rate &amp; SpO2 Level Monitor, Multiple Watch Faces, Activity Tracker, Multiple Sports Modes &amp; IP68 (Deep Blue)"/>
    <x v="3"/>
    <n v="1499"/>
    <n v="6990"/>
    <n v="0.79"/>
    <x v="1"/>
    <x v="14"/>
    <n v="21796"/>
    <n v="152354040"/>
    <x v="1"/>
    <n v="85004.4"/>
    <x v="34"/>
    <x v="1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BFJ9M3X"/>
    <s v="Redmi 11 Prime 5G (Meadow Green, 4GB RAM 64GB ROM) | Prime Design | MTK Dimensity 700 | 50 MP Dual Cam | 5000mAh | 7 Band 5G"/>
    <x v="55"/>
    <n v="13999"/>
    <n v="15999"/>
    <n v="0.13"/>
    <x v="0"/>
    <x v="14"/>
    <n v="2180"/>
    <n v="34877820"/>
    <x v="1"/>
    <n v="8502"/>
    <x v="32"/>
    <x v="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x v="3"/>
    <n v="1999"/>
    <n v="4999"/>
    <n v="0.6"/>
    <x v="1"/>
    <x v="14"/>
    <n v="7571"/>
    <n v="37847429"/>
    <x v="1"/>
    <n v="29526.899999999998"/>
    <x v="24"/>
    <x v="14"/>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V175NP7"/>
    <s v="Boat Wave Lite Smartwatch with 1.69 Inches(4.29 cm) HD Display, Heart Rate &amp; SpO2 Level Monitor, Multiple Watch Faces, Activity Tracker, Multiple Sports Modes &amp; IP68 (Scarlet Red)"/>
    <x v="3"/>
    <n v="1499"/>
    <n v="6990"/>
    <n v="0.79"/>
    <x v="1"/>
    <x v="14"/>
    <n v="21796"/>
    <n v="152354040"/>
    <x v="1"/>
    <n v="85004.4"/>
    <x v="34"/>
    <x v="1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NL4DCXK"/>
    <s v="Flix (Beetel) Bolt 2.4 12W Dual USB Smart Charger, Made in India, Bis Certified,Fast Charging Power Adaptor with 1 Meter USB to Type-C Cable for Cellular Phones (White)(Xwc-64D)"/>
    <x v="57"/>
    <n v="249"/>
    <n v="599"/>
    <n v="0.57999999999999996"/>
    <x v="1"/>
    <x v="14"/>
    <n v="2147"/>
    <n v="1286053"/>
    <x v="1"/>
    <n v="8373.2999999999993"/>
    <x v="13"/>
    <x v="4"/>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BFJLP21"/>
    <s v="Redmi 11 Prime 5G (Thunder Black, 4GB RAM, 64GB Storage) | Prime Design | MTK Dimensity 700 | 50 MP Dual Cam | 5000mAh | 7 Band 5G"/>
    <x v="55"/>
    <n v="13999"/>
    <n v="15999"/>
    <n v="0.13"/>
    <x v="0"/>
    <x v="14"/>
    <n v="2180"/>
    <n v="34877820"/>
    <x v="1"/>
    <n v="8502"/>
    <x v="32"/>
    <x v="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8H21B6V7"/>
    <s v="Nokia 150 (2020) (Cyan)"/>
    <x v="25"/>
    <n v="2599"/>
    <n v="2999"/>
    <n v="0.13"/>
    <x v="0"/>
    <x v="14"/>
    <n v="14266"/>
    <n v="42783734"/>
    <x v="1"/>
    <n v="55637.4"/>
    <x v="11"/>
    <x v="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XJ5LD6L"/>
    <s v="Samsung Galaxy M53 5G (Deep Ocean Blue, 6GB, 128GB Storage) | 108MP | sAmoled+ 120Hz | 12GB RAM with RAM Plus | Travel Adapter to be Purchased Separately"/>
    <x v="55"/>
    <n v="23999"/>
    <n v="32999"/>
    <n v="0.27"/>
    <x v="0"/>
    <x v="14"/>
    <n v="8866"/>
    <n v="292569134"/>
    <x v="1"/>
    <n v="34577.4"/>
    <x v="48"/>
    <x v="29"/>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8BCKN299"/>
    <s v="Sounce Gold Plated 3.5 mm Headphone Splitter for Computer 2 Male to 1 Female 3.5mm Headphone Mic Audio Y Splitter Cable Smartphone Headset to PC Adapter ‚Äì (Black,20 cm)"/>
    <x v="79"/>
    <n v="120"/>
    <n v="999"/>
    <n v="0.88"/>
    <x v="1"/>
    <x v="14"/>
    <n v="6491"/>
    <n v="6484509"/>
    <x v="1"/>
    <n v="25314.899999999998"/>
    <x v="6"/>
    <x v="4"/>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 cm5NUDRMA22BMJDGZVA"/>
    <s v="shaan bishwas,Anirvan Kule,Tannu Mahanand,Sunil Sharma,Anuja Lad,Sankar Agarwal,Amazon Customer,Jophin Joseph"/>
    <s v="RO163Q6WRVSZZ,R28DMP1E79OWIH,R2FJI6OH7CFVRL,R1CHL5MG2PHSFJ,R2T11MDT 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9T37CKQ5"/>
    <s v="FLiX USB Charger,Flix (Beetel) Bolt 2.4 Dual Poart,5V/2.4A/12W USB Wall ChargerFast Charging,Adapter For Android/Iphone 11/Xs/Xs Max/Xr/X/8/7/6/Plus,Ipad Pro/Air 2/Mini 3/4,Samsung S4/S5 &amp; More-Black"/>
    <x v="57"/>
    <n v="239"/>
    <n v="599"/>
    <n v="0.6"/>
    <x v="1"/>
    <x v="14"/>
    <n v="2147"/>
    <n v="1286053"/>
    <x v="1"/>
    <n v="8373.2999999999993"/>
    <x v="13"/>
    <x v="4"/>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NY6TRXG"/>
    <s v="POCO C31 (Royal Blue, 64 GB) (4 GB RAM)"/>
    <x v="55"/>
    <n v="8499"/>
    <n v="11999"/>
    <n v="0.28999999999999998"/>
    <x v="0"/>
    <x v="14"/>
    <n v="276"/>
    <n v="3311724"/>
    <x v="0"/>
    <n v="1076.3999999999999"/>
    <x v="35"/>
    <x v="22"/>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3ZNHTY"/>
    <s v="Boat Airdopes 141 Bluetooth Truly Wireless in Ear Earbuds with mic, 42H Playtime, Beast Mode(Low Latency Upto 80ms) for Gaming, ENx Tech, ASAP Charge, IWP, IPX4 Water Resistance (Bold Black)"/>
    <x v="19"/>
    <n v="1499"/>
    <n v="4490"/>
    <n v="0.67"/>
    <x v="1"/>
    <x v="14"/>
    <n v="136954"/>
    <n v="614923460"/>
    <x v="1"/>
    <n v="534120.6"/>
    <x v="36"/>
    <x v="1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7JQKQ91F"/>
    <s v="JBL C50HI, Wired in Ear Headphones with Mic, One Button Multi-Function Remote, Lightweight &amp; Comfortable fit (Black)"/>
    <x v="19"/>
    <n v="499"/>
    <n v="999"/>
    <n v="0.5"/>
    <x v="1"/>
    <x v="14"/>
    <n v="92995"/>
    <n v="92902005"/>
    <x v="1"/>
    <n v="362680.5"/>
    <x v="6"/>
    <x v="4"/>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Siri|Ultra Lightweight and Comfortable with 3 sizes of ear tips|High Fidelity Twin Cable|What's in the box : 1 pair JBL C50HI headphone, 3 sets of ear tips (S, M, L), 1 Warranty and safety card"/>
    <s v="AGBB4DAVTI36DUQN2NLQNXJLG37Q,AG5H3U5TC6HI 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TCN5VR9"/>
    <s v="Boult Audio BassBuds X1 in-Ear Wired Earphones with 10mm Extra Bass Driver and HD Sound with mic(Black)"/>
    <x v="19"/>
    <n v="329"/>
    <n v="999"/>
    <n v="0.67"/>
    <x v="1"/>
    <x v="14"/>
    <n v="77027"/>
    <n v="76949973"/>
    <x v="1"/>
    <n v="300405.3"/>
    <x v="6"/>
    <x v="4"/>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N1U9AJS"/>
    <s v="3M Scotch Double Sided Heavy Duty Tape(1m holds 4.5Kgs) for indoor hanging applications (Photo frames, Mirrors, Key Holders, Car Interiors, Extension Boards, Wall decoration, etc)(L: 3m, W: 24mm)"/>
    <x v="80"/>
    <n v="130"/>
    <n v="165"/>
    <n v="0.21"/>
    <x v="0"/>
    <x v="14"/>
    <n v="14778"/>
    <n v="2438370"/>
    <x v="1"/>
    <n v="57634.2"/>
    <x v="22"/>
    <x v="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 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B31BYXQQ"/>
    <s v="Boult Audio Airbass Z20 True Wireless, 40H Battery Life, Zen ENC Mic, Type-C Lightning BoultFast Charging (10Mins=100Mins), BoomX Tech Bass, ENC, IPX5 in Ear Earbuds with mic (Green)"/>
    <x v="19"/>
    <n v="1399"/>
    <n v="5499"/>
    <n v="0.75"/>
    <x v="1"/>
    <x v="14"/>
    <n v="9504"/>
    <n v="52262496"/>
    <x v="1"/>
    <n v="37065.599999999999"/>
    <x v="38"/>
    <x v="12"/>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 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LPJZSSW"/>
    <s v="DIGITEK¬Æ (DTR 260 GT) Gorilla Tripod/Mini 33 cm (13 Inch) Tripod for Mobile Phone with Phone Mount &amp; Remote, Flexible Gorilla Stand for DSLR &amp; Action Cameras"/>
    <x v="81"/>
    <n v="399"/>
    <n v="995"/>
    <n v="0.6"/>
    <x v="1"/>
    <x v="14"/>
    <n v="21372"/>
    <n v="21265140"/>
    <x v="1"/>
    <n v="83350.8"/>
    <x v="6"/>
    <x v="4"/>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phone holder is not stable  üõë NOT VALUE FOR üí∏üí∞,Good tripod for mobiles, cheap and beginner friendly.,Very good,Satisfactory"/>
    <s v="Review written on 09-12-2022It is a nice little tripod for your Phone/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B12K5BPM"/>
    <s v="ZEBRONICS Zeb-Astra 20 Wireless BT v5.0 Portable Speaker with 10W RMS Output, TWS, 10H Backup Approx, Built in Rechargeable Battery FM Radio, AUX, mSD, USB, Call Function and Dual 52mm Drivers Multi"/>
    <x v="64"/>
    <n v="1049"/>
    <n v="2299"/>
    <n v="0.54"/>
    <x v="1"/>
    <x v="14"/>
    <n v="1779"/>
    <n v="4089921"/>
    <x v="1"/>
    <n v="6938.0999999999995"/>
    <x v="25"/>
    <x v="0"/>
    <s v="TWS connection|BT v5.0/AUX/mSD/USB/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9Y5MP7C4"/>
    <s v="Noise Buds Vs104 Bluetooth Truly Wireless in Ear Earbuds with Mic, 30-Hours of Playtime, Instacharge, 13Mm Driver and Hyper Sync (Charcoal Black)"/>
    <x v="19"/>
    <n v="1299"/>
    <n v="3499"/>
    <n v="0.63"/>
    <x v="1"/>
    <x v="14"/>
    <n v="12452"/>
    <n v="43569548"/>
    <x v="1"/>
    <n v="48562.799999999996"/>
    <x v="7"/>
    <x v="5"/>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 cmOSINF7Z5TWDQPIJTI7LNA,AHQQ5CAMLDWCOYQLE46VT6DT7T6A"/>
    <s v="Achint,Anish,bhomick bhaskar,Sumit,Des Raj,Amazon Customer,Gursimranpallah,Amit Ahluwalia"/>
    <s v="R2XES5SVJG8YP1,R3ISE0B84H2FC4,R32PBSE5T01GP3,RF7XT25GUKMXL,R90ADLZBP2L4B,R1ININDVW54554,RSL20NEE3 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7YNTJ8ZM"/>
    <s v="Zebronics ZEB-COUNTY 3W Wireless Bluetooth Portable Speaker With Supporting Carry Handle, USB, SD Card, AUX, FM &amp; Call Function. (Green)"/>
    <x v="64"/>
    <n v="549"/>
    <n v="999"/>
    <n v="0.45"/>
    <x v="0"/>
    <x v="14"/>
    <n v="64705"/>
    <n v="64640295"/>
    <x v="1"/>
    <n v="252349.5"/>
    <x v="6"/>
    <x v="4"/>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Connector, so if you have a charger with data cable supporting ‚ÄúC‚Äù Type-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KR5P3YD"/>
    <s v="Zebronics Wired Keyboard and Mouse Combo with 104 Keys and a USB Mouse with 1200 DPI - JUDWAA 750"/>
    <x v="28"/>
    <n v="448"/>
    <n v="699"/>
    <n v="0.36"/>
    <x v="0"/>
    <x v="14"/>
    <n v="17348"/>
    <n v="12126252"/>
    <x v="1"/>
    <n v="67657.2"/>
    <x v="5"/>
    <x v="4"/>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6WMSCN3"/>
    <s v="Boat Airdopes 171 in Ear Bluetooth True Wireless Earbuds with Upto 13 Hours Battery, IPX4, Bluetooth v5.0, Dual Tone Finish with Mic (Mysterious Blue)"/>
    <x v="19"/>
    <n v="1199"/>
    <n v="5999"/>
    <n v="0.8"/>
    <x v="1"/>
    <x v="14"/>
    <n v="47521"/>
    <n v="285078479"/>
    <x v="1"/>
    <n v="185331.9"/>
    <x v="12"/>
    <x v="7"/>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9P18XVW6"/>
    <s v="Noise Pulse Buzz 1.69&quot; Bluetooth Calling Smart Watch with Call Function, 150 Watch Faces, 60 Sports Modes, Spo2 &amp; Heart Rate Monitoring, Calling Smart Watch for Men &amp; Women - Jet Black"/>
    <x v="3"/>
    <n v="2499"/>
    <n v="4999"/>
    <n v="0.5"/>
    <x v="1"/>
    <x v="14"/>
    <n v="7571"/>
    <n v="37847429"/>
    <x v="1"/>
    <n v="29526.899999999998"/>
    <x v="24"/>
    <x v="14"/>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B217Z5VK"/>
    <s v="Noise Buds VS402 Truly Wireless in Ear Earbuds, 35-Hours of Playtime, Instacharge, Quad Mic with ENC, Hyper Sync, Low Latency, 10mm Driver, Bluetooth v5.3 and Breathing LED Lights (Neon Black)"/>
    <x v="19"/>
    <n v="1799"/>
    <n v="3999"/>
    <n v="0.55000000000000004"/>
    <x v="1"/>
    <x v="14"/>
    <n v="3517"/>
    <n v="14064483"/>
    <x v="1"/>
    <n v="13716.3"/>
    <x v="15"/>
    <x v="9"/>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9Z28BQZT"/>
    <s v="AmazonBasics Multipurpose Foldable Laptop Table with Cup Holder, Brown"/>
    <x v="26"/>
    <n v="599"/>
    <n v="3999"/>
    <n v="0.85"/>
    <x v="1"/>
    <x v="14"/>
    <n v="1087"/>
    <n v="4346913"/>
    <x v="1"/>
    <n v="4239.3"/>
    <x v="15"/>
    <x v="9"/>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8SCCG9D4"/>
    <s v="JBL Commercial CSLM20B Auxiliary Omnidirectional Lavalier Microphone with Battery for Content Creation, Voiceover/Dubbing, Recording (Black,Small)"/>
    <x v="12"/>
    <n v="949"/>
    <n v="2000"/>
    <n v="0.53"/>
    <x v="1"/>
    <x v="14"/>
    <n v="14969"/>
    <n v="29938000"/>
    <x v="1"/>
    <n v="58379.1"/>
    <x v="4"/>
    <x v="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16XVRKZM"/>
    <s v="APC Back-UPS BX600C-IN 600VA/360W, 230V, UPS System, an Ideal Power Backup &amp; Protection for Home Office, Desktop PC &amp; Home Electronics"/>
    <x v="82"/>
    <n v="3299"/>
    <n v="4100"/>
    <n v="0.2"/>
    <x v="0"/>
    <x v="14"/>
    <n v="15783"/>
    <n v="64710300"/>
    <x v="1"/>
    <n v="61553.7"/>
    <x v="20"/>
    <x v="10"/>
    <s v="Compact Design Line Interactive UPS with Load Capacity of 360Watts/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 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7L3NDN24"/>
    <s v="ZEBRONICS Zeb-Fame 5watts 2.0 Multi Media Speakers with AUX, USB and Volume Control (Black)"/>
    <x v="83"/>
    <n v="499"/>
    <n v="799"/>
    <n v="0.38"/>
    <x v="0"/>
    <x v="14"/>
    <n v="6742"/>
    <n v="5386858"/>
    <x v="1"/>
    <n v="26293.8"/>
    <x v="5"/>
    <x v="4"/>
    <s v="Zeb-fame is a USB powered 2.0 speaker that supports an AUX input|The 2.0 speaker also comes with volume control and produces scintillating sound experience even while being compact|Drivers 5.2 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91JF2TFD"/>
    <s v="Boult Audio BassBuds Oak in-Ear Wired Earphones with 10mm Extra Bass Driver and HD Sound with mic(Brown)"/>
    <x v="19"/>
    <n v="499"/>
    <n v="1299"/>
    <n v="0.62"/>
    <x v="1"/>
    <x v="14"/>
    <n v="1173"/>
    <n v="1523727"/>
    <x v="1"/>
    <n v="4574.7"/>
    <x v="10"/>
    <x v="1"/>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F3PDDRF"/>
    <s v="Lapster USB 3.0 sata Cable for 2.5 inch SSD and HDD , USB 3.0 to SATA III Hard Driver Adapter , sata to USB Cable-(Blue)"/>
    <x v="84"/>
    <n v="349"/>
    <n v="999"/>
    <n v="0.65"/>
    <x v="1"/>
    <x v="14"/>
    <n v="817"/>
    <n v="816183"/>
    <x v="0"/>
    <n v="3186.2999999999997"/>
    <x v="6"/>
    <x v="4"/>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1.1|Universal Plug and Play, no drivers needed.sata cable for hard disk can carry and use this USB to sata adapter anywhere ?(This adapter not compatible with 3.5&quot; SSD &amp; HDD, Not support IDE interface!) Length: 9 inch (23 cm)|Indication: sata cable LED light indicates Power and Activity status. Red Light: Power status.|Compatibility : USB to SATA converter , sata cable supports Windows 98/XP/Vista/8/8.1, Linux , Mac OS X or above &amp; PS NOTE -NOT FOR DESKTOP PC HDD ** LAPTOP 2.5 Inch HDD/SSD only"/>
    <s v="AG726NQTX4GKLFNXFOAQBFA6JQGQ,AHAI3QJ4Q5GQAQRQTSJGPR3BBVYA,AETDBRTOHY56QNWI57VHDA2C57HQ,AGLQDF4STKEC43X7AGQ4HR6SFKFQ,AG4KWB76KAF53ROOZQ5NG4KEAUIQ,AF3G3VBMX7MF3ZNHNO4C737BYZVA,AFALR44LTLTN7PHHQNB7HJDZMEZA,AE5WPJODNCWCZ cm 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8FY4FG5X"/>
    <s v="Boult Audio Bass Buds Q2 Lightweight Stereo Wired Over Ear Headphones Set with Mic with Deep Bass, Comfortable Ear Cushions, &amp; Long Cord (Black)"/>
    <x v="85"/>
    <n v="649"/>
    <n v="2499"/>
    <n v="0.74"/>
    <x v="1"/>
    <x v="14"/>
    <n v="13049"/>
    <n v="32609451"/>
    <x v="1"/>
    <n v="50891.1"/>
    <x v="0"/>
    <x v="0"/>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9GBBJV72"/>
    <s v="HP 330 Wireless Black Keyboard and Mouse Set with Numeric Keypad, 2.4GHz Wireless Connection and 1600 DPI, USB Receiver, LED Indicators , Black(2V9E6AA)"/>
    <x v="28"/>
    <n v="1409"/>
    <n v="2199"/>
    <n v="0.36"/>
    <x v="0"/>
    <x v="14"/>
    <n v="427"/>
    <n v="938973"/>
    <x v="0"/>
    <n v="1665.3"/>
    <x v="4"/>
    <x v="0"/>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1JOFKL0A"/>
    <s v="Canon PIXMA E477 All-in-One Wireless Ink Efficient Colour Printer (White/Blue)"/>
    <x v="31"/>
    <n v="5299"/>
    <n v="6355"/>
    <n v="0.17"/>
    <x v="0"/>
    <x v="14"/>
    <n v="8280"/>
    <n v="52619400"/>
    <x v="1"/>
    <n v="32292"/>
    <x v="40"/>
    <x v="23"/>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 cm x 15.24 cm, 12.70 cm x17.78 cm, Envelopes (DL, COM10), Square (12.70 cm x 12.70 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8CZHGHKH"/>
    <s v="BESTOR¬Æ LCD Writing Tablet/pad 12 inches | Electronic Writing Scribble Board for Kids | Kids Learning Toy | Portable Ruff for LCD Paperless Memo Digital Tablet Notepad E-Writer/Writing/Drawing Pad Home/School/Office (Black)"/>
    <x v="29"/>
    <n v="499"/>
    <n v="1399"/>
    <n v="0.64"/>
    <x v="1"/>
    <x v="14"/>
    <n v="1462"/>
    <n v="2045338"/>
    <x v="1"/>
    <n v="5701.8"/>
    <x v="10"/>
    <x v="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7WMS7TWB"/>
    <s v="Pigeon by Stovekraft Amaze Plus Electric Kettle (14289) with Stainless Steel Body, 1.5 litre, used for boiling Water, making tea and coffee, instant noodles, soup etc. 1500 Watt (Silver)"/>
    <x v="68"/>
    <n v="649"/>
    <n v="1245"/>
    <n v="0.48"/>
    <x v="0"/>
    <x v="14"/>
    <n v="123365"/>
    <n v="153589425"/>
    <x v="1"/>
    <n v="481123.5"/>
    <x v="10"/>
    <x v="1"/>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7VQGVL68"/>
    <s v="Glun Multipurpose Portable Electronic Digital Weighing Scale Weight Machine (10 Kg - with Back Light)"/>
    <x v="48"/>
    <n v="293"/>
    <n v="499"/>
    <n v="0.41"/>
    <x v="0"/>
    <x v="14"/>
    <n v="44994"/>
    <n v="22452006"/>
    <x v="1"/>
    <n v="175476.6"/>
    <x v="13"/>
    <x v="2"/>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7VNFP3C2"/>
    <s v="Prestige 1.5 Litre Kettle 1500-watts, Red"/>
    <x v="68"/>
    <n v="749"/>
    <n v="1245"/>
    <n v="0.4"/>
    <x v="0"/>
    <x v="14"/>
    <n v="31783"/>
    <n v="39569835"/>
    <x v="1"/>
    <n v="123953.7"/>
    <x v="10"/>
    <x v="1"/>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x v="15"/>
    <n v="1399"/>
    <n v="1549"/>
    <n v="0.1"/>
    <x v="0"/>
    <x v="14"/>
    <n v="2602"/>
    <n v="4030498"/>
    <x v="1"/>
    <n v="10147.799999999999"/>
    <x v="1"/>
    <x v="3"/>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x v="68"/>
    <n v="749"/>
    <n v="1445"/>
    <n v="0.48"/>
    <x v="0"/>
    <x v="14"/>
    <n v="63350"/>
    <n v="91540750"/>
    <x v="1"/>
    <n v="247065"/>
    <x v="1"/>
    <x v="1"/>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7DGD4Z4C"/>
    <s v="Butterfly Jet Elite Mixer Grinder, 750W, 4 Jars (Grey)"/>
    <x v="22"/>
    <n v="3499"/>
    <n v="5795"/>
    <n v="0.4"/>
    <x v="0"/>
    <x v="14"/>
    <n v="25340"/>
    <n v="146845300"/>
    <x v="1"/>
    <n v="98826"/>
    <x v="49"/>
    <x v="7"/>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883KDSXC"/>
    <s v="USHA Armor AR1100WB 1100 W Dry Iron with Black Weilburger Soleplate (Purple)"/>
    <x v="41"/>
    <n v="599"/>
    <n v="990"/>
    <n v="0.39"/>
    <x v="0"/>
    <x v="14"/>
    <n v="16166"/>
    <n v="16004340"/>
    <x v="1"/>
    <n v="63047.4"/>
    <x v="6"/>
    <x v="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0V9NHDI4"/>
    <s v="Eureka Forbes Trendy Zip 1000 Watts powerful suction vacuum cleaner with resuable dust bag &amp; 5 accessories,1 year warrantycompact,light weight &amp; easy to use (Black)"/>
    <x v="86"/>
    <n v="2799"/>
    <n v="3799"/>
    <n v="0.26"/>
    <x v="0"/>
    <x v="14"/>
    <n v="32931"/>
    <n v="125104869"/>
    <x v="1"/>
    <n v="128430.9"/>
    <x v="42"/>
    <x v="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x v="68"/>
    <n v="899"/>
    <n v="1249"/>
    <n v="0.28000000000000003"/>
    <x v="0"/>
    <x v="14"/>
    <n v="17424"/>
    <n v="21762576"/>
    <x v="1"/>
    <n v="67953.599999999991"/>
    <x v="10"/>
    <x v="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1I1LDZGA"/>
    <s v="Pigeon Kessel Multipurpose Kettle (12173) 1.2 litres with Stainless Steel Body, used for boiling Water and milk, Tea, Coffee, Oats, Noodles, Soup etc. 600 Watt (Black &amp; Silver)"/>
    <x v="68"/>
    <n v="1499"/>
    <n v="1775"/>
    <n v="0.16"/>
    <x v="0"/>
    <x v="14"/>
    <n v="14667"/>
    <n v="26033925"/>
    <x v="1"/>
    <n v="57201.299999999996"/>
    <x v="8"/>
    <x v="3"/>
    <s v="Warranty: 1 year on product|Power: 600 watts ; Power: 230v,50HzAC ; Operating Mode: Corded|Includes: Kettle|360 degree swivel base|Cool touch handle and lid knob"/>
    <s v="AE7WYVO3LE7NWMHVORZVUYS55TJQ,AFMN7VI5JFZCWKPLS2N5LZNYAWOA,AGC774HH2OPQGNJEUGLITUQQVABQ,AFGHLIYZUGSZ226IRP5 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756K5DYZ"/>
    <s v="Prestige Iris 750 Watt Mixer Grinder with 3 Stainless Steel Jar + 1 Juicer Jar (White and Blue)"/>
    <x v="22"/>
    <n v="3249"/>
    <n v="6295"/>
    <n v="0.48"/>
    <x v="0"/>
    <x v="14"/>
    <n v="43070"/>
    <n v="271125650"/>
    <x v="1"/>
    <n v="167973"/>
    <x v="40"/>
    <x v="23"/>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6XMZV7RH"/>
    <s v="ATOM Selves-MH 200 GM Digital Pocket Scale"/>
    <x v="48"/>
    <n v="308"/>
    <n v="499"/>
    <n v="0.38"/>
    <x v="0"/>
    <x v="14"/>
    <n v="4584"/>
    <n v="2287416"/>
    <x v="1"/>
    <n v="17877.599999999999"/>
    <x v="13"/>
    <x v="2"/>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7WJXCTG9"/>
    <s v="Pigeon by Stovekraft Amaze Plus Electric Kettle (14313) with Stainless Steel Body, 1.8 litre, used for boiling Water, making tea and coffee, instant noodles, soup etc. 1500 Watt (Silver)"/>
    <x v="68"/>
    <n v="699"/>
    <n v="1345"/>
    <n v="0.48"/>
    <x v="0"/>
    <x v="14"/>
    <n v="8446"/>
    <n v="11359870"/>
    <x v="1"/>
    <n v="32939.4"/>
    <x v="10"/>
    <x v="1"/>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GLSKXS1"/>
    <s v="KENT 16026 Electric Kettle Stainless Steel 1.8 L | 1500W | Superfast Boiling | Auto Shut-Off | Boil Dry Protection | 360¬∞ Rotating Base | Water Level Indicator"/>
    <x v="23"/>
    <n v="1199"/>
    <n v="1950"/>
    <n v="0.39"/>
    <x v="0"/>
    <x v="14"/>
    <n v="2832"/>
    <n v="5522400"/>
    <x v="1"/>
    <n v="11044.8"/>
    <x v="3"/>
    <x v="3"/>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 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H3BXWTK"/>
    <s v="Venus Digital Kitchen Weighing Scale &amp; Food Weight Machine for Health, Fitness, Home Baking &amp; Cooking Scale, 2 Year Warranty &amp; Battery Included (Weighing Scale Without Bowl) Capacity 10 Kg, 1 Gm"/>
    <x v="48"/>
    <n v="599"/>
    <n v="2799"/>
    <n v="0.79"/>
    <x v="1"/>
    <x v="14"/>
    <n v="578"/>
    <n v="1617822"/>
    <x v="0"/>
    <n v="2254.1999999999998"/>
    <x v="16"/>
    <x v="6"/>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7RX42D3D"/>
    <s v="Tosaa T2STSR Sandwich Gas Toaster Regular (Black)"/>
    <x v="87"/>
    <n v="260"/>
    <n v="350"/>
    <n v="0.26"/>
    <x v="0"/>
    <x v="14"/>
    <n v="13127"/>
    <n v="4594450"/>
    <x v="1"/>
    <n v="51195.299999999996"/>
    <x v="2"/>
    <x v="2"/>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9SPTNG58"/>
    <s v="Crompton Sea Sapphira 1200 mm Ultra High Speed 3 Blade Ceiling Fan (Lustre Brown, Pack of 1)"/>
    <x v="88"/>
    <n v="1449"/>
    <n v="2349"/>
    <n v="0.38"/>
    <x v="0"/>
    <x v="14"/>
    <n v="9019"/>
    <n v="21185631"/>
    <x v="1"/>
    <n v="35174.1"/>
    <x v="25"/>
    <x v="0"/>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 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78HG2ZPS"/>
    <s v="Butterfly Smart Wet Grinder, 2L (White) with Coconut Scrapper Attachment, Output - 150 W, Input 260 W"/>
    <x v="51"/>
    <n v="3657.66"/>
    <n v="5156"/>
    <n v="0.28999999999999998"/>
    <x v="0"/>
    <x v="14"/>
    <n v="12837"/>
    <n v="66187572"/>
    <x v="1"/>
    <n v="50064.299999999996"/>
    <x v="41"/>
    <x v="1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YC8JHMB"/>
    <s v="Aquasure From Aquaguard Amaze RO+UV+MTDS,7L storage water purifier,suitable for borewell,tanker,municipal water (Grey) from Eureka Forbes"/>
    <x v="39"/>
    <n v="8199"/>
    <n v="16000"/>
    <n v="0.49"/>
    <x v="0"/>
    <x v="14"/>
    <n v="18497"/>
    <n v="295952000"/>
    <x v="1"/>
    <n v="72138.3"/>
    <x v="50"/>
    <x v="3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9SZ5TWHW"/>
    <s v="Swiss Military VC03 Wireless Car Vacuum Cleaner | Wireless Vacuum Cleaner for Home, Car, Living Room | Wireless Vacuum Cleaner Dust Collection/Lighting Car Pet Hair Vacuum with Powerful Motor"/>
    <x v="74"/>
    <n v="1547"/>
    <n v="2890"/>
    <n v="0.46"/>
    <x v="0"/>
    <x v="14"/>
    <n v="463"/>
    <n v="1338070"/>
    <x v="0"/>
    <n v="1805.7"/>
    <x v="11"/>
    <x v="6"/>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CKJJN8R"/>
    <s v="Hindware Atlantic Xceed 5L 3kW Instant Water Heater with Copper Heating Element and High Grade Stainless Steel Tank"/>
    <x v="21"/>
    <n v="3599"/>
    <n v="7290"/>
    <n v="0.51"/>
    <x v="1"/>
    <x v="14"/>
    <n v="942"/>
    <n v="6867180"/>
    <x v="0"/>
    <n v="3673.7999999999997"/>
    <x v="51"/>
    <x v="13"/>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x v="89"/>
    <n v="4799"/>
    <n v="5795"/>
    <n v="0.17"/>
    <x v="0"/>
    <x v="14"/>
    <n v="3815"/>
    <n v="22107925"/>
    <x v="1"/>
    <n v="14878.5"/>
    <x v="49"/>
    <x v="7"/>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W9BK4MD"/>
    <s v="Tom &amp; Jerry Folding Laundry Basket for Clothes with Lid &amp; Handle, Toys Organiser, 75 Litre, Green"/>
    <x v="50"/>
    <n v="351"/>
    <n v="899"/>
    <n v="0.61"/>
    <x v="1"/>
    <x v="14"/>
    <n v="296"/>
    <n v="266104"/>
    <x v="0"/>
    <n v="1154.3999999999999"/>
    <x v="6"/>
    <x v="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N3BFP4M"/>
    <s v="Bajaj New Shakti Neo Plus 15 Litre 4 Star Rated Storage Water Heater (Geyser) with Multiple Safety System, White"/>
    <x v="90"/>
    <n v="5499"/>
    <n v="11500"/>
    <n v="0.52"/>
    <x v="1"/>
    <x v="14"/>
    <n v="959"/>
    <n v="11028500"/>
    <x v="0"/>
    <n v="3740.1"/>
    <x v="52"/>
    <x v="22"/>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 cm8"/>
    <s v="House of Quirk Reusable Sticky Picker Cleaner Easy-Tear Sheets Travel Pet Hair Lint Rollers Brush (10 cm Sheet, Set of 3 Rolls, 180 Sheets, 60 Sheets Each roll Lint Roller Remover, Multicolour)"/>
    <x v="10"/>
    <n v="299"/>
    <n v="499"/>
    <n v="0.4"/>
    <x v="0"/>
    <x v="14"/>
    <n v="1015"/>
    <n v="506485"/>
    <x v="1"/>
    <n v="3958.5"/>
    <x v="13"/>
    <x v="2"/>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 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 cm8/ref=sr_1_292?qid=1672923606&amp;s=kitchen&amp;sr=1-292"/>
  </r>
  <r>
    <s v="B09KRHXTLN"/>
    <s v="Candes Gloster All in One Silent Blower Fan Room Heater Ideal for Small and Medium Area, 2000 Watts (White)"/>
    <x v="0"/>
    <n v="1069"/>
    <n v="1699"/>
    <n v="0.37"/>
    <x v="0"/>
    <x v="14"/>
    <n v="313"/>
    <n v="531787"/>
    <x v="0"/>
    <n v="1220.7"/>
    <x v="8"/>
    <x v="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 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7SLNG3LW"/>
    <s v="Inalsa Vacuum Cleaner Wet and Dry Micro WD10 with 3in1 Multifunction Wet/Dry/Blowing| 14KPA Suction and Impact Resistant Polymer Tank,(Yellow/Black)"/>
    <x v="71"/>
    <n v="3859"/>
    <n v="10295"/>
    <n v="0.63"/>
    <x v="1"/>
    <x v="14"/>
    <n v="8095"/>
    <n v="83338025"/>
    <x v="1"/>
    <n v="31570.5"/>
    <x v="53"/>
    <x v="31"/>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7ZJND9B9"/>
    <s v="ACTIVA 1200 MM HIGH SPEED 390 RPM BEE APPROVED 5 STAR RATED APSRA CEILING FAN BROWN 2 Years Warranty"/>
    <x v="88"/>
    <n v="1099"/>
    <n v="1990"/>
    <n v="0.45"/>
    <x v="0"/>
    <x v="14"/>
    <n v="5911"/>
    <n v="11762890"/>
    <x v="1"/>
    <n v="23052.899999999998"/>
    <x v="3"/>
    <x v="3"/>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1MDZV9C"/>
    <s v="INALSA Upright Vacuum Cleaner, 2-in-1,Handheld &amp; Stick for Home &amp; Office Use,800W- with 16KPA Strong Suction &amp; HEPA Filtration|0.8L Dust Tank|Includes Multiple Accessories,(Grey/Black)"/>
    <x v="74"/>
    <n v="2286"/>
    <n v="4495"/>
    <n v="0.49"/>
    <x v="0"/>
    <x v="14"/>
    <n v="326"/>
    <n v="1465370"/>
    <x v="0"/>
    <n v="1271.3999999999999"/>
    <x v="36"/>
    <x v="1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in-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5LPT5F4"/>
    <s v="Solidaire 550-Watt Mixer Grinder with 3 Jars (Black) (SLD-550-B)"/>
    <x v="22"/>
    <n v="1649"/>
    <n v="2800"/>
    <n v="0.41"/>
    <x v="0"/>
    <x v="14"/>
    <n v="2162"/>
    <n v="6053600"/>
    <x v="1"/>
    <n v="8431.7999999999993"/>
    <x v="11"/>
    <x v="6"/>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MQ9PDHR"/>
    <s v="SaiEllin Room Heater For Home 2000 Watts Room Heater For Bedroom | ISI Approved With 1 Year Warranty | For 250 Sq. Feet Blower Heater &amp; Room Heaters Home For Winters"/>
    <x v="0"/>
    <n v="979"/>
    <n v="1999"/>
    <n v="0.51"/>
    <x v="1"/>
    <x v="14"/>
    <n v="157"/>
    <n v="313843"/>
    <x v="0"/>
    <n v="612.29999999999995"/>
    <x v="3"/>
    <x v="3"/>
    <s v="Room Heater For Home is Meant for Spot Heating, Room Size: Upto 250 sq ft. 100% Pure Copper Wire Motor for long life|Heater for Home Ideal to be used a s Room Heater for Bedroom small/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x v="21"/>
    <n v="5365"/>
    <n v="7445"/>
    <n v="0.28000000000000003"/>
    <x v="0"/>
    <x v="14"/>
    <n v="3584"/>
    <n v="26682880"/>
    <x v="1"/>
    <n v="13977.6"/>
    <x v="54"/>
    <x v="13"/>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7BTLQ67"/>
    <s v="Orient Electric Aura Neo Instant 3L Water Heater (Geyser), 5-level Safety Shield, Stainless Steel Tank (White &amp; Turquoise)"/>
    <x v="21"/>
    <n v="2790"/>
    <n v="4890"/>
    <n v="0.43"/>
    <x v="0"/>
    <x v="14"/>
    <n v="588"/>
    <n v="2875320"/>
    <x v="0"/>
    <n v="2293.1999999999998"/>
    <x v="24"/>
    <x v="14"/>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TXCY3YK"/>
    <s v="Butterfly Hero Mixer Grinder, 500W, 3 Jars (Grey)"/>
    <x v="22"/>
    <n v="2237.81"/>
    <n v="3899"/>
    <n v="0.43"/>
    <x v="0"/>
    <x v="14"/>
    <n v="11004"/>
    <n v="42904596"/>
    <x v="1"/>
    <n v="42915.6"/>
    <x v="15"/>
    <x v="9"/>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8QHLXWV3"/>
    <s v="Kenstar 2400 Watts 9 Fins Oil Filled Radiator with PTC Fan Heater (BLACK GOLD)"/>
    <x v="0"/>
    <n v="6850"/>
    <n v="11990"/>
    <n v="0.43"/>
    <x v="0"/>
    <x v="14"/>
    <n v="144"/>
    <n v="1726560"/>
    <x v="0"/>
    <n v="561.6"/>
    <x v="35"/>
    <x v="22"/>
    <s v="Quick heating with PTC fan and Over heat protection|3 Heat setting 1000/1500/2500 Watt with additional 400 Watt (Heater+Fan)|High grade oil for long lasting and better heating efficiency|Large surface wave fin forFaster Heating; Castor Wheels for easy mobility and Rear Safety cover|Material Type: Plastic; Size Name: 48x25x63(Lwh)"/>
    <s v="AEGJT6ZZJCVJKSQZPBC 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BNDRK886"/>
    <s v="IONIX Activated Carbon Faucet Water Filters Universal Interface Home Kitchen Faucet Tap Water | Tap filter Multilayer | Clean Purifier Filter Cartridge Five Layer Water Filter-Pack of 1"/>
    <x v="5"/>
    <n v="185"/>
    <n v="599"/>
    <n v="0.69"/>
    <x v="1"/>
    <x v="14"/>
    <n v="1306"/>
    <n v="782294"/>
    <x v="1"/>
    <n v="5093.3999999999996"/>
    <x v="13"/>
    <x v="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 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JFR8H3Q"/>
    <s v="Ma cmillan Aquafresh 5 Micron PS-05 10&quot; in PP Spun Filter Candle Set for All Type RO Water Purifier 10 inch (4)"/>
    <x v="5"/>
    <n v="215"/>
    <n v="1499"/>
    <n v="0.86"/>
    <x v="1"/>
    <x v="14"/>
    <n v="1004"/>
    <n v="1504996"/>
    <x v="1"/>
    <n v="3915.6"/>
    <x v="1"/>
    <x v="1"/>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 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 cmillan-Aquafresh-Micron-Filter-Purifier/dp/B09JFR8H3Q/ref=sr_1_405?qid=1672923612&amp;s=kitchen&amp;sr=1-405"/>
  </r>
  <r>
    <s v="B0762HXMTF"/>
    <s v="KENT 11054 Alkaline Water Filter Pitcher 3.5 L | Chemical-Free Water with Balanced pH Levels 8.0 to 9.5 | Solves Acidity Issue | Equipped with Carbon and Sediment Filter - Grey"/>
    <x v="39"/>
    <n v="1799"/>
    <n v="1950"/>
    <n v="0.08"/>
    <x v="0"/>
    <x v="14"/>
    <n v="1888"/>
    <n v="3681600"/>
    <x v="1"/>
    <n v="7363.2"/>
    <x v="3"/>
    <x v="3"/>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9ZDVL7L8"/>
    <s v="TTK Prestige Limited Orion Mixer Grinder 500 Watts, 3 Jars (1200ml, 1000ml, 500ml) (Red)"/>
    <x v="22"/>
    <n v="2199"/>
    <n v="3895"/>
    <n v="0.44"/>
    <x v="0"/>
    <x v="14"/>
    <n v="1085"/>
    <n v="4226075"/>
    <x v="1"/>
    <n v="4231.5"/>
    <x v="15"/>
    <x v="9"/>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TQFFCG"/>
    <s v="FYA Handheld Vacuum Cleaner Cordless, Wireless Hand Vacuum&amp;Air Blower 2-in-1, Mini Portable Car Vacuum Cleaner with Powerful Suction, USB Rechargeable Vacuum for Pet Hair, Home and Car"/>
    <x v="74"/>
    <n v="2669"/>
    <n v="3199"/>
    <n v="0.17"/>
    <x v="0"/>
    <x v="14"/>
    <n v="260"/>
    <n v="831740"/>
    <x v="0"/>
    <n v="1014"/>
    <x v="21"/>
    <x v="5"/>
    <s v="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 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x v="87"/>
    <n v="929"/>
    <n v="1300"/>
    <n v="0.28999999999999998"/>
    <x v="0"/>
    <x v="14"/>
    <n v="1672"/>
    <n v="2173600"/>
    <x v="1"/>
    <n v="6520.8"/>
    <x v="10"/>
    <x v="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BHNHMR3H"/>
    <s v="LONAXA Mini Travel Rechargeable Fruit Juicer - USB Electric Fruit &amp; Vegetable Juice Blender/Grinder for Home and Office Use (Multicolor)‚Ä¶"/>
    <x v="4"/>
    <n v="499"/>
    <n v="1299"/>
    <n v="0.62"/>
    <x v="1"/>
    <x v="14"/>
    <n v="65"/>
    <n v="84435"/>
    <x v="0"/>
    <n v="253.5"/>
    <x v="10"/>
    <x v="1"/>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8YRMBK9R"/>
    <s v="Candes 10 Litre Perfecto 5 Star Rated Automatic Instant Storage Electric Water Heater with Special Metal Body Anti Rust Coating With Installation Kit, 2KW Geyser (Ivory)"/>
    <x v="90"/>
    <n v="3249"/>
    <n v="6299"/>
    <n v="0.48"/>
    <x v="0"/>
    <x v="14"/>
    <n v="2569"/>
    <n v="16182131"/>
    <x v="1"/>
    <n v="10019.1"/>
    <x v="40"/>
    <x v="23"/>
    <s v="Type: Storage; Capacity: 10 Litres; Wattage: 2000 Watts; Pressure: 6.5 Bars ; BEE Rating: 5 Star Rated Energy Efficient Geyser Inner Tank Material: Stainless Steel (SS) Tank with special Anti-Rust coating - 2X Corrosion Resistance; Outer Body Material: Metal (CRCA) Product Dimensions: 42 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81RLM75M"/>
    <s v="LACOPINE Mini Pocket Size Lint Roller (White)"/>
    <x v="10"/>
    <n v="369"/>
    <n v="599"/>
    <n v="0.38"/>
    <x v="0"/>
    <x v="14"/>
    <n v="82"/>
    <n v="49118"/>
    <x v="0"/>
    <n v="319.8"/>
    <x v="13"/>
    <x v="4"/>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x v="68"/>
    <n v="809"/>
    <n v="1950"/>
    <n v="0.59"/>
    <x v="1"/>
    <x v="14"/>
    <n v="710"/>
    <n v="1384500"/>
    <x v="0"/>
    <n v="2769"/>
    <x v="3"/>
    <x v="3"/>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8WWKM5HQ"/>
    <s v="Crompton Highspeed Markle Prime 1200 mm (48 inch) Anti-Dust Ceiling Fan with Energy Efficient 55W Motor (Burgundy)"/>
    <x v="88"/>
    <n v="2599"/>
    <n v="4780"/>
    <n v="0.46"/>
    <x v="0"/>
    <x v="14"/>
    <n v="898"/>
    <n v="4292440"/>
    <x v="0"/>
    <n v="3502.2"/>
    <x v="30"/>
    <x v="14"/>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x v="91"/>
    <n v="1199"/>
    <n v="2400"/>
    <n v="0.5"/>
    <x v="1"/>
    <x v="14"/>
    <n v="1202"/>
    <n v="2884800"/>
    <x v="1"/>
    <n v="4687.8"/>
    <x v="0"/>
    <x v="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HQL67D6"/>
    <s v="OFIXO Multi-Purpose Laptop Table/Study Table/Bed Table/Foldable and Portable Wooden/Writing Desk (Wooden)"/>
    <x v="26"/>
    <n v="599"/>
    <n v="599"/>
    <n v="0"/>
    <x v="0"/>
    <x v="15"/>
    <n v="26423"/>
    <n v="15827377"/>
    <x v="1"/>
    <n v="105692"/>
    <x v="13"/>
    <x v="4"/>
    <s v="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Äë- With scientific engineering design and curved sturdy edges makes this table very strong and durable.|CUP HOLDER &amp; TABLET SLOT„Äë- OFIXO lap desk is designed with a solid cup holder for possible cup tipping, avoiding soiling your bed or couch. The long slot on the lap desk serves as a holder for smartphone, tablet and pen, making the table helpful for work and entertainment.|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8NS6PVG"/>
    <s v="Ambrane Unbreakable 60W/3AFast Charging 1.5m Braided Type-C Cable for Smartphones, Tablets, Laptops &amp; other Type-C devices, PD Technology, 480Mbps Data Sync, Quick Charge 3.0 (RCT15A, Black)"/>
    <x v="7"/>
    <n v="199"/>
    <n v="349"/>
    <n v="0.43"/>
    <x v="0"/>
    <x v="15"/>
    <n v="43994"/>
    <n v="15353906"/>
    <x v="1"/>
    <n v="175976"/>
    <x v="2"/>
    <x v="2"/>
    <s v="Compatible with all Type-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82LZGK39"/>
    <s v="Ambrane Unbreakable 60W/3AFast Charging 1.5m Braided Micro USB Cable for Smartphones, Tablets, Laptops &amp; Other Micro USB Devices, 480Mbps Data Sync, Quick Charge 3.0 (R cm15, Black)"/>
    <x v="7"/>
    <n v="199"/>
    <n v="299"/>
    <n v="0.33"/>
    <x v="0"/>
    <x v="15"/>
    <n v="43994"/>
    <n v="13154206"/>
    <x v="1"/>
    <n v="175976"/>
    <x v="2"/>
    <x v="2"/>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SVT4B"/>
    <s v="Ambrane Unbreakable 60W/3AFast Charging 1.5m Braided Type-C to Type-C Cable for Smartphones, Tablets, Laptops &amp; Other Type-C Devices, PD Technology, 480Mbps Data Sync (RCTT15, Black)"/>
    <x v="7"/>
    <n v="249"/>
    <n v="399"/>
    <n v="0.38"/>
    <x v="0"/>
    <x v="15"/>
    <n v="43994"/>
    <n v="17553606"/>
    <x v="1"/>
    <n v="175976"/>
    <x v="2"/>
    <x v="2"/>
    <s v="Compatible with all Type-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9NHVCHS9"/>
    <s v="Flix Micro USB Cable For Smartphone (Black)"/>
    <x v="7"/>
    <n v="59"/>
    <n v="199"/>
    <n v="0.7"/>
    <x v="1"/>
    <x v="15"/>
    <n v="9378"/>
    <n v="1866222"/>
    <x v="1"/>
    <n v="37512"/>
    <x v="22"/>
    <x v="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 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4JNXNPV"/>
    <s v="Ambrane Unbreakable 3-in-1Fast Charging Braided Multipurpose Cable for Speaker with 2.1 A Speed - 1.25 meter, Black"/>
    <x v="7"/>
    <n v="299"/>
    <n v="399"/>
    <n v="0.25"/>
    <x v="0"/>
    <x v="15"/>
    <n v="2766"/>
    <n v="1103634"/>
    <x v="1"/>
    <n v="11064"/>
    <x v="2"/>
    <x v="2"/>
    <s v="Blazing Charging - All combined 3-in-1 cable supports fast charging with the speed 2.1A to all your gadgets including mobiles, tablets, speakers and much more.|Ultra Durable - The cable is crafted with braided wire giving you an extra tough braided cable with 10000+ bends lifespan cycle.|Universal Compatibility - The 3-in-1 cable gives you universal compatibility with its flexible and high-quality material that comes with a USB Type-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 cmM3VGK"/>
    <s v="Ambrane 60W/3A Type-CFast Charging Unbreakable 1.5m L Shaped Braided Cable, PD Technology, 480Mbps Data Transfer for Smartphones, Tablet, Laptops &amp; other Type-C devices (ABLC10, Black)"/>
    <x v="7"/>
    <n v="179"/>
    <n v="499"/>
    <n v="0.64"/>
    <x v="1"/>
    <x v="15"/>
    <n v="1934"/>
    <n v="965066"/>
    <x v="1"/>
    <n v="7736"/>
    <x v="13"/>
    <x v="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 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 cmM3VGK/ref=sr_1_35?qid=1672909125&amp;s=electronics&amp;sr=1-35"/>
  </r>
  <r>
    <s v="B09RZS1NQT"/>
    <s v="Sounce 65W OnePlus Dash Warp Charge Cable, 6.5A Type-C to USB C PD Data SyncFast Charging Cable Compatible with One Plus 8T/ 9/ 9R/ 9 pro/ 9RT/ 10R/ Nord &amp; for All Type-C Devices ‚Äì Red, 1 Meter"/>
    <x v="7"/>
    <n v="199"/>
    <n v="999"/>
    <n v="0.8"/>
    <x v="1"/>
    <x v="15"/>
    <n v="576"/>
    <n v="575424"/>
    <x v="0"/>
    <n v="2304"/>
    <x v="6"/>
    <x v="4"/>
    <s v="[USB C To USB C Cord 1M] With This 1 Meter USB CFast Charger Cable, You Can Enjoy Convenient Charging for Your USB C Laptops, Tablets, And Smartphones. Perfect For Used on Sofas, Beds, In the Car, And Other Places.|[6.5 Amp USB C Cable High-Speed Data and Charging] Our Type-C To Type-C Cable Perfect Match with All 60W 45W 30W 18W 15W USB-C Power Adapters, Support Pd 3.0 And Qc 3.0Fast Charge for Your Devices. Data Transfer Speed Is Up To 480Mbps Of USB 2.0. Note: Not Support Video Transfer.|[USB C To USB CFast Charging Cable 6Ft] This Newest USB C To C Cable Support Warp Charge For One plus 8T, One plus 9/9 Pro, Too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9NJN8L25"/>
    <s v="FLiX (Beetel USB to Micro USB PVC Data Sync &amp; 2AFast Charging Cable, Made in India, 480Mbps Data Sync, Solid Cable, 1 Meter Long USB Cable for Micro USB Devices (White)(XCD-M11)"/>
    <x v="7"/>
    <n v="59"/>
    <n v="199"/>
    <n v="0.7"/>
    <x v="1"/>
    <x v="15"/>
    <n v="9378"/>
    <n v="1866222"/>
    <x v="1"/>
    <n v="37512"/>
    <x v="22"/>
    <x v="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 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94GFWBH"/>
    <s v="Lapster 1.5 mtr USB 2.0 Type A Male to USB A Male Cable for computer and laptop"/>
    <x v="7"/>
    <n v="139"/>
    <n v="999"/>
    <n v="0.86"/>
    <x v="1"/>
    <x v="15"/>
    <n v="1313"/>
    <n v="1311687"/>
    <x v="1"/>
    <n v="5252"/>
    <x v="6"/>
    <x v="4"/>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 cmOQ,AHOURK4XKLPPC4VHEDJ25NP64NPQ,AFC5K7RQQYKFB5PV47KAX2CHVIIQ,AHEVOBT5PFXMIS5A7GAXRG52XARQ,AHNOMOD65QU6QKFP3AMH5QPGQO6A,AGN2VH6RTYG5 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 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8R69VDHT"/>
    <s v="Pinnaclz Original Combo of 2 Micro USBFast Charging Cable, USB Charging Cable for Data Transfer Perfect for Android Smart Phones White 1.2 Meter Made in India (Pack of 2)"/>
    <x v="7"/>
    <n v="115"/>
    <n v="499"/>
    <n v="0.77"/>
    <x v="1"/>
    <x v="15"/>
    <n v="7732"/>
    <n v="3858268"/>
    <x v="1"/>
    <n v="30928"/>
    <x v="13"/>
    <x v="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YLXYP7Y"/>
    <s v="Ambrane 60W/3AFast Charging Output Cable with Type-C to USB for Mobile, Neckband, True Wireless Earphone Charging, 480mbps Data Sync Speed, 1m Length (ACT - AZ10, Black)"/>
    <x v="7"/>
    <n v="179"/>
    <n v="399"/>
    <n v="0.55000000000000004"/>
    <x v="1"/>
    <x v="15"/>
    <n v="1423"/>
    <n v="567777"/>
    <x v="1"/>
    <n v="5692"/>
    <x v="2"/>
    <x v="2"/>
    <s v="Fast Charging Cable - The cable can support upto a charging speed of 3A making it the optimal cable for Quick Charge/Rapid Charge and Turbo Charge devices.|Reversible Connector ‚Äì It has reversible Type-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 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BCZCQTJX"/>
    <s v="Firestick Remote"/>
    <x v="6"/>
    <n v="1434"/>
    <n v="3999"/>
    <n v="0.64"/>
    <x v="1"/>
    <x v="15"/>
    <n v="32"/>
    <n v="127968"/>
    <x v="0"/>
    <n v="128"/>
    <x v="15"/>
    <x v="9"/>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 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9NKZXMWJ"/>
    <s v="Flix (Beetel) USB To Type-C Pvc Data Sync And 2A 480Mbps Data Sync, ToughFast Charging Long Cable For USB Type-C Devices, Charging Adapter (White, 1 Meter) - Xcd-C12"/>
    <x v="7"/>
    <n v="139"/>
    <n v="249"/>
    <n v="0.44"/>
    <x v="0"/>
    <x v="15"/>
    <n v="9378"/>
    <n v="2335122"/>
    <x v="1"/>
    <n v="37512"/>
    <x v="2"/>
    <x v="2"/>
    <s v="Durable Pvc Outer Exterior: Pvc Cables Are Versatile, High In Tensile Strength, Flexible, And Good Conductors|Flix C12 Data And Charging Cable Is Equipped With A Type-C USB Port, The Cable Supports Up To 2.4Amps Of Power Output For Powering And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 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7DL1KC3H"/>
    <s v="Isoelite Remote Compatible for Samsung LED/LCD Remote Control Works with All Samsung LED/LCD TV Model No :- BN59-607A (Please Match The Image with Your Old Remote)"/>
    <x v="6"/>
    <n v="299"/>
    <n v="899"/>
    <n v="0.67"/>
    <x v="1"/>
    <x v="15"/>
    <n v="1588"/>
    <n v="1427612"/>
    <x v="1"/>
    <n v="6352"/>
    <x v="6"/>
    <x v="4"/>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4G2MWSB"/>
    <s v="Lapster 5 pin mini USB cable, USB b cable,camera cable USB2.0 for External HDDS/Card Readers/Camera etc."/>
    <x v="7"/>
    <n v="149"/>
    <n v="999"/>
    <n v="0.85"/>
    <x v="1"/>
    <x v="15"/>
    <n v="1313"/>
    <n v="1311687"/>
    <x v="1"/>
    <n v="5252"/>
    <x v="6"/>
    <x v="4"/>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 cmOQ,AHOURK4XKLPPC4VHEDJ25NP64NPQ,AFC5K7RQQYKFB5PV47KAX2CHVIIQ,AHEVOBT5PFXMIS5A7GAXRG52XARQ,AHNOMOD65QU6QKFP3AMH5QPGQO6A,AGN2VH6RTYG5 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 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8L4SBJRY"/>
    <s v="Saifsmart Outlet Wall Mount Hanger Holder for Dot 3rd Gen, Compact Bracket Case Plug and Built-in Cable Management for Kitchen Bathroom, Bedroom (Black)"/>
    <x v="92"/>
    <n v="349"/>
    <n v="1299"/>
    <n v="0.73"/>
    <x v="1"/>
    <x v="15"/>
    <n v="3295"/>
    <n v="4280205"/>
    <x v="1"/>
    <n v="13180"/>
    <x v="10"/>
    <x v="1"/>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7KSB1MLX"/>
    <s v="AmazonBasics Digital Optical Coax to Analog RCA Audio Converter Adapter with Fiber Cable"/>
    <x v="93"/>
    <n v="1089"/>
    <n v="1600"/>
    <n v="0.32"/>
    <x v="0"/>
    <x v="15"/>
    <n v="3565"/>
    <n v="5704000"/>
    <x v="1"/>
    <n v="14260"/>
    <x v="8"/>
    <x v="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 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R69WBN7"/>
    <s v="Pinnaclz Original Combo of 2 USB Type-CFast Charging Cable, USB C Data Cable for Charging and Data Transfer Smart Phones White 1.2 Meter Made in India (Pack of 2)"/>
    <x v="7"/>
    <n v="149"/>
    <n v="499"/>
    <n v="0.7"/>
    <x v="1"/>
    <x v="15"/>
    <n v="7732"/>
    <n v="3858268"/>
    <x v="1"/>
    <n v="30928"/>
    <x v="13"/>
    <x v="2"/>
    <s v="[SYNC &amp; CHARGE] : Ideal for charging and powering USB Type-C enabled devices, as well as syncing data, photos and music.|[REVERSIBLE] : Easily insert the Type-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9JKNF147"/>
    <s v="Electvision Remote Control Compatible with Kodak/Thomson Smart led tv (Without Voice) Before Placing Order for verification Contact Our coustmer Care 7738090464"/>
    <x v="6"/>
    <n v="339"/>
    <n v="1999"/>
    <n v="0.83"/>
    <x v="1"/>
    <x v="15"/>
    <n v="343"/>
    <n v="685657"/>
    <x v="0"/>
    <n v="1372"/>
    <x v="3"/>
    <x v="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9PNR6F8Q"/>
    <s v="realme 10WFast Charging Micro-USB Cable (Braided, Black)"/>
    <x v="7"/>
    <n v="249"/>
    <n v="399"/>
    <n v="0.38"/>
    <x v="0"/>
    <x v="15"/>
    <n v="6558"/>
    <n v="2616642"/>
    <x v="1"/>
    <n v="26232"/>
    <x v="2"/>
    <x v="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9YLYB9PB"/>
    <s v="Ambrane 60W/3AFast Charging Output Cable with Micro to USB for Mobile, Neckband, True Wireless Earphone Charging, 480mbps Data Sync Speed, 1m Length (A cm - AZ1, Black)"/>
    <x v="7"/>
    <n v="149"/>
    <n v="399"/>
    <n v="0.63"/>
    <x v="1"/>
    <x v="15"/>
    <n v="1423"/>
    <n v="567777"/>
    <x v="1"/>
    <n v="5692"/>
    <x v="2"/>
    <x v="2"/>
    <s v="Fast Charging Cable - The cable can support upto a charging speed of 3A making it the optimal for Quick Charge/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 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 cm/dp/B09YLYB9PB/ref=sr_1_192?qid=1672909133&amp;s=electronics&amp;sr=1-192"/>
  </r>
  <r>
    <s v="B0B3N8VG24"/>
    <s v="FLiX (Beetel USB to Type-C PVC Data Sync &amp; 15W(3A) TPEFast Charging Cable, Made in India, 480Mbps Data Sync, 1 Meter Long cable for all Andriod &amp; all Type-C Devices (Black)(XCD - FPC02)"/>
    <x v="7"/>
    <n v="88"/>
    <n v="299"/>
    <n v="0.71"/>
    <x v="1"/>
    <x v="15"/>
    <n v="9378"/>
    <n v="2804022"/>
    <x v="1"/>
    <n v="37512"/>
    <x v="2"/>
    <x v="2"/>
    <s v="FLiX Flow Type-C cable offers universal compatibility as it is compatible with most android smartphones, tablets, PC peripherals, Bluetooth speakers, power banks, game consoles &amp; all Type-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C port. Core : Tinned Copper"/>
    <s v="AHIKJUDTVJ4T6DV6IUGFYZ5LXMPA,AE55KTFVNXYFD5FPYWP2OUPEYNPQ,AEBWA5I4QFCA3P3OBEPMELBGN4GQ,AHMGAC6QM62UXNEOCZIHLHSXPP2Q,AFHROSCGIXUPV3FYQ7H5QOD46Q7Q,AEAMIR3 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MQXNFB"/>
    <s v="FLiX (Beetel Flow USB to Micro USB PVC Data Sync &amp; 12W(2.4A)Fast Charging Cable,Made in India,480Mbps Data Sync,Solid Cable,1 Meter Long cable for all Andriod &amp; Micro USB Devices (Black)(XCD-FPM01)"/>
    <x v="7"/>
    <n v="57.89"/>
    <n v="199"/>
    <n v="0.71"/>
    <x v="1"/>
    <x v="15"/>
    <n v="9378"/>
    <n v="1866222"/>
    <x v="1"/>
    <n v="37512"/>
    <x v="22"/>
    <x v="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 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P9RYPLR"/>
    <s v="FLiX (Beetel) USB to iPhone Lightning Textured Pattern Data Sync &amp; 2AFast Charging Cable, Made in India, 480Mbps Data Sync, Tough Cable, 1 Meter Long USB Cable for Apple Devices (Black)(XCD-L102)"/>
    <x v="7"/>
    <n v="129"/>
    <n v="249"/>
    <n v="0.48"/>
    <x v="0"/>
    <x v="15"/>
    <n v="9378"/>
    <n v="2335122"/>
    <x v="1"/>
    <n v="37512"/>
    <x v="2"/>
    <x v="2"/>
    <s v="TPE material|Output port, 1 meter USB cable length|Customer care number: 1800-102-2700 for product related queries"/>
    <s v="AHIKJUDTVJ4T6DV6IUGFYZ5LXMPA,AE55KTFVNXYFD5FPYWP2OUPEYNPQ,AEBWA5I4QFCA3P3OBEPMELBGN4GQ,AHMGAC6QM62UXNEOCZIHLHSXPP2Q,AFHROSCGIXUPV3FYQ7H5QOD46Q7Q,AEAMIR3 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9C635BMM"/>
    <s v="Cotbolt Silicone Case Cover Compatible for Samsung BN59-01312A QLED 8K 4K Smart TV Remote Shockproof Protective Remote Cover (Black)"/>
    <x v="6"/>
    <n v="349"/>
    <n v="999"/>
    <n v="0.65"/>
    <x v="1"/>
    <x v="15"/>
    <n v="839"/>
    <n v="838161"/>
    <x v="0"/>
    <n v="3356"/>
    <x v="6"/>
    <x v="4"/>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RGLI0ZS"/>
    <s v="Amkette 30 Pin to USB Charging &amp; Data Sync Cable for iPhone 3G/3GS/4/4s/iPad 1/2/3, iPod Nano 5th/6th Gen and iPod Touch 3rd/4th Gen -1.5m (Black)"/>
    <x v="7"/>
    <n v="449"/>
    <n v="599"/>
    <n v="0.25"/>
    <x v="0"/>
    <x v="15"/>
    <n v="3231"/>
    <n v="1935369"/>
    <x v="1"/>
    <n v="12924"/>
    <x v="13"/>
    <x v="4"/>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BLV1GNLN"/>
    <s v="WZATCO Pixel | Portable LED Projector | Native 720p with Full HD 1080P Support | 2000 Lumens (200 ANSI) | 176&quot; Large Screen | Projector for Home and Outdoor | Compatible with TV Stick, PC, PS4"/>
    <x v="77"/>
    <n v="6490"/>
    <n v="9990"/>
    <n v="0.35"/>
    <x v="0"/>
    <x v="15"/>
    <n v="27"/>
    <n v="269730"/>
    <x v="0"/>
    <n v="108"/>
    <x v="28"/>
    <x v="1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DCVRW98"/>
    <s v="SoniVision SA-D10 SA-D100 SA-D40 Home Theater Systems Remote Compatible with Sony RM-ANU156"/>
    <x v="6"/>
    <n v="209"/>
    <n v="499"/>
    <n v="0.57999999999999996"/>
    <x v="1"/>
    <x v="15"/>
    <n v="479"/>
    <n v="239021"/>
    <x v="0"/>
    <n v="1916"/>
    <x v="13"/>
    <x v="2"/>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B5F3YZY4"/>
    <s v="Wayona 3in1 Nylon Braided 66W USBFast Charging Cable with Type-C, Lightening and Micro USB Port, Compatible with iPhone, iPad, Samsung Galaxy, OnePlus, Mi, Oppo, Vivo, iQOO, Xiaomi (1M, Black)"/>
    <x v="7"/>
    <n v="449"/>
    <n v="1099"/>
    <n v="0.59"/>
    <x v="1"/>
    <x v="15"/>
    <n v="242"/>
    <n v="265958"/>
    <x v="0"/>
    <n v="968"/>
    <x v="9"/>
    <x v="1"/>
    <s v="[3-in-1Fast Charging Cable] : 3-in-1 Multi Charging Cable Design, with Lightning, Type-C, Micro USB connectors built-in. Compatible with most of the phones, one cable meets your three different demands. You can charge multiple devices at the same time.|[Important Note] : Please use at least 3A or above USB power adapter when charging multiple devices at same time,Fast Charging speed depends on your device and wall charger. Only Type-C Port supports data transfer, 480mbps.|[Fast Charge and Data Sync] : Charge faster than most standard cables. Cable supports upto 66W with rapid charging, stable current protection. The maximum total output current can be up to 6A. Also supports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in-1 Nylon Braided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Fast Chargering Cord,Data Sync Transfer for 13/12/11 Pro Max Xs X XR 8 7 6 5 5s iPad iPod More Model Cell Phone Cables"/>
    <x v="7"/>
    <n v="254"/>
    <n v="799"/>
    <n v="0.68"/>
    <x v="1"/>
    <x v="15"/>
    <n v="2905"/>
    <n v="2321095"/>
    <x v="1"/>
    <n v="11620"/>
    <x v="5"/>
    <x v="4"/>
    <s v="Internationally Certified Materials And Exquisite Design Safe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 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9YLX91QR"/>
    <s v="Ambrane 60W/3AFast Charging Output Cable with Type-C to USB for Mobile, Neckband, True Wireless Earphone Charging, 480mbps Data Sync Speed, 1m Length (ACT - AZ10, White)"/>
    <x v="7"/>
    <n v="179"/>
    <n v="399"/>
    <n v="0.55000000000000004"/>
    <x v="1"/>
    <x v="15"/>
    <n v="1423"/>
    <n v="567777"/>
    <x v="1"/>
    <n v="5692"/>
    <x v="2"/>
    <x v="2"/>
    <s v="Fast Charging Cable - The cable can support upto a charging speed of 3A making it the optimal cable for Quick Charge/Rapid Charge and Turbo Charge devices.|Reversible Connector ‚Äì It has reversible Type-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 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758F7KK7"/>
    <s v="Caprigo Heavy Duty TV Wall Mount Bracket for 14 to 32 Inch LED/HD/Smart TV‚Äôs, Universal Fixed TV Wall Mount Stand (M452)"/>
    <x v="36"/>
    <n v="399"/>
    <n v="999"/>
    <n v="0.6"/>
    <x v="1"/>
    <x v="15"/>
    <n v="1236"/>
    <n v="1234764"/>
    <x v="1"/>
    <n v="4944"/>
    <x v="6"/>
    <x v="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electronic/light store"/>
    <s v="https://m.media-amazon.com/images/I/41js3ITzVHL._SY300_SX300_QL70_FMwebp_.jpg"/>
    <s v="https://www.amazon.in/Maxicom-B-28-Universal-Bracket-inches/dp/B0758F7KK7/ref=sr_1_274?qid=1672909138&amp;s=electronics&amp;sr=1-274"/>
  </r>
  <r>
    <s v="B08N1WL9XW"/>
    <s v="FLiX (Beetel) 3in1 (Type-C|Micro|Iphone Lightening) Textured Pattern 3AFast Charging Cable with QC &amp; PD Support for Type-C,Micro USB &amp; Lightning Iphone Cable,Made in India,1.5 Meter Long Cable(T101)"/>
    <x v="7"/>
    <n v="182"/>
    <n v="599"/>
    <n v="0.7"/>
    <x v="1"/>
    <x v="15"/>
    <n v="9378"/>
    <n v="5617422"/>
    <x v="1"/>
    <n v="37512"/>
    <x v="13"/>
    <x v="4"/>
    <s v="Proudly Made In India|Blazing Charging - All combined 3-in-1 cable supports fast charging with the speed 3A to all your gadgets including mobiles, tablets, speakers and much more.|Ultra Durable - The cable is crafted with braided wire giving you an extra tough braided cable with 10000+ bends lifespan cycle|Universal Compatibility - The 3-in-1 cable gives you universal compatibility with its flexible and high-quality material that comes with a USB Type-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 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978V2CP6"/>
    <s v="Cubetek 3-in-1 LCD Display V5.0 Bluetooth Transmitter Receiver, Bypass Audio Adapter with Aux, Optical, Dual Link Support for TV, Home Stereo, PC, Headphones, Speakers, Model: CB-BT27"/>
    <x v="94"/>
    <n v="1990"/>
    <n v="3100"/>
    <n v="0.36"/>
    <x v="0"/>
    <x v="15"/>
    <n v="897"/>
    <n v="2780700"/>
    <x v="0"/>
    <n v="3588"/>
    <x v="21"/>
    <x v="5"/>
    <s v="3-in-1 V5.0 BLUETOOTH AUDIO ADAPTER: It has 3 modes (TX, RX and Bypass). TX transmits audio from your TV/computer to your Bluetooth headphones/speakers; RX mode for receiving Audio from your cellphone to home Stereos; Bypass mode can connect Tv/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8PZ6HZLT"/>
    <s v="VW 80 cm (32 inches) HD Ready Android Smart LED TV VW32PRO (Black)"/>
    <x v="16"/>
    <n v="8999"/>
    <n v="18999"/>
    <n v="0.53"/>
    <x v="1"/>
    <x v="15"/>
    <n v="6347"/>
    <n v="120586653"/>
    <x v="1"/>
    <n v="25388"/>
    <x v="43"/>
    <x v="24"/>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 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B7B9V9QP"/>
    <s v="VU 108 cm (43 inches) Premium Series Full HD Smart LED TV 43GA (Black)"/>
    <x v="16"/>
    <n v="18999"/>
    <n v="35000"/>
    <n v="0.46"/>
    <x v="0"/>
    <x v="15"/>
    <n v="1001"/>
    <n v="35035000"/>
    <x v="1"/>
    <n v="4004"/>
    <x v="55"/>
    <x v="32"/>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9HN7LD5L"/>
    <s v="PROLEGEND¬Æ PL-T002 Universal TV Stand Table Top for Most 22 to 65 inch LCD Flat Screen TV, VESA up to 800 by 400mm"/>
    <x v="36"/>
    <n v="1850"/>
    <n v="4500"/>
    <n v="0.59"/>
    <x v="1"/>
    <x v="15"/>
    <n v="184"/>
    <n v="828000"/>
    <x v="0"/>
    <n v="736"/>
    <x v="36"/>
    <x v="14"/>
    <s v="TV LEG„Äë--The universal tv stand base fits most 32 37 40 42 47 50 55 inch LCD LED Plasma Oled QLED 4K Smart flat/curved screen TVs with mounting holes on the back of your TV from 200x100mm up to 800x400mm.|LOADING CAPACITY„Äë--Heavy Duty Sturdy steel design make the tabletop tv leg base load capacity up to 88 lbs. Furthermore, it offers a stylish look to suit any decor, with sharp angles and a black matte finish.|ADJUSTABLE HEIGHT„Äë-- This tv base stand can adjust your TV heght from 20.2&quot; to 22.5&quot; makes your TV always at eye level for better view.|NO SCRATCH&amp;ANTI-SLIP„Äë--It's great the tv replacement stand comes with soft pad on the bottom to protect the furniture from being scratched and protect your TV from slipping|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8G1RW2Q3"/>
    <s v="EYNK Extra Long Micro USBFast Charging USB Cable | Micro USB Data Cable | QuickFast Charging Cable | Charger Sync Cable | High Speed Transfer Android Smartphones V8 Cable (2.4 Amp, 3m,) (White)"/>
    <x v="7"/>
    <n v="299"/>
    <n v="799"/>
    <n v="0.63"/>
    <x v="1"/>
    <x v="15"/>
    <n v="151"/>
    <n v="120649"/>
    <x v="0"/>
    <n v="604"/>
    <x v="5"/>
    <x v="4"/>
    <s v="Micro-USB to USB Cable: Simply plug it in to rapidly charge and sync all devices with a Micro- USB port simultaneously|COMPATIBLE WITH: Most Android and Windows phones, tablets and many other devices including Samsung galaxy s7 s6 s5/HTC/Motorola/Nokia/LG/Sony/OnePlus/Blackberry/PS4/Kindle/Xbox/PS Vita/GPS devices/battery packs/bluetooth speakers/wireless keyboards/cameras/camcorders/games consoles/hard drives/e-readers/printers|Supports up to 480 mbps data transmission speed|Made in India -01 Pcs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7VJ9ZTXS"/>
    <s v="Aine HDMI Male to VGA Female Video Converter Adapter Cable (Black)"/>
    <x v="44"/>
    <n v="299"/>
    <n v="599"/>
    <n v="0.5"/>
    <x v="1"/>
    <x v="15"/>
    <n v="171"/>
    <n v="102429"/>
    <x v="0"/>
    <n v="684"/>
    <x v="13"/>
    <x v="4"/>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 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BBN4DZBD"/>
    <s v="Redmi A1 (Light Blue, 2GB RAM, 32GB Storage) | Segment Best AI Dual Cam | 5000mAh Battery | Leather Texture Design | Android 12"/>
    <x v="55"/>
    <n v="6499"/>
    <n v="8999"/>
    <n v="0.28000000000000003"/>
    <x v="0"/>
    <x v="15"/>
    <n v="7807"/>
    <n v="70255193"/>
    <x v="1"/>
    <n v="31228"/>
    <x v="27"/>
    <x v="16"/>
    <s v="Display: 16.56 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s v="Redmi A1 (Black, 2GB RAM, 32GB Storage) | Segment Best AI Dual Cam | 5000mAh Battery | Leather Texture Design | Android 12"/>
    <x v="55"/>
    <n v="6499"/>
    <n v="8999"/>
    <n v="0.28000000000000003"/>
    <x v="0"/>
    <x v="15"/>
    <n v="7807"/>
    <n v="70255193"/>
    <x v="1"/>
    <n v="31228"/>
    <x v="27"/>
    <x v="16"/>
    <s v="Display: 16.56 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55"/>
    <n v="6499"/>
    <n v="8999"/>
    <n v="0.28000000000000003"/>
    <x v="0"/>
    <x v="15"/>
    <n v="7807"/>
    <n v="70255193"/>
    <x v="1"/>
    <n v="31228"/>
    <x v="27"/>
    <x v="16"/>
    <s v="Display: 16.56 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9V2Q4QVQ"/>
    <s v="Nokia 105 Single SIM, Keypad Mobile Phone with Wireless FM Radio | Charcoal"/>
    <x v="25"/>
    <n v="1299"/>
    <n v="1599"/>
    <n v="0.19"/>
    <x v="0"/>
    <x v="15"/>
    <n v="128311"/>
    <n v="205169289"/>
    <x v="1"/>
    <n v="513244"/>
    <x v="1"/>
    <x v="3"/>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 cmNJKBCNT57DVFA,AFPBMRYRSMD3PP3CBKLFF7EKOCXA"/>
    <s v="virender malhotra,Vikas kabra,Das,Naveen,Amazon Customer,Adv. Manish kotwani,Vinod Jadhao,Priti tijare"/>
    <s v="R1BFOK13WV2QLM,R3H97FN1H50F7F,R1IY2IDRUJX5O5,R1N5UJPJ5YGBU5,R3BZ3W2KH0X1DQ,R3GPO2WYK6ABG,R 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XB8GFBQ"/>
    <s v="Redmi 10A (Charcoal Black, 4GB RAM, 64GB Storage) | 2 Ghz Octa Core Helio G25 | 5000 mAh Battery | Finger Print Sensor | Upto 5GB RAM with RAM Booster"/>
    <x v="55"/>
    <n v="8999"/>
    <n v="11999"/>
    <n v="0.25"/>
    <x v="0"/>
    <x v="15"/>
    <n v="12796"/>
    <n v="153539204"/>
    <x v="1"/>
    <n v="51184"/>
    <x v="35"/>
    <x v="2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Fast Car Charger Adapter - Compatible with All Smartphones &amp; Tablets (Black)"/>
    <x v="95"/>
    <n v="349"/>
    <n v="1299"/>
    <n v="0.73"/>
    <x v="1"/>
    <x v="15"/>
    <n v="14282"/>
    <n v="18552318"/>
    <x v="1"/>
    <n v="57128"/>
    <x v="10"/>
    <x v="1"/>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C and 2 Regular Ports for Charging with Good Speed and Also Looks Good,While it's priced very economical the built quality could have been better given the brand"/>
    <s v="https://m.media-amazon.com/images/I/41LZP1 cmYRL._SX300_SY300_QL70_ML2_.jpg"/>
    <s v="https://www.amazon.in/PTron-Bullet-Pro-Lightweight-Smartphones/dp/B07WG8PDCW/ref=sr_1_20?qid=1672895748&amp;s=electronics&amp;sr=1-20"/>
  </r>
  <r>
    <s v="B09NVPSCQT"/>
    <s v="Noise ColorFit Pulse Grand Smart Watch with 1.69&quot;(4.29 cm) HD Display, 60 Sports Modes, 150 Watch Faces,Fast Charge, Spo2, Stress, Sleep, Heart Rate Monitoring &amp; IP68 Waterproof (Jet Black)"/>
    <x v="3"/>
    <n v="1599"/>
    <n v="3999"/>
    <n v="0.6"/>
    <x v="1"/>
    <x v="15"/>
    <n v="30254"/>
    <n v="120985746"/>
    <x v="1"/>
    <n v="121016"/>
    <x v="15"/>
    <x v="9"/>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7WGMMQGP"/>
    <s v="iQOO vivo Z6 5G (Chromatic Blue, 6GB RAM, 128GB Storage) | Snapdragon 695-6nm Processor | 120Hz FHD+ Display | 5000mAh Battery"/>
    <x v="55"/>
    <n v="16499"/>
    <n v="20999"/>
    <n v="0.21"/>
    <x v="0"/>
    <x v="15"/>
    <n v="21350"/>
    <n v="448328650"/>
    <x v="1"/>
    <n v="85400"/>
    <x v="56"/>
    <x v="3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9XB7DPW1"/>
    <s v="Redmi 10A (Sea Blue, 4GB RAM, 64GB Storage) | 2 Ghz Octa Core Helio G25 | 5000 mAh Battery | Finger Print Sensor | Upto 5GB RAM with RAM Booster"/>
    <x v="55"/>
    <n v="8999"/>
    <n v="11999"/>
    <n v="0.25"/>
    <x v="0"/>
    <x v="15"/>
    <n v="12796"/>
    <n v="153539204"/>
    <x v="1"/>
    <n v="51184"/>
    <x v="35"/>
    <x v="2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s v="Redmi 10A (Slate Grey, 4GB RAM, 64GB Storage) | 2 Ghz Octa Core Helio G25 | 5000 mAh Battery | Finger Print Sensor | Upto 5GB RAM with RAM Booster"/>
    <x v="55"/>
    <n v="8999"/>
    <n v="11999"/>
    <n v="0.25"/>
    <x v="0"/>
    <x v="15"/>
    <n v="12796"/>
    <n v="153539204"/>
    <x v="1"/>
    <n v="51184"/>
    <x v="35"/>
    <x v="2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8G28Z33M"/>
    <s v="realme Buds Classic Wired in Ear Earphones with Mic (Black)"/>
    <x v="19"/>
    <n v="399"/>
    <n v="699"/>
    <n v="0.43"/>
    <x v="0"/>
    <x v="15"/>
    <n v="37817"/>
    <n v="26434083"/>
    <x v="1"/>
    <n v="151268"/>
    <x v="5"/>
    <x v="4"/>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x v="3"/>
    <n v="1999"/>
    <n v="3990"/>
    <n v="0.5"/>
    <x v="1"/>
    <x v="15"/>
    <n v="30254"/>
    <n v="120713460"/>
    <x v="1"/>
    <n v="121016"/>
    <x v="15"/>
    <x v="9"/>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4YFFSMY"/>
    <s v="Tygot Bluetooth Extendable Selfie Sticks with Wireless Remote and Tripod Stand, 3-in-1 Multifunctional Selfie Stick with Tripod Stand Compatible with iPhone/OnePlus/Samsung/Oppo/Vivo and All Phones"/>
    <x v="96"/>
    <n v="399"/>
    <n v="1999"/>
    <n v="0.8"/>
    <x v="1"/>
    <x v="15"/>
    <n v="3382"/>
    <n v="6760618"/>
    <x v="1"/>
    <n v="13528"/>
    <x v="3"/>
    <x v="3"/>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8FN6WGDQ"/>
    <s v="Samsung Galaxy Buds Live Bluetooth Truly Wireless in Ear Earbuds with Mic, Upto 21 Hours Playtime, Mystic Black"/>
    <x v="19"/>
    <n v="4790"/>
    <n v="15990"/>
    <n v="0.7"/>
    <x v="1"/>
    <x v="15"/>
    <n v="4390"/>
    <n v="70196100"/>
    <x v="1"/>
    <n v="17560"/>
    <x v="32"/>
    <x v="2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85HY1DGR"/>
    <s v="Sounce Spiral Charger Cable Protector Data Cable Saver Charging Cord Protective Cable Cover Headphone MacBook Laptop Earphone Cell Phone Set of 3 (Cable Protector (12 Units))"/>
    <x v="97"/>
    <n v="99"/>
    <n v="999"/>
    <n v="0.9"/>
    <x v="1"/>
    <x v="15"/>
    <n v="1396"/>
    <n v="1394604"/>
    <x v="1"/>
    <n v="5584"/>
    <x v="6"/>
    <x v="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993BB11X"/>
    <s v="Ambrane 10000mAh Slim Power Bank, 20WFast Charging, Dual Output, Type-C PD (Input &amp; Output), Quick Charge, Li-Polymer, Multi-Layer Protection for iPhone, Anrdoid &amp; Other Devices (Stylo 10K, Black)"/>
    <x v="98"/>
    <n v="999"/>
    <n v="1599"/>
    <n v="0.38"/>
    <x v="0"/>
    <x v="15"/>
    <n v="7222"/>
    <n v="11547978"/>
    <x v="1"/>
    <n v="28888"/>
    <x v="1"/>
    <x v="3"/>
    <s v="Power-packed 10000mAh- Lithium Polymer 10000mAh capacity allows you to efficiently charge your devices multiple times. It can charge iPhone 12 ‚Äì 2 times, OnePlus Nord - 1.5 times.|20WFast Charging Output‚Äì Powerful 20 Watts PD and QC output for boosted charging speed, so that you always stay ahead in the league. It carries an extensive capacity to charge your mobile 50% in as quickly as 30 minutes on average.|20WFast Charging Input ‚Äì The powerbank itself can get charged in 4 to 5 hours as it has Power Delivery Technology which supports 20W fast charging input via Type-C port|Charge Multiple Devices ‚Äì With 1 USB port and 1 Type-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Cable, if you have another C Type-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x v="25"/>
    <n v="1299"/>
    <n v="1599"/>
    <n v="0.19"/>
    <x v="0"/>
    <x v="15"/>
    <n v="128311"/>
    <n v="205169289"/>
    <x v="1"/>
    <n v="513244"/>
    <x v="1"/>
    <x v="3"/>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 cmNJKBCNT57DVFA,AFPBMRYRSMD3PP3CBKLFF7EKOCXA"/>
    <s v="virender malhotra,Vikas kabra,Das,Naveen,Amazon Customer,Adv. Manish kotwani,Vinod Jadhao,Priti tijare"/>
    <s v="R1BFOK13WV2QLM,R3H97FN1H50F7F,R1IY2IDRUJX5O5,R1N5UJPJ5YGBU5,R3BZ3W2KH0X1DQ,R3GPO2WYK6ABG,R 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9WB69Y1"/>
    <s v="USB Charger, Oraimo Elite Dual Port 5V/2.4A Wall Charger, USB Wall Charger Adapter for iPhone 11/Xs/XS Max/XR/X/8/7/6/Plus, iPad Pro/Air 2/Mini 3/Mini 4, Samsung S4/S5, and More"/>
    <x v="57"/>
    <n v="249"/>
    <n v="649"/>
    <n v="0.62"/>
    <x v="1"/>
    <x v="15"/>
    <n v="14404"/>
    <n v="9348196"/>
    <x v="1"/>
    <n v="57616"/>
    <x v="5"/>
    <x v="4"/>
    <s v="Dual Port USB Wall Charger Adapter„ÄëOraimo USB Charger with dual ports allow you to charge 2 devices at the same time with the total output of 2.4A current. Single port allows Max 2.4A current when connecting only one device. Much more convenient and save your time effectively.|Safe Charging„ÄëWith the intelligent chip inside, dual USB wall charger matches the current as your device's need automatically. Over-current, over-voltage and short-circuit protection also effectively protect your smartphones from damage|Multi-Protection„Äë Internal protection mechanisms offers multiple Protection against short-circuit, over-temperature, over-current, over-voltage and more|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9P858DK8"/>
    <s v="WeCool C1 Car Mobile Holder with One Click Technology,360¬∞ Rotational, Strong Suction Cup,Compatible with 4 to 6 Inch Devices, Wildshield and Dashboard Mobile Holder for Car, and Use"/>
    <x v="78"/>
    <n v="489"/>
    <n v="1999"/>
    <n v="0.76"/>
    <x v="1"/>
    <x v="15"/>
    <n v="3626"/>
    <n v="7248374"/>
    <x v="1"/>
    <n v="14504"/>
    <x v="3"/>
    <x v="3"/>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x v="99"/>
    <n v="369"/>
    <n v="1600"/>
    <n v="0.77"/>
    <x v="1"/>
    <x v="15"/>
    <n v="32625"/>
    <n v="52200000"/>
    <x v="1"/>
    <n v="130500"/>
    <x v="8"/>
    <x v="3"/>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9FKDH6FS"/>
    <s v="realme narzo 50i (Mint Green, 2GB RAM+32GB Storage) Octa Core Processor | 6.5&quot; inch Large Display"/>
    <x v="55"/>
    <n v="7499"/>
    <n v="7999"/>
    <n v="0.06"/>
    <x v="0"/>
    <x v="15"/>
    <n v="30907"/>
    <n v="247225093"/>
    <x v="1"/>
    <n v="123628"/>
    <x v="18"/>
    <x v="11"/>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9YDFDVNS"/>
    <s v="Nokia 105 Plus Single SIM, Keypad Mobile Phone with Wireless FM Radio, Memory Card Slot and MP3 Player | Red"/>
    <x v="25"/>
    <n v="1324"/>
    <n v="1699"/>
    <n v="0.22"/>
    <x v="0"/>
    <x v="15"/>
    <n v="128311"/>
    <n v="218000389"/>
    <x v="1"/>
    <n v="513244"/>
    <x v="8"/>
    <x v="3"/>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 cmNJKBCNT57DVFA,AFPBMRYRSMD3PP3CBKLFF7EKOCXA"/>
    <s v="virender malhotra,Vikas kabra,Das,Naveen,Amazon Customer,Adv. Manish kotwani,Vinod Jadhao,Priti tijare"/>
    <s v="R1BFOK13WV2QLM,R3H97FN1H50F7F,R1IY2IDRUJX5O5,R1N5UJPJ5YGBU5,R3BZ3W2KH0X1DQ,R3GPO2WYK6ABG,R 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MZCQYHZ"/>
    <s v="Ambrane 10000mAh Slim Power Bank, 20WFast Charging, Dual Output, Type-C PD (Input &amp; Output), Quick Charge, Li-Polymer, Multi-Layer Protection for iPhone, Anrdoid &amp; Other Devices (Stylo 10K, Green)"/>
    <x v="98"/>
    <n v="999"/>
    <n v="1599"/>
    <n v="0.38"/>
    <x v="0"/>
    <x v="15"/>
    <n v="7222"/>
    <n v="11547978"/>
    <x v="1"/>
    <n v="28888"/>
    <x v="1"/>
    <x v="3"/>
    <s v="Power-packed 10000mAh- Lithium Polymer 10000mAh capacity allows you to efficiently charge your devices multiple times. It can charge iPhone 12 ‚Äì 2 times, OnePlus Nord - 1.5 times.|20WFast Charging Output‚Äì Powerful 20 Watts PD and QC output for boosted charging speed, so that you always stay ahead in the league. It carries an extensive capacity to charge your mobile 50% in as quickly as 30 minutes on average.|20WFast Charging Input ‚Äì The powerbank itself can get charged in 4 to 5 hours as it has Power Delivery Technology which supports 20W fast charging input via Type-C port.|Charge Multiple Devices ‚Äì With 1 USB port and 1 Type-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Cable, if you have another C Type-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97R25DP7"/>
    <s v="Noise ColorFit Pulse Smartwatch with 3.56 cm (1.4&quot;) Full Touch HD Display, SpO2, Heart Rate, Sleep Monitors &amp; 10-Day Battery - Jet Black"/>
    <x v="3"/>
    <n v="1599"/>
    <n v="4999"/>
    <n v="0.68"/>
    <x v="1"/>
    <x v="15"/>
    <n v="67950"/>
    <n v="339682050"/>
    <x v="1"/>
    <n v="271800"/>
    <x v="24"/>
    <x v="14"/>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 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x v="25"/>
    <n v="1324"/>
    <n v="1699"/>
    <n v="0.22"/>
    <x v="0"/>
    <x v="15"/>
    <n v="128311"/>
    <n v="218000389"/>
    <x v="1"/>
    <n v="513244"/>
    <x v="8"/>
    <x v="3"/>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 cmNJKBCNT57DVFA,AFPBMRYRSMD3PP3CBKLFF7EKOCXA"/>
    <s v="virender malhotra,Vikas kabra,Das,Naveen,Amazon Customer,Adv. Manish kotwani,Vinod Jadhao,Priti tijare"/>
    <s v="R1BFOK13WV2QLM,R3H97FN1H50F7F,R1IY2IDRUJX5O5,R1N5UJPJ5YGBU5,R3BZ3W2KH0X1DQ,R3GPO2WYK6ABG,R 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HQBZLS"/>
    <s v="iQOO vivo Z6 5G (Chromatic Blue, 8GB RAM, 128GB Storage) | Snapdragon 695-6nm Processor | 120Hz FHD+ Display | 5000mAh Battery"/>
    <x v="55"/>
    <n v="17999"/>
    <n v="21990"/>
    <n v="0.18"/>
    <x v="0"/>
    <x v="15"/>
    <n v="21350"/>
    <n v="469486500"/>
    <x v="1"/>
    <n v="85400"/>
    <x v="57"/>
    <x v="34"/>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JS562TP"/>
    <s v="Motorola a10 Dual Sim keypad Mobile with 1750 mAh Battery, Expandable Storage Upto 32GB, Wireless FM with Recording - Rose Gold"/>
    <x v="25"/>
    <n v="1399"/>
    <n v="1630"/>
    <n v="0.14000000000000001"/>
    <x v="0"/>
    <x v="15"/>
    <n v="9378"/>
    <n v="15286140"/>
    <x v="1"/>
    <n v="37512"/>
    <x v="8"/>
    <x v="3"/>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7WJWRNVK"/>
    <s v="iQOO vivo Z6 5G (Dynamo Black, 6GB RAM, 128GB Storage) | Snapdragon 695-6nm Processor | 120Hz FHD+ Display | 5000mAh Battery"/>
    <x v="55"/>
    <n v="16499"/>
    <n v="20990"/>
    <n v="0.21"/>
    <x v="0"/>
    <x v="15"/>
    <n v="21350"/>
    <n v="448136500"/>
    <x v="1"/>
    <n v="85400"/>
    <x v="56"/>
    <x v="3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9NL4DJ2Z"/>
    <s v="FLiX (Beetel) USB to Type-C PVC Data Sync &amp; 2A SmartphoneFast Charging Cable, Made in India, 480Mbps Data Sync, Tough Cable, 1 Meter Long USB Cable for USB Type-C Devices Black XCD-C12"/>
    <x v="7"/>
    <n v="139"/>
    <n v="249"/>
    <n v="0.44"/>
    <x v="0"/>
    <x v="15"/>
    <n v="9377"/>
    <n v="2334873"/>
    <x v="1"/>
    <n v="37508"/>
    <x v="2"/>
    <x v="2"/>
    <s v="Durable Pvc Outer Exterior: Pvc Cables Are Versatile, High In Tensile Strength, Flexible, And Good Conductors|Flix C12 Data And Charging Cable Is Equipped With A Type-C USB Port, The Cable Supports Up To 2.4Amps Of Power Output For Powering And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 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7GNC2592"/>
    <s v="Portronics CLAMP X Car-Vent Mobile Holder 360 Degree Rotational(Black)"/>
    <x v="78"/>
    <n v="599"/>
    <n v="999"/>
    <n v="0.4"/>
    <x v="0"/>
    <x v="15"/>
    <n v="18654"/>
    <n v="18635346"/>
    <x v="1"/>
    <n v="74616"/>
    <x v="6"/>
    <x v="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Fast Charging Power Adaptor Without Cable for All iOS &amp; Android Devices (Black)"/>
    <x v="57"/>
    <n v="199"/>
    <n v="1099"/>
    <n v="0.82"/>
    <x v="1"/>
    <x v="15"/>
    <n v="3197"/>
    <n v="3513503"/>
    <x v="1"/>
    <n v="12788"/>
    <x v="9"/>
    <x v="1"/>
    <s v="Made in India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x v="3"/>
    <n v="1799"/>
    <n v="6990"/>
    <n v="0.74"/>
    <x v="1"/>
    <x v="15"/>
    <n v="26880"/>
    <n v="187891200"/>
    <x v="1"/>
    <n v="107520"/>
    <x v="34"/>
    <x v="1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8HV25BBQ"/>
    <s v="Noise ColorFit Pro 2 Full Touch Control Smart Watch with 35g Weight &amp; Upgraded LCD Display (Deep Wine)"/>
    <x v="3"/>
    <n v="1499"/>
    <n v="4999"/>
    <n v="0.7"/>
    <x v="1"/>
    <x v="15"/>
    <n v="92588"/>
    <n v="462847412"/>
    <x v="1"/>
    <n v="370352"/>
    <x v="24"/>
    <x v="14"/>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 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JS94MBV"/>
    <s v="Motorola a10 Dual Sim keypad Mobile with 1750 mAh Battery, Expandable Storage Upto 32GB, Wireless FM with Recording - Dark Blue"/>
    <x v="25"/>
    <n v="1399"/>
    <n v="1630"/>
    <n v="0.14000000000000001"/>
    <x v="0"/>
    <x v="15"/>
    <n v="9378"/>
    <n v="15286140"/>
    <x v="1"/>
    <n v="37512"/>
    <x v="8"/>
    <x v="3"/>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8JW1GVS7"/>
    <s v="URBN 20000 mAh Lithium_Polymer 22.5W SuperFast Charging Ultra Compact Power Bank with Quick Charge &amp; Power Delivery, Type-C Input/Output, Made in India, Type-C Cable Included (Camo)"/>
    <x v="98"/>
    <n v="2179"/>
    <n v="3999"/>
    <n v="0.46"/>
    <x v="0"/>
    <x v="15"/>
    <n v="8380"/>
    <n v="33511620"/>
    <x v="1"/>
    <n v="33520"/>
    <x v="15"/>
    <x v="9"/>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SJ1FTYV"/>
    <s v="Sounce Protective Case Cover Compatible Boat Xtend Overall Protective Case TPU HD Clear Ultra-Thin Cover with Unbreakable Screen Guard"/>
    <x v="100"/>
    <n v="199"/>
    <n v="1899"/>
    <n v="0.9"/>
    <x v="1"/>
    <x v="15"/>
    <n v="4740"/>
    <n v="9001260"/>
    <x v="1"/>
    <n v="18960"/>
    <x v="3"/>
    <x v="3"/>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8HF4W2CT"/>
    <s v="URBN 20000 mAh lithium_polymer Power Bank with 12 WattFast Charging, Camo"/>
    <x v="98"/>
    <n v="1599"/>
    <n v="3499"/>
    <n v="0.54"/>
    <x v="1"/>
    <x v="15"/>
    <n v="36384"/>
    <n v="127307616"/>
    <x v="1"/>
    <n v="145536"/>
    <x v="7"/>
    <x v="5"/>
    <s v="Proudly Made In India|It will charge a 3000mAh phone battery up to 4.7 times &amp; It will charge a 4000mAh phone battery up to 3.5 times|Dual USB Output 2.4 Amp 5V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78G6ZF5Z"/>
    <s v="Oraimo 18W USB &amp; Type-C Dual Output SuperFast Charger Wall Adapter PE2.0&amp;Quick Charge 3.0 &amp; Power Delivery 3.0 Compatible for iPhone 13/13 Mini/13 Pro Max/12/12 Pro Max, iPad Mini/Pro, Pixel, Galaxy, Airpods Pro"/>
    <x v="57"/>
    <n v="699"/>
    <n v="1199"/>
    <n v="0.42"/>
    <x v="0"/>
    <x v="15"/>
    <n v="14404"/>
    <n v="17270396"/>
    <x v="1"/>
    <n v="57616"/>
    <x v="9"/>
    <x v="1"/>
    <s v="üéÅ18WFast Charging- Always Speedy„ÄëTwo ports pump out up to 18 watts of power, enabling simultaneous fast charging for two devices. 18W Type-C output port to give the latest devices a full-speed charge.|üéÅUniversal Compatibility„ÄëSupport all iPhone and Android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9NVPJ3P4"/>
    <s v="Noise ColorFit Pulse Grand Smart Watch with 1.69&quot;(4.29 cm) HD Display, 60 Sports Modes, 150 Watch Faces,Fast Charge, Spo2, Stress, Sleep, Heart Rate Monitoring &amp; IP68 Waterproof (Electric Blue)"/>
    <x v="3"/>
    <n v="1999"/>
    <n v="3999"/>
    <n v="0.5"/>
    <x v="1"/>
    <x v="15"/>
    <n v="30254"/>
    <n v="120985746"/>
    <x v="1"/>
    <n v="121016"/>
    <x v="15"/>
    <x v="9"/>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76B8G5D8"/>
    <s v="Boya ByM1 Auxiliary Omnidirectional Lavalier Condenser Microphone with 20ft Audio Cable (Black)"/>
    <x v="60"/>
    <n v="798"/>
    <n v="1995"/>
    <n v="0.6"/>
    <x v="1"/>
    <x v="15"/>
    <n v="68664"/>
    <n v="136984680"/>
    <x v="1"/>
    <n v="274656"/>
    <x v="3"/>
    <x v="3"/>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8CYPB15D"/>
    <s v="HP 805 Black Original Ink Cartridge"/>
    <x v="101"/>
    <n v="717"/>
    <n v="761"/>
    <n v="0.06"/>
    <x v="0"/>
    <x v="15"/>
    <n v="7199"/>
    <n v="5478439"/>
    <x v="1"/>
    <n v="28796"/>
    <x v="5"/>
    <x v="4"/>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6HNMR7"/>
    <s v="Boat Rockerz 370 On Ear Bluetooth Headphones with Upto 12 Hours Playtime, Cozy Padded Earcups and Bluetooth v5.0, with Mic (Buoyant Black)"/>
    <x v="59"/>
    <n v="1199"/>
    <n v="2499"/>
    <n v="0.52"/>
    <x v="1"/>
    <x v="15"/>
    <n v="33584"/>
    <n v="83926416"/>
    <x v="1"/>
    <n v="134336"/>
    <x v="0"/>
    <x v="0"/>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 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9XX51X2G"/>
    <s v="STRIFF Laptop Tabletop Stand, Fold-Up, Adjustable, Ventilated, Portable Holder for Desk, Aluminum Foldable Laptop Ergonomic Compatibility with up to 15.6-inch Laptop, All Mac, Tab, and Mobile (Silver)"/>
    <x v="26"/>
    <n v="449"/>
    <n v="999"/>
    <n v="0.55000000000000004"/>
    <x v="1"/>
    <x v="15"/>
    <n v="2102"/>
    <n v="2099898"/>
    <x v="1"/>
    <n v="8408"/>
    <x v="6"/>
    <x v="4"/>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9GB5B4BK"/>
    <s v="HP 150 Wireless USB Mouse with Ergonomic and ambidextrous Design, 1600 DPI Optical Tracking, 2.4 GHz Wireless connectivity, Dual-Function Scroll Wheel and 12 Month Long Battery Life. 3-Years Warranty."/>
    <x v="27"/>
    <n v="599"/>
    <n v="899"/>
    <n v="0.33"/>
    <x v="0"/>
    <x v="15"/>
    <n v="4018"/>
    <n v="3612182"/>
    <x v="1"/>
    <n v="16072"/>
    <x v="6"/>
    <x v="4"/>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0Y4ORQ46"/>
    <s v="Logitech H111 Wired On Ear Headphones With Mic Black"/>
    <x v="59"/>
    <n v="745"/>
    <n v="795"/>
    <n v="0.06"/>
    <x v="0"/>
    <x v="15"/>
    <n v="13797"/>
    <n v="10968615"/>
    <x v="1"/>
    <n v="55188"/>
    <x v="5"/>
    <x v="4"/>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 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8MZQBFLN"/>
    <s v="Callas Multipurpose Foldable Laptop Table with Cup Holder | Drawer | Mac Holder | Table Holder Study Table, Breakfast Table, Foldable and Portable/Ergonomic &amp; Rounded Edges/Non-Slip Legs (WA-27-Black)"/>
    <x v="26"/>
    <n v="849"/>
    <n v="4999"/>
    <n v="0.83"/>
    <x v="1"/>
    <x v="15"/>
    <n v="20457"/>
    <n v="102264543"/>
    <x v="1"/>
    <n v="81828"/>
    <x v="24"/>
    <x v="14"/>
    <s v="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MUTI-FUNCTIONAL DESK„Äë ‚Äì Callas Bed Table Built-in iPad stand groove for holding ipad or kindle.And desk comes with a table cup holder to store cups well. The Anti-Slip Sponge can keep your laptop safe while tilted, and provide you comfort and stability while using.|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ë‚ÄìCurved desktop edge, scientific design, protective layer around the desktop, so you can feel comfortable when using. The W-legs are stable and flexible, which are anti-slip and can be folded to save space.|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94DQWV9B"/>
    <s v="Kanget [2 Pack] Type-C Female to USB A Male Charger | Charging Cable Adapter Converter compatible for iPhone 14, 13, 12,11 Pro Max/Mini/XR/XS/X/SE, Samsung S20 ultra/S21/S10/S8/S9/MacBook Pro iPad (Grey)"/>
    <x v="102"/>
    <n v="149"/>
    <n v="399"/>
    <n v="0.63"/>
    <x v="1"/>
    <x v="15"/>
    <n v="1540"/>
    <n v="614460"/>
    <x v="1"/>
    <n v="6160"/>
    <x v="2"/>
    <x v="2"/>
    <s v="üëçUSB C TO USB ADAPTER„Äë-This is a USB C FEMALE to USB MALE adapter, used to turn all you USB-A ports of laptops, chargers or other devices into a USB-C port. Gives you the ability to connect USB-C peripherals to devices with USB-A ports.|üëç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C plug. Now you can enjoy unparalleled transmission quality from your devices!|üëçDATA SYNC AND CHARGING„ÄëUSB 3.0 (USB 3.1 Gen 1)port, up to 3A, enables up to sync and display movies or music in real time thanks to a 5Gbps transfer speed, approx 10x than USB 2.0; Also, you can edit video in camera directly via port instead of downloading files|üëçSUPERRIOR DURABILITY„ÄëMade of Premium aluminum alloy housing with specular precision process, enables plug in/out again and again. Tested and inspected meet USB Standards, fit for USB 3.0/USB 2.0 devices, built-in 56KŒ© pull-up resistor protects your devices from damage. Internal P cmA adopts EMI proof process, more stable performance.|üëç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7YY1BY5B"/>
    <s v="Noise ColorFit Pro 2 Full Touch Control Smart Watch with 35g Weight &amp; Upgraded LCD Display,IP68 Waterproof,Heart Rate Monitor,Sleep &amp; Step Tracker,Call &amp; Message Alerts &amp; Long Battery Life (Jet Black)"/>
    <x v="3"/>
    <n v="1499"/>
    <n v="4999"/>
    <n v="0.7"/>
    <x v="1"/>
    <x v="15"/>
    <n v="92588"/>
    <n v="462847412"/>
    <x v="1"/>
    <n v="370352"/>
    <x v="24"/>
    <x v="14"/>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 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V82W5CN"/>
    <s v="HP USB Wireless Spill Resistance Keyboard and Mouse Set with 10m Working Range 2.4G Wireless Technology/3 Years Warranty (4SC12PA), Black"/>
    <x v="28"/>
    <n v="1349"/>
    <n v="2198"/>
    <n v="0.39"/>
    <x v="0"/>
    <x v="15"/>
    <n v="7113"/>
    <n v="15634374"/>
    <x v="1"/>
    <n v="28452"/>
    <x v="4"/>
    <x v="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WKBD37W"/>
    <s v="ESnipe Mart Worldwide Travel Adapter with Build in Dual USB Charger Ports with 125V 6A, 250V Protected Electrical Plug for Laptops, Cameras (White)"/>
    <x v="103"/>
    <n v="425"/>
    <n v="999"/>
    <n v="0.56999999999999995"/>
    <x v="1"/>
    <x v="15"/>
    <n v="2581"/>
    <n v="2578419"/>
    <x v="1"/>
    <n v="10324"/>
    <x v="6"/>
    <x v="4"/>
    <s v="[SLOW CHARGING] Input: 100-240W/Output: 100-240W 6A MAX/Tear Off the Plastic Film From Surface Before Use|Dual USB Ports DC5V 1A 10W, Work with All Phones and Laptop Cameras,Indoor Use Only.|Accepts Plugs From More 150 Countries with USA/EU/UK/AU/CHINA/JAPAN Plugs,Equipped with Built-in Safety Shutters,Include 1x Universal Adapter/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WD18LJZ"/>
    <s v="TVARA LCD Writing Tablet 8.5 Inch E-Note Pad LCD Writing Tablet, Kids Drawing Pad 8.5 Inch Doodle Board, Toddler Boy and Girl Learning Gift for 3 4 5 6 Years Old, Black"/>
    <x v="29"/>
    <n v="249"/>
    <n v="600"/>
    <n v="0.59"/>
    <x v="1"/>
    <x v="15"/>
    <n v="1208"/>
    <n v="724800"/>
    <x v="1"/>
    <n v="4832"/>
    <x v="5"/>
    <x v="4"/>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8K9PX15C"/>
    <s v="Zebronics Zeb Wonderbar 10 USB Powered 2.0 Computer Speaker with RGB Lights"/>
    <x v="104"/>
    <n v="849"/>
    <n v="1499"/>
    <n v="0.43"/>
    <x v="0"/>
    <x v="15"/>
    <n v="7352"/>
    <n v="11020648"/>
    <x v="1"/>
    <n v="29408"/>
    <x v="1"/>
    <x v="1"/>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9Z7YGV3R"/>
    <s v="Anjaney Enterprise Smart Multipurpose Foldable Laptop Table with Cup Holder, Study Table, Bed Table, Breakfast Table, Foldable and Portable/Ergonomic &amp; Rounded Edges/Non-Slip (Black)"/>
    <x v="26"/>
    <n v="269"/>
    <n v="699"/>
    <n v="0.62"/>
    <x v="1"/>
    <x v="15"/>
    <n v="93"/>
    <n v="65007"/>
    <x v="0"/>
    <n v="372"/>
    <x v="5"/>
    <x v="4"/>
    <s v="LARGE, STABLE, PORTABLE FOLDING TABLE: The folding size of our laptop desk is about 60 cm(L) * 39.5 cm(W) * 27 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7L9FW9GF"/>
    <s v="Zebronics Zeb-Power Wired USB Mouse, 3-Button, 1200 DPI Optical Sensor, Plug &amp; Play, for Windows/Mac"/>
    <x v="27"/>
    <n v="149"/>
    <n v="249"/>
    <n v="0.4"/>
    <x v="0"/>
    <x v="15"/>
    <n v="5057"/>
    <n v="1259193"/>
    <x v="1"/>
    <n v="20228"/>
    <x v="2"/>
    <x v="2"/>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 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9YV575RK"/>
    <s v="Fire-Boltt Ring Pro Bluetooth Calling, 1.75‚Äù 320*385px High Res, IP68 &amp; SpO2 Monitoring, Pin Code Locking Functionality &amp; Split Screen Access, Built in Mic &amp; Speaker for HD Calls, Black, Free Size"/>
    <x v="3"/>
    <n v="2499"/>
    <n v="9999"/>
    <n v="0.75"/>
    <x v="1"/>
    <x v="15"/>
    <n v="9090"/>
    <n v="90890910"/>
    <x v="1"/>
    <n v="36360"/>
    <x v="28"/>
    <x v="17"/>
    <s v="Bluetooth Calling Watch„Äë- Fire-Boltt Ring Pro enables you to make and receive calls directly from your watch via the built-in speaker and microphone. This smartwatch features a dial pad, option to access recent calls &amp; sync your phone‚Äôs contacts.;1.75‚Äù Best HD Display with 320*385 Pixels„Äë- This smartwatch comes with an Industry‚Äôs best 1.75‚Äù Display and has a super quality resolution of 320*385 Pixels providing you a smooth touch experience IP68 Water Resistant„Äë- This smartwatch can withstand dust, spills, raindrops and is sweatproof too.Band Width:20 millimeters.Water resistance depth:1 meters|Unique Rotating Multi-Functional Button„Äë- Fire-Boltt Ring Pro has a unique menu viewing style and watch face changing style, you can simply rotate the button to changes watch faces and view the list menu without scrolling;Pincode Locking System„Äë- Just like a smartphone pin lock, this smartwatch also has a pin lock. Secure your smartwatch by setting up a pin lock on it. Built In Mic &amp; Speaker„Äë- Fire-Boltt Ring Pro comes with a Mic and Speaker for best calling experience. Clear HD calls via the watch is now available Play Games on Your Wrist„Äë|Split Display Easy Access„Äë- This smartwatch provides you a split screen display where you can easily in one click land on any function without the need to search it from the menu;SPo2 Monitoring„Äë- Monitor your blood oxygen levels any time anywhere. 360 Health Ecosystem„Äë- With this watch track your heart rate, calorie, step count and multiple sports modes with easy touchQuick Charge Technology„Äë- Within 100 minutes full charge your watch and you are on the go again. System requirements: IOS 7.0 and above, Android version 4.4 and above, Bluetooth version 5.0 or above.|Smart Notification„Äë- Get all your mobile phone notifications on the watch and stay updates about trends, meeting emails and much more. Remotely access smartphone features„Äë- Click pictures, change music tracks on the watch with a single touch.;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7YWS9SP9"/>
    <s v="Zebronics, ZEB-NC3300 USB Powered Laptop Cooling Pad with Dual Fan, Dual USB Port and Blue LED Lights"/>
    <x v="105"/>
    <n v="599"/>
    <n v="999"/>
    <n v="0.4"/>
    <x v="0"/>
    <x v="15"/>
    <n v="7601"/>
    <n v="7593399"/>
    <x v="1"/>
    <n v="30404"/>
    <x v="6"/>
    <x v="4"/>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7X963JNS"/>
    <s v="URBN 10000 mAh Lithium Power Bank UPR10K with 12 WattFast Charging, Blue"/>
    <x v="98"/>
    <n v="900"/>
    <n v="2499"/>
    <n v="0.64"/>
    <x v="1"/>
    <x v="15"/>
    <n v="36384"/>
    <n v="90923616"/>
    <x v="1"/>
    <n v="145536"/>
    <x v="0"/>
    <x v="0"/>
    <s v="Proudly Made In India|It will charge a 3000mAh phone battery up to 2.4 times &amp; It will charge a 4000mAh phone battery up to 1.8 times|Dual USB Output 2.4 Amp 5V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0LZPQVMK"/>
    <s v="Parker Vector Standard Chrome Trim Ball Pen (Ink - Black)"/>
    <x v="106"/>
    <n v="272"/>
    <n v="320"/>
    <n v="0.15"/>
    <x v="0"/>
    <x v="15"/>
    <n v="3686"/>
    <n v="1179520"/>
    <x v="1"/>
    <n v="14744"/>
    <x v="2"/>
    <x v="2"/>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 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7NTKGW45"/>
    <s v="SaleOn‚Ñ¢ Portable Storage Organizer Bag for Earphone USB Cable Power Bank Mobile Charger Digital Gadget Hard Disk, Water Resistance Material - Dark Grey"/>
    <x v="107"/>
    <n v="397"/>
    <n v="899"/>
    <n v="0.56000000000000005"/>
    <x v="1"/>
    <x v="15"/>
    <n v="3025"/>
    <n v="2719475"/>
    <x v="1"/>
    <n v="12100"/>
    <x v="6"/>
    <x v="4"/>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J4PL1Z3"/>
    <s v="RPM Euro Games Laptop/PC Controller Wired for Windows - 7, 8, 8.1, 10 and XP, Ps3(Upgraded with XYAB Buttons)"/>
    <x v="108"/>
    <n v="699"/>
    <n v="1490"/>
    <n v="0.53"/>
    <x v="1"/>
    <x v="15"/>
    <n v="5736"/>
    <n v="8546640"/>
    <x v="1"/>
    <n v="22944"/>
    <x v="1"/>
    <x v="1"/>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9939XJX8"/>
    <s v="TVARA LCD Writing Tablet, 8.5&quot; Inch Colorful Toddler Doodle Board Drawing Tablet, Erasable Reusable Electronic Drawing Pads, Educational and Learning Tool for 3-6 Years Old Boy and Girls Mix Colors"/>
    <x v="29"/>
    <n v="354"/>
    <n v="1500"/>
    <n v="0.76"/>
    <x v="1"/>
    <x v="15"/>
    <n v="1026"/>
    <n v="1539000"/>
    <x v="1"/>
    <n v="4104"/>
    <x v="1"/>
    <x v="3"/>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7T9FV9YP"/>
    <s v="Redgear Cloak Wired RGB Wired Over Ear Gaming Headphones with Mic for PC"/>
    <x v="66"/>
    <n v="749"/>
    <n v="1799"/>
    <n v="0.57999999999999996"/>
    <x v="1"/>
    <x v="15"/>
    <n v="13199"/>
    <n v="23745001"/>
    <x v="1"/>
    <n v="52796"/>
    <x v="8"/>
    <x v="3"/>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 cmJTPBXOMJVXMRXJO564A,AEUDRXQAIOQFAJMC2HXHA5I726VA,AGHNUCRUYQXMP4652XV7ZVK5DPMQ,AFJQ6LWTWGENRRJXZLWWX27YREJA,AFWKRJGICXU2EXDCHLR5AXV cmQEA,AHFOGTDIQHP3LINYF4EQOBZ6GKZQ"/>
    <s v="RUPESH BISHT,Sinoj Mullangath,Charles,Sanjeev Khurana,Dhruvil,Pradeep,Tcr,JULFIKKAR MONDAL, cm"/>
    <s v="R1VOPN2U7TR5UG,RCVPU4XZ7O68C,R3AAGR6XT4RZOC,R1D1CF1TVUQET4,R2ICO6IKYO6I6A,R2JZS7D3SMFU1T,R3FZTFENXG 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9MKG4Z cm"/>
    <s v="Xiaomi Mi 4A Dual_Band Ethernet 1200Mbps Speed Router| 2.4GHz &amp; 5GHz Frequency|128MB RAM | DualCore 4 Thread CPU|4 Omni Directional Antenna|Mi WiFi app-Parental Control &amp; Anti Hacking|Repeater, White"/>
    <x v="109"/>
    <n v="1565"/>
    <n v="2999"/>
    <n v="0.48"/>
    <x v="0"/>
    <x v="15"/>
    <n v="11113"/>
    <n v="33327887"/>
    <x v="1"/>
    <n v="44452"/>
    <x v="11"/>
    <x v="6"/>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 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 cm/ref=sr_1_420?qid=1672903016&amp;s=computers&amp;sr=1-420"/>
  </r>
  <r>
    <s v="B0BHVPTM2C"/>
    <s v="HB Plus Folding Height Adjustable Aluminum Foldable Portable Adjustment Desktop Laptop Holder Riser Stand"/>
    <x v="26"/>
    <n v="398"/>
    <n v="1949"/>
    <n v="0.8"/>
    <x v="1"/>
    <x v="15"/>
    <n v="75"/>
    <n v="146175"/>
    <x v="0"/>
    <n v="300"/>
    <x v="3"/>
    <x v="3"/>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 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8MWJTST6"/>
    <s v="Tukzer Fully Foldable Tabletop Desktop Tablet Mobile Stand Holder - Angle &amp; Height Adjustable for Desk, Cradle, Dock, Compatible with Smartphones &amp; Tablets (White)"/>
    <x v="37"/>
    <n v="279"/>
    <n v="1299"/>
    <n v="0.79"/>
    <x v="1"/>
    <x v="15"/>
    <n v="5072"/>
    <n v="6588528"/>
    <x v="1"/>
    <n v="20288"/>
    <x v="10"/>
    <x v="1"/>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9Q3M3WLJ"/>
    <s v="Robustrion [Anti-Scratch] &amp; [Smudge Proof] [Bubble Free] Premium Tempered Glass Screen Protector Guard for Samsung Galaxy Tab A8 10.5 inch [SM-X200/X205/X207] 2022"/>
    <x v="110"/>
    <n v="399"/>
    <n v="1499"/>
    <n v="0.73"/>
    <x v="1"/>
    <x v="15"/>
    <n v="691"/>
    <n v="1035809"/>
    <x v="0"/>
    <n v="2764"/>
    <x v="1"/>
    <x v="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B2RBP83P"/>
    <s v="Lenovo IdeaPad 3 11th Gen Intel Core i3 15.6&quot; FHD Thin &amp; Light Laptop(8GB/512GB SSD/Windows 11/Office 2021/2Yr Warranty/3months Xbox Game Pass/Platinum Grey/1.7Kg), 81X800LGIN"/>
    <x v="111"/>
    <n v="37247"/>
    <n v="59890"/>
    <n v="0.38"/>
    <x v="0"/>
    <x v="15"/>
    <n v="323"/>
    <n v="19344470"/>
    <x v="0"/>
    <n v="1292"/>
    <x v="58"/>
    <x v="35"/>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VX71FZP"/>
    <s v="Amazon Brand - Solimo 2000/1000 Watts Room Heater with Adjustable Thermostat (ISI certified, White colour, Ideal for small to medium room/area)"/>
    <x v="0"/>
    <n v="1199"/>
    <n v="2000"/>
    <n v="0.4"/>
    <x v="0"/>
    <x v="15"/>
    <n v="18543"/>
    <n v="37086000"/>
    <x v="1"/>
    <n v="74172"/>
    <x v="4"/>
    <x v="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8KDBLMQP"/>
    <s v="Croma 500W Mixer Grinder with 3 Stainless Steel Leak-proof Jars, 3 speed &amp; Pulse function, 2 years warranty (CRAK4184, White &amp; Purple)"/>
    <x v="22"/>
    <n v="1290"/>
    <n v="2500"/>
    <n v="0.48"/>
    <x v="0"/>
    <x v="15"/>
    <n v="6530"/>
    <n v="16325000"/>
    <x v="1"/>
    <n v="26120"/>
    <x v="0"/>
    <x v="6"/>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 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1M5F614J"/>
    <s v="Morphy Richards OFR Room Heater, 09 Fin 2000 Watts Oil Filled Room Heater , ISI Approved (OFR 9 Grey)"/>
    <x v="69"/>
    <n v="6549"/>
    <n v="13999"/>
    <n v="0.53"/>
    <x v="1"/>
    <x v="15"/>
    <n v="2961"/>
    <n v="41451039"/>
    <x v="1"/>
    <n v="11844"/>
    <x v="59"/>
    <x v="36"/>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7YR26BJ3"/>
    <s v="KENT 16052 Elegant Electric Glass Kettle 1.8L 2000 W | Blue LED Illumination | Borosilicate Glass Body | Boil Drying Protection | Used as Boiler | Milk | Tea | Water &amp; Soup | 1 Year Warranty"/>
    <x v="23"/>
    <n v="1199"/>
    <n v="2000"/>
    <n v="0.4"/>
    <x v="0"/>
    <x v="15"/>
    <n v="14030"/>
    <n v="28060000"/>
    <x v="1"/>
    <n v="56120"/>
    <x v="4"/>
    <x v="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814P4L98"/>
    <s v="PrettyKrafts Laundry Basket for clothes with Lid &amp; Handles, Toys Organiser, 75 Ltr Black &amp; Grey"/>
    <x v="50"/>
    <n v="351"/>
    <n v="999"/>
    <n v="0.65"/>
    <x v="1"/>
    <x v="15"/>
    <n v="5380"/>
    <n v="5374620"/>
    <x v="1"/>
    <n v="21520"/>
    <x v="6"/>
    <x v="4"/>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 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7SRM58TP"/>
    <s v="AGARO Regal 800 Watts Handheld Vacuum Cleaner, Lightweight &amp; Durable Body, Small/Mini Size ( Black)"/>
    <x v="74"/>
    <n v="1665"/>
    <n v="2099"/>
    <n v="0.21"/>
    <x v="0"/>
    <x v="15"/>
    <n v="14368"/>
    <n v="30158432"/>
    <x v="1"/>
    <n v="57472"/>
    <x v="4"/>
    <x v="0"/>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9P2LK08"/>
    <s v="Bajaj Minor 1000 Watts Radiant Room Heater (Steel, ISI Approved)"/>
    <x v="15"/>
    <n v="749"/>
    <n v="1129"/>
    <n v="0.34"/>
    <x v="0"/>
    <x v="15"/>
    <n v="2446"/>
    <n v="2761534"/>
    <x v="1"/>
    <n v="9784"/>
    <x v="9"/>
    <x v="1"/>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B2DZ5S6R"/>
    <s v="AmazonBasics 1500 W Electric Kettle (Stainless Steel Body, 1.5 L)"/>
    <x v="23"/>
    <n v="749"/>
    <n v="1299"/>
    <n v="0.42"/>
    <x v="0"/>
    <x v="15"/>
    <n v="119"/>
    <n v="154581"/>
    <x v="0"/>
    <n v="476"/>
    <x v="10"/>
    <x v="1"/>
    <s v="Heat and warm water anytime, anywhere with the Amazon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9NL7LBWT"/>
    <s v="Bulfyss USB Rechargeable Lint Remover Fabric Shaver Pet Hair Remover, Effectively and Quickly Remove Fuzz for Clothes, Sweater, Couch, Sofa, Blanket, Curtain, Wool, Cashmere (Grey, 1 Year Warranty)"/>
    <x v="10"/>
    <n v="1099"/>
    <n v="1999"/>
    <n v="0.45"/>
    <x v="0"/>
    <x v="15"/>
    <n v="604"/>
    <n v="1207396"/>
    <x v="0"/>
    <n v="2416"/>
    <x v="3"/>
    <x v="3"/>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8TM71L54"/>
    <s v="PHILIPS Handheld Garment Steamer STH3000/20 - Compact &amp; Foldable, Convenient Vertical Steaming, 1000 Watt Quick Heat Up, up to 20g/min, Kills 99.9%* Bacteria (Reno Blue), Small"/>
    <x v="40"/>
    <n v="3190"/>
    <n v="4195"/>
    <n v="0.24"/>
    <x v="0"/>
    <x v="15"/>
    <n v="1282"/>
    <n v="5377990"/>
    <x v="1"/>
    <n v="5128"/>
    <x v="20"/>
    <x v="1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0W56GLOQ"/>
    <s v="Wonderchef Nutri-blend Mixer, Grinder &amp; Blender | Powerful 400W 22000 RPM motor | Stainless steel Blades | 2 unbreakable jars | 2 Years warranty | Online recipe book by Chef Sanjeev Kapoor | Black"/>
    <x v="4"/>
    <n v="2699"/>
    <n v="5000"/>
    <n v="0.46"/>
    <x v="0"/>
    <x v="15"/>
    <n v="26164"/>
    <n v="130820000"/>
    <x v="1"/>
    <n v="104656"/>
    <x v="41"/>
    <x v="12"/>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 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2KVTRW8"/>
    <s v="KENT 16055 Amaze Cool Touch Electric Kettle 1.8 L 1500 W | Plastic Outer &amp; Stainless Steel Inside body | Auto shut off Over heating protection | Multipurpose hot water Kettle | 1 Year Warranty"/>
    <x v="23"/>
    <n v="1199"/>
    <n v="1900"/>
    <n v="0.37"/>
    <x v="0"/>
    <x v="15"/>
    <n v="1765"/>
    <n v="3353500"/>
    <x v="1"/>
    <n v="7060"/>
    <x v="3"/>
    <x v="3"/>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7H3WDC4X"/>
    <s v="Simxen Egg Boiler Electric Automatic Off 7 Egg Poacher for Steaming, Cooking Also Boiling and Frying 400 W (Blue, Pink)"/>
    <x v="112"/>
    <n v="349"/>
    <n v="999"/>
    <n v="0.65"/>
    <x v="1"/>
    <x v="15"/>
    <n v="15646"/>
    <n v="15630354"/>
    <x v="1"/>
    <n v="62584"/>
    <x v="6"/>
    <x v="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B3X2BY3M"/>
    <s v="Crompton Gracee 5-L Instant Water Heater (Geyser)"/>
    <x v="21"/>
    <n v="3599"/>
    <n v="7299"/>
    <n v="0.51"/>
    <x v="1"/>
    <x v="15"/>
    <n v="10324"/>
    <n v="75354876"/>
    <x v="1"/>
    <n v="41296"/>
    <x v="51"/>
    <x v="13"/>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 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9CGLY5CX"/>
    <s v="Crompton Insta Comfort Heater 2000 Watts Heat Convector with Adjustable Thermostats, Hybrid Cyan, Standard (‚ÄéACGRH- INSTACOMFORT)"/>
    <x v="15"/>
    <n v="1959"/>
    <n v="2400"/>
    <n v="0.18"/>
    <x v="0"/>
    <x v="15"/>
    <n v="237"/>
    <n v="568800"/>
    <x v="0"/>
    <n v="948"/>
    <x v="0"/>
    <x v="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 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75JJ5NQC"/>
    <s v="Butterfly Smart Mixer Grinder, 750W, 4 Jars (Grey)"/>
    <x v="22"/>
    <n v="3199"/>
    <n v="4999"/>
    <n v="0.36"/>
    <x v="0"/>
    <x v="15"/>
    <n v="20869"/>
    <n v="104324131"/>
    <x v="1"/>
    <n v="83476"/>
    <x v="24"/>
    <x v="14"/>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 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WKB69RS"/>
    <s v="Lifelong LLWH106 Flash 3 Litres Instant Water Heater for Home Use, 8 Bar Pressure,Power On/Off Indicator and Advanced Safety, (3000W, ISI Certified, 2 Years Warranty)"/>
    <x v="21"/>
    <n v="2088"/>
    <n v="5550"/>
    <n v="0.62"/>
    <x v="1"/>
    <x v="15"/>
    <n v="5292"/>
    <n v="29370600"/>
    <x v="1"/>
    <n v="21168"/>
    <x v="38"/>
    <x v="7"/>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0NM6MO26"/>
    <s v="Prestige PIC 16.0+ 1900W Induction Cooktop with Soft Touch Push Buttons (Black)"/>
    <x v="67"/>
    <n v="2698"/>
    <n v="3945"/>
    <n v="0.32"/>
    <x v="0"/>
    <x v="15"/>
    <n v="15034"/>
    <n v="59309130"/>
    <x v="1"/>
    <n v="60136"/>
    <x v="15"/>
    <x v="9"/>
    <s v="Indian menu options|Pause function for added convenience|Aerodynamic cooling system|Automatic voltage regulator|1900 watts power|Power saver technology, Troubleshooting guidelines: works only with Induction base cookware- bottom diameter between 12 cm-26 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 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x v="71"/>
    <n v="3199"/>
    <n v="5999"/>
    <n v="0.47"/>
    <x v="0"/>
    <x v="15"/>
    <n v="3242"/>
    <n v="19448758"/>
    <x v="1"/>
    <n v="12968"/>
    <x v="12"/>
    <x v="7"/>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9F6KL23R"/>
    <s v="SKYTONE Stainless Steel Electric Meat Grinders with Bowl 700W Heavy for Kitchen Food Chopper, Meat, Vegetables, Onion , Garlic Slicer Dicer, Fruit &amp; Nuts Blender (2L, 700 Watts)"/>
    <x v="11"/>
    <n v="1414"/>
    <n v="2799"/>
    <n v="0.49"/>
    <x v="0"/>
    <x v="15"/>
    <n v="1498"/>
    <n v="4192902"/>
    <x v="1"/>
    <n v="5992"/>
    <x v="16"/>
    <x v="6"/>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 cmXD644R2M5EZIZ2SA,AFFOJJV3AXO4KXET6TVWACH2AWSQ,AGPBFYSINH6IVWQS4CG5WP3DY 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8G8H8DPL"/>
    <s v="Bajaj Rex 750W Mixer Grinder with Nutri Pro Feature, 4 Jars, White"/>
    <x v="22"/>
    <n v="3249"/>
    <n v="6375"/>
    <n v="0.49"/>
    <x v="0"/>
    <x v="15"/>
    <n v="4978"/>
    <n v="31734750"/>
    <x v="1"/>
    <n v="19912"/>
    <x v="40"/>
    <x v="23"/>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7T4D9FNY"/>
    <s v="iBELL SEK15L Premium 1.5 Litre Stainless Steel Electric Kettle,1500W Auto Cut-Off Feature,Silver with Black"/>
    <x v="68"/>
    <n v="664"/>
    <n v="1490"/>
    <n v="0.55000000000000004"/>
    <x v="1"/>
    <x v="15"/>
    <n v="2198"/>
    <n v="3275020"/>
    <x v="1"/>
    <n v="8792"/>
    <x v="1"/>
    <x v="1"/>
    <s v="1.5 LTR | 1500W|1 Year Standard Warranty + 1 Year Additional Warranty on Free Registration"/>
    <s v="AFMYG55DVS 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BPCJM7TB"/>
    <s v="WIDEWINGS Electric Handheld Milk Wand Mixer Frother for Latte Coffee Hot Milk, Milk Frother for Coffee, Egg Beater, Hand Blender, Coffee Beater with Stand"/>
    <x v="1"/>
    <n v="259"/>
    <n v="999"/>
    <n v="0.74"/>
    <x v="1"/>
    <x v="15"/>
    <n v="43"/>
    <n v="42957"/>
    <x v="0"/>
    <n v="172"/>
    <x v="6"/>
    <x v="4"/>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3J64CBB"/>
    <s v="Kuber Industries Waterproof Canvas Laundry Bag/Hamper|Metalic Printed With Handles|Foldable Bin &amp; 45 Liter Capicity|Size 37 x 37 x 46, Pack of 1 (Brown)"/>
    <x v="50"/>
    <n v="199"/>
    <n v="499"/>
    <n v="0.6"/>
    <x v="1"/>
    <x v="15"/>
    <n v="10234"/>
    <n v="5106766"/>
    <x v="1"/>
    <n v="40936"/>
    <x v="13"/>
    <x v="2"/>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9KPXTZXN"/>
    <s v="Rico Japanese Technology Rechargeable Wireless Electric Chopper with Replacement Warranty - Stainless Steel Blades, One Touch Operation, 10 Seconds Chopping, Mincing Vegetable, Meat - 250 ML, 30 Watts"/>
    <x v="11"/>
    <n v="949"/>
    <n v="1999"/>
    <n v="0.53"/>
    <x v="1"/>
    <x v="15"/>
    <n v="1679"/>
    <n v="3356321"/>
    <x v="1"/>
    <n v="6716"/>
    <x v="3"/>
    <x v="3"/>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989W6J2F"/>
    <s v="ENEM Sealing Machine | 12 Inch (300 mm) | 1 Year Warranty | Full Customer Support | Beep Sound Function | Plastic Packing Machine | Plastic Bag Sealing Machine | Heat Sealer Machine | Plastic Sealing Machine | Blue | Made in India"/>
    <x v="2"/>
    <n v="1595"/>
    <n v="1799"/>
    <n v="0.11"/>
    <x v="0"/>
    <x v="15"/>
    <n v="2877"/>
    <n v="5175723"/>
    <x v="1"/>
    <n v="11508"/>
    <x v="8"/>
    <x v="3"/>
    <s v="üìû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MADE IN INDIA! IMPROVED SEALING MACHINE:„ÄëENEM sealing machine is proudly Made in India! We have used high quality transformer + High Quality Plug + heavy gauge wire so ensures good performance and optimum safety.|‚≠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AUTO ‚Äì POWER OFF PROTECTION:„ÄëENEM Plastic Packing Machine remains in standby mode when not used, thereby not utilizing power. Only when same is used for sealing, power is consumed.|‚≠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 cmLWZFOBJ2D377PHVA,AGPUPI62IFNLHIAOE66RZ5FVZTIQ,AHZ5DVZ5VTJKMDTENJO4AZF7E4RQ,AFTQIPE7G3JCQMHJUU5FJBMP3MAQ,AEVLJEOZYZISEJ62IBSHVFIOVGHQ,AFOOAZDIA5NTHBNJ7SCIHUSR5WHQ,AHTOWZBM7RQHHV 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7DZ986Q2"/>
    <s v="Philips EasyTouch Plus Standing Garment Steamer GC523/60 - 1600 Watt, 5 Steam Settings, Up to 32 g/min steam, with Double Pole"/>
    <x v="40"/>
    <n v="7799"/>
    <n v="8995"/>
    <n v="0.13"/>
    <x v="0"/>
    <x v="15"/>
    <n v="3160"/>
    <n v="28424200"/>
    <x v="1"/>
    <n v="12640"/>
    <x v="27"/>
    <x v="16"/>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9YLWT89W"/>
    <s v="Sure From Aquaguard Delight NXT RO+UV+UF+Taste Adjuster(MTDS),6L water purifier,8 stages purification,Suitable for borewell,tanker,municipal water(Black) from Eureka Forbes"/>
    <x v="39"/>
    <n v="9199"/>
    <n v="18000"/>
    <n v="0.49"/>
    <x v="0"/>
    <x v="15"/>
    <n v="16020"/>
    <n v="288360000"/>
    <x v="1"/>
    <n v="64080"/>
    <x v="60"/>
    <x v="37"/>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7BKSSDR2"/>
    <s v="Dr Trust Electronic Kitchen Digital Scale Weighing Machine (Blue)"/>
    <x v="113"/>
    <n v="899"/>
    <n v="1900"/>
    <n v="0.53"/>
    <x v="1"/>
    <x v="15"/>
    <n v="3663"/>
    <n v="6959700"/>
    <x v="1"/>
    <n v="14652"/>
    <x v="3"/>
    <x v="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8HDCWDXD"/>
    <s v="Eureka Forbes Active Clean 700 Watts Powerful Suction &amp; Blower Vacuum Cleaner with Washable HEPA Filter &amp; 6 Accessories,1 Year Warranty,Compact,Light Weight &amp; Easy to use (Red &amp; Black)"/>
    <x v="74"/>
    <n v="3179"/>
    <n v="6999"/>
    <n v="0.55000000000000004"/>
    <x v="1"/>
    <x v="15"/>
    <n v="743"/>
    <n v="5200257"/>
    <x v="0"/>
    <n v="2972"/>
    <x v="34"/>
    <x v="1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1M69WCZ6"/>
    <s v="Allin Exporters J66 Ultrasonic Humidifier Cool Mist Air Purifier for Dryness, Cold &amp; Cough Large Capacity for Room, Baby, Plants, Bedroom (2.4 L) (1 Year Warranty)"/>
    <x v="42"/>
    <n v="2249"/>
    <n v="3550"/>
    <n v="0.37"/>
    <x v="0"/>
    <x v="15"/>
    <n v="3973"/>
    <n v="14104150"/>
    <x v="1"/>
    <n v="15892"/>
    <x v="7"/>
    <x v="9"/>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95PWLLY6"/>
    <s v="Crompton Hill Briz Deco 1200mm (48 inch) High Speed Designer Ceiling Fan (Smoked Brown)"/>
    <x v="88"/>
    <n v="1804"/>
    <n v="2380"/>
    <n v="0.24"/>
    <x v="0"/>
    <x v="15"/>
    <n v="15382"/>
    <n v="36609160"/>
    <x v="1"/>
    <n v="61528"/>
    <x v="25"/>
    <x v="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8VGDBF3B"/>
    <s v="Kuber Industries Round Non Woven Fabric Foldable Laundry Basket|Toy Storage Basket|Cloth Storage Basket With Handles| Capicity 45 Ltr (Grey &amp; Black)-KUBMART11446"/>
    <x v="50"/>
    <n v="395"/>
    <n v="499"/>
    <n v="0.21"/>
    <x v="0"/>
    <x v="15"/>
    <n v="330"/>
    <n v="164670"/>
    <x v="0"/>
    <n v="1320"/>
    <x v="13"/>
    <x v="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7S9M8YTY"/>
    <s v="Usha Aurora 1000 W Dry Iron with Innovative Tail Light Indicator, Weilburger Soleplate (White &amp; Grey)"/>
    <x v="41"/>
    <n v="717"/>
    <n v="1390"/>
    <n v="0.48"/>
    <x v="0"/>
    <x v="15"/>
    <n v="4867"/>
    <n v="6765130"/>
    <x v="1"/>
    <n v="19468"/>
    <x v="10"/>
    <x v="1"/>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8MXJYB2V"/>
    <s v="USHA RapidMix 500-Watt Copper Motor Mixer Grinder with 3 Jars and 5 Years Warranty(Sea Green/White)"/>
    <x v="22"/>
    <n v="2449"/>
    <n v="3390"/>
    <n v="0.28000000000000003"/>
    <x v="0"/>
    <x v="15"/>
    <n v="5206"/>
    <n v="17648340"/>
    <x v="1"/>
    <n v="20824"/>
    <x v="37"/>
    <x v="5"/>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7YQ5SN4H"/>
    <s v="Cello Non-Stick Aluminium Sandwich Gas Toaster(Black)"/>
    <x v="87"/>
    <n v="299"/>
    <n v="595"/>
    <n v="0.5"/>
    <x v="1"/>
    <x v="15"/>
    <n v="314"/>
    <n v="186830"/>
    <x v="0"/>
    <n v="1256"/>
    <x v="13"/>
    <x v="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 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6NTB9XT"/>
    <s v="Aquaguard Aura RO+UV+UF+Taste Adjuster(MTDS) with Active Copper &amp; Zinc 7L water purifier,8 stages of purification,suitable for borewell,tanker,municipal water(Black) from Eureka Forbes"/>
    <x v="39"/>
    <n v="15999"/>
    <n v="24500"/>
    <n v="0.35"/>
    <x v="0"/>
    <x v="15"/>
    <n v="11206"/>
    <n v="274547000"/>
    <x v="1"/>
    <n v="44824"/>
    <x v="61"/>
    <x v="2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B9RZ4G4W"/>
    <s v="AmazonBasics 300 W Hand Blender with Stainless Steel Stem for Hot/Cold Blending and In-Built Cord Hook, ISI-Marked, Black"/>
    <x v="1"/>
    <n v="799"/>
    <n v="1699"/>
    <n v="0.53"/>
    <x v="1"/>
    <x v="15"/>
    <n v="97"/>
    <n v="164803"/>
    <x v="0"/>
    <n v="388"/>
    <x v="8"/>
    <x v="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7VZH6ZBB"/>
    <s v="Crompton Solarium Qube 15-L 5 Star Rated Storage Water Heater (Geyser) with Free Installation and Connection Pipes (White and Black)"/>
    <x v="90"/>
    <n v="7799"/>
    <n v="12500"/>
    <n v="0.38"/>
    <x v="0"/>
    <x v="15"/>
    <n v="5160"/>
    <n v="64500000"/>
    <x v="1"/>
    <n v="20640"/>
    <x v="62"/>
    <x v="38"/>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 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YSJ7FF1"/>
    <s v="Crompton Brio 1000-Watts Dry Iron with Weilburger Coating (Sky Blue and White)"/>
    <x v="41"/>
    <n v="645"/>
    <n v="1100"/>
    <n v="0.41"/>
    <x v="0"/>
    <x v="15"/>
    <n v="3271"/>
    <n v="3598100"/>
    <x v="1"/>
    <n v="13084"/>
    <x v="9"/>
    <x v="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G147SZD"/>
    <s v="NEXOMS Instant Heating Water Tap Wall Mounted with 3 Pin Indian Plug (16Amp)"/>
    <x v="21"/>
    <n v="2699"/>
    <n v="3799"/>
    <n v="0.28999999999999998"/>
    <x v="0"/>
    <x v="15"/>
    <n v="727"/>
    <n v="2761873"/>
    <x v="0"/>
    <n v="2908"/>
    <x v="42"/>
    <x v="9"/>
    <s v="Suitable for your Home &amp; Offices, gives 'New' dimension to styling of your Bathrooms and Kitchens|Innovative and Cost Effective solution|Easy to Install, does not need space like other Geysers|3-5 Seconds Instant Hot Water. This is 2-in-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x v="91"/>
    <n v="899"/>
    <n v="1999"/>
    <n v="0.55000000000000004"/>
    <x v="1"/>
    <x v="15"/>
    <n v="832"/>
    <n v="1663168"/>
    <x v="0"/>
    <n v="3328"/>
    <x v="3"/>
    <x v="3"/>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7Q4NJQC5"/>
    <s v="Ionix Jewellery Scale | Weight Scale | Digital Weight Machine | weight machine for gold | Electronic weighing machines for Jewellery 0.01G to 200G Small Weight Machine for Shop - Silver"/>
    <x v="48"/>
    <n v="295"/>
    <n v="599"/>
    <n v="0.51"/>
    <x v="1"/>
    <x v="15"/>
    <n v="1644"/>
    <n v="984756"/>
    <x v="1"/>
    <n v="6576"/>
    <x v="13"/>
    <x v="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 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8RDWBYCQ"/>
    <s v="T TOPLINE 180 W Electric Hand Mixer,Hand Blender , Egg Beater, Cake maker , Beater Cream Mix, Food Blender, Beater for Whipping Cream Beater for Cake With 7 -Speed with spatula and oil brush"/>
    <x v="1"/>
    <n v="549"/>
    <n v="999"/>
    <n v="0.45"/>
    <x v="0"/>
    <x v="15"/>
    <n v="1313"/>
    <n v="1311687"/>
    <x v="1"/>
    <n v="5252"/>
    <x v="6"/>
    <x v="4"/>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7JZSG42Y"/>
    <s v="Borosil Prime Grill Sandwich Maker (Grey)"/>
    <x v="87"/>
    <n v="1928"/>
    <n v="2590"/>
    <n v="0.26"/>
    <x v="0"/>
    <x v="15"/>
    <n v="2377"/>
    <n v="6156430"/>
    <x v="1"/>
    <n v="9508"/>
    <x v="0"/>
    <x v="6"/>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9MFR93KS"/>
    <s v="Bajaj Rex DLX 750 W 4 Jars Mixer Grinder, White and Blue"/>
    <x v="22"/>
    <n v="3041.67"/>
    <n v="5999"/>
    <n v="0.49"/>
    <x v="0"/>
    <x v="15"/>
    <n v="777"/>
    <n v="4661223"/>
    <x v="0"/>
    <n v="3108"/>
    <x v="12"/>
    <x v="7"/>
    <s v="Powerful motor - 2000 RPM, 750 Watts|4 Stainless Steel Jars - 1.5L Liquidizing jar, 1.0L dry/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 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89BDBDGM"/>
    <s v="Kuber Industries Waterproof Round Laundry Bag/Hamper|Polka Dots Print Print with Handles|Foldable Bin &amp; 45 Liter Capicity|Size 37 x 37 x 49, Pack of 1(Black &amp; White)- CTKTC044992"/>
    <x v="50"/>
    <n v="219"/>
    <n v="249"/>
    <n v="0.12"/>
    <x v="0"/>
    <x v="15"/>
    <n v="1108"/>
    <n v="275892"/>
    <x v="1"/>
    <n v="4432"/>
    <x v="2"/>
    <x v="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9H7JDJCW"/>
    <s v="PHILIPS Drip Coffee Maker HD7432/20, 0.6 L, Ideal for 2-7 cups, Black, Medium"/>
    <x v="114"/>
    <n v="2999"/>
    <n v="3595"/>
    <n v="0.17"/>
    <x v="0"/>
    <x v="15"/>
    <n v="178"/>
    <n v="639910"/>
    <x v="0"/>
    <n v="712"/>
    <x v="7"/>
    <x v="9"/>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8L7J3T31"/>
    <s v="Noir Aqua - 5pcs PP Spun Filter + 1 Spanner | for All Types of RO Water purifiers (5 Piece, White, 10 Inch, 5 Micron) - RO Spun Filter Cartridge Sponge Replacement Water Filter Candle"/>
    <x v="5"/>
    <n v="379"/>
    <n v="919"/>
    <n v="0.59"/>
    <x v="1"/>
    <x v="15"/>
    <n v="1090"/>
    <n v="1001710"/>
    <x v="1"/>
    <n v="4360"/>
    <x v="6"/>
    <x v="4"/>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 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0J5DYCCA"/>
    <s v="Havells Ventil Air DSP 230mm Exhaust Fan (Pista Green)"/>
    <x v="115"/>
    <n v="1399"/>
    <n v="1890"/>
    <n v="0.26"/>
    <x v="0"/>
    <x v="15"/>
    <n v="8031"/>
    <n v="15178590"/>
    <x v="1"/>
    <n v="32124"/>
    <x v="3"/>
    <x v="3"/>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B4PPD89B"/>
    <s v="Kitchenwell 18Pc Plastic Food Snack Bag Pouch Clip Sealer for Keeping Food Fresh for Home, Kitchen, Camping Snack Seal Sealing Bag Clips (Multi-Color) | (Pack of 18)|"/>
    <x v="2"/>
    <n v="79"/>
    <n v="79"/>
    <n v="0"/>
    <x v="0"/>
    <x v="15"/>
    <n v="97"/>
    <n v="7663"/>
    <x v="0"/>
    <n v="388"/>
    <x v="22"/>
    <x v="2"/>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0LP9RFSU"/>
    <s v="Eureka Forbes Aquasure Amrit Twin Cartridge (Pack of 2), White"/>
    <x v="5"/>
    <n v="825"/>
    <n v="825"/>
    <n v="0"/>
    <x v="0"/>
    <x v="15"/>
    <n v="3246"/>
    <n v="2677950"/>
    <x v="1"/>
    <n v="12984"/>
    <x v="6"/>
    <x v="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WRWPM22"/>
    <s v="Boat Micro USB 55 Tangle-free, Sturdy Micro USB Cable with 3AFast Charging &amp; 480mbps Data Transmission (Black)"/>
    <x v="7"/>
    <n v="176.63"/>
    <n v="499"/>
    <n v="0.65"/>
    <x v="1"/>
    <x v="16"/>
    <n v="15188"/>
    <n v="7578812"/>
    <x v="1"/>
    <n v="62270.799999999996"/>
    <x v="13"/>
    <x v="2"/>
    <s v="It Ensures High Speed Transmission And Charging By Offering 3A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9KLVMZ3B"/>
    <s v="Portronics Konnect L 1.2M POR-1401Fast Charging 3A 8 Pin USB Cable with Charge &amp; Sync Function (White)"/>
    <x v="7"/>
    <n v="159"/>
    <n v="399"/>
    <n v="0.6"/>
    <x v="1"/>
    <x v="16"/>
    <n v="4768"/>
    <n v="1902432"/>
    <x v="1"/>
    <n v="19548.8"/>
    <x v="2"/>
    <x v="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WRBG3XW"/>
    <s v="Boat Type-C A325 Tangle-free, Sturdy Type-C Cable with 3A Rapid Charging &amp; 480mbps Data Transmission(Black)"/>
    <x v="7"/>
    <n v="199"/>
    <n v="499"/>
    <n v="0.6"/>
    <x v="1"/>
    <x v="16"/>
    <n v="13045"/>
    <n v="6509455"/>
    <x v="1"/>
    <n v="53484.499999999993"/>
    <x v="13"/>
    <x v="2"/>
    <s v="Type-C A 325 Cable Is Designed With A Perfect 1.5 Meters In Length For Hassle Free Usage|It Dons Premium Braided Skin That Makes It Sturdy And Invincible Against External Damage With 10000+ Bends Lifespan The Cable Stays Stronger And Lasts Longer|Type-C A 325 Offers Universal Compatibility With Smartphones, Tablets, Pc Peripherals, Bluetooth Speakers, Power Banks And All Other Devices With Type-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C port. If little hit happens then cable is plug it out. Otherwise length and cable quality is very nice,Boat Type-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02PD61Y4"/>
    <s v="D-Link DWA-131 300 Mbps Wireless Nano USB Adapter (Black)"/>
    <x v="17"/>
    <n v="507"/>
    <n v="1208"/>
    <n v="0.57999999999999996"/>
    <x v="1"/>
    <x v="16"/>
    <n v="8131"/>
    <n v="9822248"/>
    <x v="1"/>
    <n v="33337.1"/>
    <x v="10"/>
    <x v="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BFWGBX61"/>
    <s v="Ambrane Unbreakable 3AFast Charging Braided Type-C Cable    1.5 Meter (RCT15, Blue) Supports QC 2.0/3.0 Charging"/>
    <x v="7"/>
    <n v="199"/>
    <n v="349"/>
    <n v="0.43"/>
    <x v="0"/>
    <x v="16"/>
    <n v="314"/>
    <n v="109586"/>
    <x v="0"/>
    <n v="1287.3999999999999"/>
    <x v="2"/>
    <x v="2"/>
    <s v="Compatible with all Type-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 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9Q8HMKZX"/>
    <s v="Portronics Konnect L 20W PD Quick Charge Type-C to 8-Pin USB Mobile Charging Cable, 1.2M, Tangle Resistant,Fast Data Sync(Grey)"/>
    <x v="7"/>
    <n v="263"/>
    <n v="699"/>
    <n v="0.62"/>
    <x v="1"/>
    <x v="16"/>
    <n v="450"/>
    <n v="314550"/>
    <x v="0"/>
    <n v="1844.9999999999998"/>
    <x v="5"/>
    <x v="4"/>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5ZF3NRK"/>
    <s v="CEDO 65W OnePlus Dash Warp Charge Cable, USB A to Type-C Data SyncFast Charging Cable Compatible with One Plus 3 /3T /5 /5T /6 /6T /7 /7T /7 pro &amp; for All Type-C Devices - 1 Meter, Red"/>
    <x v="7"/>
    <n v="349"/>
    <n v="599"/>
    <n v="0.42"/>
    <x v="0"/>
    <x v="16"/>
    <n v="210"/>
    <n v="125790"/>
    <x v="0"/>
    <n v="860.99999999999989"/>
    <x v="13"/>
    <x v="4"/>
    <s v="FAST AND STABLE CHARGING: Flexible USB Type-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C cable is compatible with all the latest android smart phones, earbuds &amp; tablets with Type-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WZRCP1"/>
    <s v="Boat Type-C A750 Stress Resistant, Tangle-free, Sturdy Flat Cable with 6.5AFast Charging &amp; 480Mbps Data Transmission, 10000+ Bends Lifespan and Extended 1.5m Length(Rebellious Black)"/>
    <x v="7"/>
    <n v="399"/>
    <n v="999"/>
    <n v="0.6"/>
    <x v="1"/>
    <x v="16"/>
    <n v="1780"/>
    <n v="1778220"/>
    <x v="1"/>
    <n v="7297.9999999999991"/>
    <x v="6"/>
    <x v="4"/>
    <s v="The Boat Type-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 cmP1SC8"/>
    <s v="Ambrane 2-in-1 Type-C &amp; Micro USB Cable with 60W/3AFast Charging, 480 mbps High Data, PD Technology &amp; Quick Charge 3.0, Compatible with All Type-C &amp; Micro USB Devices (ABDC-10, Black)"/>
    <x v="7"/>
    <n v="199"/>
    <n v="499"/>
    <n v="0.6"/>
    <x v="1"/>
    <x v="16"/>
    <n v="602"/>
    <n v="300398"/>
    <x v="0"/>
    <n v="2468.1999999999998"/>
    <x v="13"/>
    <x v="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 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in-1 Charging Cable.,Sturdy cable overall,Nice &amp; Best Charger Cabel"/>
    <s v="Product is good , and also it's  strudiness .But no fast charging in this cable , it's normally charging . I love it because it's supported in micro USB , or Type-C . Over all good .Pros/advantage :- -1) 1.5 meter wire  2) more durable3) supported dual mode Type-C , micro USBCons/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Charging and a small Tab with micro USB charging when i travel. I need to carry only one cable now with my powerbank. Will recommend.,Best cable,good,Both Micro USB &amp; Type-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C &amp; Micro Cabel"/>
    <s v="https://m.media-amazon.com/images/I/31x3IUfMneL._SX300_SY300_QL70_FMwebp_.jpg"/>
    <s v="https://www.amazon.in/Ambrane-ABDC-10-Charging-Transmission-Compatible/dp/B09 cmP1SC8/ref=sr_1_84?qid=1672909128&amp;s=electronics&amp;sr=1-84"/>
  </r>
  <r>
    <s v="B09ZPM4C2C"/>
    <s v="TCL 80 cm (32 inches) HD Ready Certified Android Smart LED TV 32S5205 (Black)"/>
    <x v="16"/>
    <n v="10901"/>
    <n v="30990"/>
    <n v="0.65"/>
    <x v="1"/>
    <x v="16"/>
    <n v="398"/>
    <n v="12334020"/>
    <x v="0"/>
    <n v="1631.8"/>
    <x v="63"/>
    <x v="39"/>
    <s v="Resolution: HD Ready (1366 x 768) | Refresh Rate: 60 hertz|Connectivity: 2 HDMI Ports to connect set top box | 1 USB ports to connect hard drives or other USB devices | IR Port to control connected devices like DVD/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9VT6JKRP"/>
    <s v="Lapster USB 3.0 A to Micro B SuperSpeed for hard disk cable - short cable"/>
    <x v="7"/>
    <n v="199"/>
    <n v="999"/>
    <n v="0.8"/>
    <x v="1"/>
    <x v="16"/>
    <n v="425"/>
    <n v="424575"/>
    <x v="0"/>
    <n v="1742.4999999999998"/>
    <x v="6"/>
    <x v="4"/>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8CHKQ8D4"/>
    <s v="Wayona Type-C to Lightning MFI Certified 20WFast charging Nylon Braided USB C Cable for iPhone 14, 14 Pro, 14 Pro Max, 14 Plus, 13, 13 Pro, 13 Pro Max, 13 Mini, 12, 12 Pro, 11, 11 Pro Max iPhone 12 Mini, X, 8 (2M, Grey)"/>
    <x v="7"/>
    <n v="719"/>
    <n v="1499"/>
    <n v="0.52"/>
    <x v="1"/>
    <x v="16"/>
    <n v="1045"/>
    <n v="1566455"/>
    <x v="1"/>
    <n v="4284.5"/>
    <x v="1"/>
    <x v="1"/>
    <s v="Power Delivery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C Power Delivery Charger (including 18W, 20W, 29W, 30W, 61W, or 87W USB C Power Adapter).|New C94 Connector„Äë: This cable uses the Newest MFI Certified C94 Chip which is specially designed for fast charging, whose color is different from the previous C48 connector end. Charging Speeds 2.5√óFaster.|Compatibility List„Äë: Wayona USB C to Lightning cable supports PD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F6VHQXB"/>
    <s v="Croma 80 cm (32 Inches) HD Ready LED TV (CREL7369, Black) (2021 Model)"/>
    <x v="52"/>
    <n v="7390"/>
    <n v="20000"/>
    <n v="0.63"/>
    <x v="1"/>
    <x v="16"/>
    <n v="2581"/>
    <n v="51620000"/>
    <x v="1"/>
    <n v="10582.099999999999"/>
    <x v="64"/>
    <x v="4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 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RX1FK54"/>
    <s v="Boat Type-C A750 Stress Resistant, Tangle-free, Sturdy Flat Cable with 6.5AFast Charging &amp; 480Mbps Data Transmission, 10000+ Bends Lifespan and Extended 1.5m Length(Radiant Red)"/>
    <x v="7"/>
    <n v="399"/>
    <n v="999"/>
    <n v="0.6"/>
    <x v="1"/>
    <x v="16"/>
    <n v="1780"/>
    <n v="1778220"/>
    <x v="1"/>
    <n v="7297.9999999999991"/>
    <x v="6"/>
    <x v="4"/>
    <s v="The Boat Type-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KH58JZR"/>
    <s v="Portronics Konnect L POR-1403Fast Charging 3A Type-C Cable 1.2 Meter with Charge &amp; Sync Function for All Type-C Devices (White)"/>
    <x v="7"/>
    <n v="210"/>
    <n v="399"/>
    <n v="0.47"/>
    <x v="0"/>
    <x v="16"/>
    <n v="1717"/>
    <n v="685083"/>
    <x v="1"/>
    <n v="7039.7"/>
    <x v="2"/>
    <x v="2"/>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C cable in less price,Fast charging not support,NOT A FAST CHARGING CABLE"/>
    <s v="It's awesome product.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9K9ZX65"/>
    <s v="Hisense 108 cm (43 inches) 4K Ultra HD Smart Certified Android LED TV 43A6GE (Black)"/>
    <x v="16"/>
    <n v="20990"/>
    <n v="44990"/>
    <n v="0.53"/>
    <x v="1"/>
    <x v="16"/>
    <n v="1259"/>
    <n v="56642410"/>
    <x v="1"/>
    <n v="5161.8999999999996"/>
    <x v="65"/>
    <x v="41"/>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15OW3M1W"/>
    <s v="AmazonBasics 6-Feet DisplayPort (not USB port) to HDMI Cable Black"/>
    <x v="44"/>
    <n v="799"/>
    <n v="1700"/>
    <n v="0.53"/>
    <x v="1"/>
    <x v="16"/>
    <n v="28638"/>
    <n v="48684600"/>
    <x v="1"/>
    <n v="117415.79999999999"/>
    <x v="8"/>
    <x v="3"/>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8PSQRW2T"/>
    <s v="Zoul Type-C to Type-CFast Charging Cable 65W 2M/6ft USB C Nylon Braided Cord Compatible with MacBook Oneplus 9 9R Samsung Galaxy S21 Ultra S20+ (2M, Black)"/>
    <x v="7"/>
    <n v="399"/>
    <n v="1099"/>
    <n v="0.64"/>
    <x v="1"/>
    <x v="16"/>
    <n v="2685"/>
    <n v="2950815"/>
    <x v="1"/>
    <n v="11008.499999999998"/>
    <x v="9"/>
    <x v="1"/>
    <s v="NOTE before purchase„Äë:This is a USB C to USB C cable, which means it has the same USB C connector on both ends, please be aware that this is not a USB C to USB A cable. So, you may need a USB C wall charger to charge your device.|Fast Charging &amp; 480Mbps Data Transfer Speed„Äë: Supports QC/PD fast charging, with 65W/30W/18W USB C Power Adapters to use. Data transfer speed is up to 480Mbps between two devices, which means transferring 100 songs within seconds.|Durable Nylon Braiding„Äë:The strong braided cable not only avoids the tangling but it also comes with Velcro strap so It can be wrapped up and put in a bag or pocket.|65W/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BB3CBFBM"/>
    <s v="VU 138 cm (55 inches) Premium Series 4K Ultra HD Smart IPS LED TV 55UT (Black)"/>
    <x v="16"/>
    <n v="29990"/>
    <n v="65000"/>
    <n v="0.54"/>
    <x v="1"/>
    <x v="16"/>
    <n v="211"/>
    <n v="13715000"/>
    <x v="0"/>
    <n v="865.09999999999991"/>
    <x v="66"/>
    <x v="42"/>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7VSG5SXZ"/>
    <s v="ZEBRONICS HAA2021 HDMI version 2.1 cable with 8K @ 60Hz, 4K @ 120Hz, eARC &amp; CEC support, 3D compatible, 2 meters length, 48Gbps max and Gold-plated connectors"/>
    <x v="44"/>
    <n v="637"/>
    <n v="1499"/>
    <n v="0.57999999999999996"/>
    <x v="1"/>
    <x v="16"/>
    <n v="24"/>
    <n v="35976"/>
    <x v="0"/>
    <n v="98.399999999999991"/>
    <x v="1"/>
    <x v="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PSVBB2X"/>
    <s v="Zoul USB C to USB CFast Charging Cable 65W Type-C to Type-C Nylon Braided Cord Compatible with Macbook Oneplus 9 10R Samsung Galaxy S22 S21 Ultra Z Flip3 Macbook Air/Pro M1 Google Pixel 11'' iPad Pro 2020/2018 (2M, Grey)"/>
    <x v="7"/>
    <n v="399"/>
    <n v="1099"/>
    <n v="0.64"/>
    <x v="1"/>
    <x v="16"/>
    <n v="2685"/>
    <n v="2950815"/>
    <x v="1"/>
    <n v="11008.499999999998"/>
    <x v="9"/>
    <x v="1"/>
    <s v="High Charging Speed 65W„Äë: Output power up to 20V 3.25A, which is ensured by high-speed and safe charging, and the USB 2.0 supports data transfer speed which can reach 40~60MB/S (480Mbps).|Kindly NOTE before you purchase„Äë:This is a USB-C to USB-C cable, which means it has the same USB C or Type-C plug on both sides, please keep a note that this cable is not a USB-C to USB-A cable. Besides, you may need a USB C wall charger to charge your device. This product DO NOT support video output and monitor connection.|High Quality Type-C to C cable„Äë: Its user-friendly design helps you to insert the connector in the right way all the time. This cable will be the right choice for a durable and cost-effective USB-C to USB-C cord/ Type-C to Type-C cord.|3A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0GE55L22"/>
    <s v="Storite USB 3.0 Cable A to Micro B high Speed Upto 5 Gbps Data Transfer Cable for Portable External Hard Drive - (20 cm), Black"/>
    <x v="7"/>
    <n v="299"/>
    <n v="699"/>
    <n v="0.56999999999999995"/>
    <x v="1"/>
    <x v="16"/>
    <n v="2957"/>
    <n v="2066943"/>
    <x v="1"/>
    <n v="12123.699999999999"/>
    <x v="5"/>
    <x v="4"/>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x v="7"/>
    <n v="849"/>
    <n v="999"/>
    <n v="0.15"/>
    <x v="0"/>
    <x v="16"/>
    <n v="6736"/>
    <n v="6729264"/>
    <x v="1"/>
    <n v="27617.599999999999"/>
    <x v="6"/>
    <x v="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7DC4RZPY"/>
    <s v="AmazonBasics USB A to Lightning MFi Certified Charging Cable (White, 1.2 meter)"/>
    <x v="7"/>
    <n v="709"/>
    <n v="1999"/>
    <n v="0.65"/>
    <x v="1"/>
    <x v="16"/>
    <n v="178817"/>
    <n v="357455183"/>
    <x v="1"/>
    <n v="733149.7"/>
    <x v="3"/>
    <x v="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9C6FML9B"/>
    <s v="Duracell Micro USB 3A Braided Sync &amp;Fast Charging Cable, 3.9 Feet (1.2M). Supports QC 2.0/3.0 Charging, High Speed Data Transmission - Black"/>
    <x v="7"/>
    <n v="320"/>
    <n v="599"/>
    <n v="0.47"/>
    <x v="0"/>
    <x v="16"/>
    <n v="491"/>
    <n v="294109"/>
    <x v="0"/>
    <n v="2013.1"/>
    <x v="13"/>
    <x v="4"/>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real me/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8XMG618K"/>
    <s v="Time Office Scanner Replacement Cable for Startek FM220U (Type-C) Ivory"/>
    <x v="7"/>
    <n v="225"/>
    <n v="499"/>
    <n v="0.55000000000000004"/>
    <x v="1"/>
    <x v="16"/>
    <n v="789"/>
    <n v="393711"/>
    <x v="0"/>
    <n v="3234.8999999999996"/>
    <x v="13"/>
    <x v="2"/>
    <s v="Approx. Length Of Cable: 2' Feet(60 cm)|Can Be Used For Startek Fm220U Fingerprint Scanner|Color: Ivory(Off-White)|Type : USB Type-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95JQVC7N"/>
    <s v="OnePlus 138.7 cm (55 inches) U Series 4K LED Smart Android TV 55U1S (Black)"/>
    <x v="16"/>
    <n v="42999"/>
    <n v="59999"/>
    <n v="0.28000000000000003"/>
    <x v="0"/>
    <x v="16"/>
    <n v="6753"/>
    <n v="405173247"/>
    <x v="1"/>
    <n v="27687.3"/>
    <x v="58"/>
    <x v="35"/>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3GQGT3Z"/>
    <s v="Caprigo Heavy Duty TV Wall Mount Stand for 12 to 27 inches LED/LCD/Monitor Screen's, Full Motion Rotatable Universal TV &amp; Monitor Wall Mount Bracket with Swivel &amp; Tilt Adjustments (Single Arm - M416)"/>
    <x v="36"/>
    <n v="399"/>
    <n v="799"/>
    <n v="0.5"/>
    <x v="1"/>
    <x v="16"/>
    <n v="1161"/>
    <n v="927639"/>
    <x v="1"/>
    <n v="4760.0999999999995"/>
    <x v="5"/>
    <x v="4"/>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Down) | Swivel Rotation : +/- 90¬∞ (Left/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C to Type-C Mobile Charging Cable, 1.2M,Fast Data Sync, Tangle Resistant, TPE+Nylon Braided(Grey)"/>
    <x v="7"/>
    <n v="249"/>
    <n v="499"/>
    <n v="0.5"/>
    <x v="1"/>
    <x v="16"/>
    <n v="1508"/>
    <n v="752492"/>
    <x v="1"/>
    <n v="6182.7999999999993"/>
    <x v="13"/>
    <x v="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C] : Konnect L cable for Type-C enabled smartphones has the Quick Charge feature which allows for record time efficient charging. The cable enables you to charge all your Type-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162LYSFS"/>
    <s v="Boat LTG 500 Apple MFI Certified for iPhone, iPad and iPod 2Mtr Data Cable(Metallic Silver)"/>
    <x v="7"/>
    <n v="799"/>
    <n v="1749"/>
    <n v="0.54"/>
    <x v="1"/>
    <x v="16"/>
    <n v="5626"/>
    <n v="9839874"/>
    <x v="1"/>
    <n v="23066.6"/>
    <x v="8"/>
    <x v="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9HV71RL1"/>
    <s v="Wayona Type-C to Lightning MFI Certified 20WFast charging Nylon Braided USB C Cable for iPhone 14 Pro, 14 Pro Max, 14, 14 Plus, 13, 13 Pro, 13 Pro Max, 13 Mini, 12, 12 Pro, 11, 11 Pro Max, iPhone 12 Mini (2M, Black)"/>
    <x v="7"/>
    <n v="719"/>
    <n v="1499"/>
    <n v="0.52"/>
    <x v="1"/>
    <x v="16"/>
    <n v="1045"/>
    <n v="1566455"/>
    <x v="1"/>
    <n v="4284.5"/>
    <x v="1"/>
    <x v="1"/>
    <s v="Power Delivery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C Power Delivery Charger (including 18W, 20W, USB C Power Adapter).|MFI Certified C94 Connector„Äë: This cable uses the Newest MFI Certified C94 Chip which is specially designed for fast charging, whose color is different from the previous C48 connector end. Charging Speeds 2.5√óFaster.|Compatibility List„Äë: Wayona USB C to Lightning cable supports PD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2C5MJN6"/>
    <s v="Hisense 126 cm (50 inches) Bezelless Series 4K Ultra HD Smart LED Google TV 50A6H (Black)"/>
    <x v="16"/>
    <n v="32990"/>
    <n v="54990"/>
    <n v="0.4"/>
    <x v="0"/>
    <x v="16"/>
    <n v="1555"/>
    <n v="85509450"/>
    <x v="1"/>
    <n v="6375.4999999999991"/>
    <x v="67"/>
    <x v="43"/>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 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1LONQBDG"/>
    <s v="AmazonBasics USB Type-C to Micro-B 2.0 Cable - 6 Inches (15.2 Centimeters) - White"/>
    <x v="7"/>
    <n v="349"/>
    <n v="899"/>
    <n v="0.61"/>
    <x v="1"/>
    <x v="16"/>
    <n v="14896"/>
    <n v="13391504"/>
    <x v="1"/>
    <n v="61073.599999999991"/>
    <x v="6"/>
    <x v="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9SB6SJB4"/>
    <s v="Amazon Brand - SolimoFast Charging Braided Type-C Data Cable Seam, Suitable For All Supported Mobile Phones (1 Meter, Black)"/>
    <x v="7"/>
    <n v="129"/>
    <n v="599"/>
    <n v="0.78"/>
    <x v="1"/>
    <x v="16"/>
    <n v="265"/>
    <n v="158735"/>
    <x v="0"/>
    <n v="1086.5"/>
    <x v="13"/>
    <x v="4"/>
    <s v="1 meter long braided Type-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5JPKPH3"/>
    <s v="OnePlus 163.8 cm (65 inches) U Series 4K LED Smart Android TV 65U1S (Black)"/>
    <x v="16"/>
    <n v="61999"/>
    <n v="69999"/>
    <n v="0.11"/>
    <x v="0"/>
    <x v="16"/>
    <n v="6753"/>
    <n v="472703247"/>
    <x v="1"/>
    <n v="27687.3"/>
    <x v="68"/>
    <x v="44"/>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 cm*83.8 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B5LVS732"/>
    <s v="Noise Pulse Go Buzz Smart Watch Bluetooth Calling with 1.69&quot; Display, 550 NITS, 150+ Cloud Watch Face, SPo2, Heart Rate Tracking, 100 Sports Mode with Auto Detection, Longer Battery (Jet Black)"/>
    <x v="3"/>
    <n v="1898"/>
    <n v="4999"/>
    <n v="0.62"/>
    <x v="1"/>
    <x v="16"/>
    <n v="10689"/>
    <n v="53434311"/>
    <x v="1"/>
    <n v="43824.899999999994"/>
    <x v="24"/>
    <x v="14"/>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1DEWVZ2C"/>
    <s v="JBL C100SI Wired In Ear Headphones with Mic, JBL Pure Bass Sound, One Button Multi-function Remote, Angled Buds for Comfort fit (Black)"/>
    <x v="19"/>
    <n v="599"/>
    <n v="999"/>
    <n v="0.4"/>
    <x v="0"/>
    <x v="16"/>
    <n v="192590"/>
    <n v="192397410"/>
    <x v="1"/>
    <n v="789618.99999999988"/>
    <x v="6"/>
    <x v="4"/>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Siri"/>
    <s v="AFE54I72EV2YOL6POJCHHP3Q5NWA,AFKLES3QOCRLIMJWHPEJVGK4RX3Q,AFLBOY3G7HT3TAYCHSRFBXF7M2MQ,AF2NZ4L5OXB 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7GPXXNNG"/>
    <s v="Boat Bassheads 100 in Ear Wired Earphones with Mic(Taffy Pink)"/>
    <x v="19"/>
    <n v="349"/>
    <n v="999"/>
    <n v="0.65"/>
    <x v="1"/>
    <x v="16"/>
    <n v="363713"/>
    <n v="363349287"/>
    <x v="1"/>
    <n v="1491223.2999999998"/>
    <x v="6"/>
    <x v="4"/>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9TWHTBKQ"/>
    <s v="Samsung Galaxy M33 5G (Mystique Green, 8GB, 128GB Storage) | 6000mAh Battery | Upto 16GB RAM with RAM Plus | Travel Adapter to be Purchased Separately"/>
    <x v="55"/>
    <n v="18499"/>
    <n v="25999"/>
    <n v="0.28999999999999998"/>
    <x v="0"/>
    <x v="16"/>
    <n v="22318"/>
    <n v="580245682"/>
    <x v="1"/>
    <n v="91503.799999999988"/>
    <x v="69"/>
    <x v="45"/>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B4F2XCK3"/>
    <s v="Samsung Galaxy M13 (Aqua Green, 6GB, 128GB Storage) | 6000mAh Battery | Upto 12GB RAM with RAM Plus"/>
    <x v="55"/>
    <n v="12999"/>
    <n v="17999"/>
    <n v="0.28000000000000003"/>
    <x v="0"/>
    <x v="16"/>
    <n v="18998"/>
    <n v="341945002"/>
    <x v="1"/>
    <n v="77891.799999999988"/>
    <x v="70"/>
    <x v="46"/>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9TWH8YHM"/>
    <s v="Samsung Galaxy M33 5G (Emerald Brown, 6GB, 128GB Storage) | 6000mAh Battery | Upto 12GB RAM with RAM Plus | Travel Adapter to be Purchased Separately"/>
    <x v="55"/>
    <n v="16999"/>
    <n v="24999"/>
    <n v="0.32"/>
    <x v="0"/>
    <x v="16"/>
    <n v="22318"/>
    <n v="557927682"/>
    <x v="1"/>
    <n v="91503.799999999988"/>
    <x v="45"/>
    <x v="26"/>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9GFPVD9Y"/>
    <s v="Redmi 9 Activ (Carbon Black, 4GB RAM, 64GB Storage) | Octa-core Helio G35 | 5000 mAh Battery"/>
    <x v="55"/>
    <n v="8499"/>
    <n v="10999"/>
    <n v="0.23"/>
    <x v="0"/>
    <x v="16"/>
    <n v="313836"/>
    <n v="3451882164"/>
    <x v="1"/>
    <n v="1286727.5999999999"/>
    <x v="71"/>
    <x v="47"/>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 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55"/>
    <n v="6499"/>
    <n v="8499"/>
    <n v="0.24"/>
    <x v="0"/>
    <x v="16"/>
    <n v="313836"/>
    <n v="2667292164"/>
    <x v="1"/>
    <n v="1286727.5999999999"/>
    <x v="72"/>
    <x v="4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 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ZQK9X8G"/>
    <s v="Noise ColorFit Pro 4 Advanced Bluetooth Calling Smart Watch with 1.72&quot; TruView Display, Fully-Functional Digital Crown, 311 PPI, 60Hz Refresh Rate, 500 NITS Brightness (Charcoal Black)"/>
    <x v="3"/>
    <n v="2998"/>
    <n v="5999"/>
    <n v="0.5"/>
    <x v="1"/>
    <x v="16"/>
    <n v="5179"/>
    <n v="31068821"/>
    <x v="1"/>
    <n v="21233.899999999998"/>
    <x v="12"/>
    <x v="7"/>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 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JV6P1R"/>
    <s v="iQOO Z6 Lite 5G by vivo (Stellar Green, 6GB RAM, 128GB Storage) | World's First Snapdragon 4 Gen 1 | 120Hz Refresh Rate | 5000mAh Battery | Travel Adapter to be Purchased Separately"/>
    <x v="55"/>
    <n v="15499"/>
    <n v="18999"/>
    <n v="0.18"/>
    <x v="0"/>
    <x v="16"/>
    <n v="19252"/>
    <n v="365768748"/>
    <x v="1"/>
    <n v="78933.2"/>
    <x v="43"/>
    <x v="24"/>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8VS3YLRK"/>
    <s v="Portronics Adapto 20 Type-C 20WFast PD/Type-C Adapter Charger withFast Charging for iPhone 12/12 Pro/12 Mini/12 Pro Max/11/XS/XR/X/8/Plus, iPad Pro/Air/Mini, Galaxy 10/9/8 (Adapter Only) White"/>
    <x v="57"/>
    <n v="529"/>
    <n v="1499"/>
    <n v="0.65"/>
    <x v="1"/>
    <x v="16"/>
    <n v="8599"/>
    <n v="12889901"/>
    <x v="1"/>
    <n v="35255.899999999994"/>
    <x v="1"/>
    <x v="1"/>
    <s v="[20W HIGH-SPEED CHARGING] : The Adapto 20 is a Type-CFast Charger, designed to charge your iPhone up to 59% in just 30 minutes!|[3X FASTER] :Fast, durable, and dependable, the adaptor is designed to charge your iOS devices 3X faster than regular chargers. The PD adaptor is best-suited with cables for Type-C to Type-C, and Type-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x v="55"/>
    <n v="13999"/>
    <n v="19499"/>
    <n v="0.28000000000000003"/>
    <x v="0"/>
    <x v="16"/>
    <n v="18998"/>
    <n v="370442002"/>
    <x v="1"/>
    <n v="77891.799999999988"/>
    <x v="73"/>
    <x v="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x v="19"/>
    <n v="379"/>
    <n v="999"/>
    <n v="0.62"/>
    <x v="1"/>
    <x v="16"/>
    <n v="363713"/>
    <n v="363349287"/>
    <x v="1"/>
    <n v="1491223.2999999998"/>
    <x v="6"/>
    <x v="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x v="55"/>
    <n v="13999"/>
    <n v="19999"/>
    <n v="0.3"/>
    <x v="0"/>
    <x v="16"/>
    <n v="19252"/>
    <n v="385020748"/>
    <x v="1"/>
    <n v="78933.2"/>
    <x v="26"/>
    <x v="15"/>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4F2TTTS"/>
    <s v="Samsung Galaxy M13 (Aqua Green, 4GB, 64GB Storage) | 6000mAh Battery | Upto 8GB RAM with RAM Plus"/>
    <x v="55"/>
    <n v="10999"/>
    <n v="14999"/>
    <n v="0.27"/>
    <x v="0"/>
    <x v="16"/>
    <n v="18998"/>
    <n v="284951002"/>
    <x v="1"/>
    <n v="77891.799999999988"/>
    <x v="74"/>
    <x v="4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14MR9L1"/>
    <s v="Samsung Galaxy M33 5G (Emerald Brown, 6GB, 128GB Storage) | 6000mAh Battery | Upto 12GB RAM with RAM Plus | Travel Adapter to be Purchased Separately"/>
    <x v="55"/>
    <n v="16999"/>
    <n v="24999"/>
    <n v="0.32"/>
    <x v="0"/>
    <x v="16"/>
    <n v="22318"/>
    <n v="557927682"/>
    <x v="1"/>
    <n v="91503.799999999988"/>
    <x v="45"/>
    <x v="26"/>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x v="37"/>
    <n v="199"/>
    <n v="499"/>
    <n v="0.6"/>
    <x v="1"/>
    <x v="16"/>
    <n v="1786"/>
    <n v="891214"/>
    <x v="1"/>
    <n v="7322.5999999999995"/>
    <x v="13"/>
    <x v="2"/>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7RD611Z8"/>
    <s v="Ambrane 20000mAh Power Bank with 20WFast Charging, Triple Output, Power Delivery, Type-C Input, Made in India, Multi-Layer Protection, Li-Polymer + Type-C Cable (Stylo-20k, Black)"/>
    <x v="98"/>
    <n v="1799"/>
    <n v="2499"/>
    <n v="0.28000000000000003"/>
    <x v="0"/>
    <x v="16"/>
    <n v="18678"/>
    <n v="46676322"/>
    <x v="1"/>
    <n v="76579.799999999988"/>
    <x v="0"/>
    <x v="0"/>
    <s v="Massive 20000mAh Lithium Polymer capacity allows you to charge your devices multiple times. It can charge iPhone 12 ‚Äì 4.6 times, Samsung M11 ‚Äì 2.6 times, iPad ‚Äì 1.4 times|20W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Fast Charging Input ‚Äì The powerbank itself can get charged in 7 to 8 hours as it has Power Delivery Technology that supports 20W fast charging input via Type-C port.|Charge 3 devices ‚Äì With 2 USB ports and 1 Type-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 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C and Micro USB this is the foremost and primary reason of choosing this power bank over MI or other brands as you don't need to carry two cables if your phone has Type-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B4F52B5X"/>
    <s v="Samsung Galaxy M13 (Midnight Blue, 4GB, 64GB Storage) | 6000mAh Battery | Upto 8GB RAM with RAM Plus"/>
    <x v="55"/>
    <n v="10999"/>
    <n v="14999"/>
    <n v="0.27"/>
    <x v="0"/>
    <x v="16"/>
    <n v="18998"/>
    <n v="284951002"/>
    <x v="1"/>
    <n v="77891.799999999988"/>
    <x v="74"/>
    <x v="4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x v="3"/>
    <n v="2999"/>
    <n v="7990"/>
    <n v="0.62"/>
    <x v="1"/>
    <x v="16"/>
    <n v="48449"/>
    <n v="387107510"/>
    <x v="1"/>
    <n v="198640.9"/>
    <x v="18"/>
    <x v="11"/>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4F5L738"/>
    <s v="Samsung Galaxy M13 5G (Aqua Green, 6GB, 128GB Storage) | 5000mAh Battery | Upto 12GB RAM with RAM Plus"/>
    <x v="55"/>
    <n v="13999"/>
    <n v="19499"/>
    <n v="0.28000000000000003"/>
    <x v="0"/>
    <x v="16"/>
    <n v="18998"/>
    <n v="370442002"/>
    <x v="1"/>
    <n v="77891.799999999988"/>
    <x v="73"/>
    <x v="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x v="116"/>
    <n v="119"/>
    <n v="299"/>
    <n v="0.6"/>
    <x v="1"/>
    <x v="16"/>
    <n v="5999"/>
    <n v="1793701"/>
    <x v="1"/>
    <n v="24595.899999999998"/>
    <x v="2"/>
    <x v="2"/>
    <s v="WIDELY USE - SPIRAL TUBE CHARGING CABLE PROTECTOR are designed with highly flexible silicone and can be used as phone charger cord protector and phone charger saver to completely protect cables for all devices including, cell phones, computers, laptops, apple/android watches, lightning cables, pc‚Äôs, the list goes on and on.|EASY INSTALL - Besides protecting all Your USB cables/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x v="55"/>
    <n v="12999"/>
    <n v="17999"/>
    <n v="0.28000000000000003"/>
    <x v="0"/>
    <x v="16"/>
    <n v="50772"/>
    <n v="913845228"/>
    <x v="1"/>
    <n v="208165.19999999998"/>
    <x v="70"/>
    <x v="46"/>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7WHQWXL7"/>
    <s v="iQOO Z6 44W by vivo (Lumina Blue, 6GB RAM, 128GB Storage) | 6.44&quot; FHD+ AMOLED Display | 50% Charge in just 27 mins | in-Display Fingerprint Scanning"/>
    <x v="55"/>
    <n v="15499"/>
    <n v="20999"/>
    <n v="0.26"/>
    <x v="0"/>
    <x v="16"/>
    <n v="19252"/>
    <n v="404272748"/>
    <x v="1"/>
    <n v="78933.2"/>
    <x v="56"/>
    <x v="3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55"/>
    <n v="15499"/>
    <n v="18999"/>
    <n v="0.18"/>
    <x v="0"/>
    <x v="16"/>
    <n v="19252"/>
    <n v="365768748"/>
    <x v="1"/>
    <n v="78933.2"/>
    <x v="43"/>
    <x v="24"/>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S9S86BF"/>
    <s v="Boat Bassheads 242 in Ear Wired Earphones with Mic(Active Black)"/>
    <x v="19"/>
    <n v="599"/>
    <n v="1490"/>
    <n v="0.6"/>
    <x v="1"/>
    <x v="16"/>
    <n v="161679"/>
    <n v="240901710"/>
    <x v="1"/>
    <n v="662883.89999999991"/>
    <x v="1"/>
    <x v="1"/>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 cm5H6Q,AF65DDTW2IWXZ4TJJ7ZMVMH7J35A,AEVPRYZLGHNMEZA5BYGIX36LYZXA,AF2YGWDQLV72R cmMOSU2FVQ 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x v="37"/>
    <n v="134"/>
    <n v="699"/>
    <n v="0.81"/>
    <x v="1"/>
    <x v="16"/>
    <n v="16685"/>
    <n v="11662815"/>
    <x v="1"/>
    <n v="68408.5"/>
    <x v="5"/>
    <x v="4"/>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 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7WGPKTS4"/>
    <s v="iQOO Z6 44W by vivo (Raven Black, 4GB RAM, 128GB Storage) | 6.44&quot; FHD+ AMOLED Display | 50% Charge in just 27 mins | in-Display Fingerprint Scanning"/>
    <x v="55"/>
    <n v="13999"/>
    <n v="19999"/>
    <n v="0.3"/>
    <x v="0"/>
    <x v="16"/>
    <n v="19252"/>
    <n v="385020748"/>
    <x v="1"/>
    <n v="78933.2"/>
    <x v="26"/>
    <x v="15"/>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B4F2ZWL3"/>
    <s v="Samsung Galaxy M13 (Stardust Brown, 6GB, 128GB Storage) | 6000mAh Battery | Upto 12GB RAM with RAM Plus"/>
    <x v="55"/>
    <n v="12999"/>
    <n v="17999"/>
    <n v="0.28000000000000003"/>
    <x v="0"/>
    <x v="16"/>
    <n v="18998"/>
    <n v="341945002"/>
    <x v="1"/>
    <n v="77891.799999999988"/>
    <x v="70"/>
    <x v="46"/>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NV7JM5Y"/>
    <s v="Boat Newly Launched Wave Electra with 1.81&quot; HD Display, Smart Calling with Ultra-Seamless BT Calling Chip,20 Built-In Watch Faces,100 + Sports Modes,Menu Personalization,In-Built Games(Charcoal Black)"/>
    <x v="3"/>
    <n v="2999"/>
    <n v="7990"/>
    <n v="0.62"/>
    <x v="1"/>
    <x v="16"/>
    <n v="154"/>
    <n v="1230460"/>
    <x v="0"/>
    <n v="631.4"/>
    <x v="18"/>
    <x v="1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 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9GFM8CGS"/>
    <s v="Redmi 9A Sport (Carbon Black, 2GB RAM, 32GB Storage) | 2GHz Octa-core Helio G25 Processor | 5000 mAh Battery"/>
    <x v="55"/>
    <n v="6499"/>
    <n v="7999"/>
    <n v="0.19"/>
    <x v="0"/>
    <x v="16"/>
    <n v="313832"/>
    <n v="2510342168"/>
    <x v="1"/>
    <n v="1286711.2"/>
    <x v="18"/>
    <x v="1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 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1DF26V7A"/>
    <s v="JBL C100SI Wired In Ear Headphones with Mic, JBL Pure Bass Sound, One Button Multi-function Remote, Premium Metallic Finish, Angled Buds for Comfort fit (Red)"/>
    <x v="19"/>
    <n v="599"/>
    <n v="1299"/>
    <n v="0.54"/>
    <x v="1"/>
    <x v="16"/>
    <n v="192589"/>
    <n v="250173111"/>
    <x v="1"/>
    <n v="789614.89999999991"/>
    <x v="10"/>
    <x v="1"/>
    <s v="JBL Signature Sound|Extra Deep Bass, Frequency range: 20-20kHz. Slip Proof : No|One-Button Universal Remote with Mic|Quick Launch Access to Google Assistant/Siri|Noise Cancelling Microphone|Sleek, Glossy &amp; Ergonomic design|Lightweight and Comfortable with 3 sizes of ear tips"/>
    <s v="AFE54I72EV2YOL6POJCHHP3Q5NWA,AFKLES3QOCRLIMJWHPEJVGK4RX3Q,AFLBOY3G7HT3TAYCHSRFBXF7M2MQ,AF2NZ4L5OXB 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B4F1YC3J"/>
    <s v="Samsung Galaxy M13 5G (Aqua Green, 6GB, 128GB Storage) | 5000mAh Battery | Upto 12GB RAM with RAM Plus"/>
    <x v="55"/>
    <n v="13999"/>
    <n v="19499"/>
    <n v="0.28000000000000003"/>
    <x v="0"/>
    <x v="16"/>
    <n v="18998"/>
    <n v="370442002"/>
    <x v="1"/>
    <n v="77891.799999999988"/>
    <x v="73"/>
    <x v="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7WGPKMP5"/>
    <s v="iQOO Z6 44W by vivo (Raven Black, 6GB RAM, 128GB Storage) | 6.44&quot; FHD+ AMOLED Display | 50% Charge in just 27 mins | in-Display Fingerprint Scanning"/>
    <x v="55"/>
    <n v="15499"/>
    <n v="20999"/>
    <n v="0.26"/>
    <x v="0"/>
    <x v="16"/>
    <n v="19253"/>
    <n v="404293747"/>
    <x v="1"/>
    <n v="78937.299999999988"/>
    <x v="56"/>
    <x v="3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D3T6Z1D"/>
    <s v="Samsung Galaxy M32 Prime Edition (Light Blue, 4GB RAM, 64GB)"/>
    <x v="55"/>
    <n v="12999"/>
    <n v="13499"/>
    <n v="0.04"/>
    <x v="0"/>
    <x v="16"/>
    <n v="56098"/>
    <n v="757266902"/>
    <x v="1"/>
    <n v="230001.8"/>
    <x v="33"/>
    <x v="21"/>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Fast Charging | Charger Included | Additional Exchange Offers|Get 2 Months of YouTube Premium Free!"/>
    <x v="55"/>
    <n v="16999"/>
    <n v="20999"/>
    <n v="0.19"/>
    <x v="0"/>
    <x v="16"/>
    <n v="31822"/>
    <n v="668230178"/>
    <x v="1"/>
    <n v="130470.19999999998"/>
    <x v="56"/>
    <x v="3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QS9X9L8"/>
    <s v="Redmi Note 11 (Horizon Blue, 6GB RAM, 64GB Storage)|90Hz FHD+ AMOLED Display | Qualcomm¬Æ Snapdragon‚Ñ¢ 680-6nm | 33W Charger Included"/>
    <x v="55"/>
    <n v="12999"/>
    <n v="18999"/>
    <n v="0.32"/>
    <x v="0"/>
    <x v="16"/>
    <n v="50772"/>
    <n v="964617228"/>
    <x v="1"/>
    <n v="208165.19999999998"/>
    <x v="43"/>
    <x v="24"/>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x v="3"/>
    <n v="2999"/>
    <n v="5999"/>
    <n v="0.5"/>
    <x v="1"/>
    <x v="16"/>
    <n v="7148"/>
    <n v="42880852"/>
    <x v="1"/>
    <n v="29306.799999999999"/>
    <x v="12"/>
    <x v="7"/>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9QS9X16F"/>
    <s v="Redmi Note 11 (Space Black, 6GB RAM, 64GB Storage) | 90Hz FHD+ AMOLED Display | Qualcomm¬Æ Snapdragon‚Ñ¢ 680-6nm | 33W Charger Included"/>
    <x v="55"/>
    <n v="12999"/>
    <n v="18999"/>
    <n v="0.32"/>
    <x v="0"/>
    <x v="16"/>
    <n v="50772"/>
    <n v="964617228"/>
    <x v="1"/>
    <n v="208165.19999999998"/>
    <x v="43"/>
    <x v="24"/>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LJ116B5"/>
    <s v="Redmi Note 11T 5G (Aquamarine Blue, 6GB RAM, 128GB ROM)| Dimensity 810 5G | 33W ProFast Charging | Charger Included | Additional Exchange Offers| Get 2 Months of YouTube Premium Free!"/>
    <x v="55"/>
    <n v="16999"/>
    <n v="20999"/>
    <n v="0.19"/>
    <x v="0"/>
    <x v="16"/>
    <n v="31822"/>
    <n v="668230178"/>
    <x v="1"/>
    <n v="130470.19999999998"/>
    <x v="56"/>
    <x v="3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VZBGL1N"/>
    <s v="STRIFF Multi Angle Tablet/Mobile Stand. Holder for iPhone, Android, Samsung, OnePlus, Xiaomi. Portable,Foldable Stand.Perfect for Bed,Office, Home,Gift and Desktop (Black)"/>
    <x v="37"/>
    <n v="99"/>
    <n v="499"/>
    <n v="0.8"/>
    <x v="1"/>
    <x v="16"/>
    <n v="2451"/>
    <n v="1223049"/>
    <x v="1"/>
    <n v="10049.099999999999"/>
    <x v="13"/>
    <x v="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x v="3"/>
    <n v="2499"/>
    <n v="7990"/>
    <n v="0.69"/>
    <x v="1"/>
    <x v="16"/>
    <n v="154"/>
    <n v="1230460"/>
    <x v="0"/>
    <n v="631.4"/>
    <x v="18"/>
    <x v="1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 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96TWZRJC"/>
    <s v="Sounce 360 Adjustable Mobile Phone Holder, Universal Phone Holder Clip Lazy Bracket Flexible Gooseneck Clamp Long Arms Mount for Mobile Tabletop Stand for Bedroom, Office, Bathroom, White"/>
    <x v="45"/>
    <n v="499"/>
    <n v="1899"/>
    <n v="0.74"/>
    <x v="1"/>
    <x v="16"/>
    <n v="1475"/>
    <n v="2801025"/>
    <x v="1"/>
    <n v="6047.4999999999991"/>
    <x v="3"/>
    <x v="3"/>
    <s v="PERFECT FOR ANY PLACES„Äë: Perfect for watching movies &amp; enjoying music in the bedroom, cooking in the kitchen, exercising in the gym and working in the office. Fine details and craftsmanship, make life easier. Lazy bracket for you, free your hands.|HEAVY DUTY &amp; STURDY HOLDER„Äë: Large Base for Stable Mounting without Vibrations, tight and bendy arm, secures your smart phone, iPad or tablet and other electronic devices tightly to prevent the unit from falling or moving around.|360 ¬∫ ROTATION„Äë: Designed with flexible long arms clamp, working at 360-degrees, making holder adjustable to view your device at any angle.|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MKP344P"/>
    <s v="Tecno Spark 8T (Turquoise Cyan, 4GB RAM,64GB Storage) | 50MP AI Camera | 7GB Expandable RAM"/>
    <x v="55"/>
    <n v="8499"/>
    <n v="12999"/>
    <n v="0.35"/>
    <x v="0"/>
    <x v="16"/>
    <n v="6662"/>
    <n v="86599338"/>
    <x v="1"/>
    <n v="27314.199999999997"/>
    <x v="75"/>
    <x v="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9LHZSMRR"/>
    <s v="Redmi Note 11T 5G (Stardust White, 6GB RAM, 128GB ROM)| Dimensity 810 5G | 33W ProFast Charging | Charger Included | Additional Exchange Offers|Get 2 Months of YouTube Premium Free!"/>
    <x v="55"/>
    <n v="16999"/>
    <n v="20999"/>
    <n v="0.19"/>
    <x v="0"/>
    <x v="16"/>
    <n v="31822"/>
    <n v="668230178"/>
    <x v="1"/>
    <n v="130470.19999999998"/>
    <x v="56"/>
    <x v="3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9BNXQ6BR"/>
    <s v="Noise ColorFit Ultra SE Smart Watch with 1.75&quot;(4.3 cm) HD Display, Aluminium Alloy Body, 60 Sports Modes, Spo2, Lightweight, Stock Market Info, Calls &amp; SMS Reply (Vintage Brown)"/>
    <x v="3"/>
    <n v="2799"/>
    <n v="6499"/>
    <n v="0.56999999999999995"/>
    <x v="1"/>
    <x v="16"/>
    <n v="38879"/>
    <n v="252674621"/>
    <x v="1"/>
    <n v="159403.9"/>
    <x v="29"/>
    <x v="23"/>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x v="59"/>
    <n v="1399"/>
    <n v="2990"/>
    <n v="0.53"/>
    <x v="1"/>
    <x v="16"/>
    <n v="97175"/>
    <n v="290553250"/>
    <x v="1"/>
    <n v="398417.49999999994"/>
    <x v="11"/>
    <x v="6"/>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9RFB2SJQ"/>
    <s v="10WeRun Id-116 Bluetooth Smartwatch Wireless Fitness Band for Boys, Girls, Men, Women &amp; Kids | Sports Gym Watch for All Smart Phones I Heart Rate and spo2 Monitor"/>
    <x v="3"/>
    <n v="499"/>
    <n v="1899"/>
    <n v="0.74"/>
    <x v="1"/>
    <x v="16"/>
    <n v="412"/>
    <n v="782388"/>
    <x v="0"/>
    <n v="1689.1999999999998"/>
    <x v="3"/>
    <x v="3"/>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2X35B1K"/>
    <s v="Noise ColorFit Ultra 2 Buzz 1.78&quot; AMOLED Bluetooth Calling Watch with 368*448px Always On Display, Premium Metallic Finish, 100+ Watch Faces, 100+ Sports Modes, Health Suite (Jet Black)"/>
    <x v="3"/>
    <n v="3999"/>
    <n v="6999"/>
    <n v="0.43"/>
    <x v="0"/>
    <x v="16"/>
    <n v="10229"/>
    <n v="71592771"/>
    <x v="1"/>
    <n v="41938.899999999994"/>
    <x v="34"/>
    <x v="18"/>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x v="55"/>
    <n v="12999"/>
    <n v="18999"/>
    <n v="0.32"/>
    <x v="0"/>
    <x v="16"/>
    <n v="50772"/>
    <n v="964617228"/>
    <x v="1"/>
    <n v="208165.19999999998"/>
    <x v="43"/>
    <x v="24"/>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GFPN6TP"/>
    <s v="Redmi 9A Sport (Coral Green, 3GB RAM, 32GB Storage) | 2GHz Octa-core Helio G25 Processor | 5000 mAh Battery"/>
    <x v="55"/>
    <n v="7499"/>
    <n v="9499"/>
    <n v="0.21"/>
    <x v="0"/>
    <x v="16"/>
    <n v="313832"/>
    <n v="2981090168"/>
    <x v="1"/>
    <n v="1286711.2"/>
    <x v="76"/>
    <x v="5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 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7QCWY5XV"/>
    <s v="Mobilife Bluetooth Extendable Selfie Stick with Tripod Stand and Wireless Remote,3-in-1 Multifunctional Selfie Stick Tripod for iPhone Samsung Mi Realme Oppo Vivo Google More,Black"/>
    <x v="96"/>
    <n v="599"/>
    <n v="1399"/>
    <n v="0.56999999999999995"/>
    <x v="1"/>
    <x v="16"/>
    <n v="14560"/>
    <n v="20369440"/>
    <x v="1"/>
    <n v="59695.999999999993"/>
    <x v="10"/>
    <x v="1"/>
    <s v="HATE IT WHEN CARRY A HEAVY SELFIE STICK?„ÄëYep, screwing a monopod selfie stick with a heavy tripod, is a pain. Our lightweight foldable selfie stick was designed to eliminate this to make a ordinary Selfie Stick lighter but more functional.|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 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Fast Charging, Triple Output, Type-C PD (Input &amp; Output), Quick Charge, Li-Polymer, Multi-Layer Protection for iPhone, Smartphones &amp; Other Devices (Stylo Pro, Black)"/>
    <x v="98"/>
    <n v="2499"/>
    <n v="2999"/>
    <n v="0.17"/>
    <x v="0"/>
    <x v="16"/>
    <n v="3156"/>
    <n v="9464844"/>
    <x v="1"/>
    <n v="12939.599999999999"/>
    <x v="11"/>
    <x v="6"/>
    <s v="Robust 27000mAh - Lithium Polymer 27000mAh capacity allows you to flexibly charge your devices multiple times. It can charge iPhone 12 ‚Äì 6.2 times, OnePlus Nord - 4.3 times.|20WFast Charging Output ‚Äì Thunderous 20 Watts PD and 3.0 QC output for boosted charging speed, so that you always thrive on high speed. It carries a substantial capacity to charge your mobile 50% in as quickly as 30 minutes on average.|20WFast Charging Input ‚Äì The powerbank itself can get charged in 12 to 13 hours as it has Power Delivery Technology which supports 20W fast charging input via Type-C port.|Charge 3 Devices at once ‚Äì With 2 USB ports and 1 Type-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x v="117"/>
    <n v="89"/>
    <n v="499"/>
    <n v="0.82"/>
    <x v="1"/>
    <x v="16"/>
    <n v="9340"/>
    <n v="4660660"/>
    <x v="1"/>
    <n v="38294"/>
    <x v="13"/>
    <x v="2"/>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 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4F4QZ1H"/>
    <s v="Samsung Galaxy M13 5G (Stardust Brown, 6GB, 128GB Storage) | 5000mAh Battery | Upto 12GB RAM with RAM Plus"/>
    <x v="55"/>
    <n v="13999"/>
    <n v="19499"/>
    <n v="0.28000000000000003"/>
    <x v="0"/>
    <x v="16"/>
    <n v="18998"/>
    <n v="370442002"/>
    <x v="1"/>
    <n v="77891.799999999988"/>
    <x v="73"/>
    <x v="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71Z8M4KX"/>
    <s v="Boat BassHeads 100 in-Ear Wired Headphones with Mic (Black)"/>
    <x v="19"/>
    <n v="365"/>
    <n v="999"/>
    <n v="0.63"/>
    <x v="1"/>
    <x v="16"/>
    <n v="363711"/>
    <n v="363347289"/>
    <x v="1"/>
    <n v="1491215.0999999999"/>
    <x v="6"/>
    <x v="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8TV2P1N8"/>
    <s v="Boat Rockerz 255 Pro+ in-Ear Bluetooth Neckband with Upto 40 Hours Playback, ASAP  Charge, IPX7, Dual Pairing, BT v5.0, with Mic (Active Black)"/>
    <x v="19"/>
    <n v="1399"/>
    <n v="3990"/>
    <n v="0.65"/>
    <x v="1"/>
    <x v="16"/>
    <n v="141841"/>
    <n v="565945590"/>
    <x v="1"/>
    <n v="581548.1"/>
    <x v="15"/>
    <x v="9"/>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PR1CL3S"/>
    <s v="Boat Rockerz 450 Bluetooth On Ear Headphones with Mic, Upto 15 Hours Playback, 40MM Drivers, Padded Ear Cushions, Integrated Controls and Dual Modes(Luscious Black)"/>
    <x v="59"/>
    <n v="1220"/>
    <n v="3990"/>
    <n v="0.69"/>
    <x v="1"/>
    <x v="16"/>
    <n v="107151"/>
    <n v="427532490"/>
    <x v="1"/>
    <n v="439319.1"/>
    <x v="15"/>
    <x v="9"/>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 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8W56G1K9"/>
    <s v="LAPSTER Spiral Charger Spiral Charger Cable Protectors for Wires Data Cable Saver Charging Cord Protective Cable Cover Set of 3 (12 Pieces)"/>
    <x v="97"/>
    <n v="99"/>
    <n v="999"/>
    <n v="0.9"/>
    <x v="1"/>
    <x v="16"/>
    <n v="8751"/>
    <n v="8742249"/>
    <x v="1"/>
    <n v="35879.1"/>
    <x v="6"/>
    <x v="4"/>
    <s v="SPIRAL TUBE CHARGING CABLE PROTECTOR are designed with highly flexible silicone and can be used as phone charger cord protector and phone charger saver to completely protect cables for all devices including, cell phones, computers, laptops, apple/android watches, lightning cables, pc‚Äôs, the list goes on and on.|Besides protecting all Your USB cables/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B296NTFV"/>
    <s v="Portronics Toad 23 Wireless Optical Mouse with 2.4GHz, USB Nano Dongle, Optical Orientation, Click Wheel, Adjustable DPI(Black)"/>
    <x v="27"/>
    <n v="299"/>
    <n v="599"/>
    <n v="0.5"/>
    <x v="1"/>
    <x v="16"/>
    <n v="1597"/>
    <n v="956603"/>
    <x v="1"/>
    <n v="6547.7"/>
    <x v="13"/>
    <x v="4"/>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 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KY3FNQP"/>
    <s v="Boat Bassheads 152 in Ear Wired Earphones with Mic(Active Black)"/>
    <x v="19"/>
    <n v="449"/>
    <n v="1290"/>
    <n v="0.65"/>
    <x v="1"/>
    <x v="16"/>
    <n v="91770"/>
    <n v="118383300"/>
    <x v="1"/>
    <n v="376256.99999999994"/>
    <x v="10"/>
    <x v="1"/>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92X94QNQ"/>
    <s v="Boat Rockerz 330 in-Ear Bluetooth Neckband with Upto 30 Hours Playtime, ASAP  Charge, Signature Sound, Dual Pairing &amp; IPX5 with Mic (Active Black)"/>
    <x v="19"/>
    <n v="1499"/>
    <n v="3990"/>
    <n v="0.62"/>
    <x v="1"/>
    <x v="16"/>
    <n v="109864"/>
    <n v="438357360"/>
    <x v="1"/>
    <n v="450442.39999999997"/>
    <x v="15"/>
    <x v="9"/>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H9Z3XQW"/>
    <s v="Boat Bassheads 242 in Ear Wired Earphones with Mic(Blue)"/>
    <x v="19"/>
    <n v="455"/>
    <n v="1490"/>
    <n v="0.69"/>
    <x v="1"/>
    <x v="16"/>
    <n v="161677"/>
    <n v="240898730"/>
    <x v="1"/>
    <n v="662875.69999999995"/>
    <x v="1"/>
    <x v="1"/>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 cm5H6Q,AF65DDTW2IWXZ4TJJ7ZMVMH7J35A,AF2YGWDQLV72R cmMOSU2FVQ 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HLZ28QC"/>
    <s v="Oakter Mini UPS for 12V WiFi Router Broadband Modem | Backup Upto 4 Hours | WiFi Router UPS Power Backup During Power Cuts | UPS for 12V Router Broadband Modem | Current Surge &amp; Deep Discharge Protection"/>
    <x v="118"/>
    <n v="1199"/>
    <n v="3490"/>
    <n v="0.66"/>
    <x v="1"/>
    <x v="16"/>
    <n v="11716"/>
    <n v="40888840"/>
    <x v="1"/>
    <n v="48035.6"/>
    <x v="7"/>
    <x v="5"/>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856HY85J"/>
    <s v="Boat Rockerz 550 Over Ear Bluetooth Headphones with Upto 20 Hours Playback, 50MM Drivers, Soft Padded Ear Cushions and Physical Noise Isolation, Without Mic (Black)"/>
    <x v="85"/>
    <n v="1799"/>
    <n v="4999"/>
    <n v="0.64"/>
    <x v="1"/>
    <x v="16"/>
    <n v="55192"/>
    <n v="275904808"/>
    <x v="1"/>
    <n v="226287.19999999998"/>
    <x v="24"/>
    <x v="14"/>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x v="19"/>
    <n v="429"/>
    <n v="599"/>
    <n v="0.28000000000000003"/>
    <x v="0"/>
    <x v="16"/>
    <n v="119466"/>
    <n v="71560134"/>
    <x v="1"/>
    <n v="489810.6"/>
    <x v="13"/>
    <x v="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0UGZWM2I"/>
    <s v="COI Note Pad/Memo Book with Sticky Notes &amp; Clip Holder with Pen for Gifting"/>
    <x v="119"/>
    <n v="198"/>
    <n v="800"/>
    <n v="0.75"/>
    <x v="1"/>
    <x v="16"/>
    <n v="9344"/>
    <n v="7475200"/>
    <x v="1"/>
    <n v="38310.399999999994"/>
    <x v="6"/>
    <x v="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7DFYJRQV"/>
    <s v="JBL C200SI, Premium in Ear Wired Earphones with Mic, Signature Sound, One Button Multi-Function Remote, Angled Earbuds for Comfort fit (Blue)"/>
    <x v="19"/>
    <n v="799"/>
    <n v="1499"/>
    <n v="0.47"/>
    <x v="0"/>
    <x v="16"/>
    <n v="53648"/>
    <n v="80418352"/>
    <x v="1"/>
    <n v="219956.8"/>
    <x v="1"/>
    <x v="1"/>
    <s v="True Powerful Bass|Premium matallic finish with better &amp; Ergonomics|Noise Cancelling Microphone|Quick Launch Access to Google Assistant/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7Z3K96FR"/>
    <s v="Robustrion Tempered Glass Screen Protector for iPad 10.2 inch 9th Gen Generation 2021 8th Gen 2020 7th Gen 2019"/>
    <x v="110"/>
    <n v="399"/>
    <n v="1499"/>
    <n v="0.73"/>
    <x v="1"/>
    <x v="16"/>
    <n v="5730"/>
    <n v="8589270"/>
    <x v="1"/>
    <n v="23492.999999999996"/>
    <x v="1"/>
    <x v="1"/>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BBMPH39N"/>
    <s v="AmazonBasics Magic Slate 8.5-inch LCD Writing Tablet with Stylus Pen, for Drawing, Playing, Noting by Kids &amp; Adults, Black"/>
    <x v="29"/>
    <n v="289"/>
    <n v="999"/>
    <n v="0.71"/>
    <x v="1"/>
    <x v="16"/>
    <n v="401"/>
    <n v="400599"/>
    <x v="0"/>
    <n v="1644.1"/>
    <x v="6"/>
    <x v="4"/>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2BQ2RS"/>
    <s v="Fire-Boltt India's No 1 Smartwatch Brand Ring Bluetooth Calling with SpO2 &amp; 1.7‚Äù Metal Body with Blood Oxygen Monitoring, Continuous Heart Rate, Full Touch &amp; Multiple Watch Faces"/>
    <x v="3"/>
    <n v="2499"/>
    <n v="9999"/>
    <n v="0.75"/>
    <x v="1"/>
    <x v="16"/>
    <n v="42139"/>
    <n v="421347861"/>
    <x v="1"/>
    <n v="172769.9"/>
    <x v="28"/>
    <x v="17"/>
    <s v="Fire-Boltt is India' No 1 Wearable Watch Brand Q122 by IDC Worldwide quarterly wearable device tracker Q122.Bluetooth Calling Watch„Äë- Fire-Boltt Ring bluetooth calling smart watch enables you to make and receive calls directly from your watch via the built-in speaker and microphone. This smartwatch features a dial pad, option to access recent calls &amp; sync your phone‚Äôs contacts.;|SPo2 &amp; Heart Rate Tracking„Äë - The Smart watch tracks your real time Blood Oxygen Spo2 and has 24*7 Heart Rate Tracking. It also has Sleep and Fitness Tracking.; 1.7 inch HD Full Touch„Äë - Industry Best Display of 1.7 Inches Size Full Metal Body with Changeable Strap„Äë - Sleek &amp; Fashionable Metal Body best smart watch. The one-click control mode and honey comb menu helps you quickly navigate  Battery Life„Äë- The watch can work for 24 Hours with Bluetooth Calling ( Normal Usage )*, 8 Days without Bluetooth Calling. System requirements: Bluetooth version 5.0 and above. IOS 7.0 and above, Android version 4.4 and above.|Music Experience On The Go„Äë - Equipped with an inbuilt speaker, this smartwatch lets you play your favourite tracks on the Watch without having to take out your phone.|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7W6VWZ8C"/>
    <s v="Infinity (JBL Fuze Pint, Wireless Ultra Portable Mini Speaker with Mic, Deep Bass, Dual Equalizer, Bluetooth 5.0 with Voice Assistant Support for Mobiles (Black)"/>
    <x v="47"/>
    <n v="899"/>
    <n v="1999"/>
    <n v="0.55000000000000004"/>
    <x v="1"/>
    <x v="16"/>
    <n v="30469"/>
    <n v="60907531"/>
    <x v="1"/>
    <n v="124922.9"/>
    <x v="3"/>
    <x v="3"/>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 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12MQS060"/>
    <s v="Logitech MK215 Wireless Keyboard and Mouse Combo for Windows, 2.4 GHz Wireless, Compact Design, 2-Year Battery Life(Keyboard),5 Month Battery Life(Mouse) PC/Laptop- Black"/>
    <x v="28"/>
    <n v="1295"/>
    <n v="1795"/>
    <n v="0.28000000000000003"/>
    <x v="0"/>
    <x v="16"/>
    <n v="25771"/>
    <n v="46258945"/>
    <x v="1"/>
    <n v="105661.09999999999"/>
    <x v="8"/>
    <x v="3"/>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x v="19"/>
    <n v="699"/>
    <n v="999"/>
    <n v="0.3"/>
    <x v="0"/>
    <x v="16"/>
    <n v="273189"/>
    <n v="272915811"/>
    <x v="1"/>
    <n v="1120074.8999999999"/>
    <x v="6"/>
    <x v="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9Y14JLP3"/>
    <s v="STRIFF UPH2W Multi Angle Tablet/Mobile Stand. Holder for iPhone, Android, Samsung, OnePlus, Xiaomi. Portable,Foldable Stand.Perfect for Bed,Office, Home,Gift and Desktop (White)"/>
    <x v="37"/>
    <n v="99"/>
    <n v="499"/>
    <n v="0.8"/>
    <x v="1"/>
    <x v="16"/>
    <n v="2451"/>
    <n v="1223049"/>
    <x v="1"/>
    <n v="10049.099999999999"/>
    <x v="13"/>
    <x v="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8JYT4SY"/>
    <s v="Zebronics Zeb-Jaguar Wireless Mouse, 2.4GHz with USB Nano Receiver, High Precision Optical Tracking, 4 Buttons, Plug &amp; Play, Ambidextrous, for PC/Mac/Laptop (Black+Grey)"/>
    <x v="27"/>
    <n v="399"/>
    <n v="1190"/>
    <n v="0.66"/>
    <x v="1"/>
    <x v="16"/>
    <n v="2809"/>
    <n v="3342710"/>
    <x v="1"/>
    <n v="11516.9"/>
    <x v="9"/>
    <x v="1"/>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BN2NPBD"/>
    <s v="DIGITEK¬Æ (DRL-14C) Professional (31 cm) Dual Temperature LED Ring Light with Tripod Stand &amp; Mini Tripod for YouTube, Photo-Shoot, Video Shoot, Live Stream, Makeup, Vlogging &amp; More"/>
    <x v="120"/>
    <n v="1699"/>
    <n v="3495"/>
    <n v="0.51"/>
    <x v="1"/>
    <x v="16"/>
    <n v="14371"/>
    <n v="50226645"/>
    <x v="1"/>
    <n v="58921.099999999991"/>
    <x v="7"/>
    <x v="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17PDR9N0"/>
    <s v="GIZGA Essentials Portable Tabletop Tablet Stand Mobile Holder, Desktop Stand, Cradle, Dock for iPad, Smartphone, Kindle, E-Reader, Fully Foldable, Adjustable Angle, Anti-Slip Pads, Black"/>
    <x v="37"/>
    <n v="149"/>
    <n v="499"/>
    <n v="0.7"/>
    <x v="1"/>
    <x v="16"/>
    <n v="25607"/>
    <n v="12777893"/>
    <x v="1"/>
    <n v="104988.7"/>
    <x v="13"/>
    <x v="2"/>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8JMC1988"/>
    <s v="Boat Stone 180 5W Bluetooth Speaker with Upto 10 Hours Playback, 1.75&quot; Driver, IPX7 &amp; TWS Feature(Black)"/>
    <x v="47"/>
    <n v="999"/>
    <n v="2490"/>
    <n v="0.6"/>
    <x v="1"/>
    <x v="16"/>
    <n v="18331"/>
    <n v="45644190"/>
    <x v="1"/>
    <n v="75157.099999999991"/>
    <x v="0"/>
    <x v="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 cm (8.5-inch) for Drawing, Playing, Handwriting Gifts for Kids &amp; Adults, India's first notepad to save and share your child's first creatives via Ruffpad app on your Smartphone(Black)"/>
    <x v="29"/>
    <n v="378"/>
    <n v="999"/>
    <n v="0.62"/>
    <x v="1"/>
    <x v="16"/>
    <n v="1779"/>
    <n v="1777221"/>
    <x v="1"/>
    <n v="7293.9"/>
    <x v="6"/>
    <x v="4"/>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0P93X2H6"/>
    <s v="Classmate Pulse Spiral Notebook - 240 mm x 180 mm, Soft Cover, 200 Pages, Unruled"/>
    <x v="121"/>
    <n v="67"/>
    <n v="75"/>
    <n v="0.11"/>
    <x v="0"/>
    <x v="16"/>
    <n v="1269"/>
    <n v="95175"/>
    <x v="1"/>
    <n v="5202.8999999999996"/>
    <x v="22"/>
    <x v="2"/>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1IOZUHRS"/>
    <s v="Gizga Essentials Laptop Power Cable Cord- 3 Pin Adapter Isi Certified(1 Meter/3.3 Feet)"/>
    <x v="30"/>
    <n v="179"/>
    <n v="499"/>
    <n v="0.64"/>
    <x v="1"/>
    <x v="16"/>
    <n v="10174"/>
    <n v="5076826"/>
    <x v="1"/>
    <n v="41713.399999999994"/>
    <x v="13"/>
    <x v="2"/>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8JD36C6H"/>
    <s v="Kingston DataTraveler Exodia DTX/32 GB Pen Drive USB 3.2 Gen 1 (Multicolor)"/>
    <x v="122"/>
    <n v="349"/>
    <n v="450"/>
    <n v="0.22"/>
    <x v="0"/>
    <x v="16"/>
    <n v="18656"/>
    <n v="8395200"/>
    <x v="1"/>
    <n v="76489.599999999991"/>
    <x v="13"/>
    <x v="2"/>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9VC2D2WG"/>
    <s v="Portronics Ruffpad 12E Re-Writable LCD Writing Pad with 30.4 cm (12 inch) Writing Area, Single Tap Erase, Smart Lock, Long Battery Life, India's first notepad to save and share your child's first creatives via Ruffpad app on your Smartphone(Black)"/>
    <x v="29"/>
    <n v="469"/>
    <n v="1499"/>
    <n v="0.69"/>
    <x v="1"/>
    <x v="16"/>
    <n v="352"/>
    <n v="527648"/>
    <x v="0"/>
    <n v="1443.1999999999998"/>
    <x v="1"/>
    <x v="1"/>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C Hub with 4K HDMI Output, USB 2.0/3.0 Ports, SD/Micro SD Card Reader Compatible for MacBook Pro 2016-2020, MacBook Air 2018-2020, Type-C Devices"/>
    <x v="18"/>
    <n v="1187"/>
    <n v="1929"/>
    <n v="0.38"/>
    <x v="0"/>
    <x v="16"/>
    <n v="1662"/>
    <n v="3205998"/>
    <x v="1"/>
    <n v="6814.2"/>
    <x v="3"/>
    <x v="3"/>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 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3RD1J99"/>
    <s v="HP Wired Mouse 100 with 1600 DPI Optical Sensor, USB Plug-and -Play,ambidextrous Design, Built-in Scrolling and 3 Handy Buttons. 3-Years Warranty (6VY96AA)"/>
    <x v="27"/>
    <n v="328"/>
    <n v="399"/>
    <n v="0.18"/>
    <x v="0"/>
    <x v="16"/>
    <n v="3441"/>
    <n v="1372959"/>
    <x v="1"/>
    <n v="14108.099999999999"/>
    <x v="2"/>
    <x v="2"/>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NC2TY11"/>
    <s v="Noise ColorFit Ultra Buzz Bluetooth Calling Smart Watch with 1.75&quot; HD Display, 320x385 px Resolution, 100 Sports Modes, Stock Market Info Smartwatch for Men &amp; Women (Olive Green)"/>
    <x v="3"/>
    <n v="2499"/>
    <n v="5999"/>
    <n v="0.57999999999999996"/>
    <x v="1"/>
    <x v="16"/>
    <n v="5852"/>
    <n v="35106148"/>
    <x v="1"/>
    <n v="23993.199999999997"/>
    <x v="12"/>
    <x v="7"/>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H8W9PB6"/>
    <s v="KLAM LCD Writing Tablet Screenwriting Toys Board Smart Digital E-Note Pad 8.5 Inch Light Weight Magic Slate for Drawing Playing Noting by Kids and Adults Best Birthday Gift Girls Boys, Multicolor"/>
    <x v="29"/>
    <n v="175"/>
    <n v="499"/>
    <n v="0.65"/>
    <x v="1"/>
    <x v="16"/>
    <n v="21"/>
    <n v="10479"/>
    <x v="0"/>
    <n v="86.1"/>
    <x v="13"/>
    <x v="2"/>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085IATT6"/>
    <s v="D-Link DIR-615 WiFi Ethernet-N300 Single_band 300Mbps Router, Mobile App Support, Router | AP | Repeater | Client Modes(Black)"/>
    <x v="109"/>
    <n v="899"/>
    <n v="1800"/>
    <n v="0.5"/>
    <x v="1"/>
    <x v="16"/>
    <n v="22375"/>
    <n v="40275000"/>
    <x v="1"/>
    <n v="91737.499999999985"/>
    <x v="3"/>
    <x v="3"/>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9P22HXH6"/>
    <s v="Lenovo 300 FHD Webcam with Full Stereo Dual Built-in mics | FHD 1080P 2.1 Megapixel cmOS Camera |Privacy Shutter | Ultra-Wide 95 Lens | 360 Rotation | Flexible Mount, Plug-n-Play | Cloud Grey"/>
    <x v="123"/>
    <n v="1890"/>
    <n v="5490"/>
    <n v="0.66"/>
    <x v="1"/>
    <x v="16"/>
    <n v="10976"/>
    <n v="60258240"/>
    <x v="1"/>
    <n v="45001.599999999999"/>
    <x v="38"/>
    <x v="12"/>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BHYJ8CVF"/>
    <s v="Portronics Key2 Combo Multimedia USB Wireless Keyboard and Mouse Set with 2.4 GHz Wireless Technology, Soft &amp; Silent Button, Compact Size (Grey)"/>
    <x v="28"/>
    <n v="1149"/>
    <n v="1499"/>
    <n v="0.23"/>
    <x v="0"/>
    <x v="16"/>
    <n v="10443"/>
    <n v="15654057"/>
    <x v="1"/>
    <n v="42816.299999999996"/>
    <x v="1"/>
    <x v="1"/>
    <s v="2.4 GHz Wireless Technology"/>
    <s v="AHRVMPX2FGGIB5LCJFVMAHO7JEHA,AFG3EU556AXTCQXSTGYD2A 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9LD3116F"/>
    <s v="Qubo Smart Cam 360 from Hero Group | Made in India | 2MP 1080p Full HD | CCTV WiFi Camera | 360 Degree Coverage| Two Way Talk | Mobile App Connectivity | Night Vision | Cloud &amp; SD Card Recording"/>
    <x v="63"/>
    <n v="2490"/>
    <n v="3990"/>
    <n v="0.38"/>
    <x v="0"/>
    <x v="16"/>
    <n v="3606"/>
    <n v="14387940"/>
    <x v="1"/>
    <n v="14784.599999999999"/>
    <x v="15"/>
    <x v="9"/>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94JB13XL"/>
    <s v="Noise ColorFit Ultra Smart Watch with 1.75&quot; HD Display, Aluminium Alloy Body, 60 Sports Modes, Spo2, Lightweight, Stock Market Info, Calls &amp; SMS Reply (Space Blue)"/>
    <x v="3"/>
    <n v="2499"/>
    <n v="5999"/>
    <n v="0.57999999999999996"/>
    <x v="1"/>
    <x v="16"/>
    <n v="38879"/>
    <n v="233235121"/>
    <x v="1"/>
    <n v="159403.9"/>
    <x v="12"/>
    <x v="7"/>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FGNPQ9X"/>
    <s v="Zinq UPS for Router, Mini UPS for 12V WiFi Router Broadband Modem with Upto 4 Hours Power Backup, Upto 2Amp, Works with Existing Adapter, Also Works with Set-top Box, Smart Camera, CCTV (Black)"/>
    <x v="109"/>
    <n v="1199"/>
    <n v="2999"/>
    <n v="0.6"/>
    <x v="1"/>
    <x v="16"/>
    <n v="10725"/>
    <n v="32164275"/>
    <x v="1"/>
    <n v="43972.499999999993"/>
    <x v="11"/>
    <x v="6"/>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 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XJWTYM2"/>
    <s v="realme Buds Wireless in Ear Bluetooth Earphones with mic, 11.2mm Bass Boost Driver, MagneticFast Pair,Fast Charging and 12 Hrs Playtime (Yellow)"/>
    <x v="19"/>
    <n v="1679"/>
    <n v="1999"/>
    <n v="0.16"/>
    <x v="0"/>
    <x v="16"/>
    <n v="72563"/>
    <n v="145053437"/>
    <x v="1"/>
    <n v="297508.3"/>
    <x v="3"/>
    <x v="3"/>
    <s v="11.2 mm bass boost drivers along with the Japan Daikoku Technology, to offer you deep and punchy bass|Up to 12 hours of playback time |Fast Charging : 100 min Playback with only 10 min charge|IPX4 sweatproof headset features an in-line remote with three buttons and a microphone|Magnetic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8SBH499M"/>
    <s v="ZEBRONICS Zeb-Warrior II 10 watts 2.0 Multimedia Speaker with RGB Lights, USB Powered, AUX Input, Volume Control Pod for PC, Laptops, Desktop"/>
    <x v="104"/>
    <n v="649"/>
    <n v="1300"/>
    <n v="0.5"/>
    <x v="1"/>
    <x v="16"/>
    <n v="5195"/>
    <n v="6753500"/>
    <x v="1"/>
    <n v="21299.499999999996"/>
    <x v="10"/>
    <x v="1"/>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 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B2CPVXHX"/>
    <s v="Robustrion Anti-Scratch &amp; Smudge Proof Tempered Glass Screen Protector for Xiaomi Mi Pad 5 11 inch"/>
    <x v="110"/>
    <n v="379"/>
    <n v="1499"/>
    <n v="0.75"/>
    <x v="1"/>
    <x v="16"/>
    <n v="670"/>
    <n v="1004330"/>
    <x v="0"/>
    <n v="2746.9999999999995"/>
    <x v="1"/>
    <x v="1"/>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7LFWP97N"/>
    <s v="Gizga Essentials Laptop Bag Sleeve Case Cover Pouch with Handle for 14.1 Inch Laptop for Men &amp; Women, Padded Laptop Compartment, Premium Zipper Closure, Water Repellent Nylon Fabric, Grey"/>
    <x v="124"/>
    <n v="269"/>
    <n v="1099"/>
    <n v="0.76"/>
    <x v="1"/>
    <x v="16"/>
    <n v="1092"/>
    <n v="1200108"/>
    <x v="1"/>
    <n v="4477.2"/>
    <x v="9"/>
    <x v="1"/>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 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YFWVR cm"/>
    <s v="Imou 360¬∞ 1080P Full HD Security Camera, Human Detection, Motion Tracking, 2-Way Audio, Night Vision, Dome Camera with WiFi &amp; Ethernet Connection, Alexa Google Assistant, Up to 256GB SD Card Support"/>
    <x v="63"/>
    <n v="2299"/>
    <n v="7500"/>
    <n v="0.69"/>
    <x v="1"/>
    <x v="16"/>
    <n v="5554"/>
    <n v="41655000"/>
    <x v="1"/>
    <n v="22771.399999999998"/>
    <x v="54"/>
    <x v="11"/>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 cm3HYXDY24CDSPW7OCLKBY5Q,AFLU4N3XW4NR5F76OYE32MFHFNDQ,AHCTMBY6ILZV6NI6M6AMLCOF4ICA,AF 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 cm/ref=sr_1_433?qid=1672903017&amp;s=computers&amp;sr=1-433"/>
  </r>
  <r>
    <s v="B083T5G5PM"/>
    <s v="Sennheiser CX 80S in-Ear Wired Headphones with in-line One-Button Smart Remote with Microphone Black"/>
    <x v="19"/>
    <n v="1490"/>
    <n v="1990"/>
    <n v="0.25"/>
    <x v="0"/>
    <x v="16"/>
    <n v="98250"/>
    <n v="195517500"/>
    <x v="1"/>
    <n v="402824.99999999994"/>
    <x v="3"/>
    <x v="3"/>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7KNM95JK"/>
    <s v="Foxin FTC 12A/Q2612A Black Laser Toner Cartridge Compatible with Laserjet 1020,M1005,1018,1010,1012,1015,1020 Plus,1022,3015,3020,3030,3050, 3050Z, 3052,3055 (Black)"/>
    <x v="125"/>
    <n v="598"/>
    <n v="1150"/>
    <n v="0.48"/>
    <x v="0"/>
    <x v="16"/>
    <n v="2535"/>
    <n v="2915250"/>
    <x v="1"/>
    <n v="10393.5"/>
    <x v="9"/>
    <x v="1"/>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 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B9SPC7F"/>
    <s v="PC SQUARE Laptop Tabletop Stand/ Computer Tablet Stand 6 Angles Adjustable Aluminum Ergonomic Foldable Portable Desktop Holder Compatible with MacBook, HP, Dell, Lenovo &amp; All Other Notebook (Silver)"/>
    <x v="26"/>
    <n v="499"/>
    <n v="1299"/>
    <n v="0.62"/>
    <x v="1"/>
    <x v="16"/>
    <n v="2740"/>
    <n v="3559260"/>
    <x v="1"/>
    <n v="11233.999999999998"/>
    <x v="10"/>
    <x v="1"/>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 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0S2SEV7K"/>
    <s v="Pilot Frixion Clicker Roller Pen (Blue), (9000019529)"/>
    <x v="126"/>
    <n v="90"/>
    <n v="100"/>
    <n v="0.1"/>
    <x v="0"/>
    <x v="16"/>
    <n v="6199"/>
    <n v="619900"/>
    <x v="1"/>
    <n v="25415.899999999998"/>
    <x v="22"/>
    <x v="2"/>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 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7W14CHV8"/>
    <s v="CARECASE¬Æ Optical Bay 2nd Hard Drive Caddy, 9.5 mm CD/DVD Drive Slot for SSD and HDD"/>
    <x v="127"/>
    <n v="199"/>
    <n v="799"/>
    <n v="0.75"/>
    <x v="1"/>
    <x v="16"/>
    <n v="7333"/>
    <n v="5859067"/>
    <x v="1"/>
    <n v="30065.299999999996"/>
    <x v="5"/>
    <x v="4"/>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7W7Z6DVL"/>
    <s v="Infinity (JBL Fuze 100, Wireless Portable Bluetooth Speaker with Mic, Deep Bass, Dual Equalizer, IPX7 Waterproof, Rugged Fabric Design (Black)"/>
    <x v="47"/>
    <n v="1499"/>
    <n v="2999"/>
    <n v="0.5"/>
    <x v="1"/>
    <x v="16"/>
    <n v="25262"/>
    <n v="75760738"/>
    <x v="1"/>
    <n v="103574.2"/>
    <x v="11"/>
    <x v="6"/>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NCKMXVZ"/>
    <s v="StyleHouse Lint Remover for Woolen Clothes, Electric Lint Remover, Best Lint Shaver for Clothes"/>
    <x v="10"/>
    <n v="455"/>
    <n v="999"/>
    <n v="0.54"/>
    <x v="1"/>
    <x v="16"/>
    <n v="3578"/>
    <n v="3574422"/>
    <x v="1"/>
    <n v="14669.8"/>
    <x v="6"/>
    <x v="4"/>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1LWYDEQ7"/>
    <s v="Pigeon Polypropylene Mini Handy and Compact Chopper with 3 Blades for Effortlessly Chopping Vegetables and Fruits for Your Kitchen (12420, Green, 400 ml)"/>
    <x v="128"/>
    <n v="199"/>
    <n v="495"/>
    <n v="0.6"/>
    <x v="1"/>
    <x v="16"/>
    <n v="270563"/>
    <n v="133928685"/>
    <x v="1"/>
    <n v="1109308.2999999998"/>
    <x v="13"/>
    <x v="2"/>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1NCVJMKX"/>
    <s v="SHOPTOSHOP Electric Lint Remover, Best Lint Shaver for Clothes,Lint Remover for Woolen Clothes ,Lint Remover for Sweaters"/>
    <x v="10"/>
    <n v="499"/>
    <n v="999"/>
    <n v="0.5"/>
    <x v="1"/>
    <x v="16"/>
    <n v="4859"/>
    <n v="4854141"/>
    <x v="1"/>
    <n v="19921.899999999998"/>
    <x v="6"/>
    <x v="4"/>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x v="0"/>
    <n v="1464"/>
    <n v="1650"/>
    <n v="0.11"/>
    <x v="0"/>
    <x v="16"/>
    <n v="14120"/>
    <n v="23298000"/>
    <x v="1"/>
    <n v="57891.999999999993"/>
    <x v="8"/>
    <x v="3"/>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97R2V1W8"/>
    <s v="Bajaj Splendora 3 Litre 3KW IWH Instant Water Heater (Geyser), White"/>
    <x v="21"/>
    <n v="2599"/>
    <n v="5890"/>
    <n v="0.56000000000000005"/>
    <x v="1"/>
    <x v="16"/>
    <n v="21783"/>
    <n v="128301870"/>
    <x v="1"/>
    <n v="89310.299999999988"/>
    <x v="12"/>
    <x v="7"/>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9KNMLH4Y"/>
    <s v="R B Nova Lint/Fabric Shaver for Cloths, Lint Remover for Woolen Sweaters, Blankets, Jackets/Burr Remover Pill Remover from Carpets, Pack of 1"/>
    <x v="10"/>
    <n v="398"/>
    <n v="1999"/>
    <n v="0.8"/>
    <x v="1"/>
    <x v="16"/>
    <n v="257"/>
    <n v="513743"/>
    <x v="0"/>
    <n v="1053.6999999999998"/>
    <x v="3"/>
    <x v="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 cmTZZMJTLQR5VQ,AFWWEYDN3ERGL6UJNV7GF6PB66JA,AFNBPDYE 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 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x v="75"/>
    <n v="539"/>
    <n v="720"/>
    <n v="0.25"/>
    <x v="0"/>
    <x v="16"/>
    <n v="36017"/>
    <n v="25932240"/>
    <x v="1"/>
    <n v="147669.69999999998"/>
    <x v="5"/>
    <x v="4"/>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x v="68"/>
    <n v="699"/>
    <n v="1595"/>
    <n v="0.56000000000000005"/>
    <x v="1"/>
    <x v="16"/>
    <n v="8090"/>
    <n v="12903550"/>
    <x v="1"/>
    <n v="33169"/>
    <x v="1"/>
    <x v="3"/>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x v="67"/>
    <n v="2148"/>
    <n v="3645"/>
    <n v="0.41"/>
    <x v="0"/>
    <x v="16"/>
    <n v="31388"/>
    <n v="114409260"/>
    <x v="1"/>
    <n v="128690.79999999999"/>
    <x v="42"/>
    <x v="9"/>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 cm-26 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9J2SCVQT"/>
    <s v="NutriPro Juicer Mixer Grinder - Smoothie Maker - 500 Watts (3 Jars 2 Blades)"/>
    <x v="4"/>
    <n v="1969"/>
    <n v="5000"/>
    <n v="0.61"/>
    <x v="1"/>
    <x v="16"/>
    <n v="4927"/>
    <n v="24635000"/>
    <x v="1"/>
    <n v="20200.699999999997"/>
    <x v="41"/>
    <x v="12"/>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97R3XH9R"/>
    <s v="Bajaj New Shakti Neo 25L Vertical Storage Water Heater (Geyser 25 Litres) 4 Star BEE Rated Heater For Water Heating with Titanium Armour, Swirl Flow Technology, Glasslined Tank(White), 1 Yr Warranty"/>
    <x v="90"/>
    <n v="6299"/>
    <n v="15270"/>
    <n v="0.59"/>
    <x v="1"/>
    <x v="16"/>
    <n v="3233"/>
    <n v="49367910"/>
    <x v="1"/>
    <n v="13255.3"/>
    <x v="77"/>
    <x v="51"/>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 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GSQXLJ2"/>
    <s v="Crompton Arno Neo 15-L 5 Star Rated Storage Water Heater (Geyser) with Advanced 3 Level Safety (Grey)"/>
    <x v="90"/>
    <n v="6199"/>
    <n v="10400"/>
    <n v="0.4"/>
    <x v="0"/>
    <x v="16"/>
    <n v="14391"/>
    <n v="149666400"/>
    <x v="1"/>
    <n v="59003.099999999991"/>
    <x v="78"/>
    <x v="3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 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 cmevL._SX300_SY300_QL70_FMwebp_.jpg"/>
    <s v="https://www.amazon.in/Crompton-Arno-Neo-ASWH-3015-Star-Rated/dp/B08GSQXLJ2/ref=sr_1_79?qid=1672923595&amp;s=kitchen&amp;sr=1-79"/>
  </r>
  <r>
    <s v="B0949FPSFY"/>
    <s v="Bulfyss Stainless Steel Digital Kitchen Weighing Scale &amp; Food Weight Machine for Diet, Nutrition, Health, Fitness, Baking &amp; Cooking (5Kgs, Stainless Steel, 2 Years Warranty)"/>
    <x v="48"/>
    <n v="799"/>
    <n v="1999"/>
    <n v="0.6"/>
    <x v="1"/>
    <x v="16"/>
    <n v="2162"/>
    <n v="4321838"/>
    <x v="1"/>
    <n v="8864.1999999999989"/>
    <x v="3"/>
    <x v="3"/>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1M0505SJ"/>
    <s v="Orient Electric Apex-FX 1200mm Ultra High Speed 400 RPM Ceiling Fan (Brown)"/>
    <x v="88"/>
    <n v="1400"/>
    <n v="2485"/>
    <n v="0.44"/>
    <x v="0"/>
    <x v="16"/>
    <n v="19998"/>
    <n v="49695030"/>
    <x v="1"/>
    <n v="81991.799999999988"/>
    <x v="0"/>
    <x v="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 cm3Q"/>
    <s v="PrettyKrafts Folding Laundry Basket for Clothes with Lid &amp; Handle, Toys Organiser, 75 Litre, (Pack of 1), Mushroom Print"/>
    <x v="50"/>
    <n v="355"/>
    <n v="899"/>
    <n v="0.61"/>
    <x v="1"/>
    <x v="16"/>
    <n v="1051"/>
    <n v="944849"/>
    <x v="1"/>
    <n v="4309.0999999999995"/>
    <x v="6"/>
    <x v="4"/>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 cm3Q/ref=sr_1_96?qid=1672923595&amp;s=kitchen&amp;sr=1-96"/>
  </r>
  <r>
    <s v="B009P2LITG"/>
    <s v="Bajaj Majesty RX11 2000 Watts Heat Convector Room Heater (White, ISI Approved)"/>
    <x v="15"/>
    <n v="2169"/>
    <n v="3279"/>
    <n v="0.34"/>
    <x v="0"/>
    <x v="16"/>
    <n v="1716"/>
    <n v="5626764"/>
    <x v="1"/>
    <n v="7035.5999999999995"/>
    <x v="37"/>
    <x v="5"/>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cold deasons,Socket required,nice,GOOD QUALITY,Handy,Handy and easy  to use,Liked it,Good"/>
    <s v="Writing review after using more than month. Product really helps during winter season/when you feel cold.Adjustment for heat temp based on power watts available.There is a regulator available to adjust fan speed but it won't work by design. It works as like on/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8MV82R99"/>
    <s v="Bajaj Waterproof 1500 Watts Immersion Rod Heater"/>
    <x v="75"/>
    <n v="653"/>
    <n v="1020"/>
    <n v="0.36"/>
    <x v="0"/>
    <x v="16"/>
    <n v="3366"/>
    <n v="3433320"/>
    <x v="1"/>
    <n v="13800.599999999999"/>
    <x v="9"/>
    <x v="1"/>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1GZSQJPA"/>
    <s v="Philips HL7756/00 Mixer Grinder, 750W, 3 Jars (Black)"/>
    <x v="22"/>
    <n v="3699"/>
    <n v="4295"/>
    <n v="0.14000000000000001"/>
    <x v="0"/>
    <x v="16"/>
    <n v="26543"/>
    <n v="114002185"/>
    <x v="1"/>
    <n v="108826.29999999999"/>
    <x v="17"/>
    <x v="10"/>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 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x v="50"/>
    <n v="177"/>
    <n v="199"/>
    <n v="0.11"/>
    <x v="0"/>
    <x v="16"/>
    <n v="3688"/>
    <n v="733912"/>
    <x v="1"/>
    <n v="15120.8"/>
    <x v="22"/>
    <x v="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1N1XVVLC"/>
    <s v="Bajaj OFR Room Heater, 13 Fin 2900 Watts Oil Filled Room Heater with 400W PTC Ceramic Fan Heater, ISI Approved (Majesty 13F Plus Black)"/>
    <x v="0"/>
    <n v="9590"/>
    <n v="15999"/>
    <n v="0.4"/>
    <x v="0"/>
    <x v="16"/>
    <n v="1017"/>
    <n v="16270983"/>
    <x v="1"/>
    <n v="4169.7"/>
    <x v="32"/>
    <x v="20"/>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7SBGFDX9"/>
    <s v="Pentonic Multicolor Ball Point Pen, Pack of 10"/>
    <x v="106"/>
    <n v="120"/>
    <n v="120"/>
    <n v="0"/>
    <x v="0"/>
    <x v="16"/>
    <n v="4308"/>
    <n v="516960"/>
    <x v="1"/>
    <n v="17662.8"/>
    <x v="22"/>
    <x v="2"/>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0O2R38C4"/>
    <s v="Luminous Vento Deluxe 150 mm Exhaust Fan for Kitchen, Bathroom with Strong Air Suction, Rust Proof Body and Dust Protection Shutters (2-Year Warranty, White)"/>
    <x v="115"/>
    <n v="999"/>
    <n v="1490"/>
    <n v="0.33"/>
    <x v="0"/>
    <x v="16"/>
    <n v="12999"/>
    <n v="19368510"/>
    <x v="1"/>
    <n v="53295.899999999994"/>
    <x v="1"/>
    <x v="1"/>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0PVT30YI"/>
    <s v="Kitchen Mart Stainless Steel South Indian Filter Coffee Drip Maker, Madras Kappi, Drip Decotion Maker160ml (2 Cup)"/>
    <x v="114"/>
    <n v="292"/>
    <n v="499"/>
    <n v="0.41"/>
    <x v="0"/>
    <x v="16"/>
    <n v="4238"/>
    <n v="2114762"/>
    <x v="1"/>
    <n v="17375.8"/>
    <x v="13"/>
    <x v="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188KPKB2"/>
    <s v="Preethi Blue Leaf Diamond MG-214 mixer grinder 750 watt (Blue/White), 3 jars &amp; Flexi Lid, FBT motor with 2yr Guarantee &amp; Lifelong Free Service"/>
    <x v="22"/>
    <n v="3599"/>
    <n v="9455"/>
    <n v="0.62"/>
    <x v="1"/>
    <x v="16"/>
    <n v="11828"/>
    <n v="111833740"/>
    <x v="1"/>
    <n v="48494.799999999996"/>
    <x v="76"/>
    <x v="5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x v="112"/>
    <n v="368"/>
    <n v="699"/>
    <n v="0.47"/>
    <x v="0"/>
    <x v="16"/>
    <n v="1240"/>
    <n v="866760"/>
    <x v="1"/>
    <n v="5084"/>
    <x v="5"/>
    <x v="4"/>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9NTHQRW3"/>
    <s v="InstaCuppa Portable Blender for Smoothie, Milk Shakes, Crushing Ice and Juices, USB Rechargeable Personal Blender Machine for Kitchen with 2000 mAh Rechargeable Battery, 150 Watt Motor, 400 ML"/>
    <x v="1"/>
    <n v="1999"/>
    <n v="2499"/>
    <n v="0.2"/>
    <x v="0"/>
    <x v="16"/>
    <n v="1034"/>
    <n v="2583966"/>
    <x v="1"/>
    <n v="4239.3999999999996"/>
    <x v="0"/>
    <x v="0"/>
    <s v="Blends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x v="41"/>
    <n v="616"/>
    <n v="1190"/>
    <n v="0.48"/>
    <x v="0"/>
    <x v="16"/>
    <n v="37126"/>
    <n v="44179940"/>
    <x v="1"/>
    <n v="152216.59999999998"/>
    <x v="9"/>
    <x v="1"/>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x v="1"/>
    <n v="1499"/>
    <n v="2100"/>
    <n v="0.28999999999999998"/>
    <x v="0"/>
    <x v="16"/>
    <n v="6355"/>
    <n v="13345500"/>
    <x v="1"/>
    <n v="26055.499999999996"/>
    <x v="4"/>
    <x v="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0HZIOGXW"/>
    <s v="Crompton IHL 152 1500-Watt Immersion Water Heater with Copper Heating Element (Black)"/>
    <x v="75"/>
    <n v="610"/>
    <n v="825"/>
    <n v="0.26"/>
    <x v="0"/>
    <x v="16"/>
    <n v="13165"/>
    <n v="10861125"/>
    <x v="1"/>
    <n v="53976.499999999993"/>
    <x v="6"/>
    <x v="4"/>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x v="11"/>
    <n v="999"/>
    <n v="1499"/>
    <n v="0.33"/>
    <x v="0"/>
    <x v="16"/>
    <n v="1646"/>
    <n v="2467354"/>
    <x v="1"/>
    <n v="6748.5999999999995"/>
    <x v="1"/>
    <x v="1"/>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97XJQZ8H"/>
    <s v="Cookwell Bullet Mixer Grinder (5 Jars, 3 Blades, Silver)"/>
    <x v="22"/>
    <n v="2464"/>
    <n v="6000"/>
    <n v="0.59"/>
    <x v="1"/>
    <x v="16"/>
    <n v="8866"/>
    <n v="53196000"/>
    <x v="1"/>
    <n v="36350.6"/>
    <x v="79"/>
    <x v="23"/>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9DL9978Y"/>
    <s v="Hindware Atlantic Compacto 3 Litre Instant water heater with Stainless Steel Tank, Robust Construction, Pressure Relief Valve And I-thermostat Feature (White And Grey)"/>
    <x v="21"/>
    <n v="2399"/>
    <n v="4590"/>
    <n v="0.48"/>
    <x v="0"/>
    <x v="16"/>
    <n v="444"/>
    <n v="2037960"/>
    <x v="0"/>
    <n v="1820.3999999999999"/>
    <x v="36"/>
    <x v="1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9WMTJPG7"/>
    <s v="Crompton InstaBliss 3-L Instant Water Heater (Geyser) with Advanced 4 Level Safety"/>
    <x v="21"/>
    <n v="2599"/>
    <n v="4400"/>
    <n v="0.41"/>
    <x v="0"/>
    <x v="16"/>
    <n v="14947"/>
    <n v="65766800"/>
    <x v="1"/>
    <n v="61282.7"/>
    <x v="36"/>
    <x v="1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 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7MP21WJD"/>
    <s v="Lint Roller with 40 Paper Sheets, 22 x 5 cm (Grey)"/>
    <x v="10"/>
    <n v="245"/>
    <n v="299"/>
    <n v="0.18"/>
    <x v="0"/>
    <x v="16"/>
    <n v="1660"/>
    <n v="496340"/>
    <x v="1"/>
    <n v="6805.9999999999991"/>
    <x v="2"/>
    <x v="2"/>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BDG6QDYD"/>
    <s v="Activa Heat-Max 2000 Watts Room Heater (White color ) with ABS body"/>
    <x v="0"/>
    <n v="899"/>
    <n v="1990"/>
    <n v="0.55000000000000004"/>
    <x v="1"/>
    <x v="16"/>
    <n v="185"/>
    <n v="368150"/>
    <x v="0"/>
    <n v="758.49999999999989"/>
    <x v="3"/>
    <x v="3"/>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SMJPA9C"/>
    <s v="Bajaj DX-2 600W Dry Iron with Advance Soleplate and Anti-Bacterial German Coating Technology, Grey"/>
    <x v="41"/>
    <n v="499"/>
    <n v="940"/>
    <n v="0.47"/>
    <x v="0"/>
    <x v="16"/>
    <n v="3036"/>
    <n v="2853840"/>
    <x v="1"/>
    <n v="12447.599999999999"/>
    <x v="6"/>
    <x v="4"/>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7SPVMSC6"/>
    <s v="Bajaj Frore 1200 mm Ceiling Fan (Brown)"/>
    <x v="88"/>
    <n v="1399"/>
    <n v="2660"/>
    <n v="0.47"/>
    <x v="0"/>
    <x v="16"/>
    <n v="9349"/>
    <n v="24868340"/>
    <x v="1"/>
    <n v="38330.899999999994"/>
    <x v="16"/>
    <x v="6"/>
    <s v="Sweep : 1200mm, Power : 56W, Air Delivery : 205 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8VGM3YMF"/>
    <s v="Heart Home Waterproof Round Non Wovan Laundry Bag/Hamper|Metalic Printed With Handles|Foldable Bin &amp; 45 Liter Capicity|Size 37 x 37 x 49, Pack of 1 (Grey &amp; Black)-HEARTXY11447"/>
    <x v="50"/>
    <n v="199"/>
    <n v="499"/>
    <n v="0.6"/>
    <x v="1"/>
    <x v="16"/>
    <n v="1996"/>
    <n v="996004"/>
    <x v="1"/>
    <n v="8183.5999999999995"/>
    <x v="13"/>
    <x v="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JV91JTK"/>
    <s v="JM SELLER 180 W 2021 Edition Electric Beater High Speed Hand Mixer Egg Beater for Cake Making and Whipping Cream with 7 Speed Control (White) with Free Spatula and Oil Brush"/>
    <x v="129"/>
    <n v="474"/>
    <n v="1299"/>
    <n v="0.64"/>
    <x v="1"/>
    <x v="16"/>
    <n v="550"/>
    <n v="714450"/>
    <x v="0"/>
    <n v="2255"/>
    <x v="10"/>
    <x v="1"/>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 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7NKNBTT3"/>
    <s v="Pick Ur Needs¬Æ Lint Remover for Clothes High Range Rechargeable Lint Shaver for All Types of Clothes, Fabrics, Blanket with 1 Extra Blade Multicolor (Rechargeable)"/>
    <x v="10"/>
    <n v="799"/>
    <n v="1230"/>
    <n v="0.35"/>
    <x v="0"/>
    <x v="16"/>
    <n v="2138"/>
    <n v="2629740"/>
    <x v="1"/>
    <n v="8765.7999999999993"/>
    <x v="10"/>
    <x v="1"/>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 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7N2MGB3G"/>
    <s v="AGARO Marvel 9 Liters Oven Toaster Griller, Cake Baking OTG (Black)"/>
    <x v="130"/>
    <n v="1699"/>
    <n v="1999"/>
    <n v="0.15"/>
    <x v="0"/>
    <x v="16"/>
    <n v="8873"/>
    <n v="17737127"/>
    <x v="1"/>
    <n v="36379.299999999996"/>
    <x v="3"/>
    <x v="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 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8MZNT7GP"/>
    <s v="Havells OFR 13 Wave Fin with PTC Fan Heater 2900 Watts (Black)"/>
    <x v="0"/>
    <n v="12499"/>
    <n v="19825"/>
    <n v="0.37"/>
    <x v="0"/>
    <x v="16"/>
    <n v="322"/>
    <n v="6383650"/>
    <x v="0"/>
    <n v="1320.1999999999998"/>
    <x v="26"/>
    <x v="15"/>
    <s v="HD32 grade oil for long lasting and better eating efficiency|3 Heat setting 1/15/25 Watt with additional 4 Watt (Heater+Fan)|Large surface wave fin for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8J7VCT12"/>
    <s v="KENT 16068 Zoom Vacuum Cleaner for Home and Car 130 W | Cordless, Hoseless, Rechargeable HEPA Filters Vacuum Cleaner with Cyclonic Technology | Bagless Design and Multi Nozzle Operation | Blue"/>
    <x v="74"/>
    <n v="6999"/>
    <n v="14999"/>
    <n v="0.53"/>
    <x v="1"/>
    <x v="16"/>
    <n v="1728"/>
    <n v="25918272"/>
    <x v="1"/>
    <n v="7084.7999999999993"/>
    <x v="74"/>
    <x v="49"/>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1L6MT7E0"/>
    <s v="Philips AC1215/20 Air purifier, removes 99.97% airborne pollutants, 4-stage filtration with True HEPA filter (white)"/>
    <x v="131"/>
    <n v="8799"/>
    <n v="11995"/>
    <n v="0.27"/>
    <x v="0"/>
    <x v="16"/>
    <n v="4157"/>
    <n v="49863215"/>
    <x v="1"/>
    <n v="17043.699999999997"/>
    <x v="35"/>
    <x v="22"/>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0P0R95EA"/>
    <s v="Usha IH2415 1500-Watt Immersion Heater (Silver)"/>
    <x v="75"/>
    <n v="510"/>
    <n v="640"/>
    <n v="0.2"/>
    <x v="0"/>
    <x v="16"/>
    <n v="7229"/>
    <n v="4626560"/>
    <x v="1"/>
    <n v="29638.899999999998"/>
    <x v="5"/>
    <x v="4"/>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B7NWGXS6"/>
    <s v="Havells Bero Quartz Heater Black 800w 2 Heat Settings 2 Year Product Warranty"/>
    <x v="15"/>
    <n v="2439"/>
    <n v="2545"/>
    <n v="0.04"/>
    <x v="0"/>
    <x v="16"/>
    <n v="25"/>
    <n v="63625"/>
    <x v="0"/>
    <n v="102.49999999999999"/>
    <x v="0"/>
    <x v="6"/>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RCGTZ4M"/>
    <s v="AGARO Ace 1600 Watts, 21.5 kPa Suction Power, 21 litres Wet &amp; Dry Stainless Steel Vacuum Cleaner with Blower Function and Washable Dust Bag"/>
    <x v="71"/>
    <n v="6236"/>
    <n v="9999"/>
    <n v="0.38"/>
    <x v="0"/>
    <x v="16"/>
    <n v="3552"/>
    <n v="35516448"/>
    <x v="1"/>
    <n v="14563.199999999999"/>
    <x v="28"/>
    <x v="17"/>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B2DD8BQ8"/>
    <s v="Wipro Vesta Grill 1000 Watt Sandwich Maker |Dual function-SW Maker&amp;Griller|Non stick Coat -BPA&amp;PTFE Free |Auto Temp Cut-off| Height Control -180·∂ø&amp;105·∂ø |2 year warranty|SS Finish|Standard size"/>
    <x v="87"/>
    <n v="2079"/>
    <n v="3099"/>
    <n v="0.33"/>
    <x v="0"/>
    <x v="16"/>
    <n v="282"/>
    <n v="873918"/>
    <x v="0"/>
    <n v="1156.1999999999998"/>
    <x v="21"/>
    <x v="5"/>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 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x v="75"/>
    <n v="999"/>
    <n v="1075"/>
    <n v="7.0000000000000007E-2"/>
    <x v="0"/>
    <x v="16"/>
    <n v="9275"/>
    <n v="9970625"/>
    <x v="1"/>
    <n v="38027.5"/>
    <x v="9"/>
    <x v="1"/>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 cm-10 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C7TYHPB"/>
    <s v="iBELL Castor CTEK15L Premium 1.5 Litre Stainless Steel Electric Kettle,1500W Auto Cut-Off Feature,Silver"/>
    <x v="23"/>
    <n v="664"/>
    <n v="1490"/>
    <n v="0.55000000000000004"/>
    <x v="1"/>
    <x v="16"/>
    <n v="925"/>
    <n v="1378250"/>
    <x v="0"/>
    <n v="3792.4999999999995"/>
    <x v="1"/>
    <x v="1"/>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x v="73"/>
    <n v="948"/>
    <n v="1620"/>
    <n v="0.41"/>
    <x v="0"/>
    <x v="16"/>
    <n v="4370"/>
    <n v="7079400"/>
    <x v="1"/>
    <n v="17917"/>
    <x v="8"/>
    <x v="3"/>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x v="41"/>
    <n v="850"/>
    <n v="1000"/>
    <n v="0.15"/>
    <x v="0"/>
    <x v="16"/>
    <n v="7619"/>
    <n v="7619000"/>
    <x v="1"/>
    <n v="31237.899999999998"/>
    <x v="9"/>
    <x v="1"/>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99FDW2ZF"/>
    <s v="Maharaja Whiteline Nano Carbon Neo, 500 Watts Room Heater (Black, White), Standard (5200100986)"/>
    <x v="15"/>
    <n v="1235"/>
    <n v="1499"/>
    <n v="0.18"/>
    <x v="0"/>
    <x v="16"/>
    <n v="203"/>
    <n v="304297"/>
    <x v="0"/>
    <n v="832.3"/>
    <x v="1"/>
    <x v="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7JGCGNDG"/>
    <s v="Crompton Amica 15-L 5 Star Rated Storage Water Heater (Geyser) with Free Installation (White)"/>
    <x v="90"/>
    <n v="6800"/>
    <n v="11500"/>
    <n v="0.41"/>
    <x v="0"/>
    <x v="16"/>
    <n v="10308"/>
    <n v="118542000"/>
    <x v="1"/>
    <n v="42262.799999999996"/>
    <x v="52"/>
    <x v="2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7GWTWFS2"/>
    <s v="KENT 16025 Sandwich Grill 700W | Non-Toxic Ceramic Coating | Automatic Temperature Cut-off with LED Indicator | Adjustable Height Control, Metallic Silver, Standard"/>
    <x v="87"/>
    <n v="1699"/>
    <n v="1975"/>
    <n v="0.14000000000000001"/>
    <x v="0"/>
    <x v="16"/>
    <n v="4716"/>
    <n v="9314100"/>
    <x v="1"/>
    <n v="19335.599999999999"/>
    <x v="3"/>
    <x v="3"/>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J2QCKKM"/>
    <s v="Havells Zella Flap Auto Immersion Rod 1500 Watts"/>
    <x v="75"/>
    <n v="1499"/>
    <n v="3500"/>
    <n v="0.56999999999999995"/>
    <x v="1"/>
    <x v="16"/>
    <n v="303"/>
    <n v="1060500"/>
    <x v="0"/>
    <n v="1242.3"/>
    <x v="7"/>
    <x v="9"/>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86GVRP63"/>
    <s v="AmazonBasics 650 Watt Drip Coffee Maker with Borosilicate Carafe"/>
    <x v="114"/>
    <n v="1189"/>
    <n v="2400"/>
    <n v="0.5"/>
    <x v="1"/>
    <x v="16"/>
    <n v="618"/>
    <n v="1483200"/>
    <x v="0"/>
    <n v="2533.7999999999997"/>
    <x v="0"/>
    <x v="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Basics air fryer it had great build quality comparing to this Amazon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x v="0"/>
    <n v="2590"/>
    <n v="4200"/>
    <n v="0.38"/>
    <x v="0"/>
    <x v="16"/>
    <n v="63"/>
    <n v="264600"/>
    <x v="0"/>
    <n v="258.29999999999995"/>
    <x v="17"/>
    <x v="1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8SKZ2RMG"/>
    <s v="Demokrazy New Nova Lint Cum Fuzz Remover for All Woolens Sweaters, Blankets, Jackets Remover Pill Remover from Carpets, Curtains (Pack of 1)"/>
    <x v="10"/>
    <n v="475"/>
    <n v="999"/>
    <n v="0.52"/>
    <x v="1"/>
    <x v="16"/>
    <n v="1021"/>
    <n v="1019979"/>
    <x v="1"/>
    <n v="4186.0999999999995"/>
    <x v="6"/>
    <x v="4"/>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 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0SMFPJG0"/>
    <s v="Kent Gold, Optima, Gold+ Spare Kit"/>
    <x v="72"/>
    <n v="649"/>
    <n v="670"/>
    <n v="0.03"/>
    <x v="0"/>
    <x v="16"/>
    <n v="7786"/>
    <n v="5216620"/>
    <x v="1"/>
    <n v="31922.6"/>
    <x v="5"/>
    <x v="4"/>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1N6IJG0F"/>
    <s v="Morphy Richards Daisy 1000W Dry Iron with American Heritage Non-Stick Coated Soleplate, White"/>
    <x v="41"/>
    <n v="559"/>
    <n v="1010"/>
    <n v="0.45"/>
    <x v="0"/>
    <x v="16"/>
    <n v="17325"/>
    <n v="17498250"/>
    <x v="1"/>
    <n v="71032.5"/>
    <x v="9"/>
    <x v="1"/>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5RP43VN"/>
    <s v="iBELL SM1515NEW Sandwich Maker with Floating Hinges, 1000Watt, Panini/Grill/Toast (Black)"/>
    <x v="87"/>
    <n v="1474"/>
    <n v="4650"/>
    <n v="0.68"/>
    <x v="1"/>
    <x v="16"/>
    <n v="1045"/>
    <n v="4859250"/>
    <x v="1"/>
    <n v="4284.5"/>
    <x v="30"/>
    <x v="14"/>
    <s v="Sandwich/Panini Maker with Thermostatically Controlled Heating Element. Adjustable hinges which adjusts to any size of toast or snack.|Sandwich/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 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763K5HLQ"/>
    <s v="InstaCuppa Milk Frother for Coffee - Handheld Battery-Operated Electric Milk and Coffee Frother, Stainless Steel Whisk and Stand, Portable Foam Maker for Coffee, Cappuccino, Lattes, and Egg Beaters"/>
    <x v="33"/>
    <n v="1099"/>
    <n v="1499"/>
    <n v="0.27"/>
    <x v="0"/>
    <x v="16"/>
    <n v="4401"/>
    <n v="6597099"/>
    <x v="1"/>
    <n v="18044.099999999999"/>
    <x v="1"/>
    <x v="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 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G2VTHQM"/>
    <s v="AGARO Classic Portable Yogurt Maker, 1.2L Capacity, Electric, Automatic, Grey and White, Medium (33603)"/>
    <x v="132"/>
    <n v="587"/>
    <n v="1295"/>
    <n v="0.55000000000000004"/>
    <x v="1"/>
    <x v="16"/>
    <n v="557"/>
    <n v="721315"/>
    <x v="0"/>
    <n v="2283.6999999999998"/>
    <x v="10"/>
    <x v="1"/>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 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0B7GKXMG"/>
    <s v="Wipro Smartlife Super Deluxe Dry Iron- 1000W"/>
    <x v="41"/>
    <n v="699"/>
    <n v="850"/>
    <n v="0.18"/>
    <x v="0"/>
    <x v="16"/>
    <n v="1106"/>
    <n v="940100"/>
    <x v="1"/>
    <n v="4534.5999999999995"/>
    <x v="6"/>
    <x v="4"/>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 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K2HVKLL"/>
    <s v="Crompton IHL 251 1500-Watt Immersion Water Heater with Copper Heating Element and IP 68 Protection"/>
    <x v="75"/>
    <n v="640"/>
    <n v="1020"/>
    <n v="0.37"/>
    <x v="0"/>
    <x v="16"/>
    <n v="5059"/>
    <n v="5160180"/>
    <x v="1"/>
    <n v="20741.899999999998"/>
    <x v="9"/>
    <x v="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F366Z51"/>
    <s v="Singer Aroma 1.8 Liter Electric Kettle High Grade Stainless Steel with Cool and Touch Body and Cordless Base, 1500 watts, Auto Shut Off with Dry Boiling (Silver/Black)"/>
    <x v="68"/>
    <n v="949"/>
    <n v="2385"/>
    <n v="0.6"/>
    <x v="1"/>
    <x v="16"/>
    <n v="2311"/>
    <n v="5511735"/>
    <x v="1"/>
    <n v="9475.0999999999985"/>
    <x v="25"/>
    <x v="0"/>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8KS2KQTK"/>
    <s v="Pajaka¬Æ South Indian Filter Coffee Maker 200 ML 2-4 Cup/Mugs/Glass | Madras Kaapi/ Kappi Drip Decoction Maker/Makers/Brewer/Pot or Drip/Dripper Made of Stainless Steel | Non-Electric Machine/Appliances/Utensils Medium Size for Home and Kitchen, Office, Cefe Traditional Item/Product | Used for making Country /Desi Style French Press Espresso Nespresso Expresso Cappuccino Instant Black Coffee | Best flavoured with Grounded Arabica Roasted Crushed Grind Coffee Beans"/>
    <x v="114"/>
    <n v="293"/>
    <n v="499"/>
    <n v="0.41"/>
    <x v="0"/>
    <x v="16"/>
    <n v="1456"/>
    <n v="726544"/>
    <x v="1"/>
    <n v="5969.5999999999995"/>
    <x v="13"/>
    <x v="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7F1T31ZZ"/>
    <s v="Raffles Premium Stainless Steel South Indian Coffee Filter/Drip Coffee Maker, 2-3 Cups, 150 ml"/>
    <x v="114"/>
    <n v="249"/>
    <n v="400"/>
    <n v="0.38"/>
    <x v="0"/>
    <x v="16"/>
    <n v="693"/>
    <n v="277200"/>
    <x v="0"/>
    <n v="2841.2999999999997"/>
    <x v="13"/>
    <x v="2"/>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XHXXCFH"/>
    <s v="AGARO Regal Electric Rice Cooker, 3L Ceramic Inner Bowl, Cooks Up to 600 Gms Raw Rice, SS Steamer, Preset Cooking Functions, Preset Timer, Keep Warm Function, LED Display, Black"/>
    <x v="49"/>
    <n v="3685"/>
    <n v="5495"/>
    <n v="0.33"/>
    <x v="0"/>
    <x v="16"/>
    <n v="290"/>
    <n v="1593550"/>
    <x v="0"/>
    <n v="1189"/>
    <x v="38"/>
    <x v="12"/>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9FHHTL8L"/>
    <s v="Empty Mist Trigger Plastic Spray Bottle for Multi use 200ml Pack of 2"/>
    <x v="133"/>
    <n v="85"/>
    <n v="199"/>
    <n v="0.56999999999999995"/>
    <x v="1"/>
    <x v="16"/>
    <n v="212"/>
    <n v="42188"/>
    <x v="0"/>
    <n v="869.19999999999993"/>
    <x v="22"/>
    <x v="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7B5XJ572"/>
    <s v="iBELL MPK120L Premium Stainless Steel Multi Purpose Kettle/Cooker with Inner Pot 1.2 Litre (Silver)"/>
    <x v="68"/>
    <n v="1456"/>
    <n v="3190"/>
    <n v="0.54"/>
    <x v="1"/>
    <x v="16"/>
    <n v="1776"/>
    <n v="5665440"/>
    <x v="1"/>
    <n v="7281.5999999999995"/>
    <x v="21"/>
    <x v="5"/>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BBWJFK5C"/>
    <s v="Shakti Technology S3 High Pressure Car Washer Machine 1800 Watts and Pressure 120 Bar for Cleaning Car, Bike &amp; Home"/>
    <x v="134"/>
    <n v="4899"/>
    <n v="8999"/>
    <n v="0.46"/>
    <x v="0"/>
    <x v="16"/>
    <n v="297"/>
    <n v="2672703"/>
    <x v="0"/>
    <n v="1217.6999999999998"/>
    <x v="27"/>
    <x v="16"/>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6Y36JKC3"/>
    <s v="Abode Kitchen Essential Measuring Cup &amp; Spoon for Spices | for Cooking and Baking Cake | Multipurpose Tablespoon Cups with Ring Holder | (Black)"/>
    <x v="135"/>
    <n v="149"/>
    <n v="300"/>
    <n v="0.5"/>
    <x v="1"/>
    <x v="16"/>
    <n v="4074"/>
    <n v="1222200"/>
    <x v="1"/>
    <n v="16703.399999999998"/>
    <x v="2"/>
    <x v="2"/>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9FPP3R1D"/>
    <s v="Glen 3-in-1 Electric Multi Cooker - Steam, Cook &amp; Egg Boiler with 350 W (SA 3035MC) - 350 Watts"/>
    <x v="112"/>
    <n v="1624"/>
    <n v="2495"/>
    <n v="0.35"/>
    <x v="0"/>
    <x v="16"/>
    <n v="827"/>
    <n v="2063365"/>
    <x v="0"/>
    <n v="3390.7"/>
    <x v="0"/>
    <x v="0"/>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Length: 3 Pins/1.0 m | Package Includes: Main Unit, Top Cover, egg plate, measuring cup with piercing pin, User's Guide | 2 Years warranty on product|Care Instructions: Dry Clean Only; Color Name: Grey; Size Name: Small; Material Type: Plastic"/>
    <s v="AEANG43WA 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poaching eggs but the cleaning after scrambling/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CS4A5V4"/>
    <s v="Monitor AC Stand/Heavy Duty Air Conditioner Outdoor Unit Mounting Bracket"/>
    <x v="136"/>
    <n v="699"/>
    <n v="1690"/>
    <n v="0.59"/>
    <x v="1"/>
    <x v="16"/>
    <n v="3524"/>
    <n v="5955560"/>
    <x v="1"/>
    <n v="14448.4"/>
    <x v="8"/>
    <x v="3"/>
    <s v="For AC Outdoor Unit Wall Mounting|For Upto 1.0/1.5/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9BL2KHQW"/>
    <s v="KENT POWP-Sediment Filter 10'' Thread WCAP"/>
    <x v="5"/>
    <n v="231"/>
    <n v="260"/>
    <n v="0.11"/>
    <x v="0"/>
    <x v="16"/>
    <n v="490"/>
    <n v="127400"/>
    <x v="0"/>
    <n v="2008.9999999999998"/>
    <x v="2"/>
    <x v="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92R48XXB"/>
    <s v="Mi Robot Vacuum-Mop P, Best-in-class Laser Navigation in 10-20K INR price band, Intelligent mapping, Robotic Floor Cleaner with 2-in-1 Mopping and Vacuum, App Control (WiFi, Alexa,GA), Strong suction"/>
    <x v="137"/>
    <n v="18999"/>
    <n v="29999"/>
    <n v="0.37"/>
    <x v="0"/>
    <x v="16"/>
    <n v="2536"/>
    <n v="76077464"/>
    <x v="1"/>
    <n v="10397.599999999999"/>
    <x v="80"/>
    <x v="52"/>
    <s v="Ultimate Power Machine: With a powerful 2100 Pa suction and high-end brushless motor, you can achieve thorough cleaning of dust and debris in no time. This coupled with the 3200mAh battery provides run-time of up to 130 mins;Dedicated app (Mi Home/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 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 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NPBG1B4"/>
    <s v="AmazonBasics High Speed 55 Watt Oscillating Pedestal Fan, 400mm Sweep Length, White (Without Remote)"/>
    <x v="138"/>
    <n v="1982.84"/>
    <n v="3300"/>
    <n v="0.4"/>
    <x v="0"/>
    <x v="16"/>
    <n v="5873"/>
    <n v="19380900"/>
    <x v="1"/>
    <n v="24079.3"/>
    <x v="37"/>
    <x v="5"/>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x v="5"/>
    <n v="199"/>
    <n v="400"/>
    <n v="0.5"/>
    <x v="1"/>
    <x v="16"/>
    <n v="1379"/>
    <n v="551600"/>
    <x v="1"/>
    <n v="5653.9"/>
    <x v="13"/>
    <x v="2"/>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B8CB7MHW"/>
    <s v="KNOWZA Electric Handheld Milk Wand Mixer Frother for Latte Coffee Hot Milk, Milk Frother for Coffee, Egg Beater, Hand Blender, Coffee Beater (BLACK COFFEE BEATER)"/>
    <x v="1"/>
    <n v="426"/>
    <n v="999"/>
    <n v="0.56999999999999995"/>
    <x v="1"/>
    <x v="16"/>
    <n v="222"/>
    <n v="221778"/>
    <x v="0"/>
    <n v="910.19999999999993"/>
    <x v="6"/>
    <x v="4"/>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0GHL8VP2"/>
    <s v="USHA 1212 PTC with Adjustable Thermostat Fan Heater (Black/Brown, 1500-Watts)."/>
    <x v="15"/>
    <n v="3487.77"/>
    <n v="4990"/>
    <n v="0.3"/>
    <x v="0"/>
    <x v="16"/>
    <n v="1127"/>
    <n v="5623730"/>
    <x v="1"/>
    <n v="4620.7"/>
    <x v="24"/>
    <x v="14"/>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1M6453MB"/>
    <s v="Prestige Delight PRWO Electric Rice Cooker (1 L, White)"/>
    <x v="49"/>
    <n v="2280"/>
    <n v="3045"/>
    <n v="0.25"/>
    <x v="0"/>
    <x v="16"/>
    <n v="4118"/>
    <n v="12539310"/>
    <x v="1"/>
    <n v="16883.8"/>
    <x v="21"/>
    <x v="5"/>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LY17RHI"/>
    <s v="Camlin Elegante Fountain Pen - Black/Blue/Red"/>
    <x v="139"/>
    <n v="225"/>
    <n v="225"/>
    <n v="0"/>
    <x v="0"/>
    <x v="16"/>
    <n v="4798"/>
    <n v="1079550"/>
    <x v="1"/>
    <n v="19671.8"/>
    <x v="2"/>
    <x v="2"/>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0E9G8KOY"/>
    <s v="HUL Pureit Germkill kit for Classic 23 L water purifier - 1500 L Capacity"/>
    <x v="5"/>
    <n v="600"/>
    <n v="600"/>
    <n v="0"/>
    <x v="0"/>
    <x v="16"/>
    <n v="10907"/>
    <n v="6544200"/>
    <x v="1"/>
    <n v="44718.7"/>
    <x v="5"/>
    <x v="4"/>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7JW9H4J1"/>
    <s v="Wayona Nylon Braided USB to LightningFast Charging and Data Sync Cable Compatible for iPhone 13, 12,11, X, 8, 7, 6, 5, iPad Air, Pro, Mini (3 FT Pack of 1, Grey)"/>
    <x v="7"/>
    <n v="399"/>
    <n v="1099"/>
    <n v="0.64"/>
    <x v="1"/>
    <x v="17"/>
    <n v="24269"/>
    <n v="26671631"/>
    <x v="1"/>
    <n v="101929.8"/>
    <x v="9"/>
    <x v="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8HDJ86NZ"/>
    <s v="Boat Deuce USB 300 2-in-1 Type-C &amp; Micro USB Stress Resistant, Tangle-Free, Sturdy Cable with 3AFast Charging &amp; 480mbps Data Transmission, 10000+ Bends Lifespan and Extended 1.5m Length(Martian Red)"/>
    <x v="7"/>
    <n v="329"/>
    <n v="699"/>
    <n v="0.53"/>
    <x v="1"/>
    <x v="17"/>
    <n v="94363"/>
    <n v="65959737"/>
    <x v="1"/>
    <n v="396324.60000000003"/>
    <x v="5"/>
    <x v="4"/>
    <s v="The Boat Deuce USB 300 2-in-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Fast Charging 3A 8 Pin USB Cable with Charge &amp; Sync Function for iPhone, iPad (Grey)"/>
    <x v="7"/>
    <n v="154"/>
    <n v="399"/>
    <n v="0.61"/>
    <x v="1"/>
    <x v="17"/>
    <n v="16905"/>
    <n v="6745095"/>
    <x v="1"/>
    <n v="71001"/>
    <x v="2"/>
    <x v="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08IFXQFU"/>
    <s v="TP-Link USB WiFi Adapter for PC(TL-WN725N), N150 Wireless Network Adapter for Desktop - Nano Size WiFi Dongle Compatible with Windows 11/10/7/8/8.1/XP/ Mac OS 10.9-10.15 Linux Kernel 2.6.18-4.4.3"/>
    <x v="17"/>
    <n v="499"/>
    <n v="999"/>
    <n v="0.5"/>
    <x v="1"/>
    <x v="17"/>
    <n v="179691"/>
    <n v="179511309"/>
    <x v="1"/>
    <n v="754702.20000000007"/>
    <x v="6"/>
    <x v="4"/>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789LZTCJ"/>
    <s v="Boat Rugged v3 Extra Tough Unbreakable Braided Micro USB Cable 1.5 Meter (Black)"/>
    <x v="7"/>
    <n v="299"/>
    <n v="799"/>
    <n v="0.63"/>
    <x v="1"/>
    <x v="17"/>
    <n v="94363"/>
    <n v="75396037"/>
    <x v="1"/>
    <n v="396324.60000000003"/>
    <x v="5"/>
    <x v="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C connector stopped working after few days only.,I like this product"/>
    <s v="https://m.media-amazon.com/images/I/41SDfuK7L2L._SX300_SY300_QL70_FMwebp_.jpg"/>
    <s v="https://www.amazon.in/Rugged-Extra-Tough-Unbreakable-Braided/dp/B0789LZTCJ/ref=sr_1_13?qid=1672909124&amp;s=electronics&amp;sr=1-13"/>
  </r>
  <r>
    <s v="B085DTN6R2"/>
    <s v="Portronics Konnect CL 20W POR-1067 Type-C to 8 Pin USB 1.2M Cable with Power Delivery &amp; 3A Quick Charge Support, Nylon Braided for All Type-C and 8 Pin Devices, Green"/>
    <x v="7"/>
    <n v="350"/>
    <n v="899"/>
    <n v="0.61"/>
    <x v="1"/>
    <x v="17"/>
    <n v="2262"/>
    <n v="2033538"/>
    <x v="1"/>
    <n v="9500.4"/>
    <x v="6"/>
    <x v="4"/>
    <s v="[20W PD FAST CHARGING]-It‚Äôs supports 20W PD quick charge protocol, charge up to 50% in around 30 minutes. It is ideal for charging your USB Type-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B6F7LX4C"/>
    <s v="MI 80 cm (32 inches) 5A Series HD Ready Smart Android LED TV L32M7-5AIN (Black)"/>
    <x v="16"/>
    <n v="13999"/>
    <n v="24999"/>
    <n v="0.44"/>
    <x v="0"/>
    <x v="17"/>
    <n v="32840"/>
    <n v="820967160"/>
    <x v="1"/>
    <n v="137928"/>
    <x v="45"/>
    <x v="26"/>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1M4GGIVU"/>
    <s v="Tizum High Speed HDMI Cable with Ethernet | Supports 3D 4K | for All HDMI Devices Laptop Computer Gaming Console TV Set Top Box (1.5 Meter/ 5 Feet)"/>
    <x v="44"/>
    <n v="199"/>
    <n v="699"/>
    <n v="0.72"/>
    <x v="1"/>
    <x v="17"/>
    <n v="12153"/>
    <n v="8494947"/>
    <x v="1"/>
    <n v="51042.6"/>
    <x v="5"/>
    <x v="4"/>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x v="16"/>
    <n v="14999"/>
    <n v="19999"/>
    <n v="0.25"/>
    <x v="0"/>
    <x v="17"/>
    <n v="34899"/>
    <n v="697945101"/>
    <x v="1"/>
    <n v="146575.80000000002"/>
    <x v="26"/>
    <x v="15"/>
    <s v="Resolution: HD Ready (1366x768) | Refresh Rate: 60 hertz|Connectivity: 2 HDMI ports to connect set top box, Blu Ray players, gaming console | 2 USB ports to connect hard drives and other USB devices, Dimensions(TV With Stand) - 71.3 cm*20 cm*46.9 cm, VESA Hole Pitch - 20 cm*20 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 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B3MMYHYW"/>
    <s v="OnePlus 126 cm (50 inches) Y Series 4K Ultra HD Smart Android LED TV 50Y1S Pro (Black)"/>
    <x v="16"/>
    <n v="32999"/>
    <n v="45999"/>
    <n v="0.28000000000000003"/>
    <x v="0"/>
    <x v="17"/>
    <n v="7298"/>
    <n v="335700702"/>
    <x v="1"/>
    <n v="30651.600000000002"/>
    <x v="81"/>
    <x v="53"/>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 cm6TFOTW7GZXFXQ,AHYXZVXUY3QTBP7IBFIUBSZVH2XQ,AGO4OKG6KVBAAE52Q62JBKHRDFFQ,AGOARJLTS744KQC3BTKT5KQVOJUA,AF6XISKAQXTX3Q5RUF2M2VKOJ66A,AEP6PYK2DLTD5U 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C To Type-C 5A (100W) Braided Sync &amp;Fast Charging Cable, 3.9 Feet (1.2M). USB C to C Cable, Supports PD &amp; QC 3.0 Charging, 5 GBPS Data Transmission ‚Äì Black"/>
    <x v="7"/>
    <n v="970"/>
    <n v="1999"/>
    <n v="0.51"/>
    <x v="1"/>
    <x v="17"/>
    <n v="462"/>
    <n v="923538"/>
    <x v="0"/>
    <n v="1940.4"/>
    <x v="3"/>
    <x v="3"/>
    <s v="Up To 10,000+ Bend And 10,000+ Plugging And Unplugging Test Ensure This Cable A Longer Lifespan|Ensure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 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7JW1Y6XV"/>
    <s v="Wayona Nylon Braided 3A Lightning to USB A Syncing andFast Charging Data Cable for iPhone, Ipad (3 FT Pack of 1, Black)"/>
    <x v="7"/>
    <n v="399"/>
    <n v="1099"/>
    <n v="0.64"/>
    <x v="1"/>
    <x v="17"/>
    <n v="24269"/>
    <n v="26671631"/>
    <x v="1"/>
    <n v="101929.8"/>
    <x v="9"/>
    <x v="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232M876"/>
    <s v="Amazonbasics Micro USBFast Charging Cable For Android Smartphone,Personal Computer,Printer With Gold Plated Connectors (6 Feet, Black)"/>
    <x v="7"/>
    <n v="199"/>
    <n v="395"/>
    <n v="0.5"/>
    <x v="1"/>
    <x v="17"/>
    <n v="92595"/>
    <n v="36575025"/>
    <x v="1"/>
    <n v="388899"/>
    <x v="2"/>
    <x v="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11PVX6Z"/>
    <s v="AmazonBasics Micro USBFast Charging Cable for Android Phones with Gold Plated Connectors (3 Feet, Black)"/>
    <x v="7"/>
    <n v="179"/>
    <n v="500"/>
    <n v="0.64"/>
    <x v="1"/>
    <x v="17"/>
    <n v="92595"/>
    <n v="46297500"/>
    <x v="1"/>
    <n v="388899"/>
    <x v="13"/>
    <x v="4"/>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7MKFNHKG"/>
    <s v="VW 80 cm (32 inches) Frameless Series HD Ready LED TV VW32A (Black)"/>
    <x v="52"/>
    <n v="6999"/>
    <n v="12999"/>
    <n v="0.46"/>
    <x v="0"/>
    <x v="17"/>
    <n v="4003"/>
    <n v="52034997"/>
    <x v="1"/>
    <n v="16812.600000000002"/>
    <x v="75"/>
    <x v="38"/>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088TKTY2"/>
    <s v="TP-LINK WiFi Dongle 300 Mbps Mini Wireless Network USB WiFi Adapter for PC Desktop Laptop(Supports Windows 11/10/8.1/8/7/XP, Mac OS 10.9-10.15 and Linux, WPS, Soft AP Mode, USB 2.0) (TL-WN823N),Black"/>
    <x v="17"/>
    <n v="649"/>
    <n v="1399"/>
    <n v="0.54"/>
    <x v="1"/>
    <x v="17"/>
    <n v="179691"/>
    <n v="251387709"/>
    <x v="1"/>
    <n v="754702.20000000007"/>
    <x v="10"/>
    <x v="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x v="16"/>
    <n v="15999"/>
    <n v="21999"/>
    <n v="0.27"/>
    <x v="0"/>
    <x v="17"/>
    <n v="34899"/>
    <n v="767743101"/>
    <x v="1"/>
    <n v="146575.80000000002"/>
    <x v="57"/>
    <x v="34"/>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 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in-1 Charging Cable with 3A Speed,Fast Charging Multi Purpose Cable 1.25 Mtr Long, Type-C cable, Micro USB Cable and Cable for iPhone, White"/>
    <x v="7"/>
    <n v="348"/>
    <n v="1499"/>
    <n v="0.77"/>
    <x v="1"/>
    <x v="17"/>
    <n v="656"/>
    <n v="983344"/>
    <x v="0"/>
    <n v="2755.2000000000003"/>
    <x v="1"/>
    <x v="1"/>
    <s v="Fast Charging Cable that can be used to charge your smartphone or Tablet or Earbuds or speakers etc...|3-in-1Fast charging Cable is the best solution for your Travel needs. Just carry a single charging cable that can charge all your electronic Gadgets|The Multi purpose charging cable has 3 charging ports that includes Type-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1GGKZ0V6"/>
    <s v="AmazonBasics USB Type-C to USB Type-C 2.0 Cable - 3 Feet Laptop (0.9 Meters) - White"/>
    <x v="7"/>
    <n v="329"/>
    <n v="845"/>
    <n v="0.61"/>
    <x v="1"/>
    <x v="17"/>
    <n v="29746"/>
    <n v="25135370"/>
    <x v="1"/>
    <n v="124933.20000000001"/>
    <x v="6"/>
    <x v="4"/>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Fast Charger,This Type-C cable is awesomeüòç.,Does not support display,Good"/>
    <s v="Not too good not too bad,If you have the trust of AmazonBasics then go for it. I am writing this review after using it for 18 months. Still as sturdy and durable as the new one.,Nil,Used it for a fortnight till now in my car for mobile charging. Works well.,Not working with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x v="16"/>
    <n v="13999"/>
    <n v="24999"/>
    <n v="0.44"/>
    <x v="0"/>
    <x v="17"/>
    <n v="45238"/>
    <n v="1130904762"/>
    <x v="1"/>
    <n v="189999.6"/>
    <x v="45"/>
    <x v="26"/>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7966M8XH"/>
    <s v="Model-P4 6 Way Swivel Tilt Wall Mount 32-55-inch Full Motion Cantilever for LED,LCD and Plasma TV's"/>
    <x v="36"/>
    <n v="1599"/>
    <n v="2999"/>
    <n v="0.47"/>
    <x v="0"/>
    <x v="17"/>
    <n v="2727"/>
    <n v="8178273"/>
    <x v="1"/>
    <n v="11453.4"/>
    <x v="11"/>
    <x v="6"/>
    <s v="Full motion cantilever mount|Fits 32inch-55inch flat panel display|Vesa compliance 100x100 to 400x400mm"/>
    <s v="AGZU6C2XL3X2B4NEWLQJDSJ75QGA,AHY62YAUHMMGFKSBGCECVGKXY2UQ,AEMGDIDXCHHDMTAJHRNXBUWISFQQ,AHQNYNRXESALGWMUFS6ITFGOVGMQ,AH7GOHZT6M5G6ELWPDTVZVKRZ7ZA,AEHIRIOGHJKVTFYHFZVQ322 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9RFC46VP"/>
    <s v="Redmi 108 cm (43 inches) 4K Ultra HD Android Smart LED TV X43 | L43R7-7AIN (Black)"/>
    <x v="16"/>
    <n v="26999"/>
    <n v="42999"/>
    <n v="0.37"/>
    <x v="0"/>
    <x v="17"/>
    <n v="45238"/>
    <n v="1945188762"/>
    <x v="1"/>
    <n v="189999.6"/>
    <x v="82"/>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7LGT55SJ"/>
    <s v="Wayona USB Nylon Braided Data Sync And Charging Cable For Iphone, Ipad Tablet (Red, Black)"/>
    <x v="7"/>
    <n v="399"/>
    <n v="1099"/>
    <n v="0.64"/>
    <x v="1"/>
    <x v="17"/>
    <n v="24269"/>
    <n v="26671631"/>
    <x v="1"/>
    <n v="101929.8"/>
    <x v="9"/>
    <x v="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GVGTSLN"/>
    <s v="Wayona USB Type-CFast Charger CableFast Charging USB C Cable/Cord Compatible For Samsung Galaxy S10E S10 S9 S8 Plus S10+,Note 10 Note 9 Note 8,S20,M31S,M40,Realme X3,Pixel 2 Xl (3 Ft Pack Of 1,Grey)"/>
    <x v="7"/>
    <n v="325"/>
    <n v="1299"/>
    <n v="0.75"/>
    <x v="1"/>
    <x v="17"/>
    <n v="10576"/>
    <n v="13738224"/>
    <x v="1"/>
    <n v="44419.200000000004"/>
    <x v="10"/>
    <x v="1"/>
    <s v="Fast Charge &amp; Data Sync:Fast charge&amp; data transfer USB A to USB C, conforming to the USB Type-C Specification version 1.1, 56kilohm, which ensure a safe charging at 4.8A Maximum. Charging and syncing 2-in-1, data transfer speed up to 480Mbps.|Extreme Durability: Over 10000 bending tests,This Type-C cable is far more durable than the same price, Premium nylon braided Type-C cable adds additional durability and tangle free.|Convenient Design:The light and space-saving 1M USB Type-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x v="16"/>
    <n v="29999"/>
    <n v="39999"/>
    <n v="0.25"/>
    <x v="0"/>
    <x v="17"/>
    <n v="7298"/>
    <n v="291912702"/>
    <x v="1"/>
    <n v="30651.600000000002"/>
    <x v="83"/>
    <x v="55"/>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 cm6TFOTW7GZXFXQ,AHYXZVXUY3QTBP7IBFIUBSZVH2XQ,AGO4OKG6KVBAAE52Q62JBKHRDFFQ,AGOARJLTS744KQC3BTKT5KQVOJUA,AF6XISKAQXTX3Q5RUF2M2VKOJ66A,AEP6PYK2DLTD5U 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7JH1C41D"/>
    <s v="Wayona Nylon Braided (2 Pack) LightningFast USB Data CableFast Charger Cord For Iphone, Ipad Tablet (3 Ft Pack Of 2, Grey)"/>
    <x v="7"/>
    <n v="649"/>
    <n v="1999"/>
    <n v="0.68"/>
    <x v="1"/>
    <x v="17"/>
    <n v="24269"/>
    <n v="48513731"/>
    <x v="1"/>
    <n v="101929.8"/>
    <x v="3"/>
    <x v="3"/>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9Q5P2MT3"/>
    <s v="OnePlus 108 cm (43 inches) Y Series Full HD Smart Android LED TV 43 Y1S (Black)"/>
    <x v="16"/>
    <n v="24999"/>
    <n v="31999"/>
    <n v="0.22"/>
    <x v="0"/>
    <x v="17"/>
    <n v="34899"/>
    <n v="1116733101"/>
    <x v="1"/>
    <n v="146575.80000000002"/>
    <x v="84"/>
    <x v="56"/>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 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in-1 Type-C &amp; Micro USB Stress Resistant, Sturdy Cable with 3AFast Charging &amp; 480mbps Data Transmission, 10000+ Bends Lifespan and Extended 1.5m Length(Mercurial Black)"/>
    <x v="7"/>
    <n v="299"/>
    <n v="699"/>
    <n v="0.56999999999999995"/>
    <x v="1"/>
    <x v="17"/>
    <n v="94363"/>
    <n v="65959737"/>
    <x v="1"/>
    <n v="396324.60000000003"/>
    <x v="5"/>
    <x v="4"/>
    <s v="The Boat Deuce USB 300 2-in-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T3KB6JZ"/>
    <s v="TCL 100 cm (40 inches) Full HD Certified Android R Smart LED TV 40S6505 (Black)"/>
    <x v="16"/>
    <n v="18990"/>
    <n v="40990"/>
    <n v="0.54"/>
    <x v="1"/>
    <x v="17"/>
    <n v="6659"/>
    <n v="272952410"/>
    <x v="1"/>
    <n v="27967.800000000003"/>
    <x v="85"/>
    <x v="57"/>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B6F98KJJ"/>
    <s v="MI 100 cm (40 inches) 5A Series Full HD Smart Android LED TV with 24W Dolby Audio &amp; Metal Bezel-Less Frame (Black) (2022 Model)"/>
    <x v="16"/>
    <n v="21999"/>
    <n v="29999"/>
    <n v="0.27"/>
    <x v="0"/>
    <x v="17"/>
    <n v="32840"/>
    <n v="985167160"/>
    <x v="1"/>
    <n v="137928"/>
    <x v="80"/>
    <x v="52"/>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Fast Charging 3A Short Power Bank Cable For iPhones, iPad Air, iPad mini, iPod Nano and iPod Touch (Grey)"/>
    <x v="7"/>
    <n v="349"/>
    <n v="999"/>
    <n v="0.65"/>
    <x v="1"/>
    <x v="17"/>
    <n v="13120"/>
    <n v="13106880"/>
    <x v="1"/>
    <n v="55104"/>
    <x v="6"/>
    <x v="4"/>
    <s v="[High Compatibility] : iPhones, iPad Air, iPad mini, iPod Nano and iPod Touch|[Fast Charge&amp;Data Sync ] : It can charge and sync simultaneously at a rapid speed, Compatible with any charging adaptor, multi-port charging station or power bank.|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 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GDB5M1"/>
    <s v="Wayona Nylon Braided 2M/6FtFast Charge USB To Lightning Data Sync And Charging Cable For Iphone, Ipad Tablet (6 Ft Pack Of 1, Grey)"/>
    <x v="7"/>
    <n v="449"/>
    <n v="1299"/>
    <n v="0.65"/>
    <x v="1"/>
    <x v="17"/>
    <n v="24269"/>
    <n v="31525431"/>
    <x v="1"/>
    <n v="101929.8"/>
    <x v="10"/>
    <x v="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8Y55LPBF"/>
    <s v="Redmi 126 cm (50 inches) 4K Ultra HD Android Smart LED TV X50 | L50M6-RA (Black)"/>
    <x v="16"/>
    <n v="32999"/>
    <n v="44999"/>
    <n v="0.27"/>
    <x v="0"/>
    <x v="17"/>
    <n v="45238"/>
    <n v="2035664762"/>
    <x v="1"/>
    <n v="189999.6"/>
    <x v="65"/>
    <x v="41"/>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9X1M3DHX"/>
    <s v="iFFALCON 80 cm (32 inches) HD Ready Smart LED TV¬†32F53 (Black)"/>
    <x v="16"/>
    <n v="9999"/>
    <n v="27990"/>
    <n v="0.64"/>
    <x v="1"/>
    <x v="17"/>
    <n v="1269"/>
    <n v="35519310"/>
    <x v="1"/>
    <n v="5329.8"/>
    <x v="86"/>
    <x v="58"/>
    <s v="Resolution: HD Ready (1366 x 768) | Refresh Rate: 60 hertz|Connectivity: 2 HDMI Ports to connect set top box | 1 USB ports to connect hard drives or other USB devices | IR Port to control connected devices like DVD/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 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x v="6"/>
    <n v="349"/>
    <n v="599"/>
    <n v="0.42"/>
    <x v="0"/>
    <x v="17"/>
    <n v="284"/>
    <n v="170116"/>
    <x v="0"/>
    <n v="1192.8"/>
    <x v="13"/>
    <x v="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82T6GVG9"/>
    <s v="AmazonBasics New Release ABS USB-A to Lightning Cable Cord,Fast Charging MFi Certified Charger for Apple iPhone, iPad Tablet (3-Ft, White)"/>
    <x v="7"/>
    <n v="689"/>
    <n v="1500"/>
    <n v="0.54"/>
    <x v="1"/>
    <x v="17"/>
    <n v="42301"/>
    <n v="63451500"/>
    <x v="1"/>
    <n v="177664.2"/>
    <x v="1"/>
    <x v="3"/>
    <s v="Added Protection: An Additional Layer Of Protection Has Been Added To The Lightning And USB Ends To Improve Durability And Reduce Fraying;"/>
    <s v="AH4BURHCF5UQFZR4VJQXBEQCTYVQ,AGSJLPK6HU2FB4HII64NQ3OYFFFA,AGG75KFRXNLCYVRAPA6D4ZBNTNSA,AFMMETRQBRCB7WX5QNQXV6J3TR5A,AHUADIC4LFJHXZK3ZU 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02SZEOLG"/>
    <s v="TP-Link Nano USB WiFi Dongle 150Mbps High Gain Wireless Network WiFi Adapter for PC Desktop and Laptops, Supports Windows 10/8.1/8/7/XP, Linux, Mac OS X (TL-WN722N)"/>
    <x v="17"/>
    <n v="749"/>
    <n v="1339"/>
    <n v="0.44"/>
    <x v="0"/>
    <x v="17"/>
    <n v="179692"/>
    <n v="240607588"/>
    <x v="1"/>
    <n v="754706.4"/>
    <x v="10"/>
    <x v="1"/>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x v="16"/>
    <n v="9999"/>
    <n v="12999"/>
    <n v="0.23"/>
    <x v="0"/>
    <x v="17"/>
    <n v="6088"/>
    <n v="79137912"/>
    <x v="1"/>
    <n v="25569.600000000002"/>
    <x v="75"/>
    <x v="3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 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9 cmQRQM6"/>
    <s v="AmbraneFast 100W Output Cable with Type-C to Type-C for Mobile, Laptop, Macbook &amp; Table Charging, 480mbps Data Sync Speed, Braided Cable, 1.5m Length (ABCC-100, Black-Grey)"/>
    <x v="7"/>
    <n v="499"/>
    <n v="899"/>
    <n v="0.44"/>
    <x v="0"/>
    <x v="17"/>
    <n v="919"/>
    <n v="826181"/>
    <x v="0"/>
    <n v="3859.8"/>
    <x v="6"/>
    <x v="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 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 cmQRQM6/ref=sr_1_166?qid=1672909131&amp;s=electronics&amp;sr=1-166"/>
  </r>
  <r>
    <s v="B005LJQMCK"/>
    <s v="BlueRigger Digital Optical Audio Toslink Cable (3.3 Feet/1 Meter) With 8 Channel (7.1) Audio Support (for Home Theatre, Xbox, Playstation etc.)"/>
    <x v="93"/>
    <n v="416"/>
    <n v="599"/>
    <n v="0.31"/>
    <x v="0"/>
    <x v="17"/>
    <n v="30023"/>
    <n v="17983777"/>
    <x v="1"/>
    <n v="126096.6"/>
    <x v="13"/>
    <x v="4"/>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 cmMOTS42OFSDTZOVJ4C5P3LEA,AE3GIVX24R4R67DU2MXLX24XYCIQ,AEL5WI53X4OUCZBTBH5Z7SNT63YA,AHLCFOXSW7PKG6NWJAYZXJJBHCPQ"/>
    <s v="Mahender Singh,Vinay,Supratim Banerjee,Vinod Bhattu,Amitabha,RISHAV RAJ,khushal027,Shubham Gupta"/>
    <s v="R25CCWBNTJMZVE,R1NKFA299UAXBR,R3FYCFR2T0C040,R21EIT3GVFN61A,R17JA5KOPU083U,R 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Fast Charge Compatible for fast data transmission (Black)"/>
    <x v="7"/>
    <n v="368"/>
    <n v="699"/>
    <n v="0.47"/>
    <x v="0"/>
    <x v="17"/>
    <n v="387"/>
    <n v="270513"/>
    <x v="0"/>
    <n v="1625.4"/>
    <x v="5"/>
    <x v="4"/>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7JPJJZ2H"/>
    <s v="Wayona Nylon Braided Lightning USB Data Sync &amp; 3A Charging Cable for iPhones, iPad Air, iPad Mini, iPod Nano and iPod Touch (3 FT Pack of 1, Grey)"/>
    <x v="7"/>
    <n v="399"/>
    <n v="1299"/>
    <n v="0.69"/>
    <x v="1"/>
    <x v="17"/>
    <n v="13120"/>
    <n v="17042880"/>
    <x v="1"/>
    <n v="55104"/>
    <x v="10"/>
    <x v="1"/>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 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05LJQMZC"/>
    <s v="BlueRigger Digital Optical Audio Toslink Cable (6 Feet/1.8 Meter) With 8 Channel (7.1) Audio Support (for Home Theatre, Xbox, Playstation etc.)"/>
    <x v="93"/>
    <n v="486"/>
    <n v="1999"/>
    <n v="0.76"/>
    <x v="1"/>
    <x v="17"/>
    <n v="30023"/>
    <n v="60015977"/>
    <x v="1"/>
    <n v="126096.6"/>
    <x v="3"/>
    <x v="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 cmMOTS42OFSDTZOVJ4C5P3LEA,AE3GIVX24R4R67DU2MXLX24XYCIQ,AEL5WI53X4OUCZBTBH5Z7SNT63YA,AHLCFOXSW7PKG6NWJAYZXJJBHCPQ"/>
    <s v="Mahender Singh,Vinay,Supratim Banerjee,Vinod Bhattu,Amitabha,RISHAV RAJ,khushal027,Shubham Gupta"/>
    <s v="R25CCWBNTJMZVE,R1NKFA299UAXBR,R3FYCFR2T0C040,R21EIT3GVFN61A,R17JA5KOPU083U,R 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x v="52"/>
    <n v="5699"/>
    <n v="11000"/>
    <n v="0.48"/>
    <x v="0"/>
    <x v="17"/>
    <n v="4003"/>
    <n v="44033000"/>
    <x v="1"/>
    <n v="16812.600000000002"/>
    <x v="87"/>
    <x v="59"/>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B6F8HHR6"/>
    <s v="MI 108 cm (43 inches) 5A Series Full HD Smart Android LED TV L43M7-EAIN (Black)"/>
    <x v="16"/>
    <n v="24999"/>
    <n v="35999"/>
    <n v="0.31"/>
    <x v="0"/>
    <x v="17"/>
    <n v="32840"/>
    <n v="1182207160"/>
    <x v="1"/>
    <n v="137928"/>
    <x v="88"/>
    <x v="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9ZPJT8B2"/>
    <s v="TCL 80 cm (32 inches) HD Ready Certified Android Smart LED TV 32S615 (Black)"/>
    <x v="16"/>
    <n v="11990"/>
    <n v="31990"/>
    <n v="0.63"/>
    <x v="1"/>
    <x v="17"/>
    <n v="64"/>
    <n v="2047360"/>
    <x v="0"/>
    <n v="268.8"/>
    <x v="84"/>
    <x v="56"/>
    <s v="Resolution: HD Ready (1366 x 768) | Refresh Rate: 60 hertz|Connectivity: 2 HDMI Ports to connect set top box | 1 USB ports to connect hard drives or other USB devices | IR Port to control connected devices like DVD/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B8SSZ76F"/>
    <s v="AmazonBasics USB C to Lightning TPE MFi Certified Charging Cable (White, 1.2 meter)"/>
    <x v="7"/>
    <n v="799"/>
    <n v="1999"/>
    <n v="0.6"/>
    <x v="1"/>
    <x v="17"/>
    <n v="8583"/>
    <n v="17157417"/>
    <x v="1"/>
    <n v="36048.6"/>
    <x v="3"/>
    <x v="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7JH1CBGW"/>
    <s v="Wayona Nylon Braided USB Syncing And Charging Cable Sync And Charging Cable For Iphone, Ipad (3 Ft, Black) - Pack Of 2"/>
    <x v="7"/>
    <n v="649"/>
    <n v="1999"/>
    <n v="0.68"/>
    <x v="1"/>
    <x v="17"/>
    <n v="24269"/>
    <n v="48513731"/>
    <x v="1"/>
    <n v="101929.8"/>
    <x v="3"/>
    <x v="3"/>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718ZN31Q"/>
    <s v="Rts‚Ñ¢ High Speed 3D Full HD 1080p Support (10 Meters) HDMI Male to HDMI Male Cable TV Lead 1.4V for All Hdmi Devices- Black (10M - 30 FEET)"/>
    <x v="44"/>
    <n v="598"/>
    <n v="4999"/>
    <n v="0.88"/>
    <x v="1"/>
    <x v="17"/>
    <n v="910"/>
    <n v="4549090"/>
    <x v="0"/>
    <n v="3822"/>
    <x v="24"/>
    <x v="14"/>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 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9L835C3V"/>
    <s v="Smashtronics¬Æ - Case for Firetv Remote, Fire Stick Remote Cover Case, Silicone Cover for TV Firestick 4K/TV 2nd Gen(3rd Gen) Remote Control - Light Weight/Anti Slip/Shockproof (Black)"/>
    <x v="6"/>
    <n v="199"/>
    <n v="399"/>
    <n v="0.5"/>
    <x v="1"/>
    <x v="17"/>
    <n v="1335"/>
    <n v="532665"/>
    <x v="1"/>
    <n v="5607"/>
    <x v="2"/>
    <x v="2"/>
    <s v="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1GGKZ4NU"/>
    <s v="AmazonBasics USB Type-C to USB Type-C 2.0 Cable for Charging Adapter, Smartphone - 9 Feet (2.7 Meters) - White"/>
    <x v="7"/>
    <n v="549"/>
    <n v="995"/>
    <n v="0.45"/>
    <x v="0"/>
    <x v="17"/>
    <n v="29746"/>
    <n v="29597270"/>
    <x v="1"/>
    <n v="124933.20000000001"/>
    <x v="6"/>
    <x v="4"/>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Fast Charger,This Type-C cable is awesomeüòç.,Does not support display,Good"/>
    <s v="Not too good not too bad,If you have the trust of AmazonBasics then go for it. I am writing this review after using it for 18 months. Still as sturdy and durable as the new one.,Nil,Used it for a fortnight till now in my car for mobile charging. Works well.,Not working with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7924P3C5"/>
    <s v="Storite High Speed Micro USB 3.0 Cable A to Micro B for External &amp; Desktop Hard Drives 45 cm"/>
    <x v="7"/>
    <n v="299"/>
    <n v="799"/>
    <n v="0.63"/>
    <x v="1"/>
    <x v="17"/>
    <n v="2117"/>
    <n v="1691483"/>
    <x v="1"/>
    <n v="8891.4"/>
    <x v="5"/>
    <x v="4"/>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 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1F25X6RQ"/>
    <s v="Samsung Ehs64 Ehs64Avfwecinu Hands-Free Wired In Ear Earphones With Mic With Remote Note (White)"/>
    <x v="19"/>
    <n v="499"/>
    <n v="499"/>
    <n v="0"/>
    <x v="0"/>
    <x v="17"/>
    <n v="31539"/>
    <n v="15737961"/>
    <x v="1"/>
    <n v="132463.80000000002"/>
    <x v="13"/>
    <x v="2"/>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6XFTHCNY"/>
    <s v="CableCreation RCA to 3.5mm Male Audio Cable, 3.5mm to 2RCA Cable Male RCA Cable,Y Splitter Stereo Jack Cable for Home Theater,Subwoofer, Receiver, Speakers and More (3Feet/0.9Meter,Black)"/>
    <x v="140"/>
    <n v="439"/>
    <n v="758"/>
    <n v="0.42"/>
    <x v="0"/>
    <x v="17"/>
    <n v="4296"/>
    <n v="3256368"/>
    <x v="1"/>
    <n v="18043.2"/>
    <x v="5"/>
    <x v="4"/>
    <s v="üõí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Fantastic Sound Quality„Äë:Oxygen Free Copper and gold plated plugs ensure optimal signal stereo audio transmission,bringing you a good feeling|üõíBi-directional„Äë:This 3.5mm rca male cable works both directions,from rca out to 3.5mm in or from 3.5mm in to rca out. Please note: you cannot choose same directions for use simultaneously.It must one side in,the other side out|üõí24K Gold Plated Connectors„Äë:Professional quality 24k gold plated connectors which protect the cables from corrosion while ensuring a premium connection for the best possible audio transfer year after year|üõí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7CRL2GY6"/>
    <s v="Boat Rugged V3 Braided Micro USB Cable (Pearl White)"/>
    <x v="7"/>
    <n v="299"/>
    <n v="799"/>
    <n v="0.63"/>
    <x v="1"/>
    <x v="17"/>
    <n v="94363"/>
    <n v="75396037"/>
    <x v="1"/>
    <n v="396324.60000000003"/>
    <x v="5"/>
    <x v="4"/>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Basics USB A to Lightning PVC Molded Nylon MFi Certified Charging Cable (Black, 1.2 meter)"/>
    <x v="7"/>
    <n v="789"/>
    <n v="1999"/>
    <n v="0.61"/>
    <x v="1"/>
    <x v="17"/>
    <n v="34540"/>
    <n v="69045460"/>
    <x v="1"/>
    <n v="145068"/>
    <x v="3"/>
    <x v="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7F1P8KNV"/>
    <s v="Wayona Nylon Braided USB Type-C 3Ft 1M 3AFast Charger Cable For Samsung Galaxy S9 S8 (Wc3Cb1, Black)"/>
    <x v="7"/>
    <n v="325"/>
    <n v="1099"/>
    <n v="0.7"/>
    <x v="1"/>
    <x v="17"/>
    <n v="10576"/>
    <n v="11623024"/>
    <x v="1"/>
    <n v="44419.200000000004"/>
    <x v="9"/>
    <x v="1"/>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B61HYR92"/>
    <s v="Lapster USB 2.0 mantra cable, mantra mfs 100 data cable (black)"/>
    <x v="7"/>
    <n v="199"/>
    <n v="999"/>
    <n v="0.8"/>
    <x v="1"/>
    <x v="17"/>
    <n v="85"/>
    <n v="84915"/>
    <x v="0"/>
    <n v="357"/>
    <x v="6"/>
    <x v="4"/>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98LCVYPW"/>
    <s v="Dealfreez Case Compatible for Fire TV Stick 4K All Alexa Voice Remote Shockproof Silicone Anti-Lost Cover with Loop (C-Black)"/>
    <x v="6"/>
    <n v="349"/>
    <n v="999"/>
    <n v="0.65"/>
    <x v="1"/>
    <x v="17"/>
    <n v="513"/>
    <n v="512487"/>
    <x v="0"/>
    <n v="2154.6"/>
    <x v="6"/>
    <x v="4"/>
    <s v="Compatibility„Äë: Specially designed for Fire TV Stick 4K All-new Alexa Voice Remote with power and volume controls. (REMOTE NOT INCLUDED)|3 Meters Shockproof„Äë: Durable Silicone Material can protect your remote from 3 meters high drop, effectively protects your remote from daily impact and unwanted dust and scratches.|Perfect Fit„Äë: The slim and form-fitted design of the case protects yourFire TV Remote with minimal bulk.|Accessibility„Äë: Revised with precision cut-outs to ensure full access to all ports, buttons, and features of your Fire TV Stick 4K All Alexa Voice Remote.|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75TJHWVC"/>
    <s v="Airtel Digital TV HD Set Top Box with 1 Month Basic Pack with Recording + Free Standard Installation"/>
    <x v="141"/>
    <n v="917"/>
    <n v="2299"/>
    <n v="0.6"/>
    <x v="1"/>
    <x v="17"/>
    <n v="3300"/>
    <n v="7586700"/>
    <x v="1"/>
    <n v="13860"/>
    <x v="25"/>
    <x v="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HQSV46W"/>
    <s v="Mi 100 cm (40 inches) Horizon Edition Full HD Android LED TV 4A | L40M6-EI (Black)"/>
    <x v="16"/>
    <n v="21999"/>
    <n v="29999"/>
    <n v="0.27"/>
    <x v="0"/>
    <x v="17"/>
    <n v="32840"/>
    <n v="985167160"/>
    <x v="1"/>
    <n v="137928"/>
    <x v="80"/>
    <x v="52"/>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BMGLQDW"/>
    <s v="Tuarso 8K HDMI 2.1 Cable 48Gbps , 1.5 Meter High-Speed Braided HDMI Cable ( 8K@60HZ„ÄÅ4K@120HZ„ÄÅ2K@240HZ ) HDMI 2.1 Cable Compatible with Monitors , Television , Laptops , Projectors , Game Consoles and more with HDMI Ports Device"/>
    <x v="44"/>
    <n v="599"/>
    <n v="1999"/>
    <n v="0.7"/>
    <x v="1"/>
    <x v="17"/>
    <n v="47"/>
    <n v="93953"/>
    <x v="0"/>
    <n v="197.4"/>
    <x v="3"/>
    <x v="3"/>
    <s v="‚ö° [ Newest Technology 8K HDMI 2.1 Cable ] - Tuarso hdmi 2.1 cable have bandwidth of 48Gbps , supports 8K@60Hz and 4K@120Hz . Dynamic HDR and 12Bit color depth and eARC . It is also backward compatible with HDMI 2.0b/2.0a/1.4/1.3/1.2/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9HK9JH4F"/>
    <s v="Smashtronics¬Æ - Case for Firetv Remote, Fire Stick Remote Cover Case, Silicone Cover for TV Firestick 4K/TV 2nd Gen(3rd Gen) Remote Control - Light Weight/Anti Slip/Shockproof (Black)"/>
    <x v="6"/>
    <n v="199"/>
    <n v="399"/>
    <n v="0.5"/>
    <x v="1"/>
    <x v="17"/>
    <n v="1335"/>
    <n v="532665"/>
    <x v="1"/>
    <n v="5607"/>
    <x v="2"/>
    <x v="2"/>
    <s v="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1M5967SY"/>
    <s v="TIZUM High Speed HDMI Cable Aura -Gold Plated-High Speed Data 10.2Gbps, 3D, 4K, HD 1080P (10 Ft/ 3 M)"/>
    <x v="44"/>
    <n v="379"/>
    <n v="999"/>
    <n v="0.62"/>
    <x v="1"/>
    <x v="17"/>
    <n v="12153"/>
    <n v="12140847"/>
    <x v="1"/>
    <n v="51042.6"/>
    <x v="6"/>
    <x v="4"/>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x v="44"/>
    <n v="185"/>
    <n v="499"/>
    <n v="0.63"/>
    <x v="1"/>
    <x v="17"/>
    <n v="25"/>
    <n v="12475"/>
    <x v="0"/>
    <n v="105"/>
    <x v="13"/>
    <x v="2"/>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 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x v="17"/>
    <n v="218"/>
    <n v="999"/>
    <n v="0.78"/>
    <x v="1"/>
    <x v="17"/>
    <n v="163"/>
    <n v="162837"/>
    <x v="0"/>
    <n v="684.6"/>
    <x v="6"/>
    <x v="4"/>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9PLD9TCD"/>
    <s v="Kodak 126 cm (50 inches) Bezel-Less Design Series 4K Ultra HD Smart Android LED TV 50UHDX7XPROBL (Black)"/>
    <x v="16"/>
    <n v="26999"/>
    <n v="42999"/>
    <n v="0.37"/>
    <x v="0"/>
    <x v="17"/>
    <n v="1510"/>
    <n v="64928490"/>
    <x v="1"/>
    <n v="6342"/>
    <x v="82"/>
    <x v="54"/>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CXTTG3"/>
    <s v="MI 80 cm (32 inches) HD Ready Smart Android LED TV 5A Pro | L32M7-EAIN (Black)"/>
    <x v="16"/>
    <n v="16999"/>
    <n v="25999"/>
    <n v="0.35"/>
    <x v="0"/>
    <x v="17"/>
    <n v="32840"/>
    <n v="853807160"/>
    <x v="1"/>
    <n v="137928"/>
    <x v="69"/>
    <x v="45"/>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YHLPQYT"/>
    <s v="Shopoflux Silicone Remote Cover for Mi Smart TV and Mi TV Stick/MI Box S/3S/MI 4X/4A Smart LED TV (Black)"/>
    <x v="6"/>
    <n v="246"/>
    <n v="600"/>
    <n v="0.59"/>
    <x v="1"/>
    <x v="17"/>
    <n v="143"/>
    <n v="85800"/>
    <x v="0"/>
    <n v="600.6"/>
    <x v="5"/>
    <x v="4"/>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FD2VSD9"/>
    <s v="TCL 108 cm (43 inches) 4K Ultra HD Certified Android Smart LED TV 43P615 (Black)"/>
    <x v="16"/>
    <n v="24990"/>
    <n v="51990"/>
    <n v="0.52"/>
    <x v="1"/>
    <x v="17"/>
    <n v="2951"/>
    <n v="153422490"/>
    <x v="1"/>
    <n v="12394.2"/>
    <x v="89"/>
    <x v="6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9DSXK8JX"/>
    <s v="Kodak 80 cm (32 inches) HD Ready Certified Android Smart LED TV 32HDX7XPROBL (Black)"/>
    <x v="16"/>
    <n v="10499"/>
    <n v="19499"/>
    <n v="0.46"/>
    <x v="0"/>
    <x v="17"/>
    <n v="1510"/>
    <n v="29443490"/>
    <x v="1"/>
    <n v="6342"/>
    <x v="73"/>
    <x v="8"/>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BF57RN3K"/>
    <s v="Fire-Boltt Ninja Call Pro Plus 1.83&quot; Smart Watch with Bluetooth Calling, AI Voice Assistance, 100 Sports Modes IP67 Rating, 240*280 Pixel High Resolution"/>
    <x v="3"/>
    <n v="1799"/>
    <n v="19999"/>
    <n v="0.91"/>
    <x v="1"/>
    <x v="17"/>
    <n v="13937"/>
    <n v="278726063"/>
    <x v="1"/>
    <n v="58535.4"/>
    <x v="26"/>
    <x v="15"/>
    <s v="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quot;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 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MGB3CH9"/>
    <s v="Samsung Galaxy M04 Dark Blue, 4GB RAM, 64GB Storage | Upto 8GB RAM with RAM Plus | MediaTek Helio P35 | 5000 mAh Battery"/>
    <x v="55"/>
    <n v="9499"/>
    <n v="11999"/>
    <n v="0.21"/>
    <x v="0"/>
    <x v="17"/>
    <n v="284"/>
    <n v="3407716"/>
    <x v="0"/>
    <n v="1192.8"/>
    <x v="35"/>
    <x v="2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s v="Samsung Galaxy M04 Light Green, 4GB RAM, 64GB Storage | Upto 8GB RAM with RAM Plus | MediaTek Helio P35 | 5000 mAh Battery"/>
    <x v="55"/>
    <n v="9499"/>
    <n v="11999"/>
    <n v="0.21"/>
    <x v="0"/>
    <x v="17"/>
    <n v="284"/>
    <n v="3407716"/>
    <x v="0"/>
    <n v="1192.8"/>
    <x v="35"/>
    <x v="22"/>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9YV4RG4D"/>
    <s v="Fire-Boltt Ninja 3 Smartwatch Full Touch 1.69 &amp; 60 Sports Modes with IP68, Sp02 Tracking, Over 100 Cloud based watch faces - Black"/>
    <x v="3"/>
    <n v="1499"/>
    <n v="7999"/>
    <n v="0.81"/>
    <x v="1"/>
    <x v="17"/>
    <n v="22636"/>
    <n v="181065364"/>
    <x v="1"/>
    <n v="95071.2"/>
    <x v="18"/>
    <x v="11"/>
    <s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BF54972T"/>
    <s v="Fire-Boltt Ninja Call Pro Plus 1.83&quot; Smart Watch with Bluetooth Calling, AI Voice Assistance, 100 Sports Modes IP67 Rating, 240*280 Pixel High Resolution"/>
    <x v="3"/>
    <n v="1799"/>
    <n v="19999"/>
    <n v="0.91"/>
    <x v="1"/>
    <x v="17"/>
    <n v="13937"/>
    <n v="278726063"/>
    <x v="1"/>
    <n v="58535.4"/>
    <x v="26"/>
    <x v="15"/>
    <s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quot;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 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x v="3"/>
    <n v="2199"/>
    <n v="9999"/>
    <n v="0.78"/>
    <x v="1"/>
    <x v="17"/>
    <n v="29471"/>
    <n v="294680529"/>
    <x v="1"/>
    <n v="123778.20000000001"/>
    <x v="28"/>
    <x v="17"/>
    <s v="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 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BF563HB4"/>
    <s v="Fire-Boltt Ninja Call Pro Plus 1.83&quot; Smart Watch with Bluetooth Calling, AI Voice Assistance, 100 Sports Modes IP67 Rating, 240*280 Pixel High Resolution"/>
    <x v="3"/>
    <n v="1799"/>
    <n v="19999"/>
    <n v="0.91"/>
    <x v="1"/>
    <x v="17"/>
    <n v="13937"/>
    <n v="278726063"/>
    <x v="1"/>
    <n v="58535.4"/>
    <x v="26"/>
    <x v="15"/>
    <s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quot;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 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s v="Fire-Boltt Ninja Call Pro Plus 1.83&quot; Smart Watch with Bluetooth Calling, AI Voice Assistance, 100 Sports Modes IP67 Rating, 240*280 Pixel High Resolution"/>
    <x v="3"/>
    <n v="1799"/>
    <n v="19999"/>
    <n v="0.91"/>
    <x v="1"/>
    <x v="17"/>
    <n v="13937"/>
    <n v="278726063"/>
    <x v="1"/>
    <n v="58535.4"/>
    <x v="26"/>
    <x v="15"/>
    <s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quot;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 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LXW6"/>
    <s v="Fire-Boltt Ninja Call Pro Plus 1.83&quot; Smart Watch with Bluetooth Calling, AI Voice Assistance, 100 Sports Modes IP67 Rating, 240*280 Pixel High Resolution"/>
    <x v="3"/>
    <n v="1799"/>
    <n v="19999"/>
    <n v="0.91"/>
    <x v="1"/>
    <x v="17"/>
    <n v="13937"/>
    <n v="278726063"/>
    <x v="1"/>
    <n v="58535.4"/>
    <x v="26"/>
    <x v="15"/>
    <s v="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quot;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 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RMQYHLH"/>
    <s v="realme narzo 50 (Speed Blue, 4GB RAM+64GB Storage) Helio G96 Processor | 50MP AI Triple Camera | 120Hz Ultra Smooth Display"/>
    <x v="55"/>
    <n v="12999"/>
    <n v="15999"/>
    <n v="0.19"/>
    <x v="0"/>
    <x v="17"/>
    <n v="13246"/>
    <n v="211922754"/>
    <x v="1"/>
    <n v="55633.200000000004"/>
    <x v="32"/>
    <x v="20"/>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Fast memory | 64 GB ROM UFS 2.1"/>
    <s v="AE4755NP2P2WIA3W6UZ4GBQUMYJQ,AHK 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VB34KJ1"/>
    <s v="OPPO A74 5G (Fantastic Purple,6GB RAM,128GB Storage) with No Cost EMI/Additional Exchange Offers"/>
    <x v="55"/>
    <n v="15490"/>
    <n v="20990"/>
    <n v="0.26"/>
    <x v="0"/>
    <x v="17"/>
    <n v="32916"/>
    <n v="690906840"/>
    <x v="1"/>
    <n v="138247.20000000001"/>
    <x v="56"/>
    <x v="33"/>
    <s v="6.49&quot; Inch 16.5 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MQSCJQ1"/>
    <s v="Boat Xtend Smartwatch with Alexa Built-in, 1.69‚Äù HD Display, Multiple Watch Faces, Stress Monitor, Heart &amp; SpO2 Monitoring, 14 Sports Modes, Sleep Monitor, 5 ATM &amp; 7 Days Battery(Charcoal Black)"/>
    <x v="3"/>
    <n v="2299"/>
    <n v="7990"/>
    <n v="0.71"/>
    <x v="1"/>
    <x v="17"/>
    <n v="69622"/>
    <n v="556279780"/>
    <x v="1"/>
    <n v="292412.40000000002"/>
    <x v="18"/>
    <x v="11"/>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WRMNJ9G"/>
    <s v="OnePlus 10R 5G (Forest Green, 8GB RAM, 128GB Storage, 80W SuperVOOC)"/>
    <x v="55"/>
    <n v="34999"/>
    <n v="38999"/>
    <n v="0.1"/>
    <x v="0"/>
    <x v="17"/>
    <n v="11029"/>
    <n v="430119971"/>
    <x v="1"/>
    <n v="46321.8"/>
    <x v="90"/>
    <x v="62"/>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9XBJ1CTN"/>
    <s v="MI Xiaomi 22.5WFast USB Type-C Charger Combo for Tablets - White"/>
    <x v="57"/>
    <n v="649"/>
    <n v="999"/>
    <n v="0.35"/>
    <x v="0"/>
    <x v="17"/>
    <n v="1315"/>
    <n v="1313685"/>
    <x v="1"/>
    <n v="5523"/>
    <x v="6"/>
    <x v="4"/>
    <s v="22.5W Universal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8VB2 cmR3"/>
    <s v="OPPO A74 5G (Fluid Black, 6GB RAM, 128GB Storage) with No Cost EMI/Additional Exchange Offers"/>
    <x v="55"/>
    <n v="15490"/>
    <n v="20990"/>
    <n v="0.26"/>
    <x v="0"/>
    <x v="17"/>
    <n v="32916"/>
    <n v="690906840"/>
    <x v="1"/>
    <n v="138247.20000000001"/>
    <x v="56"/>
    <x v="33"/>
    <s v="6.49&quot; Inch (16.5 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 cmR3/ref=sr_1_122?qid=1672895777&amp;s=electronics&amp;sr=1-122"/>
  </r>
  <r>
    <s v="B08444S68L"/>
    <s v="OPPO A31 (Mystery Black, 6GB RAM, 128GB Storage) with No Cost EMI/Additional Exchange Offers"/>
    <x v="55"/>
    <n v="12490"/>
    <n v="15990"/>
    <n v="0.22"/>
    <x v="0"/>
    <x v="17"/>
    <n v="58506"/>
    <n v="935510940"/>
    <x v="1"/>
    <n v="245725.2"/>
    <x v="32"/>
    <x v="2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971DWFDT"/>
    <s v="Portronics CarPower Mini Car Charger with Dual Output,Fast Charging (Type-C PD 18W + QC 3.0A) Compatible with All Smartphones(Black)"/>
    <x v="95"/>
    <n v="337"/>
    <n v="699"/>
    <n v="0.52"/>
    <x v="1"/>
    <x v="17"/>
    <n v="4969"/>
    <n v="3473331"/>
    <x v="1"/>
    <n v="20869.8"/>
    <x v="5"/>
    <x v="4"/>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 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MGG6NKT"/>
    <s v="Samsung Galaxy M04 Dark Blue, 4GB RAM, 128GB Storage | Upto 8GB RAM with RAM Plus | MediaTek Helio P35 | 5000 mAh Battery"/>
    <x v="55"/>
    <n v="10499"/>
    <n v="13499"/>
    <n v="0.22"/>
    <x v="0"/>
    <x v="17"/>
    <n v="284"/>
    <n v="3833716"/>
    <x v="0"/>
    <n v="1192.8"/>
    <x v="33"/>
    <x v="2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B3MWYCHQ"/>
    <s v="Fire-Boltt Ring 3 Smart Watch 1.8 Biggest Display with Advanced Bluetooth Calling Chip, Voice Assistance,118 Sports Modes, in Built Calculator &amp; Games, SpO2, Heart Rate Monitoring"/>
    <x v="3"/>
    <n v="2999"/>
    <n v="9999"/>
    <n v="0.7"/>
    <x v="1"/>
    <x v="17"/>
    <n v="20879"/>
    <n v="208769121"/>
    <x v="1"/>
    <n v="87691.8"/>
    <x v="28"/>
    <x v="17"/>
    <s v="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x v="100"/>
    <n v="279"/>
    <n v="1499"/>
    <n v="0.81"/>
    <x v="1"/>
    <x v="17"/>
    <n v="2646"/>
    <n v="3966354"/>
    <x v="1"/>
    <n v="11113.2"/>
    <x v="1"/>
    <x v="1"/>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85CZ3SR1"/>
    <s v="Mi 10W Wall Charger for Mobile Phones with Micro USB Cable (Black)"/>
    <x v="57"/>
    <n v="499"/>
    <n v="599"/>
    <n v="0.17"/>
    <x v="0"/>
    <x v="17"/>
    <n v="21916"/>
    <n v="13127684"/>
    <x v="1"/>
    <n v="92047.2"/>
    <x v="13"/>
    <x v="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x v="3"/>
    <n v="2199"/>
    <n v="9999"/>
    <n v="0.78"/>
    <x v="1"/>
    <x v="17"/>
    <n v="29472"/>
    <n v="294690528"/>
    <x v="1"/>
    <n v="123782.40000000001"/>
    <x v="28"/>
    <x v="17"/>
    <s v="Bluetooth Calling Watch„Äë- Fire-Boltt Talk 2 smart watch enables you to make and receive calls directly from your watch via the built-in speaker and microphone. This smartwatch features a dial pad, option to access recent calls &amp; sync your phone‚Äôs contacts.;Dual Button Technology„Äë- This smart watch with call function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 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x v="116"/>
    <n v="95"/>
    <n v="499"/>
    <n v="0.81"/>
    <x v="1"/>
    <x v="17"/>
    <n v="1949"/>
    <n v="972551"/>
    <x v="1"/>
    <n v="8185.8"/>
    <x v="13"/>
    <x v="2"/>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84DTMYWK"/>
    <s v="Myvn 30W Warp/20W Dash Charging USB Type-C Charger Cable Compatible For Cellular Phones Oneplus 8T 8 8Pro 7 Pro/7T/7T Pro Nord And Oneplus 3/3T/5/5T/6/6T/7"/>
    <x v="57"/>
    <n v="329"/>
    <n v="999"/>
    <n v="0.67"/>
    <x v="1"/>
    <x v="17"/>
    <n v="3492"/>
    <n v="3488508"/>
    <x v="1"/>
    <n v="14666.400000000001"/>
    <x v="6"/>
    <x v="4"/>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7T/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9YV463SW"/>
    <s v="Fire-Boltt Ninja 3 Smartwatch Full Touch 1.69 &quot; &amp; 60 Sports Modes with IP68, Sp02 Tracking, Over 100 Cloud based watch faces ( Silver )"/>
    <x v="3"/>
    <n v="1499"/>
    <n v="9999"/>
    <n v="0.85"/>
    <x v="1"/>
    <x v="17"/>
    <n v="22638"/>
    <n v="226357362"/>
    <x v="1"/>
    <n v="95079.6"/>
    <x v="28"/>
    <x v="17"/>
    <s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B8ZWNR5T"/>
    <s v="STRIFF 12 Pieces Highly Flexible Silicone Micro USB Protector, Mouse Cable Protector, Suit for All Cell Phones, Computers and Chargers (Black)"/>
    <x v="116"/>
    <n v="79"/>
    <n v="499"/>
    <n v="0.84"/>
    <x v="1"/>
    <x v="17"/>
    <n v="1949"/>
    <n v="972551"/>
    <x v="1"/>
    <n v="8185.8"/>
    <x v="13"/>
    <x v="2"/>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1F262EUU"/>
    <s v="Samsung Original EHS64 Wired in Ear Earphones with Mic, Black"/>
    <x v="19"/>
    <n v="949"/>
    <n v="999"/>
    <n v="0.05"/>
    <x v="0"/>
    <x v="17"/>
    <n v="31539"/>
    <n v="31507461"/>
    <x v="1"/>
    <n v="132463.80000000002"/>
    <x v="6"/>
    <x v="4"/>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YV42QHZ"/>
    <s v="Fire-Boltt Ninja 3 Smartwatch Full Touch 1.69 &quot; &amp; 60 Sports Modes with IP68, Sp02 Tracking, Over 100 Cloud based watch faces ( Green )"/>
    <x v="3"/>
    <n v="1499"/>
    <n v="7999"/>
    <n v="0.81"/>
    <x v="1"/>
    <x v="17"/>
    <n v="22638"/>
    <n v="181081362"/>
    <x v="1"/>
    <n v="95079.6"/>
    <x v="18"/>
    <x v="11"/>
    <s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8VB57558"/>
    <s v="Samsung Galaxy S20 FE 5G (Cloud Navy, 8GB RAM, 128GB Storage) with No Cost EMI &amp; Additional Exchange Offers"/>
    <x v="55"/>
    <n v="37990"/>
    <n v="74999"/>
    <n v="0.49"/>
    <x v="0"/>
    <x v="17"/>
    <n v="27790"/>
    <n v="2084222210"/>
    <x v="1"/>
    <n v="116718"/>
    <x v="91"/>
    <x v="63"/>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C adapter , Type-C earphones or bluetooth solutions .Note : Only Buy original Samsung Type-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BCNQ9R2"/>
    <s v="DYAZO USB 3.0 Type-C Female to USB A Male Connector/Converter/Adapter Compatible for Samsung Galaxy Note s 20 10 Plus Ultra,Google Pixel 4 5 3 2 &amp; Other Type-c Devices"/>
    <x v="142"/>
    <n v="139"/>
    <n v="499"/>
    <n v="0.72"/>
    <x v="1"/>
    <x v="17"/>
    <n v="4971"/>
    <n v="2480529"/>
    <x v="1"/>
    <n v="20878.2"/>
    <x v="13"/>
    <x v="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1L8ZNWN2"/>
    <s v="HP v236w USB 2.0 64GB Pen Drive, Metal"/>
    <x v="122"/>
    <n v="475"/>
    <n v="1500"/>
    <n v="0.68"/>
    <x v="1"/>
    <x v="17"/>
    <n v="64273"/>
    <n v="96409500"/>
    <x v="1"/>
    <n v="269946.60000000003"/>
    <x v="1"/>
    <x v="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 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7QZ3CZ48"/>
    <s v="Boat BassHeads 122 Wired Earphones with Heavy Bass, Integrated Controls and Mic (Gun Metal)"/>
    <x v="19"/>
    <n v="399"/>
    <n v="1290"/>
    <n v="0.69"/>
    <x v="1"/>
    <x v="17"/>
    <n v="206"/>
    <n v="265740"/>
    <x v="0"/>
    <n v="865.2"/>
    <x v="10"/>
    <x v="1"/>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x v="28"/>
    <n v="1399"/>
    <n v="2498"/>
    <n v="0.44"/>
    <x v="0"/>
    <x v="17"/>
    <n v="33717"/>
    <n v="84225066"/>
    <x v="1"/>
    <n v="141611.4"/>
    <x v="0"/>
    <x v="0"/>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0KXULGJQ"/>
    <s v="TP-Link AC750 WiFi Range Extender | Up to 750Mbps | Dual Band WiFi Extender, Repeater, WiFi Signal Booster, Access Point| Easy Set-Up | Extends WiFi to Smart Home &amp; Alexa Devices (RE200)"/>
    <x v="143"/>
    <n v="1889"/>
    <n v="5499"/>
    <n v="0.66"/>
    <x v="1"/>
    <x v="17"/>
    <n v="49551"/>
    <n v="272480949"/>
    <x v="1"/>
    <n v="208114.2"/>
    <x v="38"/>
    <x v="12"/>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B9LDCX89"/>
    <s v="STRIFF Mpad Mouse Mat 230X190X3mm Gaming Mouse Pad, Non-Slip Rubber Base, Waterproof Surface, Premium-Textured, Compatible with Laser and Optical Mice(Universe Black)"/>
    <x v="144"/>
    <n v="129"/>
    <n v="999"/>
    <n v="0.87"/>
    <x v="1"/>
    <x v="17"/>
    <n v="491"/>
    <n v="490509"/>
    <x v="0"/>
    <n v="2062.2000000000003"/>
    <x v="6"/>
    <x v="4"/>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83RCTXLL"/>
    <s v="HP X200 Wireless Mouse with 2.4 GHz Wireless connectivity, Adjustable DPI up to 1600, ambidextrous Design, and 18-Month Long Battery Life. 3-Years Warranty (6VY95AA)"/>
    <x v="27"/>
    <n v="681"/>
    <n v="1199"/>
    <n v="0.43"/>
    <x v="0"/>
    <x v="17"/>
    <n v="8258"/>
    <n v="9901342"/>
    <x v="1"/>
    <n v="34683.599999999999"/>
    <x v="9"/>
    <x v="1"/>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CYNJ5KY"/>
    <s v="HP 682 Black Original Ink Cartridge"/>
    <x v="101"/>
    <n v="828"/>
    <n v="861"/>
    <n v="0.04"/>
    <x v="0"/>
    <x v="17"/>
    <n v="4567"/>
    <n v="3932187"/>
    <x v="1"/>
    <n v="19181.400000000001"/>
    <x v="6"/>
    <x v="4"/>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A0VCJPI"/>
    <s v="TP-Link TL-WA850RE Single_Band 300Mbps RJ45 Wireless Range Extender, Broadband/WiFi Extender, WiFi Booster/Hotspot with 1 Ethernet Port, Plug and Play, Built-in Access Point Mode, White"/>
    <x v="143"/>
    <n v="1469"/>
    <n v="2499"/>
    <n v="0.41"/>
    <x v="0"/>
    <x v="17"/>
    <n v="156638"/>
    <n v="391438362"/>
    <x v="1"/>
    <n v="657879.6"/>
    <x v="0"/>
    <x v="0"/>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 cm4MUA,AFBV4HQOSFPQYP63ELMOYRE32V6A,AH6SIN 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8L879JSN"/>
    <s v="Acer EK220Q 21.5 Inch (54.61 cm) Full HD (1920x1080) VA Panel LCD Monitor with LED Back Light I 250 Nits I HDMI, VGA Ports I Eye Care Features Like Bluelight Shield, Flickerless &amp; Comfy View (Black)"/>
    <x v="145"/>
    <n v="6299"/>
    <n v="13750"/>
    <n v="0.54"/>
    <x v="1"/>
    <x v="17"/>
    <n v="2014"/>
    <n v="27692500"/>
    <x v="1"/>
    <n v="8458.8000000000011"/>
    <x v="92"/>
    <x v="36"/>
    <s v="21.5 Inch VA Panel Full HD 1920 X 1080 Resolution Monitor I 250 Nits Brightness I 178/178 View Angle|Connectivity Options : HDMI and VGA Ports with Inbox HDMI Cable|5MS Response Time 75Hz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 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1IBRHE3E"/>
    <s v="Gizga Essentials Professional 3-in-1 Cleaning Kit for Camera, Lens, Binocular, Laptop, TV, Monitor, Smartphone, Tablet (Includes: Cleaning Liquid 100ml, Plush Microfiber Cloth, Dust Removal Brush)"/>
    <x v="146"/>
    <n v="299"/>
    <n v="499"/>
    <n v="0.4"/>
    <x v="0"/>
    <x v="17"/>
    <n v="24432"/>
    <n v="12191568"/>
    <x v="1"/>
    <n v="102614.40000000001"/>
    <x v="13"/>
    <x v="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XLML2YS"/>
    <s v="TP-Link Tapo 360¬∞ 2MP 1080p Full HD Pan/Tilt Home Security WiFi Smart Camera| Alexa Enabled| 2-Way Audio| Night Vision| Motion Detection| Sound and Light Alarm| Indoor CCTV (Tapo C200) White"/>
    <x v="63"/>
    <n v="2499"/>
    <n v="3299"/>
    <n v="0.24"/>
    <x v="0"/>
    <x v="17"/>
    <n v="93112"/>
    <n v="307176488"/>
    <x v="1"/>
    <n v="391070.4"/>
    <x v="37"/>
    <x v="5"/>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56CLQWL"/>
    <s v="Redgear Pro Wireless Gamepad with 2.4GHz Wireless Technology, Integrated Dual Intensity Motor, Illuminated Keys for PC(Compatible with Windows 7/8/8.1/10 only)"/>
    <x v="108"/>
    <n v="1699"/>
    <n v="3999"/>
    <n v="0.57999999999999996"/>
    <x v="1"/>
    <x v="17"/>
    <n v="25488"/>
    <n v="101926512"/>
    <x v="1"/>
    <n v="107049.60000000001"/>
    <x v="15"/>
    <x v="9"/>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1HGCLUH6"/>
    <s v="TP-link N300 WiFi Wireless Router TL-WR845N | 300Mbps WiFi Speed | Three 5dBi high gain Antennas | IPv6 Compatible | AP/RE/WISP Mode | Parental Control | Guest Network"/>
    <x v="109"/>
    <n v="1149"/>
    <n v="1699"/>
    <n v="0.32"/>
    <x v="0"/>
    <x v="17"/>
    <n v="122478"/>
    <n v="208090122"/>
    <x v="1"/>
    <n v="514407.60000000003"/>
    <x v="8"/>
    <x v="3"/>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Wpa/Wpa2,Wpa-Psk/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9M869Z5V"/>
    <s v="Portronics MPORT 31C 4-in-1 USB Hub (Type-C to 4 USB-A Ports) withFast Data Transfer"/>
    <x v="18"/>
    <n v="570"/>
    <n v="999"/>
    <n v="0.43"/>
    <x v="0"/>
    <x v="17"/>
    <n v="3201"/>
    <n v="3197799"/>
    <x v="1"/>
    <n v="13444.2"/>
    <x v="6"/>
    <x v="4"/>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8PFSZ7FH"/>
    <s v="STRIFF Laptop Stand Adjustable Laptop Computer Stand Multi-Angle Stand Phone Stand Portable Foldable Laptop Riser Notebook Holder Stand Compatible for 9 to 15.6‚Äù Laptops Black(Black)"/>
    <x v="147"/>
    <n v="299"/>
    <n v="1499"/>
    <n v="0.8"/>
    <x v="1"/>
    <x v="17"/>
    <n v="903"/>
    <n v="1353597"/>
    <x v="0"/>
    <n v="3792.6000000000004"/>
    <x v="1"/>
    <x v="1"/>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9N6TTHT6"/>
    <s v="E-COSMOS Plug in LED Night Light Mini USB LED Light Flexible USB LED Ambient Light Mini USB LED Light, LED Portable car Bulb, Indoor, Outdoor, Reading, Sleep (4 pcs)"/>
    <x v="35"/>
    <n v="89"/>
    <n v="99"/>
    <n v="0.1"/>
    <x v="0"/>
    <x v="17"/>
    <n v="241"/>
    <n v="23859"/>
    <x v="0"/>
    <n v="1012.2"/>
    <x v="22"/>
    <x v="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B2PQL5N3"/>
    <s v="Lapster Gel Mouse pad with Wrist Rest , Gaming Mouse Pad with Lycra Cloth Nonslip for Laptop , Computer, , Home &amp; Office (Black)"/>
    <x v="144"/>
    <n v="230"/>
    <n v="999"/>
    <n v="0.77"/>
    <x v="1"/>
    <x v="17"/>
    <n v="1528"/>
    <n v="1526472"/>
    <x v="1"/>
    <n v="6417.6"/>
    <x v="6"/>
    <x v="4"/>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82FTPRSK"/>
    <s v="Zinq Five Fan Cooling Pad and Laptop Stand with Dual Height Adjustment and Dual USB Port Extension (Black)"/>
    <x v="105"/>
    <n v="999"/>
    <n v="1999"/>
    <n v="0.5"/>
    <x v="1"/>
    <x v="17"/>
    <n v="27441"/>
    <n v="54854559"/>
    <x v="1"/>
    <n v="115252.20000000001"/>
    <x v="3"/>
    <x v="3"/>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1KK0HU3Y"/>
    <s v="HP Z3700 Wireless Optical Mouse with USB Receiver and 2.4GHz Wireless Connection/ 1200DPI/16 Months Long Battery Life /Ambidextrous and Slim Design (Modern Gold)"/>
    <x v="27"/>
    <n v="899"/>
    <n v="1499"/>
    <n v="0.4"/>
    <x v="0"/>
    <x v="17"/>
    <n v="23174"/>
    <n v="34737826"/>
    <x v="1"/>
    <n v="97330.8"/>
    <x v="1"/>
    <x v="1"/>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NC12T2R"/>
    <s v="Boat Stone 650 10W Bluetooth Speaker with Upto 7 Hours Playback, IPX5 and Integrated Controls (Blue)"/>
    <x v="64"/>
    <n v="1799"/>
    <n v="4990"/>
    <n v="0.64"/>
    <x v="1"/>
    <x v="17"/>
    <n v="41226"/>
    <n v="205717740"/>
    <x v="1"/>
    <n v="173149.2"/>
    <x v="24"/>
    <x v="14"/>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9RKFBCV7"/>
    <s v="Fire-Boltt Ninja Calling 1.69&quot; Bluetooth Calling Smart Watch, Dial Pad, Speaker, AI Voice Assistant with 450 NITS Peak Brightness, Wrist Gaming &amp; 100+ Watch Faces with SpO2, HR, Multiple Sports Mode"/>
    <x v="3"/>
    <n v="1999"/>
    <n v="7999"/>
    <n v="0.75"/>
    <x v="1"/>
    <x v="17"/>
    <n v="31305"/>
    <n v="250408695"/>
    <x v="1"/>
    <n v="131481"/>
    <x v="18"/>
    <x v="11"/>
    <s v="Fire-Boltt is India' No 1 Wearable Watch Brand Q122 by IDC Worldwide quarterly wearable device tracker Q122.|Bluetooth Calling Watch„Äë- Fire-Boltt Ninja Calling smart watch enables you to make and receive calls directly from your watch. This smartwatch features a dial pad, option to access recent calls &amp; sync your phone‚Äôs contacts|SpO2 &amp; Heart Rate Tracking„Äë- Track Real Time Heart Rate on the go on this smart watch. Featuring Blood Oxygen Tracking (SpO2) with optical sensors that give almost acurate results|1.69 inch HD Full Touch„Äë- Best in class HD Full Touch Screen with a 240*280 pixel HQ Resolution smart watch with call function . Smooth functioning and easy swipes making life better.;|Built In Speaker„Äë- Listen to your favourite songs on the watch itself, with the built in speaker talk while you walk and even enjoy songs on the run|AI Voice Assistance„Äë- Command your watch and let the magic happen. This special technology is in the Fire-Boltt Ninja Calling Smartwatch|30 Sports Mode„Äë- Fire-Boltt Ninja Calling best Smart watch comes with 30 sports tracking feature. Track each acitivity with true efficiency and crown that medal.|Socially Active„Äë- Activate your social life while you balance your work culture. Never miss out on any event, meeting, birthday or trends, allow all the notifications to be displayed on the smartwatch and rock each party"/>
    <s v="AGDI3 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0CEQEGPI"/>
    <s v="Logitech MK270r USB Wireless Keyboard and Mouse Set for Windows, 2.4 GHz Wireless, Spill-resistant Design, 8 Multimedia &amp; Shortcut Keys, 2-Year Battery Life, PC/Laptop- Black"/>
    <x v="28"/>
    <n v="1345"/>
    <n v="2295"/>
    <n v="0.41"/>
    <x v="0"/>
    <x v="17"/>
    <n v="17413"/>
    <n v="39962835"/>
    <x v="1"/>
    <n v="73134.600000000006"/>
    <x v="25"/>
    <x v="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 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x v="81"/>
    <n v="349"/>
    <n v="995"/>
    <n v="0.65"/>
    <x v="1"/>
    <x v="17"/>
    <n v="6676"/>
    <n v="6642620"/>
    <x v="1"/>
    <n v="28039.200000000001"/>
    <x v="6"/>
    <x v="4"/>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 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0P93X0VO"/>
    <s v="Classmate Pulse 6 Subject Notebook - Unruled, 300 Pages, Spiral Binding, 240mm*180mm"/>
    <x v="148"/>
    <n v="114"/>
    <n v="120"/>
    <n v="0.05"/>
    <x v="0"/>
    <x v="17"/>
    <n v="8938"/>
    <n v="1072560"/>
    <x v="1"/>
    <n v="37539.599999999999"/>
    <x v="22"/>
    <x v="2"/>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8D64C9FN"/>
    <s v="Ant Esports GM320 RGB Optical Wired Gaming Mouse | 8 Programmable Buttons | 12800 DPI"/>
    <x v="149"/>
    <n v="575"/>
    <n v="2799"/>
    <n v="0.79"/>
    <x v="1"/>
    <x v="17"/>
    <n v="8537"/>
    <n v="23895063"/>
    <x v="1"/>
    <n v="35855.4"/>
    <x v="16"/>
    <x v="6"/>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BDS8MY8J"/>
    <s v="Lapster Caddy for ssd and HDD, Optical Bay 2nd Hard Drive Caddy, Caddy 9.5mm for Laptop"/>
    <x v="150"/>
    <n v="199"/>
    <n v="999"/>
    <n v="0.8"/>
    <x v="1"/>
    <x v="17"/>
    <n v="362"/>
    <n v="361638"/>
    <x v="0"/>
    <n v="1520.4"/>
    <x v="6"/>
    <x v="4"/>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873L7J6X"/>
    <s v="Infinity (JBL Glide 510, 72 Hrs Playtime with Quick Charge, Wireless On Ear Headphone with Mic, Deep Bass, Dual Equalizer, Bluetooth 5.0 with Voice Assistant Support (Black)"/>
    <x v="59"/>
    <n v="1499"/>
    <n v="3999"/>
    <n v="0.63"/>
    <x v="1"/>
    <x v="17"/>
    <n v="42775"/>
    <n v="171057225"/>
    <x v="1"/>
    <n v="179655"/>
    <x v="15"/>
    <x v="9"/>
    <s v="72 Hours Playtime Under Optimum Audio Settings|Dual Equalizer Modes for Normal &amp; Deep Bass Output. Driver Sensitivity (1KHz/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8KRMK9LZ"/>
    <s v="Tukzer Stylus Pen, iPad Pencil with Palm Rejection Tilt Sensor| 2nd Gen for 2018-2022 iPad 6/7/8/9th Gen; iPad 10.2&quot;, Pro 12.9/11&quot;, Mini 6/5th, Air 5/4/3rd, Precise for Writing/Drawing (3 Spare Tips)"/>
    <x v="56"/>
    <n v="2025"/>
    <n v="5999"/>
    <n v="0.66"/>
    <x v="1"/>
    <x v="17"/>
    <n v="6233"/>
    <n v="37391767"/>
    <x v="1"/>
    <n v="26178.600000000002"/>
    <x v="12"/>
    <x v="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 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CRRQK6Z"/>
    <s v="Zebronics Zeb-JUKEBAR 3900, 80W Multimedia soundbar with subwoofer Supporting Bluetooth, HDMI(ARC), Coaxial Input, AUX, USB &amp; Remote Control (Black)"/>
    <x v="151"/>
    <n v="4999"/>
    <n v="12499"/>
    <n v="0.6"/>
    <x v="1"/>
    <x v="17"/>
    <n v="4541"/>
    <n v="56757959"/>
    <x v="1"/>
    <n v="19072.2"/>
    <x v="62"/>
    <x v="64"/>
    <s v="Zeb-Juke Bar 3900 is a soundbar that has powerful dual 5.7 cm drivers and 13.3 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 cm x 1Sound bar 5.7 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x v="19"/>
    <n v="399"/>
    <n v="1290"/>
    <n v="0.69"/>
    <x v="1"/>
    <x v="17"/>
    <n v="76042"/>
    <n v="98094180"/>
    <x v="1"/>
    <n v="319376.40000000002"/>
    <x v="10"/>
    <x v="1"/>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CTQP51L"/>
    <s v="Robustrion [Anti-Scratch] &amp; [Smudge Proof] [S Pen Compatible] Premium Tempered Glass Screen Protector for Samsung Tab S6 Lite 10.4 inch SM-P610/615 [Bubble Free]"/>
    <x v="110"/>
    <n v="379"/>
    <n v="1499"/>
    <n v="0.75"/>
    <x v="1"/>
    <x v="17"/>
    <n v="4149"/>
    <n v="6219351"/>
    <x v="1"/>
    <n v="17425.8"/>
    <x v="1"/>
    <x v="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5GJRTHB"/>
    <s v="Wecool Moonwalk M1 ENC True Wireless in Ear Earbuds with Mic, Titanium Drivers for Rich Bass Experience, 40+ Hours Play Time, Type-CFast Charging, Low Latency, BT 5.3, IPX5, Deep Bass (Black)"/>
    <x v="19"/>
    <n v="889"/>
    <n v="1999"/>
    <n v="0.56000000000000005"/>
    <x v="1"/>
    <x v="17"/>
    <n v="2284"/>
    <n v="4565716"/>
    <x v="1"/>
    <n v="9592.8000000000011"/>
    <x v="3"/>
    <x v="3"/>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TBCVJS3"/>
    <s v="Amazfit GTS2 Mini (New Version) Smart Watch with Always-on AMOLED Display, Alexa Built-in, SpO2, 14 Days' Battery Life, 68 Sports Modes, GPS, HR, Sleep &amp; Stress Monitoring (Meteor Black)"/>
    <x v="3"/>
    <n v="5998"/>
    <n v="7999"/>
    <n v="0.25"/>
    <x v="0"/>
    <x v="17"/>
    <n v="30355"/>
    <n v="242809645"/>
    <x v="1"/>
    <n v="127491"/>
    <x v="18"/>
    <x v="1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 cm, Blue) laptopsss"/>
    <x v="124"/>
    <n v="299"/>
    <n v="1499"/>
    <n v="0.8"/>
    <x v="1"/>
    <x v="17"/>
    <n v="2868"/>
    <n v="4299132"/>
    <x v="1"/>
    <n v="12045.6"/>
    <x v="1"/>
    <x v="1"/>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0C3GBCIS"/>
    <s v="GIZGA Club-laptop Neoprene Reversible for 15.6-inches Laptop Sleeve - Black-Red"/>
    <x v="124"/>
    <n v="249"/>
    <n v="499"/>
    <n v="0.5"/>
    <x v="1"/>
    <x v="17"/>
    <n v="22860"/>
    <n v="11407140"/>
    <x v="1"/>
    <n v="96012"/>
    <x v="13"/>
    <x v="2"/>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 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EYW1U68"/>
    <s v="TP-Link TL-WA855RE 300 Mbps WiFi Range Extender (White)"/>
    <x v="143"/>
    <n v="1599"/>
    <n v="3599"/>
    <n v="0.56000000000000005"/>
    <x v="1"/>
    <x v="17"/>
    <n v="16182"/>
    <n v="58239018"/>
    <x v="1"/>
    <n v="67964.400000000009"/>
    <x v="7"/>
    <x v="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x v="64"/>
    <n v="1199"/>
    <n v="3990"/>
    <n v="0.7"/>
    <x v="1"/>
    <x v="17"/>
    <n v="2908"/>
    <n v="11602920"/>
    <x v="1"/>
    <n v="12213.6"/>
    <x v="15"/>
    <x v="9"/>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 cmHZRI22A,AF3CWTDKJKG76CDV3IL6X72ZC6EA,AF73CGOZKN7MGOT7NZBIJFV35UQA,AF4 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Y7MXFMK"/>
    <s v="Offbeat¬Æ - DASH 2.4GHz Wireless + Bluetooth 5.1 Mouse, Multi-Device Dual Mode Slim Rechargeable Silent Click Buttons Wireless Bluetooth Mouse, 3 Adjustable DPI, Works on 2 devices at the same time with a switch button for Windows/Mac/Android/Ipad/Smart TV"/>
    <x v="27"/>
    <n v="1099"/>
    <n v="1499"/>
    <n v="0.27"/>
    <x v="0"/>
    <x v="17"/>
    <n v="2375"/>
    <n v="3560125"/>
    <x v="1"/>
    <n v="9975"/>
    <x v="1"/>
    <x v="1"/>
    <s v="‚ñ∫ 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 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1LYLJ99X"/>
    <s v="HP v222w 64GB USB 2.0 Pen Drive (Silver)"/>
    <x v="122"/>
    <n v="449"/>
    <n v="1300"/>
    <n v="0.65"/>
    <x v="1"/>
    <x v="17"/>
    <n v="4959"/>
    <n v="6446700"/>
    <x v="1"/>
    <n v="20827.8"/>
    <x v="10"/>
    <x v="1"/>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78W65FJ7"/>
    <s v="Boat BassHeads 900 On-Ear Wired Headphones with Mic (White)"/>
    <x v="59"/>
    <n v="849"/>
    <n v="2490"/>
    <n v="0.66"/>
    <x v="1"/>
    <x v="17"/>
    <n v="91188"/>
    <n v="227058120"/>
    <x v="1"/>
    <n v="382989.60000000003"/>
    <x v="0"/>
    <x v="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1C8P29N0"/>
    <s v="Bajaj DX-6 1000W Dry Iron with Advance Soleplate and Anti-bacterial German Coating Technology, White"/>
    <x v="41"/>
    <n v="625"/>
    <n v="1400"/>
    <n v="0.55000000000000004"/>
    <x v="1"/>
    <x v="17"/>
    <n v="23316"/>
    <n v="32642400"/>
    <x v="1"/>
    <n v="97927.2"/>
    <x v="1"/>
    <x v="1"/>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97R45BH8"/>
    <s v="Bajaj New Shakti Neo 15L Vertical Storage Water Heater (Geyser 15 litres) 4 Star BEE Rated Heater For Water Heating with Titanium Armour, Swirl Flow Technology, Glasslined Tank (White), 1 Yr Warranty"/>
    <x v="90"/>
    <n v="5499"/>
    <n v="13150"/>
    <n v="0.57999999999999996"/>
    <x v="1"/>
    <x v="17"/>
    <n v="6398"/>
    <n v="84133700"/>
    <x v="1"/>
    <n v="26871.600000000002"/>
    <x v="93"/>
    <x v="21"/>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1C8P29T4"/>
    <s v="Bajaj Majesty DX-11 1000W Dry Iron with Advance Soleplate and Anti-bacterial German Coating Technology, White and Blue"/>
    <x v="41"/>
    <n v="599"/>
    <n v="785"/>
    <n v="0.24"/>
    <x v="0"/>
    <x v="17"/>
    <n v="24247"/>
    <n v="19033895"/>
    <x v="1"/>
    <n v="101837.40000000001"/>
    <x v="5"/>
    <x v="4"/>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x v="22"/>
    <n v="1999"/>
    <n v="3210"/>
    <n v="0.38"/>
    <x v="0"/>
    <x v="17"/>
    <n v="41349"/>
    <n v="132730290"/>
    <x v="1"/>
    <n v="173665.80000000002"/>
    <x v="37"/>
    <x v="5"/>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B8XNPQPN"/>
    <s v="Pigeon Healthifry Digital Air Fryer, 360¬∞ High Speed Air Circulation Technology 1200 W with Non-Stick 4.2 L Basket - Green"/>
    <x v="152"/>
    <n v="3599"/>
    <n v="7950"/>
    <n v="0.55000000000000004"/>
    <x v="1"/>
    <x v="17"/>
    <n v="136"/>
    <n v="1081200"/>
    <x v="0"/>
    <n v="571.20000000000005"/>
    <x v="18"/>
    <x v="11"/>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8ZTJT2R"/>
    <s v="Havells Immersion HB15 1500 Watt (White Blue)"/>
    <x v="75"/>
    <n v="719"/>
    <n v="1295"/>
    <n v="0.44"/>
    <x v="0"/>
    <x v="17"/>
    <n v="17218"/>
    <n v="22297310"/>
    <x v="1"/>
    <n v="72315.600000000006"/>
    <x v="10"/>
    <x v="1"/>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x v="10"/>
    <n v="678"/>
    <n v="1499"/>
    <n v="0.55000000000000004"/>
    <x v="1"/>
    <x v="17"/>
    <n v="900"/>
    <n v="1349100"/>
    <x v="0"/>
    <n v="3780"/>
    <x v="1"/>
    <x v="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0EDJJ7FS"/>
    <s v="Philips Viva Collection HD4928/01 2100-Watt Induction Cooktop with Feather Touch Sensor and Crystal Glass Plate (Black)"/>
    <x v="67"/>
    <n v="3229"/>
    <n v="5295"/>
    <n v="0.39"/>
    <x v="0"/>
    <x v="17"/>
    <n v="39724"/>
    <n v="210338580"/>
    <x v="1"/>
    <n v="166840.80000000002"/>
    <x v="19"/>
    <x v="12"/>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7WNK1FFN"/>
    <s v="AGARO Esteem Multi Kettle 1.2 Litre, 600W with 3 Heating Modes &amp; Rapid Boil Technology"/>
    <x v="68"/>
    <n v="1260"/>
    <n v="1699"/>
    <n v="0.26"/>
    <x v="0"/>
    <x v="17"/>
    <n v="2891"/>
    <n v="4911809"/>
    <x v="1"/>
    <n v="12142.2"/>
    <x v="8"/>
    <x v="3"/>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1MY839VW"/>
    <s v="Orient Electric Fabrijoy DIFJ10BP 1000-Watt Dry Iron, Non-Stick (White and Blue)"/>
    <x v="41"/>
    <n v="549"/>
    <n v="1090"/>
    <n v="0.5"/>
    <x v="1"/>
    <x v="17"/>
    <n v="13029"/>
    <n v="14201610"/>
    <x v="1"/>
    <n v="54721.8"/>
    <x v="9"/>
    <x v="1"/>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 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08YW8M0G"/>
    <s v="Bajaj DX-7 1000W Dry Iron with Advance Soleplate and Anti-bacterial German Coating Technology, White"/>
    <x v="41"/>
    <n v="775"/>
    <n v="875"/>
    <n v="0.11"/>
    <x v="0"/>
    <x v="17"/>
    <n v="46647"/>
    <n v="40816125"/>
    <x v="1"/>
    <n v="195917.4"/>
    <x v="6"/>
    <x v="4"/>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78V8R9BS"/>
    <s v="Butterfly EKN 1.5-Litre Electric Kettle (Silver with Black)"/>
    <x v="23"/>
    <n v="749"/>
    <n v="1111"/>
    <n v="0.33"/>
    <x v="0"/>
    <x v="17"/>
    <n v="35693"/>
    <n v="39654923"/>
    <x v="1"/>
    <n v="149910.6"/>
    <x v="9"/>
    <x v="1"/>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97R4D42G"/>
    <s v="Bajaj New Shakti Neo 10L Vertical Storage Water Heater (Geyser 10 Litres) 4 Star BEE Rated Heater For Water Heating with Titanium Armour, Swirl Flow Technology, Glasslined Tank(White), 1 Yr Warranty"/>
    <x v="90"/>
    <n v="4999"/>
    <n v="9650"/>
    <n v="0.48"/>
    <x v="0"/>
    <x v="17"/>
    <n v="1772"/>
    <n v="17099800"/>
    <x v="1"/>
    <n v="7442.4000000000005"/>
    <x v="39"/>
    <x v="17"/>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0F159RIK"/>
    <s v="Bajaj DX-2 600W Dry Iron with Advance Soleplate and Anti-bacterial German Coating Technology, Black"/>
    <x v="41"/>
    <n v="499"/>
    <n v="625"/>
    <n v="0.2"/>
    <x v="0"/>
    <x v="17"/>
    <n v="5355"/>
    <n v="3346875"/>
    <x v="1"/>
    <n v="22491"/>
    <x v="5"/>
    <x v="4"/>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0A7PLVU6"/>
    <s v="Orpat HHB-100E WOB 250-Watt Hand Blender (White)"/>
    <x v="1"/>
    <n v="753"/>
    <n v="899"/>
    <n v="0.16"/>
    <x v="0"/>
    <x v="17"/>
    <n v="18462"/>
    <n v="16597338"/>
    <x v="1"/>
    <n v="77540.400000000009"/>
    <x v="6"/>
    <x v="4"/>
    <s v="This product does not require installation. please contact brand customer care for any product related queires. Customer Service Number: +91-02822-230491/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 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6XPYRWV5"/>
    <s v="Pigeon by Stovekraft 2 Slice Auto Pop up Toaster. A Smart Bread Toaster for Your Home (750 Watt) (black)"/>
    <x v="153"/>
    <n v="1099"/>
    <n v="1795"/>
    <n v="0.39"/>
    <x v="0"/>
    <x v="17"/>
    <n v="4244"/>
    <n v="7617980"/>
    <x v="1"/>
    <n v="17824.8"/>
    <x v="8"/>
    <x v="3"/>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9ZK6THRR"/>
    <s v="Croma 1100 W Dry Iron with Weilburger Dual Soleplate Coating (CRSHAH702SIR11, White)"/>
    <x v="41"/>
    <n v="479"/>
    <n v="1000"/>
    <n v="0.52"/>
    <x v="1"/>
    <x v="17"/>
    <n v="1559"/>
    <n v="1559000"/>
    <x v="1"/>
    <n v="6547.8"/>
    <x v="9"/>
    <x v="1"/>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9NBZ36F7"/>
    <s v="Usha CookJoy (CJ1600WPC) 1600 Watt Induction cooktop (Black)"/>
    <x v="67"/>
    <n v="2089"/>
    <n v="4000"/>
    <n v="0.48"/>
    <x v="0"/>
    <x v="17"/>
    <n v="11199"/>
    <n v="44796000"/>
    <x v="1"/>
    <n v="47035.8"/>
    <x v="20"/>
    <x v="1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B9RN5X8B"/>
    <s v="V-Guard Zio Instant Water Geyser | 3 Litre | 3000 W Heating | White-Blue | | 2 Year Warranty"/>
    <x v="21"/>
    <n v="2699"/>
    <n v="4700"/>
    <n v="0.43"/>
    <x v="0"/>
    <x v="17"/>
    <n v="1296"/>
    <n v="6091200"/>
    <x v="1"/>
    <n v="5443.2"/>
    <x v="30"/>
    <x v="14"/>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9FZ89DK6"/>
    <s v="Eureka Forbes Supervac 1600 Watts Powerful Suction,bagless Vacuum Cleaner with cyclonic Technology,7 Accessories,1 Year Warranty,Compact,Lightweight &amp; Easy to use (Red)"/>
    <x v="86"/>
    <n v="5999"/>
    <n v="9999"/>
    <n v="0.4"/>
    <x v="0"/>
    <x v="17"/>
    <n v="1191"/>
    <n v="11908809"/>
    <x v="1"/>
    <n v="5002.2"/>
    <x v="28"/>
    <x v="17"/>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3RC4WFJ"/>
    <s v="PrettyKrafts Laundry Bag/Basket for Dirty Clothes, Folding Round Laundry Bag,Set of 2, Black Wave"/>
    <x v="154"/>
    <n v="320"/>
    <n v="799"/>
    <n v="0.6"/>
    <x v="1"/>
    <x v="17"/>
    <n v="3846"/>
    <n v="3072954"/>
    <x v="1"/>
    <n v="16153.2"/>
    <x v="5"/>
    <x v="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 cm x Height(45) 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8H673XKN"/>
    <s v="Morphy Richards Icon Superb 750W Mixer Grinder, 4 Jars, Silver and Black"/>
    <x v="22"/>
    <n v="3249"/>
    <n v="7795"/>
    <n v="0.57999999999999996"/>
    <x v="1"/>
    <x v="17"/>
    <n v="4664"/>
    <n v="36355880"/>
    <x v="1"/>
    <n v="19588.8"/>
    <x v="94"/>
    <x v="11"/>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8243SKCK"/>
    <s v="Vedini Transparent Empty Refillable Reusable Fine Mist Spray Bottle for Perfume, Travel with DIY Sticker Set ( 100ml, Pack of 4)"/>
    <x v="133"/>
    <n v="189"/>
    <n v="299"/>
    <n v="0.37"/>
    <x v="0"/>
    <x v="17"/>
    <n v="2737"/>
    <n v="818363"/>
    <x v="1"/>
    <n v="11495.4"/>
    <x v="2"/>
    <x v="2"/>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MT94QLL"/>
    <s v="Havells Glaze 74W Pearl Ivory Gold Ceiling Fan, Sweep: 1200 Mm"/>
    <x v="88"/>
    <n v="1999"/>
    <n v="4775"/>
    <n v="0.57999999999999996"/>
    <x v="1"/>
    <x v="17"/>
    <n v="1353"/>
    <n v="6460575"/>
    <x v="1"/>
    <n v="5682.6"/>
    <x v="30"/>
    <x v="14"/>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09P2L7CO"/>
    <s v="Bajaj DHX-9 1000W Heavy Weight Dry Iron with Advance Soleplate and Anti-Bacterial German Coating Technology, Ivory"/>
    <x v="41"/>
    <n v="1099"/>
    <n v="1920"/>
    <n v="0.43"/>
    <x v="0"/>
    <x v="17"/>
    <n v="9772"/>
    <n v="18762240"/>
    <x v="1"/>
    <n v="41042.400000000001"/>
    <x v="3"/>
    <x v="3"/>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8HLC7Z3G"/>
    <s v="Inalsa Electric Kettle Prism Inox - 1350 W with LED Illumination &amp; Boro-Silicate Body, 1.8 L Capacity along with Cordless Base, 2 Year Warranty (Black)"/>
    <x v="23"/>
    <n v="1182"/>
    <n v="2995"/>
    <n v="0.61"/>
    <x v="1"/>
    <x v="17"/>
    <n v="5178"/>
    <n v="15508110"/>
    <x v="1"/>
    <n v="21747.600000000002"/>
    <x v="11"/>
    <x v="6"/>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883LQJ6B"/>
    <s v="Usha Goliath GO1200WG Heavy Weight 1200-Watt Dry Iron, 1.8 Kg(Red)"/>
    <x v="41"/>
    <n v="1199"/>
    <n v="1690"/>
    <n v="0.28999999999999998"/>
    <x v="0"/>
    <x v="17"/>
    <n v="4580"/>
    <n v="7740200"/>
    <x v="1"/>
    <n v="19236"/>
    <x v="8"/>
    <x v="3"/>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7YCBSCYB"/>
    <s v="AmazonBasics Induction Cooktop 1600 Watt (Black)"/>
    <x v="67"/>
    <n v="1999"/>
    <n v="3300"/>
    <n v="0.39"/>
    <x v="0"/>
    <x v="17"/>
    <n v="780"/>
    <n v="2574000"/>
    <x v="0"/>
    <n v="3276"/>
    <x v="37"/>
    <x v="5"/>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1LY9W8AF"/>
    <s v="Cello Eliza Plastic Laundry Bag/Basket, 50 litres, Light Grey"/>
    <x v="50"/>
    <n v="998.06"/>
    <n v="1282"/>
    <n v="0.22"/>
    <x v="0"/>
    <x v="17"/>
    <n v="7274"/>
    <n v="9325268"/>
    <x v="1"/>
    <n v="30550.800000000003"/>
    <x v="10"/>
    <x v="1"/>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 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B2CWRDB1"/>
    <s v="Shakti Technology S5 High Pressure Car Washer Machine 1900 Watts and Pressure 125 Bar with 10 Meter Hose Pipe"/>
    <x v="134"/>
    <n v="5999"/>
    <n v="9999"/>
    <n v="0.4"/>
    <x v="0"/>
    <x v="17"/>
    <n v="170"/>
    <n v="1699830"/>
    <x v="0"/>
    <n v="714"/>
    <x v="28"/>
    <x v="17"/>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x v="71"/>
    <n v="8886"/>
    <n v="11850"/>
    <n v="0.25"/>
    <x v="0"/>
    <x v="17"/>
    <n v="3065"/>
    <n v="36320250"/>
    <x v="1"/>
    <n v="12873"/>
    <x v="35"/>
    <x v="22"/>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operation. The main Vacuuming head attachment used for floor/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insert and work fine.It would be absolutely fantastic if the various attachments could be stored/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1892MIPA"/>
    <s v="AO Smith HSE-VAS-X-015 Storage 15 Litre Vertical Water Heater (Geyser) White 4 Star"/>
    <x v="90"/>
    <n v="7349"/>
    <n v="10900"/>
    <n v="0.33"/>
    <x v="0"/>
    <x v="17"/>
    <n v="11957"/>
    <n v="130331300"/>
    <x v="1"/>
    <n v="50219.4"/>
    <x v="71"/>
    <x v="4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 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8JF6X9B"/>
    <s v="Havells Instanio 3-Litre 4.5KW Instant Water Heater (Geyser), White Blue"/>
    <x v="21"/>
    <n v="3645"/>
    <n v="6070"/>
    <n v="0.4"/>
    <x v="0"/>
    <x v="17"/>
    <n v="561"/>
    <n v="3405270"/>
    <x v="0"/>
    <n v="2356.2000000000003"/>
    <x v="79"/>
    <x v="23"/>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0A328ENA"/>
    <s v="Panasonic SR-WA22H (E) Automatic Rice Cooker, Apple Green, 2.2 Liters"/>
    <x v="49"/>
    <n v="2976"/>
    <n v="3945"/>
    <n v="0.25"/>
    <x v="0"/>
    <x v="17"/>
    <n v="3740"/>
    <n v="14754300"/>
    <x v="1"/>
    <n v="15708"/>
    <x v="15"/>
    <x v="9"/>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9PDZNSBG"/>
    <s v="Goodscity Garment Steamer for Clothes, Steam Iron Press - Vertical &amp; Horizontal Steaming up to 22g/min, 1200 Watt, 230 ml Water tank &amp; 30 secFast Heating (GC 111)"/>
    <x v="40"/>
    <n v="2575"/>
    <n v="6700"/>
    <n v="0.62"/>
    <x v="1"/>
    <x v="17"/>
    <n v="611"/>
    <n v="4093700"/>
    <x v="0"/>
    <n v="2566.2000000000003"/>
    <x v="95"/>
    <x v="18"/>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085W2MUQ"/>
    <s v="Orpat HHB-100E 250-Watt Hand Blender (White)"/>
    <x v="1"/>
    <n v="765"/>
    <n v="970"/>
    <n v="0.21"/>
    <x v="0"/>
    <x v="17"/>
    <n v="6055"/>
    <n v="5873350"/>
    <x v="1"/>
    <n v="25431"/>
    <x v="6"/>
    <x v="4"/>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x v="10"/>
    <n v="999"/>
    <n v="1500"/>
    <n v="0.33"/>
    <x v="0"/>
    <x v="17"/>
    <n v="386"/>
    <n v="579000"/>
    <x v="0"/>
    <n v="1621.2"/>
    <x v="1"/>
    <x v="3"/>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 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7H3N8RJH"/>
    <s v="AmazonBasics Cylinder Bagless Vacuum Cleaner with Power Suction, Low Sound, High Energy Efficiency and 2 Years Warranty (1.5L, Black)"/>
    <x v="86"/>
    <n v="3799"/>
    <n v="6000"/>
    <n v="0.37"/>
    <x v="0"/>
    <x v="17"/>
    <n v="11935"/>
    <n v="71610000"/>
    <x v="1"/>
    <n v="50127"/>
    <x v="79"/>
    <x v="23"/>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D2NMTTV"/>
    <s v="Black + Decker BD BXIR2201IN 2200-Watt Cord &amp; Cordless Steam Iron (Green)"/>
    <x v="40"/>
    <n v="3199"/>
    <n v="3500"/>
    <n v="0.09"/>
    <x v="0"/>
    <x v="17"/>
    <n v="1899"/>
    <n v="6646500"/>
    <x v="1"/>
    <n v="7975.8"/>
    <x v="7"/>
    <x v="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x v="129"/>
    <n v="979"/>
    <n v="1395"/>
    <n v="0.3"/>
    <x v="0"/>
    <x v="17"/>
    <n v="15252"/>
    <n v="21276540"/>
    <x v="1"/>
    <n v="64058.400000000001"/>
    <x v="10"/>
    <x v="1"/>
    <s v="Half the mixing effort: Easy Mix has a powerful motor that provides powerful processing &amp; at the same time is energy saving. Save time &amp; money with this appliance. It performs all your blending, whisking &amp; kneading tasks fast &amp; efficiently. Body Material : ABS|Cord Plug/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 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 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9M3F4HGB"/>
    <s v="Borosil Volcano 13 Fin Oil Filled Radiator Room Heater, 2900 W, Black"/>
    <x v="15"/>
    <n v="9495"/>
    <n v="18990"/>
    <n v="0.5"/>
    <x v="1"/>
    <x v="17"/>
    <n v="79"/>
    <n v="1500210"/>
    <x v="0"/>
    <n v="331.8"/>
    <x v="43"/>
    <x v="24"/>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TC9F7PN"/>
    <s v="Racold Eterno Pro 25L Vertical 5 Star Storage Water Heater (Geyser) with free Standard Installation and free Installation Pipes"/>
    <x v="90"/>
    <n v="8699"/>
    <n v="16899"/>
    <n v="0.49"/>
    <x v="0"/>
    <x v="17"/>
    <n v="3195"/>
    <n v="53992305"/>
    <x v="1"/>
    <n v="13419"/>
    <x v="31"/>
    <x v="19"/>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7MKZHNV"/>
    <s v="Racold Pronto Pro 3Litres 3KW Vertical Instant Water Heater (Geyser)"/>
    <x v="21"/>
    <n v="2949"/>
    <n v="4849"/>
    <n v="0.39"/>
    <x v="0"/>
    <x v="17"/>
    <n v="7968"/>
    <n v="38636832"/>
    <x v="1"/>
    <n v="33465.599999999999"/>
    <x v="24"/>
    <x v="14"/>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95K14P86"/>
    <s v="Saiyam Stainless Steel Espresso Maker Stovetop Coffee Percolator Italian Coffee Maker Moka Pot (4 Cup - 200 ml, Silver)"/>
    <x v="155"/>
    <n v="599"/>
    <n v="1299"/>
    <n v="0.54"/>
    <x v="1"/>
    <x v="17"/>
    <n v="590"/>
    <n v="766410"/>
    <x v="0"/>
    <n v="2478"/>
    <x v="10"/>
    <x v="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7LDPLSZC"/>
    <s v="Havells Glydo 1000 watt Dry Iron With American Heritage Non Stick Sole Plate, Aerodynamic Design, Easy Grip Temperature Knob &amp; 2 years Warranty. (Charcoal Blue)"/>
    <x v="41"/>
    <n v="849"/>
    <n v="1190"/>
    <n v="0.28999999999999998"/>
    <x v="0"/>
    <x v="17"/>
    <n v="4184"/>
    <n v="4978960"/>
    <x v="1"/>
    <n v="17572.8"/>
    <x v="9"/>
    <x v="1"/>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0935MGHS"/>
    <s v="Prestige PSMFB 800 Watt Sandwich Toaster with Fixed Plates, Black"/>
    <x v="87"/>
    <n v="1199"/>
    <n v="1795"/>
    <n v="0.33"/>
    <x v="0"/>
    <x v="17"/>
    <n v="5967"/>
    <n v="10710765"/>
    <x v="1"/>
    <n v="25061.4"/>
    <x v="8"/>
    <x v="3"/>
    <s v="Content: Prestige sandwich toaster with fixed sandwich plate|Voltage: 230V; Wattage: 800W; Capacity 4 Slices|Weight: 1.06kg."/>
    <s v="AG7XS62BBYTJDLOVUFYPSQ2DZZZA,AHIQFVEC26UUHE433ZSICDBIB36Q,AGEPZSRFODWZ4XUTXO2HNWLJIMJA,AG6LT2H74ZN26WM5OVCIJ6O6A3GQ,AGV66D5F6ULOSDAODDACCVNQ3V4Q,AFF 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GLS2563"/>
    <s v="Cello Quick Boil Popular Electric Kettle 1 Litre 1200 Watts | Stainless Steel body | Boiler for Water, Silver"/>
    <x v="23"/>
    <n v="1199"/>
    <n v="1899"/>
    <n v="0.37"/>
    <x v="0"/>
    <x v="17"/>
    <n v="3858"/>
    <n v="7326342"/>
    <x v="1"/>
    <n v="16203.6"/>
    <x v="3"/>
    <x v="3"/>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 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8SJVD8QD"/>
    <s v="CARDEX Digital Kitchen Weighing Machine Multipurpose Electronic Weight Scale With Back Lite LCD Display for Measuring Food, Cake, Vegetable, Fruit (KITCHEN SCALE)"/>
    <x v="48"/>
    <n v="379"/>
    <n v="389"/>
    <n v="0.03"/>
    <x v="0"/>
    <x v="17"/>
    <n v="3739"/>
    <n v="1454471"/>
    <x v="1"/>
    <n v="15703.800000000001"/>
    <x v="2"/>
    <x v="2"/>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Y5FDPKV"/>
    <s v="KENT 16051 Hand Blender 300 W | 5 Variable Speed Control | Multiple Beaters &amp; Dough Hooks | Turbo Function"/>
    <x v="1"/>
    <n v="1745"/>
    <n v="2400"/>
    <n v="0.27"/>
    <x v="0"/>
    <x v="17"/>
    <n v="14160"/>
    <n v="33984000"/>
    <x v="1"/>
    <n v="59472"/>
    <x v="0"/>
    <x v="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x v="67"/>
    <n v="3180"/>
    <n v="5295"/>
    <n v="0.4"/>
    <x v="0"/>
    <x v="17"/>
    <n v="6919"/>
    <n v="36636105"/>
    <x v="1"/>
    <n v="29059.800000000003"/>
    <x v="19"/>
    <x v="1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1F7B2JCI"/>
    <s v="Dynore Stainless Steel Set of 4 Measuring Cup and 4 Measuring Spoon"/>
    <x v="135"/>
    <n v="184"/>
    <n v="450"/>
    <n v="0.59"/>
    <x v="1"/>
    <x v="17"/>
    <n v="4971"/>
    <n v="2236950"/>
    <x v="1"/>
    <n v="20878.2"/>
    <x v="13"/>
    <x v="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BL11S5QK"/>
    <s v="iBELL Induction Cooktop, 2000W with Auto Shut Off and Overheat Protection, BIS Certified, Black"/>
    <x v="67"/>
    <n v="1601"/>
    <n v="3890"/>
    <n v="0.59"/>
    <x v="1"/>
    <x v="17"/>
    <n v="156"/>
    <n v="606840"/>
    <x v="0"/>
    <n v="655.20000000000005"/>
    <x v="15"/>
    <x v="9"/>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0KIDSU8S"/>
    <s v="Havells Ventil Air DX 200mm Exhaust Fan (White)"/>
    <x v="115"/>
    <n v="1999"/>
    <n v="2360"/>
    <n v="0.15"/>
    <x v="0"/>
    <x v="17"/>
    <n v="7801"/>
    <n v="18410360"/>
    <x v="1"/>
    <n v="32764.2"/>
    <x v="25"/>
    <x v="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JBNZPFM"/>
    <s v="Karcher WD3 EU Wet and Dry Vacuum Cleaner, 1000 Watts Powerful Suction, 17 L Capacity, Blower Function, Easy Filter Removal for Home and Garden Cleaning¬† (Yellow/Black)"/>
    <x v="71"/>
    <n v="6199"/>
    <n v="10999"/>
    <n v="0.44"/>
    <x v="0"/>
    <x v="17"/>
    <n v="10429"/>
    <n v="114708571"/>
    <x v="1"/>
    <n v="43801.8"/>
    <x v="71"/>
    <x v="47"/>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 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7VZYMQNZ"/>
    <s v="Borosil Rio 1.5 L Electric Kettle, Stainless Steel Inner Body, Boil Water For Tea, Coffee, Soup, Silver"/>
    <x v="68"/>
    <n v="1180"/>
    <n v="1440"/>
    <n v="0.18"/>
    <x v="0"/>
    <x v="17"/>
    <n v="1527"/>
    <n v="2198880"/>
    <x v="1"/>
    <n v="6413.4000000000005"/>
    <x v="1"/>
    <x v="1"/>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x v="88"/>
    <n v="2199"/>
    <n v="3045"/>
    <n v="0.28000000000000003"/>
    <x v="0"/>
    <x v="17"/>
    <n v="2686"/>
    <n v="8178870"/>
    <x v="1"/>
    <n v="11281.2"/>
    <x v="21"/>
    <x v="5"/>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 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BJYSCWFQ"/>
    <s v="Kitchengenix's Mini Waffle Maker 4 Inch- 350 Watts: Stainless Steel Non-Stick Electric Iron Machine for Individual Belgian Waffles, Pan Cakes, Paninis or Other Snacks (Red)"/>
    <x v="91"/>
    <n v="899"/>
    <n v="1999"/>
    <n v="0.55000000000000004"/>
    <x v="1"/>
    <x v="17"/>
    <n v="39"/>
    <n v="77961"/>
    <x v="0"/>
    <n v="163.80000000000001"/>
    <x v="3"/>
    <x v="3"/>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7VV37FT4"/>
    <s v="Classmate Octane Neon- 25 Blue Gel Pens | Smooth Writing Pens| Water-proof Ink For Smudge-free Writing| Preferred By Students For Exam &amp; Class Notes| Study At Home Essential"/>
    <x v="156"/>
    <n v="250"/>
    <n v="250"/>
    <n v="0"/>
    <x v="0"/>
    <x v="17"/>
    <n v="2628"/>
    <n v="657000"/>
    <x v="1"/>
    <n v="11037.6"/>
    <x v="2"/>
    <x v="2"/>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8L12N5H1"/>
    <s v="Eureka Forbes car Vac 100 Watts Powerful Suction Vacuum Cleaner with Washable HEPA Filter, 3 Accessories,Compact,Light Weight &amp; Easy to use (Black and Red)"/>
    <x v="74"/>
    <n v="2099"/>
    <n v="2499"/>
    <n v="0.16"/>
    <x v="0"/>
    <x v="17"/>
    <n v="992"/>
    <n v="2479008"/>
    <x v="0"/>
    <n v="4166.4000000000005"/>
    <x v="0"/>
    <x v="0"/>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99S26HWG"/>
    <s v="Classmate Pulse 1 Subject Notebook - 240mm x 180mm , Soft Cover, 180 Pages, Single Line, Pack of 4"/>
    <x v="121"/>
    <n v="300"/>
    <n v="300"/>
    <n v="0"/>
    <x v="0"/>
    <x v="17"/>
    <n v="419"/>
    <n v="125700"/>
    <x v="0"/>
    <n v="1759.8000000000002"/>
    <x v="2"/>
    <x v="2"/>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7LFQLKFZ"/>
    <s v="Parker Moments Vector Timecheck Gold Trim Roller Ball Pen (Black)"/>
    <x v="126"/>
    <n v="420"/>
    <n v="420"/>
    <n v="0"/>
    <x v="0"/>
    <x v="17"/>
    <n v="1926"/>
    <n v="808920"/>
    <x v="1"/>
    <n v="8089.2000000000007"/>
    <x v="13"/>
    <x v="2"/>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7S851WX5"/>
    <s v="Prestige Sandwich Maker PGMFD 01, Black"/>
    <x v="87"/>
    <n v="1299"/>
    <n v="1299"/>
    <n v="0"/>
    <x v="0"/>
    <x v="17"/>
    <n v="40106"/>
    <n v="52097694"/>
    <x v="1"/>
    <n v="168445.2"/>
    <x v="10"/>
    <x v="1"/>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8F47T4X5"/>
    <s v="VR 18 Pcs - 3 Different Size Plastic Food Snack Bag Pouch Clip Sealer Large, Medium, Small Plastic Snack Seal Sealing Bag Clips Vacuum Sealer (Set of 18, Multi-Color) (Multicolor)"/>
    <x v="2"/>
    <n v="89"/>
    <n v="89"/>
    <n v="0"/>
    <x v="0"/>
    <x v="17"/>
    <n v="19621"/>
    <n v="1746269"/>
    <x v="1"/>
    <n v="82408.2"/>
    <x v="22"/>
    <x v="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0H3H03Q4"/>
    <s v="HUL Pureit Germkill kit for Classic 23 L water purifier - 3000 L Capacity"/>
    <x v="72"/>
    <n v="1130"/>
    <n v="1130"/>
    <n v="0"/>
    <x v="0"/>
    <x v="17"/>
    <n v="13250"/>
    <n v="14972500"/>
    <x v="1"/>
    <n v="55650"/>
    <x v="9"/>
    <x v="1"/>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0YQLG7GK"/>
    <s v="PHILIPS HL1655/00 Hand Blender, White Jar 250W"/>
    <x v="1"/>
    <n v="1695"/>
    <n v="1695"/>
    <n v="0"/>
    <x v="0"/>
    <x v="17"/>
    <n v="14290"/>
    <n v="24221550"/>
    <x v="1"/>
    <n v="60018"/>
    <x v="8"/>
    <x v="3"/>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FXLC2G2"/>
    <s v="Tata Swach Bulb 6000-Litre Cartridge, 1 Piece, White, Hollow Fiber Membrane"/>
    <x v="39"/>
    <n v="698"/>
    <n v="699"/>
    <n v="0"/>
    <x v="0"/>
    <x v="17"/>
    <n v="3160"/>
    <n v="2208840"/>
    <x v="1"/>
    <n v="13272"/>
    <x v="5"/>
    <x v="4"/>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 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0B3VFJY2"/>
    <s v="HUL Pureit Germkill kit for Advanced 23 L water purifier - 3000 L Capacity, Sand, Multicolour"/>
    <x v="5"/>
    <n v="980"/>
    <n v="980"/>
    <n v="0"/>
    <x v="0"/>
    <x v="17"/>
    <n v="4740"/>
    <n v="4645200"/>
    <x v="1"/>
    <n v="19908"/>
    <x v="6"/>
    <x v="4"/>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 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08FWZGSG"/>
    <s v="Samsung Original Type-C to C Cable - 3.28 Feet (1 Meter), White"/>
    <x v="7"/>
    <n v="599"/>
    <n v="599"/>
    <n v="0"/>
    <x v="0"/>
    <x v="18"/>
    <n v="355"/>
    <n v="212645"/>
    <x v="0"/>
    <n v="1526.5"/>
    <x v="13"/>
    <x v="4"/>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8DDRGWTJ"/>
    <s v="MI USB Type-C Cable Smartphone (Black)"/>
    <x v="7"/>
    <n v="229"/>
    <n v="299"/>
    <n v="0.23"/>
    <x v="0"/>
    <x v="18"/>
    <n v="30411"/>
    <n v="9092889"/>
    <x v="1"/>
    <n v="130767.29999999999"/>
    <x v="2"/>
    <x v="2"/>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8CF3D7QR"/>
    <s v="Portronics Konnect L POR-1081Fast Charging 3A Type-C Cable 1.2Meter with Charge &amp; Sync Function for All Type-C Devices (Grey)"/>
    <x v="7"/>
    <n v="154"/>
    <n v="339"/>
    <n v="0.55000000000000004"/>
    <x v="1"/>
    <x v="18"/>
    <n v="13391"/>
    <n v="4539549"/>
    <x v="1"/>
    <n v="57581.299999999996"/>
    <x v="2"/>
    <x v="2"/>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8DPL cm6T"/>
    <s v="LG 80 cm (32 inches) HD Ready Smart LED TV 32LM563BPTC (Dark Iron Gray)"/>
    <x v="16"/>
    <n v="13490"/>
    <n v="21990"/>
    <n v="0.39"/>
    <x v="0"/>
    <x v="18"/>
    <n v="11976"/>
    <n v="263352240"/>
    <x v="1"/>
    <n v="51496.799999999996"/>
    <x v="57"/>
    <x v="34"/>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 cm6T/ref=sr_1_21?qid=1672909124&amp;s=electronics&amp;sr=1-21"/>
  </r>
  <r>
    <s v="B09F6S8BT6"/>
    <s v="Samsung 80 cm (32 Inches) Wondertainment Series HD Ready LED Smart TV UA32T4340BKXXL (Glossy Black)"/>
    <x v="16"/>
    <n v="13490"/>
    <n v="22900"/>
    <n v="0.41"/>
    <x v="0"/>
    <x v="18"/>
    <n v="16299"/>
    <n v="373247100"/>
    <x v="1"/>
    <n v="70085.7"/>
    <x v="96"/>
    <x v="65"/>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B1YVCJ2Y"/>
    <s v="Acer 80 cm (32 inches) I Series HD Ready Android Smart LED TV AR32AR2841HDFL (Black)"/>
    <x v="16"/>
    <n v="11499"/>
    <n v="19990"/>
    <n v="0.42"/>
    <x v="0"/>
    <x v="18"/>
    <n v="4703"/>
    <n v="94012970"/>
    <x v="1"/>
    <n v="20222.899999999998"/>
    <x v="26"/>
    <x v="15"/>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77Z65HSD"/>
    <s v="Boat A400 USB Type-C to USB-A 2.0 Male Data Cable, 2 Meter (Black)"/>
    <x v="7"/>
    <n v="299"/>
    <n v="999"/>
    <n v="0.7"/>
    <x v="1"/>
    <x v="18"/>
    <n v="20850"/>
    <n v="20829150"/>
    <x v="1"/>
    <n v="89655"/>
    <x v="6"/>
    <x v="4"/>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C"/>
    <s v="AFA332YHUPB6I7KMME7SOFX5RKQQ,AH3LHRL5P4YAVOQQCH72G2PJFXSA,AGUUHLF34AIEIOE5KULXXVWKB 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8QSC1XY8"/>
    <s v="Zoul USB C 60WFast Charging 3A 6ft/2M Long Type-C Nylon Braided Data Cable Quick Charger Cable QC 3.0 for Samsung Galaxy M31S M30 S10 S9 S20 Plus, Note 10 9 8, A20e A40 A50 A70 (2M, Grey)"/>
    <x v="7"/>
    <n v="389"/>
    <n v="1099"/>
    <n v="0.65"/>
    <x v="1"/>
    <x v="18"/>
    <n v="974"/>
    <n v="1070426"/>
    <x v="0"/>
    <n v="4188.2"/>
    <x v="9"/>
    <x v="1"/>
    <s v="{3A/QC 3.0 FAST CHARGING and DATA SYNC} : This USB C cable supports QC 3.0Fast Charging and Data Syncing, max current 3.0A and transfer speed up to 480Mbps. Built-in 56K pull-up resistor and strong metal connections provides reliable conductivity and stability.|{Nylon Braided Tangle-free Design} : Premium Nylon Braided Type-C Cable/Lead adds additional durability and tangle free with a tested lifespan of 10000+ bending test.|{SAFE &amp; RELIABLE} : High-purity copper wire features anti-oxidation and anti-rust, which will keep long-lasting fast charging performance. This Type-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9JPC82QC"/>
    <s v="Mi 108 cm (43 inches) Full HD Android LED TV 4C | L43M6-INC (Black)"/>
    <x v="16"/>
    <n v="19999"/>
    <n v="34999"/>
    <n v="0.43"/>
    <x v="0"/>
    <x v="18"/>
    <n v="27151"/>
    <n v="950257849"/>
    <x v="1"/>
    <n v="116749.29999999999"/>
    <x v="97"/>
    <x v="66"/>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KRCW6LZ"/>
    <s v="TP-Link Nano AC600 USB WiFi Adapter(Archer T2U Nano)- 2.4G/5G Dual Band Wireless Network Adapter for PC Desktop Laptop, Mini Travel Size, Supports Windows 11,10, 8.1, 8, 7, XP/Mac OS 10.9-10.15"/>
    <x v="17"/>
    <n v="999"/>
    <n v="1599"/>
    <n v="0.38"/>
    <x v="0"/>
    <x v="18"/>
    <n v="12093"/>
    <n v="19336707"/>
    <x v="1"/>
    <n v="51999.9"/>
    <x v="1"/>
    <x v="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82T6V3DT"/>
    <s v="AmazonBasics New Release Nylon USB-A to Lightning Cable Cord,Fast Charging MFi Certified Charger for Apple iPhone, iPad (6-Ft, Rose Gold)"/>
    <x v="7"/>
    <n v="799"/>
    <n v="2100"/>
    <n v="0.62"/>
    <x v="1"/>
    <x v="18"/>
    <n v="8188"/>
    <n v="17194800"/>
    <x v="1"/>
    <n v="35208.400000000001"/>
    <x v="4"/>
    <x v="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 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8CDKQ8T6"/>
    <s v="Portronics Konnect L 1.2Mtr,Fast Charging 3A Micro USB Cable with Charge &amp; Sync Function (Grey)"/>
    <x v="7"/>
    <n v="154"/>
    <n v="349"/>
    <n v="0.56000000000000005"/>
    <x v="1"/>
    <x v="18"/>
    <n v="7064"/>
    <n v="2465336"/>
    <x v="1"/>
    <n v="30375.199999999997"/>
    <x v="2"/>
    <x v="2"/>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 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B15CPR37"/>
    <s v="Samsung 108 cm (43 inches) Crystal 4K Neo Series Ultra HD Smart LED TV UA43AUE65AKXXL (Black)"/>
    <x v="16"/>
    <n v="32990"/>
    <n v="47900"/>
    <n v="0.31"/>
    <x v="0"/>
    <x v="18"/>
    <n v="7109"/>
    <n v="340521100"/>
    <x v="1"/>
    <n v="30568.699999999997"/>
    <x v="98"/>
    <x v="6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B9XN9S3W"/>
    <s v="Acer 80 cm (32 inches) N Series HD Ready TV AR32NSV53HD (Black)"/>
    <x v="52"/>
    <n v="7999"/>
    <n v="14990"/>
    <n v="0.47"/>
    <x v="0"/>
    <x v="18"/>
    <n v="457"/>
    <n v="6850430"/>
    <x v="0"/>
    <n v="1965.1"/>
    <x v="74"/>
    <x v="49"/>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1GGKYKQM"/>
    <s v="AmazonBasics USB Type-C to USB-A 2.0 MaleFast Charging Cable for Laptop - 3 Feet (0.9 Meters), Black"/>
    <x v="7"/>
    <n v="219"/>
    <n v="700"/>
    <n v="0.69"/>
    <x v="1"/>
    <x v="18"/>
    <n v="20053"/>
    <n v="14037100"/>
    <x v="1"/>
    <n v="86227.9"/>
    <x v="5"/>
    <x v="4"/>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1YZX72F"/>
    <s v="Acer 127 cm (50 inches) I Series 4K Ultra HD Android Smart LED TV AR50AR2851UDFL (Black)"/>
    <x v="16"/>
    <n v="27999"/>
    <n v="40990"/>
    <n v="0.32"/>
    <x v="0"/>
    <x v="18"/>
    <n v="4703"/>
    <n v="192775970"/>
    <x v="1"/>
    <n v="20222.899999999998"/>
    <x v="85"/>
    <x v="57"/>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x v="16"/>
    <n v="30990"/>
    <n v="52900"/>
    <n v="0.41"/>
    <x v="0"/>
    <x v="18"/>
    <n v="7109"/>
    <n v="376066100"/>
    <x v="1"/>
    <n v="30568.699999999997"/>
    <x v="99"/>
    <x v="68"/>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9BW334ML"/>
    <s v="Dealfreez Case Compatible with Fire TV Stick 3rd Gen 2021 Full Wrap Silicone Remote Cover Anti-Lost with Loop (D-Black)"/>
    <x v="6"/>
    <n v="349"/>
    <n v="1499"/>
    <n v="0.77"/>
    <x v="1"/>
    <x v="18"/>
    <n v="4145"/>
    <n v="6213355"/>
    <x v="1"/>
    <n v="17823.5"/>
    <x v="1"/>
    <x v="1"/>
    <s v="Compatibility„Äë: Specially Designed for Fire TV Stick All New Alexa Voice Remote Control (3rd Gen)(2021 Release). (REMOTE NOT INCLUDED)|3 Meters Shockproof„Äë: Durable Silicone Material can protect your remote from 3 meters high drop, effectively protects your remote from daily impact and unwanted dust and scratches.|Perfect Fit„Äë: The slim and form-fitted design of the case fully protects your Fire TV Remote with minimal bulk.|Accessibility„Äë: Revised with precision cut-outs to ensure full access to all ports, buttons, and features of your Fire TV Stick 3rd Gen 2021 All New Alexa Voice Remote.|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Basics New Release Nylon USB-A to Lightning Cable Cord,Fast Charging MFi Certified Charger for Apple iPhone, iPad (3-Ft, Rose Gold)"/>
    <x v="7"/>
    <n v="849"/>
    <n v="1809"/>
    <n v="0.53"/>
    <x v="1"/>
    <x v="18"/>
    <n v="6547"/>
    <n v="11843523"/>
    <x v="1"/>
    <n v="28152.1"/>
    <x v="3"/>
    <x v="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9QGZFBPM"/>
    <s v="Wayona Type-C To Type-C LongFast Charging Cable Type-C Charger Cord Compatible With Samsung S22 S20 S20 Fe 2022 S22 Ultra S21 Ultra A70 A51 A53 A33 A73 M51 M31 M33 M53 (Grey, 2M, 65W, 6Ft)"/>
    <x v="7"/>
    <n v="399"/>
    <n v="999"/>
    <n v="0.6"/>
    <x v="1"/>
    <x v="18"/>
    <n v="2806"/>
    <n v="2803194"/>
    <x v="1"/>
    <n v="12065.8"/>
    <x v="6"/>
    <x v="4"/>
    <s v="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81XSZJ7"/>
    <s v="CROSSVOLT Compatible Dash/Warp Data SyncFast Charging Cable Supported for All C Type Devices (Cable)"/>
    <x v="7"/>
    <n v="299"/>
    <n v="999"/>
    <n v="0.7"/>
    <x v="1"/>
    <x v="18"/>
    <n v="766"/>
    <n v="765234"/>
    <x v="0"/>
    <n v="3293.7999999999997"/>
    <x v="6"/>
    <x v="4"/>
    <s v="Compatible for oneplus 9 PRO/9/9R/8T/8PRO/7PRO/7T/76T/6/5T/5/3T/3 enabled devices. This charger and cable is 100% Compatible for C type devices|THIS CABLE WILL ONLY WORK WITH Type-C PORTS, Certified USB-IF Type-C seamless connector ensures safety and fast charging, 56k Ohm resistor means no damage to your USB devices while charging.|Please Charge-enabled devices exclusively with the official Power Adapter and Type-C Cable WORK WITH Type-C PORTS, Certified USB-IF Type-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x v="16"/>
    <n v="37999"/>
    <n v="65000"/>
    <n v="0.42"/>
    <x v="0"/>
    <x v="18"/>
    <n v="3587"/>
    <n v="233155000"/>
    <x v="1"/>
    <n v="15424.099999999999"/>
    <x v="66"/>
    <x v="42"/>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974G5Q2Y"/>
    <s v="Boat Laptop, Smartphone Type-c A400 Male Data Cable (Carbon Black)"/>
    <x v="7"/>
    <n v="273.10000000000002"/>
    <n v="999"/>
    <n v="0.73"/>
    <x v="1"/>
    <x v="18"/>
    <n v="20850"/>
    <n v="20829150"/>
    <x v="1"/>
    <n v="89655"/>
    <x v="6"/>
    <x v="4"/>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 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x v="16"/>
    <n v="15990"/>
    <n v="23990"/>
    <n v="0.33"/>
    <x v="0"/>
    <x v="18"/>
    <n v="1035"/>
    <n v="24829650"/>
    <x v="1"/>
    <n v="4450.5"/>
    <x v="100"/>
    <x v="69"/>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B16KD737"/>
    <s v="VW 80 cm (32 inches) Playwall Frameless Series HD Ready Android Smart LED TV VW3251 (Black)"/>
    <x v="16"/>
    <n v="8499"/>
    <n v="15999"/>
    <n v="0.47"/>
    <x v="0"/>
    <x v="18"/>
    <n v="592"/>
    <n v="9471408"/>
    <x v="0"/>
    <n v="2545.6"/>
    <x v="32"/>
    <x v="20"/>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1D5H8ZI8"/>
    <s v="AmazonBasics 3 Feet High Speed HDMI Male to Female 2.0 Extension Cable"/>
    <x v="44"/>
    <n v="229"/>
    <n v="595"/>
    <n v="0.62"/>
    <x v="1"/>
    <x v="18"/>
    <n v="12835"/>
    <n v="7636825"/>
    <x v="1"/>
    <n v="55190.5"/>
    <x v="13"/>
    <x v="4"/>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B1YY6JJL"/>
    <s v="Acer 109 cm (43 inches) I Series 4K Ultra HD Android Smart LED TV AR43AR2851UDFL (Black)"/>
    <x v="16"/>
    <n v="23999"/>
    <n v="34990"/>
    <n v="0.31"/>
    <x v="0"/>
    <x v="18"/>
    <n v="4703"/>
    <n v="164557970"/>
    <x v="1"/>
    <n v="20222.899999999998"/>
    <x v="97"/>
    <x v="66"/>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C 65W 6Ft/2M LongFast Charging Cable Compatible For Samsung S22 S20 Fe S21 Ultra A33 A53 A01 A73 A70 A51 M33 M53 M51 M31(2M, Black)"/>
    <x v="7"/>
    <n v="399"/>
    <n v="999"/>
    <n v="0.6"/>
    <x v="1"/>
    <x v="18"/>
    <n v="2806"/>
    <n v="2803194"/>
    <x v="1"/>
    <n v="12065.8"/>
    <x v="6"/>
    <x v="4"/>
    <s v="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2M/6ft cable compatible with Samsung Galaxy S21 S21+/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B3XY5YT4"/>
    <s v="LG 108 cm (43 inches) 4K Ultra HD Smart LED TV 43UQ7500PSF (Ceramic Black)"/>
    <x v="16"/>
    <n v="30990"/>
    <n v="49990"/>
    <n v="0.38"/>
    <x v="0"/>
    <x v="18"/>
    <n v="1376"/>
    <n v="68786240"/>
    <x v="1"/>
    <n v="5916.8"/>
    <x v="101"/>
    <x v="7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71SDRGWL"/>
    <s v="Boat Type-c A400 Type-c to USB A Cable for All Type-C Phones (Lg nexus 5x), 1Mtr(Black)"/>
    <x v="7"/>
    <n v="349"/>
    <n v="699"/>
    <n v="0.5"/>
    <x v="1"/>
    <x v="18"/>
    <n v="20850"/>
    <n v="14574150"/>
    <x v="1"/>
    <n v="89655"/>
    <x v="5"/>
    <x v="4"/>
    <s v="Support The Maximum 3AFast Charging And The Speed Of Data Sync Up To 480 Mbps|One End Normal USB Type A And Other End USB Type-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 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QSDKFGQ"/>
    <s v="Zoul USB Type-CFast Charging 3A Nylon Braided Data Cable Quick Charger Cable QC 3.0 for Samsung Galaxy M31s M30 S10 S9 S20 Plus, Note 10 9 8, A20e A40 A50 A70 (1M, Grey)"/>
    <x v="7"/>
    <n v="339"/>
    <n v="1099"/>
    <n v="0.69"/>
    <x v="1"/>
    <x v="18"/>
    <n v="974"/>
    <n v="1070426"/>
    <x v="0"/>
    <n v="4188.2"/>
    <x v="9"/>
    <x v="1"/>
    <s v="{3A/QC 3.0 FAST CHARGING and DATA SYNC} : This USB C cable supports QC 3.0Fast Charging and Data Syncing, max current 3.0A and transfer speed up to 480Mbps. Built-in 56K pull-up resistor and strong metal connections provides reliable conductivity and stability.|{Nylon Braided Tangle-free Design} : Premium Nylon Braided Type-C Cable/Lead adds additional durability and tangle free with a tested lifespan of 10000+ bending test.|{SAFE &amp; RELIABLE} : High-purity copper wire features anti-oxidation and anti-rust, which will keep long-lasting fast charging performance. This Type-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x v="16"/>
    <n v="15490"/>
    <n v="20900"/>
    <n v="0.26"/>
    <x v="0"/>
    <x v="18"/>
    <n v="16299"/>
    <n v="340649100"/>
    <x v="1"/>
    <n v="70085.7"/>
    <x v="56"/>
    <x v="33"/>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C HYperCharge Cable 6A 100 cm Sturdy and Durable Black Supports 120W HyperCharging"/>
    <x v="7"/>
    <n v="499"/>
    <n v="1299"/>
    <n v="0.62"/>
    <x v="1"/>
    <x v="18"/>
    <n v="30411"/>
    <n v="39503889"/>
    <x v="1"/>
    <n v="130767.29999999999"/>
    <x v="10"/>
    <x v="1"/>
    <s v="Supports 120W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 cm-Type-C/dp/B07YTNKVJQ/ref=sr_1_172?qid=1672909133&amp;s=electronics&amp;sr=1-172"/>
  </r>
  <r>
    <s v="B09XJ1LM7R"/>
    <s v="7SEVEN¬Æ Compatible for Tata Sky Remote Original Set Top¬†HD Box and Suitable for SD Tata Play setup Box Remote Control"/>
    <x v="6"/>
    <n v="399"/>
    <n v="799"/>
    <n v="0.5"/>
    <x v="1"/>
    <x v="18"/>
    <n v="12"/>
    <n v="9588"/>
    <x v="0"/>
    <n v="51.599999999999994"/>
    <x v="5"/>
    <x v="4"/>
    <s v="[Compatible] All model of dth SD/HD/HD+ Plus/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1FG1QYX"/>
    <s v="Wayona Type-C Cable Nylon Braided USB C QC 3.0Fast Charging Short Power Bank Cable for Samsung Galaxy S10e/S10+/S10/S9/S9+/Note 9/S8/Note 8, LG G7 G5 G6, Moto G6 G7 (0.25M, Black)"/>
    <x v="7"/>
    <n v="339"/>
    <n v="999"/>
    <n v="0.66"/>
    <x v="1"/>
    <x v="18"/>
    <n v="6255"/>
    <n v="6248745"/>
    <x v="1"/>
    <n v="26896.5"/>
    <x v="6"/>
    <x v="4"/>
    <s v="‚úÖFast Charge &amp; Data Sync„Äë:Fast charge&amp; data transfer USB A to USB C, conforming to the USB Type-C Specification version 1.1, 56kilohm, which ensure a safe charging at 4.8A Maximum. Charging and syncing 2-in-1, data transfer speed up to 480Mbps.|‚úÖExtreme Durability„Äë: Over 10000 bending tests,This Type-C cable is far more durable than the same price, Premium nylon braided Type-C cable adds additional durability and tangle free.|‚úÖShort and Convenient Design„Äë: The light and space-saving 1ft USB Type-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B9959XF3"/>
    <s v="Acer 80 cm (32 inches) S Series HD Ready Android Smart LED TV AR32AR2841HDSB (Black)"/>
    <x v="16"/>
    <n v="12499"/>
    <n v="22990"/>
    <n v="0.46"/>
    <x v="0"/>
    <x v="18"/>
    <n v="1611"/>
    <n v="37036890"/>
    <x v="1"/>
    <n v="6927.2999999999993"/>
    <x v="96"/>
    <x v="65"/>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1YZ9CB8"/>
    <s v="Acer 139 cm (55 inches) I Series 4K Ultra HD Android Smart LED TV AR55AR2851UDFL (Black)"/>
    <x v="16"/>
    <n v="32999"/>
    <n v="47990"/>
    <n v="0.31"/>
    <x v="0"/>
    <x v="18"/>
    <n v="4703"/>
    <n v="225696970"/>
    <x v="1"/>
    <n v="20222.899999999998"/>
    <x v="98"/>
    <x v="67"/>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 cms7tjL._SY300_SX300_QL70_FMwebp_.jpg"/>
    <s v="https://www.amazon.in/Acer-inches-Ultra-Android-AR55AR2851UDFL/dp/B0B1YZ9CB8/ref=sr_1_191?qid=1672909133&amp;s=electronics&amp;sr=1-191"/>
  </r>
  <r>
    <s v="B08CTNJ985"/>
    <s v="Wayona USB Type-C 65WFast Charging 2M/6Ft Long Flash Charge Cable 3A QC 3.0 Data Cable Compatible with Samsung Galaxy S21 S10 S9 S8, iQOO Z3, Vivo, Note 10 9 8, A20e A40 A50 A70, Moto G7 G8 (2M, Grey)"/>
    <x v="7"/>
    <n v="325"/>
    <n v="999"/>
    <n v="0.67"/>
    <x v="1"/>
    <x v="18"/>
    <n v="2651"/>
    <n v="2648349"/>
    <x v="1"/>
    <n v="11399.3"/>
    <x v="6"/>
    <x v="4"/>
    <s v="~ QC3.0 FAST CHARGING &amp; DATA SYNC : This 2meter/3ft USB C cable support QC3.0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C devices.|~ MULTI-LENGTH (1M /2M) : We supply extra long USB Type-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 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7CWNJLPC"/>
    <s v="AmazonBasics Double Braided Nylon USB Type-C to Type-C 2.0 Cable Smartphone (Dark Grey, 3 feet)"/>
    <x v="7"/>
    <n v="499"/>
    <n v="1200"/>
    <n v="0.57999999999999996"/>
    <x v="1"/>
    <x v="18"/>
    <n v="5451"/>
    <n v="6541200"/>
    <x v="1"/>
    <n v="23439.3"/>
    <x v="10"/>
    <x v="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Basics USB 3.0 Cable - A Male to Micro B - 6 Feet (1.8 Meters), Black"/>
    <x v="7"/>
    <n v="299"/>
    <n v="485"/>
    <n v="0.38"/>
    <x v="0"/>
    <x v="18"/>
    <n v="10911"/>
    <n v="5291835"/>
    <x v="1"/>
    <n v="46917.299999999996"/>
    <x v="13"/>
    <x v="2"/>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8WKG2MWT"/>
    <s v="Wayona USB C 65WFast Charging Cable Compatible For Tablets Samsung S22 S20 S10 S20Fe S21 S21 Ultra A70 A51 A71 A50S M31 M51 M31S M53 5G (1M, Black)"/>
    <x v="7"/>
    <n v="379"/>
    <n v="1099"/>
    <n v="0.66"/>
    <x v="1"/>
    <x v="18"/>
    <n v="2806"/>
    <n v="3083794"/>
    <x v="1"/>
    <n v="12065.8"/>
    <x v="9"/>
    <x v="1"/>
    <s v="NOTE before purchase„Äë: This is a USB-C to USB-C cable, which means it has the same USB C plug on both ends, please be aware that this is not a USB-C to USB-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15GSPQW"/>
    <s v="Samsung 138 cm (55 inches) Crystal 4K Neo Series Ultra HD Smart LED TV UA55AUE65AKXXL (Black)"/>
    <x v="16"/>
    <n v="47990"/>
    <n v="70900"/>
    <n v="0.32"/>
    <x v="0"/>
    <x v="18"/>
    <n v="7109"/>
    <n v="504028100"/>
    <x v="1"/>
    <n v="30568.699999999997"/>
    <x v="102"/>
    <x v="7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BCKWZ884"/>
    <s v="Caldipree Silicone Case Cover Compatible for 2022 Samsung Smart TV Remote QLED TV BN68-13897A TM2280E (2022-BLACK)"/>
    <x v="6"/>
    <n v="547"/>
    <n v="2999"/>
    <n v="0.82"/>
    <x v="1"/>
    <x v="18"/>
    <n v="407"/>
    <n v="1220593"/>
    <x v="0"/>
    <n v="1750.1"/>
    <x v="11"/>
    <x v="6"/>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8PPHFXG3"/>
    <s v="Posh 1.5 Meter High Speed Gold Plated HDMI Male to Female Extension Cable (Black)"/>
    <x v="44"/>
    <n v="173"/>
    <n v="999"/>
    <n v="0.83"/>
    <x v="1"/>
    <x v="18"/>
    <n v="1237"/>
    <n v="1235763"/>
    <x v="1"/>
    <n v="5319.0999999999995"/>
    <x v="6"/>
    <x v="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7YZG8PPY"/>
    <s v="TATA SKY HD Connection with 1 month basic package and free installation"/>
    <x v="141"/>
    <n v="1249"/>
    <n v="2299"/>
    <n v="0.46"/>
    <x v="0"/>
    <x v="18"/>
    <n v="7636"/>
    <n v="17555164"/>
    <x v="1"/>
    <n v="32834.799999999996"/>
    <x v="25"/>
    <x v="0"/>
    <s v="Enjoy the high definition experience with 1080i resolution|Modify or make your pack ba|Device Type High Definition Compression|Vivid colors and sharper images"/>
    <s v="AFYPWMPR6XXQPAOLMGPWOW6HULQA,AFQTWROEABNVTNGTKSGW64SOWYVA,AHWAXDSNOFZ3KG77JFM6PGW 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7PFJ5VQD"/>
    <s v="Agaro Blaze USBA to micro +Type-C 2in1 Braided 1.2M Cable"/>
    <x v="7"/>
    <n v="159"/>
    <n v="595"/>
    <n v="0.73"/>
    <x v="1"/>
    <x v="18"/>
    <n v="14184"/>
    <n v="8439480"/>
    <x v="1"/>
    <n v="60991.199999999997"/>
    <x v="13"/>
    <x v="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9MJ77786"/>
    <s v="MI 108 cm (43 inches) 5X Series 4K Ultra HD LED Smart Android TV L43M6-ES (Grey)"/>
    <x v="16"/>
    <n v="31999"/>
    <n v="49999"/>
    <n v="0.36"/>
    <x v="0"/>
    <x v="18"/>
    <n v="21252"/>
    <n v="1062578748"/>
    <x v="1"/>
    <n v="91383.599999999991"/>
    <x v="101"/>
    <x v="7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 cm (55 inches) 4K Ultra HD Certified Android LED TV with Dolby Audio &amp; Dolby Vision JSW55ASUHD (Mystique Black)"/>
    <x v="16"/>
    <n v="32990"/>
    <n v="56790"/>
    <n v="0.42"/>
    <x v="0"/>
    <x v="18"/>
    <n v="567"/>
    <n v="32199930"/>
    <x v="0"/>
    <n v="2438.1"/>
    <x v="103"/>
    <x v="72"/>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81FJWN52"/>
    <s v="Wayona USB Type-C To USB Nylon Braided Quick ChargerFast Charging Short Cable For Smartphone (Samsung Galaxy S21/S20/S10/S9/S9+/Note 9/S8/Note 8, Lg G7 G5 G6, Moto G6 G7) (0.25M,Grey)"/>
    <x v="7"/>
    <n v="339"/>
    <n v="999"/>
    <n v="0.66"/>
    <x v="1"/>
    <x v="18"/>
    <n v="6255"/>
    <n v="6248745"/>
    <x v="1"/>
    <n v="26896.5"/>
    <x v="6"/>
    <x v="4"/>
    <s v="‚úÖFast Charge &amp; Data Sync„Äë:Fast charge&amp; data transfer USB A to USB C, conforming to the USB Type-C Specification version 1.1, 56kilohm, which ensure a safe charging at 4.8A Maximum. Charging and syncing 2-in-1, data transfer speed up to 480Mbps.|‚úÖExtreme Durability„Äë: Over 10000 bending tests,This Type-C cable is far more durable than the same price, Premium nylon braided Type-C cable adds additional durability and tangle free.|‚úÖShort and Convenient Design„Äë: The light and space-saving 1ft USB Type-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BC8BQ432"/>
    <s v="VU 164 cm (65 inches) The GloLED Series 4K Smart LED Google TV 65GloLED (Grey)"/>
    <x v="16"/>
    <n v="54990"/>
    <n v="85000"/>
    <n v="0.35"/>
    <x v="0"/>
    <x v="18"/>
    <n v="3587"/>
    <n v="304895000"/>
    <x v="1"/>
    <n v="15424.099999999999"/>
    <x v="104"/>
    <x v="73"/>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8CT62BM1"/>
    <s v="Wayona USB Type-CFast Charging Cable Charger Cord 3A QC 3.0 Data Cable Compatible with Samsung Galaxy S10e S10 S9 S8 S20 Plus, Note 10 9 8, M51 A40 A50 A70, Moto G7 G8 (1M, Grey)"/>
    <x v="7"/>
    <n v="299"/>
    <n v="999"/>
    <n v="0.7"/>
    <x v="1"/>
    <x v="18"/>
    <n v="2651"/>
    <n v="2648349"/>
    <x v="1"/>
    <n v="11399.3"/>
    <x v="6"/>
    <x v="4"/>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C devices|MULTI-LENGTH, 3Ft /6ft : We supply extra long USB Type-C charger cables. Much longer than your original cable.You can get the quick charging while lying on bed, sofa, car backseat or outdoor|The QC3.0 FAST CHARGING and DATA SYNC: This 1meter/3ft USB-C cable support QC3.0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 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BC9BW512"/>
    <s v="Acer 100 cm (40 inches) P Series Full HD Android Smart LED TV AR40AR2841FDFL (Black)"/>
    <x v="16"/>
    <n v="18999"/>
    <n v="24990"/>
    <n v="0.24"/>
    <x v="0"/>
    <x v="18"/>
    <n v="4702"/>
    <n v="117502980"/>
    <x v="1"/>
    <n v="20218.599999999999"/>
    <x v="45"/>
    <x v="26"/>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997FBZT"/>
    <s v="Acer 139 cm (55 inches) H Series 4K Ultra HD Android Smart LED TV AR55AR2851UDPRO (Black)"/>
    <x v="16"/>
    <n v="35999"/>
    <n v="49990"/>
    <n v="0.28000000000000003"/>
    <x v="0"/>
    <x v="18"/>
    <n v="1611"/>
    <n v="80533890"/>
    <x v="1"/>
    <n v="6927.2999999999993"/>
    <x v="101"/>
    <x v="7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2BL5DCX"/>
    <s v="Samsung 138 cm (55 inches) Crystal 4K Series Ultra HD Smart LED TV UA55AUE60AKLXL (Black)"/>
    <x v="16"/>
    <n v="45999"/>
    <n v="69900"/>
    <n v="0.34"/>
    <x v="0"/>
    <x v="18"/>
    <n v="7109"/>
    <n v="496919100"/>
    <x v="1"/>
    <n v="30568.699999999997"/>
    <x v="68"/>
    <x v="44"/>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B21XL94T"/>
    <s v="Toshiba 108 cm (43 inches) V Series Full HD Smart Android LED TV 43V35KP (Silver)"/>
    <x v="16"/>
    <n v="21990"/>
    <n v="34990"/>
    <n v="0.37"/>
    <x v="0"/>
    <x v="18"/>
    <n v="1657"/>
    <n v="57978430"/>
    <x v="1"/>
    <n v="7125.0999999999995"/>
    <x v="97"/>
    <x v="66"/>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B3XXSB1K"/>
    <s v="LG 139 cm (55 inches) 4K Ultra HD Smart LED TV 55UQ7500PSF (Ceramic Black)"/>
    <x v="16"/>
    <n v="47990"/>
    <n v="79990"/>
    <n v="0.4"/>
    <x v="0"/>
    <x v="18"/>
    <n v="1376"/>
    <n v="110066240"/>
    <x v="1"/>
    <n v="5916.8"/>
    <x v="105"/>
    <x v="74"/>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XXVXP3J"/>
    <s v="Storite Super Speed USB 3.0 Male to Male Cable for Hard Drive Enclosures, Laptop Cooling Pad, DVD Players(60 cm,Black)"/>
    <x v="7"/>
    <n v="249"/>
    <n v="999"/>
    <n v="0.75"/>
    <x v="1"/>
    <x v="18"/>
    <n v="112"/>
    <n v="111888"/>
    <x v="0"/>
    <n v="481.59999999999997"/>
    <x v="6"/>
    <x v="4"/>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7CWDX49D"/>
    <s v="AmazonBasics Double Braided Nylon USB Type-C to Type-C 2.0 Cable, Charging Adapter, Smartphone 6 feet, Dark Grey"/>
    <x v="7"/>
    <n v="649"/>
    <n v="1600"/>
    <n v="0.59"/>
    <x v="1"/>
    <x v="18"/>
    <n v="5451"/>
    <n v="8721600"/>
    <x v="1"/>
    <n v="23439.3"/>
    <x v="8"/>
    <x v="3"/>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B61GCHC1"/>
    <s v="LS LAPSTER Quality Assured USB 2.0 morpho cable, morpho device cable for Mso 1300 E3/E2/E Biometric Finger Print Scanner morpho USB cable (Black)"/>
    <x v="7"/>
    <n v="199"/>
    <n v="999"/>
    <n v="0.8"/>
    <x v="1"/>
    <x v="18"/>
    <n v="87"/>
    <n v="86913"/>
    <x v="0"/>
    <n v="374.09999999999997"/>
    <x v="6"/>
    <x v="4"/>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8ZKWGKD"/>
    <s v="ZORBES¬Æ Wall Adapter Holder for Alexa Echo Dot 4th Generation,A Space-Saving Solution with Cord Management for Your Smart Home Speakers -White (Holder Only)"/>
    <x v="36"/>
    <n v="893"/>
    <n v="1052"/>
    <n v="0.15"/>
    <x v="0"/>
    <x v="18"/>
    <n v="106"/>
    <n v="111512"/>
    <x v="0"/>
    <n v="455.79999999999995"/>
    <x v="9"/>
    <x v="1"/>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 cmX10.5 cmX10.5 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8H5L8V1L"/>
    <s v="Synqe USB Type-CFast Charging Cable 2M Charger Cord Data Cable Compatible with Samsung Galaxy M51,Galaxy M31S, S10e S10 S9 S20 Plus, Note10 9 8,M40 A50 A70, Redmi Note 9, Moto G7, Poco F1 (2M, Grey)"/>
    <x v="7"/>
    <n v="379"/>
    <n v="1099"/>
    <n v="0.66"/>
    <x v="1"/>
    <x v="18"/>
    <n v="3049"/>
    <n v="3350851"/>
    <x v="1"/>
    <n v="13110.699999999999"/>
    <x v="9"/>
    <x v="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C devices|MULTI-LENGTH, 1M /2M : We supply extra long USB Type-C charger cables. Much longer than your original cable.You can get the quick charging while lying on bed, sofa, car backseat or outdoor|The QC3.0 FAST CHARGING and DATA SYNC: This 1meter/3ft USB-C cable support QC3.0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8NW8GHCJ"/>
    <s v="Synqe USB C to USB C 60W Nylon BraidedFast Charging Type-C to Type-C Cable Compatible with Samsung Galaxy Note 20/Ultra, S20 S22 S21 S20 FE A73 A53 A33 (2M, Black)"/>
    <x v="7"/>
    <n v="389"/>
    <n v="999"/>
    <n v="0.61"/>
    <x v="1"/>
    <x v="18"/>
    <n v="838"/>
    <n v="837162"/>
    <x v="0"/>
    <n v="3603.3999999999996"/>
    <x v="6"/>
    <x v="4"/>
    <s v="NOTE before purchase„Äë:This is a USB-C to USB-C cable, which means it has the same USB C plug on both ends, please be aware that this is not a USB-C to USB-A cable. Besides, you may need a USB C wall charger to charge your device.|NYLON BRAIDED, EXTREME DURABILITY„Äë: with a tested 20000+ bend lifespan, Synqe USB C charging cable with heavy duty braided and strong metal connections is far more durable|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V9C4B1J"/>
    <s v="Synqe Type-C to Type-C ShortFast Charging 60W Cable Compatible with Samsung Galaxy Z Fold3 5G, Z Flip3 5G, S22 5G, S22 Ultra, S21, S20, S20FE, A52, A73, A53 (0.25M, Black)"/>
    <x v="7"/>
    <n v="349"/>
    <n v="999"/>
    <n v="0.65"/>
    <x v="1"/>
    <x v="18"/>
    <n v="838"/>
    <n v="837162"/>
    <x v="0"/>
    <n v="3603.3999999999996"/>
    <x v="6"/>
    <x v="4"/>
    <s v="NOTE before purchase„Äë:This is a USB-C to USB-C cable, which means it has the same USB C plug on both ends, please be aware that this is not a USB-C to USB-A cable. Besides, you may need a USB C wall charger to charge your device.|NYLON BRAIDED, SMALL SIZE„Äë: With a tested 20000+ bend lifespan, Synqe USB C charging cable with heavy duty braided and strong metal connections is far more durable. Short size makes it comfortable to use with Power Banks and Android Auto.|3A/60W Rapid Charging„ÄëÔºöBuilt-in smart chip, which makes this Type-C to Type-C PD cable strong enough to support max 3A current 60W power throughput, as well as support fast charging for more phone and power banks likeSamsung Galaxy Note 10 S20 Ultra S21,Realme Power Bank and more Type-C devices. You need a USB C wall charger/Power Bank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B8VQ7KDS"/>
    <s v="Airtel Digital TV HD Set Top Box with FTA Pack | Unlimited Entertainment + Recording Feature + Free Standard Installation (6 Months Pack)"/>
    <x v="141"/>
    <n v="1299"/>
    <n v="2499"/>
    <n v="0.48"/>
    <x v="0"/>
    <x v="18"/>
    <n v="301"/>
    <n v="752199"/>
    <x v="0"/>
    <n v="1294.3"/>
    <x v="0"/>
    <x v="0"/>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9RWQ7YR6"/>
    <s v="MI 138.8 cm (55 inches) 5X Series 4K Ultra HD LED Smart Android TV L55M6-ES (Grey)"/>
    <x v="16"/>
    <n v="46999"/>
    <n v="69999"/>
    <n v="0.33"/>
    <x v="0"/>
    <x v="18"/>
    <n v="21252"/>
    <n v="1487618748"/>
    <x v="1"/>
    <n v="91383.599999999991"/>
    <x v="68"/>
    <x v="44"/>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x v="7"/>
    <n v="299"/>
    <n v="799"/>
    <n v="0.63"/>
    <x v="1"/>
    <x v="18"/>
    <n v="1902"/>
    <n v="1519698"/>
    <x v="1"/>
    <n v="8178.5999999999995"/>
    <x v="5"/>
    <x v="4"/>
    <s v="Length: 150 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 cm-Female-Extension-Printers/dp/B00OFM6PEO/ref=sr_1_500?qid=1672909149&amp;s=electronics&amp;sr=1-500"/>
  </r>
  <r>
    <s v="B0B3RRWSF6"/>
    <s v="Fire-Boltt Phoenix Smart Watch with Bluetooth Calling 1.3&quot;,120+ Sports Modes, 240*240 PX High Res with SpO2, Heart Rate Monitoring &amp; IP67 Rating"/>
    <x v="3"/>
    <n v="1998"/>
    <n v="9999"/>
    <n v="0.8"/>
    <x v="1"/>
    <x v="18"/>
    <n v="27696"/>
    <n v="276932304"/>
    <x v="1"/>
    <n v="119092.79999999999"/>
    <x v="28"/>
    <x v="17"/>
    <s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quot;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quot;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 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8HV83HL3"/>
    <s v="MI Power Bank 3i 20000mAh Lithium Polymer 18WFast Power Delivery Charging | Input- Type-C | Micro USB| Triple Output | Sandstone Black"/>
    <x v="98"/>
    <n v="2049"/>
    <n v="2199"/>
    <n v="7.0000000000000007E-2"/>
    <x v="0"/>
    <x v="18"/>
    <n v="178912"/>
    <n v="393427488"/>
    <x v="1"/>
    <n v="769321.6"/>
    <x v="4"/>
    <x v="0"/>
    <s v="20000mAh Lithium Polymer battery|18W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MC57J31"/>
    <s v="MI 10000mAh Lithium Ion, Lithium Polymer Power Bank Pocket Pro with 22.5 WattFast Charging, Dual Input Ports(Micro-USB and Type-C), Triple Output Ports, (Black)"/>
    <x v="98"/>
    <n v="1499"/>
    <n v="2499"/>
    <n v="0.4"/>
    <x v="0"/>
    <x v="18"/>
    <n v="15970"/>
    <n v="39909030"/>
    <x v="1"/>
    <n v="68671"/>
    <x v="0"/>
    <x v="0"/>
    <s v="22.5W Ultra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C Input Port, Power Bank 3i with 18WFast Charging (Midnight Black)"/>
    <x v="98"/>
    <n v="1149"/>
    <n v="2199"/>
    <n v="0.48"/>
    <x v="0"/>
    <x v="18"/>
    <n v="178912"/>
    <n v="393427488"/>
    <x v="1"/>
    <n v="769321.6"/>
    <x v="4"/>
    <x v="0"/>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PFJ5W31"/>
    <s v="AGARO Blaze USB 3.0 to USB Type-C OTG Adapter"/>
    <x v="142"/>
    <n v="139"/>
    <n v="495"/>
    <n v="0.72"/>
    <x v="1"/>
    <x v="18"/>
    <n v="14185"/>
    <n v="7021575"/>
    <x v="1"/>
    <n v="60995.5"/>
    <x v="13"/>
    <x v="2"/>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x v="3"/>
    <n v="3999"/>
    <n v="16999"/>
    <n v="0.76"/>
    <x v="1"/>
    <x v="18"/>
    <n v="17159"/>
    <n v="291685841"/>
    <x v="1"/>
    <n v="73783.7"/>
    <x v="31"/>
    <x v="19"/>
    <s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quot; AMOLED Display„Äë - Fire-Boltt Visionary has a premium 368*448 Pixel Resolution and 1.78&quot;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B3RSDSZ3"/>
    <s v="Fire-Boltt Phoenix Smart Watch with Bluetooth Calling 1.3&quot;,120+ Sports Modes, 240*240 PX High Res with SpO2, Heart Rate Monitoring &amp; IP67 Rating"/>
    <x v="3"/>
    <n v="1999"/>
    <n v="9999"/>
    <n v="0.8"/>
    <x v="1"/>
    <x v="18"/>
    <n v="27696"/>
    <n v="276932304"/>
    <x v="1"/>
    <n v="119092.79999999999"/>
    <x v="28"/>
    <x v="17"/>
    <s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quot;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quot;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 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9MT84WV5"/>
    <s v="Samsung EVO Plus 128GB microSDXC UHS-I U3 130MB/s Full HD &amp; 4K UHD Memory Card with Adapter (MB-MC128KA), Blue"/>
    <x v="99"/>
    <n v="1149"/>
    <n v="3999"/>
    <n v="0.71"/>
    <x v="1"/>
    <x v="18"/>
    <n v="140036"/>
    <n v="560003964"/>
    <x v="1"/>
    <n v="602154.79999999993"/>
    <x v="15"/>
    <x v="9"/>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 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7GXHC691"/>
    <s v="STRIFF PS2_01 Multi Angle Mobile/Tablet Tabletop Stand. Phone Holder for iPhone, Android, Samsung, OnePlus, Xiaomi. Portable, Foldable Cell Phone Stand. Perfect for Bed, Office, Home &amp; Desktop (Black)"/>
    <x v="37"/>
    <n v="99"/>
    <n v="499"/>
    <n v="0.8"/>
    <x v="1"/>
    <x v="18"/>
    <n v="42641"/>
    <n v="21277859"/>
    <x v="1"/>
    <n v="183356.3"/>
    <x v="13"/>
    <x v="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9MT6XSFW"/>
    <s v="Samsung EVO Plus 64GB microSDXC UHS-I U1 130MB/s Full HD &amp; 4K UHD Memory Card with Adapter (MB-MC64KA), Blue"/>
    <x v="99"/>
    <n v="599"/>
    <n v="1899"/>
    <n v="0.68"/>
    <x v="1"/>
    <x v="18"/>
    <n v="140036"/>
    <n v="265928364"/>
    <x v="1"/>
    <n v="602154.79999999993"/>
    <x v="3"/>
    <x v="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 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8HVJCW95"/>
    <s v="MI 10000mAh 3i Lithium Polymer Power Bank Dual Input(Micro-USB and Type-C) and Output Ports 18WFast Charging (Metallic Blue)"/>
    <x v="98"/>
    <n v="1149"/>
    <n v="2199"/>
    <n v="0.48"/>
    <x v="0"/>
    <x v="18"/>
    <n v="178912"/>
    <n v="393427488"/>
    <x v="1"/>
    <n v="769321.6"/>
    <x v="4"/>
    <x v="0"/>
    <s v="10000mAh Lithium Polymer battery|18WFast Charging|Dual output and input ports|Advanced 12 Layer chip protection|Smart power management|Micro-USB and Type-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7WDK3ZS2"/>
    <s v="iQOO Z6 Pro 5G by vivo (Legion Sky, 8GB RAM, 128GB Storage) | Snapdragon 778G 5G | 66W FlashCharge | 1300 nits Peak Brightness | HDR10+"/>
    <x v="55"/>
    <n v="20999"/>
    <n v="29990"/>
    <n v="0.3"/>
    <x v="0"/>
    <x v="18"/>
    <n v="9499"/>
    <n v="284875010"/>
    <x v="1"/>
    <n v="40845.699999999997"/>
    <x v="80"/>
    <x v="5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x v="57"/>
    <n v="999"/>
    <n v="1999"/>
    <n v="0.5"/>
    <x v="1"/>
    <x v="18"/>
    <n v="1777"/>
    <n v="3552223"/>
    <x v="1"/>
    <n v="7641.0999999999995"/>
    <x v="3"/>
    <x v="3"/>
    <s v="100 cmFast Charging Type-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9KGV7WSV"/>
    <s v="KINGONE Upgraded Stylus Pen, iPad Pencil, Ultra High Precision &amp; Sensitivity, Palm Rejection, Prevents False ON/Off Touch, Power Display, Tilt Sensitivity, Magnetic Adsorption for iPad 2018 and Later"/>
    <x v="56"/>
    <n v="2099"/>
    <n v="5999"/>
    <n v="0.65"/>
    <x v="1"/>
    <x v="18"/>
    <n v="17129"/>
    <n v="102756871"/>
    <x v="1"/>
    <n v="73654.7"/>
    <x v="12"/>
    <x v="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26V9CTV"/>
    <s v="Elv Mobile Phone Mount Tabletop Holder for Phones and Tablets - Black"/>
    <x v="37"/>
    <n v="89"/>
    <n v="599"/>
    <n v="0.85"/>
    <x v="1"/>
    <x v="18"/>
    <n v="2351"/>
    <n v="1408249"/>
    <x v="1"/>
    <n v="10109.299999999999"/>
    <x v="13"/>
    <x v="4"/>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 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HSJXLF"/>
    <s v="iQOO Z6 Pro 5G by vivo (Phantom Dusk, 8GB RAM, 128GB Storage) | Snapdragon 778G 5G | 66W FlashCharge | 1300 nits Peak Brightness | HDR10+"/>
    <x v="55"/>
    <n v="20999"/>
    <n v="29990"/>
    <n v="0.3"/>
    <x v="0"/>
    <x v="18"/>
    <n v="9499"/>
    <n v="284875010"/>
    <x v="1"/>
    <n v="40845.699999999997"/>
    <x v="80"/>
    <x v="5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FPMGQQ"/>
    <s v="iQOO Z6 Pro 5G by vivo (Legion Sky, 6GB RAM, 128GB Storage) | Snapdragon 778G 5G | 66W FlashCharge | 1300 nits Peak Brightness | HDR10+"/>
    <x v="55"/>
    <n v="19999"/>
    <n v="27990"/>
    <n v="0.28999999999999998"/>
    <x v="0"/>
    <x v="18"/>
    <n v="9499"/>
    <n v="265877010"/>
    <x v="1"/>
    <n v="40845.699999999997"/>
    <x v="86"/>
    <x v="5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B3RS9DNF"/>
    <s v="Fire-Boltt Phoenix Smart Watch with Bluetooth Calling 1.3&quot;,120+ Sports Modes, 240*240 PX High Res with SpO2, Heart Rate Monitoring &amp; IP67 Rating"/>
    <x v="3"/>
    <n v="1999"/>
    <n v="9999"/>
    <n v="0.8"/>
    <x v="1"/>
    <x v="18"/>
    <n v="27704"/>
    <n v="277012296"/>
    <x v="1"/>
    <n v="119127.2"/>
    <x v="28"/>
    <x v="17"/>
    <s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quot;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quot;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 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MVWKZ8G"/>
    <s v="Newly Launched Boult Dive+ with 1.85&quot; HD Display, Bluetooth Calling Smartwatch, 500 Nits Brightness, 7 Days Battery Life, 150+ Watch Faces, 100+ Sport Modes, IP68 Waterproof Smart Watch (Jet Black)"/>
    <x v="3"/>
    <n v="1999"/>
    <n v="8499"/>
    <n v="0.76"/>
    <x v="1"/>
    <x v="18"/>
    <n v="240"/>
    <n v="2039760"/>
    <x v="0"/>
    <n v="1032"/>
    <x v="72"/>
    <x v="48"/>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2DJ5RVQ"/>
    <s v="WeCool B1 Mobile Holder for Bikes or Bike Mobile Holder for Maps and GPS Navigation, one Click Locking, Firm Gripping, Anti Shake and Stable Cradle Clamp with 360¬∞ Rotation Bicycle Phone Mount"/>
    <x v="157"/>
    <n v="689"/>
    <n v="1999"/>
    <n v="0.66"/>
    <x v="1"/>
    <x v="18"/>
    <n v="1193"/>
    <n v="2384807"/>
    <x v="1"/>
    <n v="5129.8999999999996"/>
    <x v="3"/>
    <x v="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GP6FBZT"/>
    <s v="OpenTech¬Æ Military-Grade Tempered Glass Screen Protector Compatible for iPhone 13/13 Pro/14 with Edge to Edge Coverage and Easy Installation kit (6.1 Inches)"/>
    <x v="110"/>
    <n v="299"/>
    <n v="999"/>
    <n v="0.7"/>
    <x v="1"/>
    <x v="18"/>
    <n v="8891"/>
    <n v="8882109"/>
    <x v="1"/>
    <n v="38231.299999999996"/>
    <x v="6"/>
    <x v="4"/>
    <s v="TopDeals Mobile Accessories: It is 100% brand new tempered glass for iPhone 13/13 Pro/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13 Pro/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 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5V47VK4"/>
    <s v="OnePlus 10T 5G (Moonstone Black, 8GB RAM, 128GB Storage)"/>
    <x v="55"/>
    <n v="44999"/>
    <n v="49999"/>
    <n v="0.1"/>
    <x v="0"/>
    <x v="18"/>
    <n v="3075"/>
    <n v="153746925"/>
    <x v="1"/>
    <n v="13222.5"/>
    <x v="101"/>
    <x v="7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7WHS7MZ1"/>
    <s v="iQOO 9 SE 5G (Sunset Sierra, 8GB RAM, 128GB Storage) | Qualcomm Snapdragon 888 | 66W Flash Charge"/>
    <x v="55"/>
    <n v="29990"/>
    <n v="39990"/>
    <n v="0.25"/>
    <x v="0"/>
    <x v="18"/>
    <n v="8399"/>
    <n v="335876010"/>
    <x v="1"/>
    <n v="36115.699999999997"/>
    <x v="83"/>
    <x v="55"/>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8M66K48D"/>
    <s v="POPIO Tempered Glass Screen Protector Compatible for iPhone 12/iPhone 12 Pro with Case Friendly Edge to Edge Coverage and Easy Installation kit, Pack of 1"/>
    <x v="110"/>
    <n v="299"/>
    <n v="599"/>
    <n v="0.5"/>
    <x v="1"/>
    <x v="18"/>
    <n v="4674"/>
    <n v="2799726"/>
    <x v="1"/>
    <n v="20098.2"/>
    <x v="13"/>
    <x v="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B1NX6JTN"/>
    <s v="Spigen Ultra Hybrid Back Cover Case Compatible with iPhone 14 Pro max (TPU + Poly Carbonate | Crystal Clear)"/>
    <x v="100"/>
    <n v="1599"/>
    <n v="2599"/>
    <n v="0.38"/>
    <x v="0"/>
    <x v="18"/>
    <n v="1801"/>
    <n v="4680799"/>
    <x v="1"/>
    <n v="7744.2999999999993"/>
    <x v="0"/>
    <x v="6"/>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9HSKYMB3"/>
    <s v="MI REDMI 9i Sport (Carbon Black, 64 GB) (4 GB RAM)"/>
    <x v="55"/>
    <n v="7915"/>
    <n v="9999"/>
    <n v="0.21"/>
    <x v="0"/>
    <x v="18"/>
    <n v="1376"/>
    <n v="13758624"/>
    <x v="1"/>
    <n v="5916.8"/>
    <x v="28"/>
    <x v="17"/>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B5YBGCKD"/>
    <s v="POPIO Tempered Glass Compatible for iPhone 13/iPhone 13 Pro/iPhone 14 (Transparent) Edge to Edge Full Screen Coverage with Installation Kit, Pack of 2"/>
    <x v="110"/>
    <n v="150"/>
    <n v="599"/>
    <n v="0.75"/>
    <x v="1"/>
    <x v="18"/>
    <n v="714"/>
    <n v="427686"/>
    <x v="0"/>
    <n v="3070.2"/>
    <x v="13"/>
    <x v="4"/>
    <s v="Compatible Device: iPhone 13/iPhone 13 Pro/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MY4W73Q"/>
    <s v="Amozo Ultra Hybrid Camera and Drop Protection Back Cover Case for iPhone 13 (Polycarbonate| Back Transparent - Sides Black)"/>
    <x v="100"/>
    <n v="474"/>
    <n v="1799"/>
    <n v="0.74"/>
    <x v="1"/>
    <x v="18"/>
    <n v="1454"/>
    <n v="2615746"/>
    <x v="1"/>
    <n v="6252.2"/>
    <x v="8"/>
    <x v="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B3NDPCS9"/>
    <s v="Fire-Boltt Visionary 1.78&quot; AMOLED Bluetooth Calling Smartwatch with 368*448 Pixel Resolution 100+ Sports Mode, TWS Connection, Voice Assistance, SPO2 &amp; Heart Rate Monitoring"/>
    <x v="3"/>
    <n v="3999"/>
    <n v="17999"/>
    <n v="0.78"/>
    <x v="1"/>
    <x v="18"/>
    <n v="17161"/>
    <n v="308880839"/>
    <x v="1"/>
    <n v="73792.3"/>
    <x v="70"/>
    <x v="46"/>
    <s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05FYNT3G"/>
    <s v="SanDisk Cruzer Blade 32GB USB Flash Drive"/>
    <x v="122"/>
    <n v="289"/>
    <n v="650"/>
    <n v="0.56000000000000005"/>
    <x v="1"/>
    <x v="18"/>
    <n v="253105"/>
    <n v="164518250"/>
    <x v="1"/>
    <n v="1088351.5"/>
    <x v="5"/>
    <x v="4"/>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7X cm6T4N"/>
    <s v="STRIFF Adjustable Laptop Tabletop Stand Patented Riser Ventilated Portable Foldable Compatible with MacBook Notebook Tablet Tray Desk Table Book with Free Phone Stand (Black)"/>
    <x v="147"/>
    <n v="349"/>
    <n v="1499"/>
    <n v="0.77"/>
    <x v="1"/>
    <x v="18"/>
    <n v="24791"/>
    <n v="37161709"/>
    <x v="1"/>
    <n v="106601.29999999999"/>
    <x v="1"/>
    <x v="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 cm6T4N/ref=sr_1_13?qid=1672902995&amp;s=computers&amp;sr=1-13"/>
  </r>
  <r>
    <s v="B009VCGPSY"/>
    <s v="HP X1000 Wired USB Mouse with 3 Handy Buttons,Fast-Moving Scroll Wheel and Optical Sensor works on most Surfaces (H2C21AA, Black/Grey)"/>
    <x v="27"/>
    <n v="269"/>
    <n v="649"/>
    <n v="0.59"/>
    <x v="1"/>
    <x v="18"/>
    <n v="54315"/>
    <n v="35250435"/>
    <x v="1"/>
    <n v="233554.5"/>
    <x v="5"/>
    <x v="4"/>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0ZYLMQH0"/>
    <s v="Dell KB216 Wired Multimedia USB Keyboard with Super Quite Plunger Keys with Spill-Resistant ‚Äì Black"/>
    <x v="38"/>
    <n v="549"/>
    <n v="1799"/>
    <n v="0.69"/>
    <x v="1"/>
    <x v="18"/>
    <n v="28829"/>
    <n v="51863371"/>
    <x v="1"/>
    <n v="123964.7"/>
    <x v="8"/>
    <x v="3"/>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7N42JB4S"/>
    <s v="SYVO WT 3130 Aluminum Tripod (133 cm), Universal Lightweight Tripod with Mobile Phone Holder Mount &amp; Carry Bag for All Smart Phones, Gopro, Cameras - Brown"/>
    <x v="158"/>
    <n v="799"/>
    <n v="3990"/>
    <n v="0.8"/>
    <x v="1"/>
    <x v="18"/>
    <n v="27139"/>
    <n v="108284610"/>
    <x v="1"/>
    <n v="116697.7"/>
    <x v="15"/>
    <x v="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 cm.|UNIVERSAL CELLPHONE HOLDER: Easy attachment &amp; padded grip to avoid cellphone damage/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 cm.|UNIVERSAL CELLPHONE HOLDER: Easy attachment &amp; padded grip to avoid cellphone damage/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 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7SLMR1K6"/>
    <s v="SanDisk Ultra Flair 64GB USB 3.0 Pen Drive, Multicolor"/>
    <x v="122"/>
    <n v="519"/>
    <n v="1350"/>
    <n v="0.62"/>
    <x v="1"/>
    <x v="18"/>
    <n v="30058"/>
    <n v="40578300"/>
    <x v="1"/>
    <n v="129249.4"/>
    <x v="10"/>
    <x v="1"/>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7JJFSG2B"/>
    <s v="SanDisk Ultra 128 GB USB 3.0 Pen Drive (Black)"/>
    <x v="122"/>
    <n v="889"/>
    <n v="2500"/>
    <n v="0.64"/>
    <x v="1"/>
    <x v="18"/>
    <n v="55747"/>
    <n v="139367500"/>
    <x v="1"/>
    <n v="239712.09999999998"/>
    <x v="0"/>
    <x v="6"/>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7TR5HSR9"/>
    <s v="MemeHo¬Æ Smart Standard Multi-Purpose Laptop Table with Dock Stand/Study Table/Bed Table/Foldable and Portable/Ergonomic &amp; Rounded Edges/Non-Slip Legs/Engineered Wood with Cup Holder (Black)"/>
    <x v="26"/>
    <n v="656"/>
    <n v="1499"/>
    <n v="0.56000000000000005"/>
    <x v="1"/>
    <x v="18"/>
    <n v="25903"/>
    <n v="38828597"/>
    <x v="1"/>
    <n v="111382.9"/>
    <x v="1"/>
    <x v="1"/>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C Pendrive for Mobile (Black, 128 GB, 5Y - SDDDC3-128G-I35)"/>
    <x v="122"/>
    <n v="1109"/>
    <n v="2800"/>
    <n v="0.6"/>
    <x v="1"/>
    <x v="18"/>
    <n v="53464"/>
    <n v="149699200"/>
    <x v="1"/>
    <n v="229895.19999999998"/>
    <x v="11"/>
    <x v="6"/>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15ZXUDD0"/>
    <s v="Duracell Rechargeable AA 1300mAh Batteries, 4Pcs"/>
    <x v="76"/>
    <n v="479"/>
    <n v="599"/>
    <n v="0.2"/>
    <x v="0"/>
    <x v="18"/>
    <n v="11687"/>
    <n v="7000513"/>
    <x v="1"/>
    <n v="50254.1"/>
    <x v="13"/>
    <x v="4"/>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8K3H92Z"/>
    <s v="TP-Link USB Bluetooth Adapter for PC, 5.0 Bluetooth Dongle Receiver (UB500) Supports Windows 11/10/8.1/7 for Desktop, Laptop, Mouse, Keyboard, Printers, Headsets, Speakers, PS4/ Xbox Controllers"/>
    <x v="159"/>
    <n v="599"/>
    <n v="899"/>
    <n v="0.33"/>
    <x v="0"/>
    <x v="18"/>
    <n v="95116"/>
    <n v="85509284"/>
    <x v="1"/>
    <n v="408998.8"/>
    <x v="6"/>
    <x v="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 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4PJSSQ1"/>
    <s v="SanDisk Ultra Dual Drive Luxe USB Type-C Flash Drive (Silver, 128 GB, 5Y - SDDDC4-128G-I35)"/>
    <x v="122"/>
    <n v="1299"/>
    <n v="3000"/>
    <n v="0.56999999999999995"/>
    <x v="1"/>
    <x v="18"/>
    <n v="23022"/>
    <n v="69066000"/>
    <x v="1"/>
    <n v="98994.599999999991"/>
    <x v="21"/>
    <x v="5"/>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 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C : 85-95 MB/s# Write speed  USB 2.0 : 20 MB/s  USB 3  : 21-25 MB/s  USB Type-C : 20-25 MB/sPros:-* Metal body and not heavy* easy use* have Type-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C564GC"/>
    <s v="rts [2 Pack] Mini USB C Type-C Adapter Plug, Type-C Female to USB A Male Charger Charging Cable Adapter Converter compatible for iPhone, Samsung S20 ultra/S21/S10/S8/S9/MacBook Pro iPad Silver"/>
    <x v="102"/>
    <n v="294"/>
    <n v="4999"/>
    <n v="0.94"/>
    <x v="1"/>
    <x v="18"/>
    <n v="4426"/>
    <n v="22125574"/>
    <x v="1"/>
    <n v="19031.8"/>
    <x v="24"/>
    <x v="14"/>
    <s v="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C device.Truly a plug-and-play solution. ‚ùåNOTE:NOT support video signal transmission.|2 PACK COMPACT DESIGN„ÄëComes with 2 packs: One for home, one for office, one for car and one carried in the bag, sticking with laptops or commonly used Type-C cable or others can be used as backups. Micro USB to USB C adapter is smaller than a coin, easy to carry around or toss in a bag. 15mm width allows you to plug them side by side, taking little space and working well in tight spaces.|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9DG9VNWB"/>
    <s v="Samsung Galaxy Watch4 Bluetooth(4.4 cm, Black, Compatible with Android only)"/>
    <x v="3"/>
    <n v="12000"/>
    <n v="29999"/>
    <n v="0.6"/>
    <x v="1"/>
    <x v="18"/>
    <n v="4744"/>
    <n v="142315256"/>
    <x v="1"/>
    <n v="20399.2"/>
    <x v="80"/>
    <x v="5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6XSK3XL6"/>
    <s v="Boat Dual Port Rapid Car Charger (Qualcomm Certified) with Quick Charge 3.0 + Free Micro USB Cable - (Black)"/>
    <x v="95"/>
    <n v="571"/>
    <n v="999"/>
    <n v="0.43"/>
    <x v="0"/>
    <x v="18"/>
    <n v="38221"/>
    <n v="38182779"/>
    <x v="1"/>
    <n v="164350.29999999999"/>
    <x v="6"/>
    <x v="4"/>
    <s v="Charges compatible devices up to 4 times faster with Qualcomm Quick ChargeTM 3.0 Technology. Detachable Cable|Compatible with all USB and Type-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1N6LU1VF"/>
    <s v="SanDisk Ultra Dual 64 GB USB 3.0 OTG Pen Drive (Black)"/>
    <x v="122"/>
    <n v="579"/>
    <n v="1400"/>
    <n v="0.59"/>
    <x v="1"/>
    <x v="18"/>
    <n v="189104"/>
    <n v="264745600"/>
    <x v="1"/>
    <n v="813147.2"/>
    <x v="1"/>
    <x v="1"/>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03B00484"/>
    <s v="Duracell Plus AAA Rechargeable Batteries (750 mAh) Pack of 4"/>
    <x v="76"/>
    <n v="399"/>
    <n v="499"/>
    <n v="0.2"/>
    <x v="0"/>
    <x v="18"/>
    <n v="27201"/>
    <n v="13573299"/>
    <x v="1"/>
    <n v="116964.29999999999"/>
    <x v="13"/>
    <x v="2"/>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s v="Logitech B100 Wired USB Mouse, 3 yr Warranty, 800 DPI Optical Tracking, Ambidextrous PC/Mac/Laptop - Black"/>
    <x v="27"/>
    <n v="279"/>
    <n v="375"/>
    <n v="0.26"/>
    <x v="0"/>
    <x v="18"/>
    <n v="31534"/>
    <n v="11825250"/>
    <x v="1"/>
    <n v="135596.19999999998"/>
    <x v="2"/>
    <x v="2"/>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 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7B88KQZ8"/>
    <s v="JBL Go 2, Wireless Portable Bluetooth Speaker with Mic, JBL Signature Sound, Vibrant Color Options with IPX7 Waterproof &amp; AUX (Blue)"/>
    <x v="64"/>
    <n v="1999"/>
    <n v="2999"/>
    <n v="0.33"/>
    <x v="0"/>
    <x v="18"/>
    <n v="63899"/>
    <n v="191633101"/>
    <x v="1"/>
    <n v="274765.7"/>
    <x v="11"/>
    <x v="6"/>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 cmS._SX300_SY300_QL70_FMwebp_.jpg"/>
    <s v="https://www.amazon.in/JBL-Portable-Waterproof-Bluetooth-Speaker/dp/B07B88KQZ8/ref=sr_1_158?qid=1672903002&amp;s=computers&amp;sr=1-158"/>
  </r>
  <r>
    <s v="B01N4EV2TL"/>
    <s v="Logitech MK240 Nano Wireless USB Keyboard and Mouse Set, 12 Function Keys 2.4GHz Wireless, 1000DPI, Spill-Resistant Design, PC/Mac, Black/Chartreuse Yellow"/>
    <x v="28"/>
    <n v="1495"/>
    <n v="1995"/>
    <n v="0.25"/>
    <x v="0"/>
    <x v="18"/>
    <n v="7241"/>
    <n v="14445795"/>
    <x v="1"/>
    <n v="31136.3"/>
    <x v="3"/>
    <x v="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CHZ3ZQ7"/>
    <s v="Redgear A-15 Wired Gaming Mouse with Upto 6400 DPI, RGB &amp; Driver Customization for PC(Black)"/>
    <x v="149"/>
    <n v="599"/>
    <n v="799"/>
    <n v="0.25"/>
    <x v="0"/>
    <x v="18"/>
    <n v="15790"/>
    <n v="12616210"/>
    <x v="1"/>
    <n v="67897"/>
    <x v="5"/>
    <x v="4"/>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 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0ZRBWPA0"/>
    <s v="Eveready Red 1012 AAA Batteries - Pack of 10"/>
    <x v="160"/>
    <n v="159"/>
    <n v="180"/>
    <n v="0.12"/>
    <x v="0"/>
    <x v="18"/>
    <n v="989"/>
    <n v="178020"/>
    <x v="0"/>
    <n v="4252.7"/>
    <x v="22"/>
    <x v="2"/>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7YL54NVJ"/>
    <s v="Brand Conquer 6 in 1 with OTG, SD Card Reader, USB Type-C, USB 3.0 and Micro USB, for Memory Card | Portable Card Reader | Compatible with TF, SD, Micro SD, SDHC, SDXC, MMC, RS-MMC, Micro SDXC"/>
    <x v="161"/>
    <n v="549"/>
    <n v="999"/>
    <n v="0.45"/>
    <x v="0"/>
    <x v="18"/>
    <n v="7758"/>
    <n v="7750242"/>
    <x v="1"/>
    <n v="33359.4"/>
    <x v="6"/>
    <x v="4"/>
    <s v="More connectivity: Equipped with USB 3.0 Type A and Type-C plugs, the card reader can be used for free data exchange between memory cards and USB-A/USB-C/thunderbolt 3-capable PCs, laptops, mobile phones and tablets with OTG functions. With built-in USB 3.0 chips, the USB card reader delivers high-speed transfer rates of up to 5Gbps and allows HD movie in 1GB to transfer only seconds|No need driver and app installation.This SD/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A5 (2017), A8 (2018); HUAWEI P20 Pro/P20/P20 Lite, Mate9/10/Mate 10 Pro, Honor8/9, P9/P10/P9 Plus/P10 Plus, Nexus 6P, Nova Plus, Grade 8; Sony Xperia XZ, Pieria XZ Premium; One Plus: 2/3/3T/5; Xiao Mi MIX2/MIX2s, 6/5C/5s/5splus; Mac Book Pro, Mac Book, Dell XPS, Samsung Galaxy Book, Acer Switch Alpha 12, Lenovo Mix 510/520, Yoga520/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 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x v="109"/>
    <n v="1529"/>
    <n v="2399"/>
    <n v="0.36"/>
    <x v="0"/>
    <x v="18"/>
    <n v="68409"/>
    <n v="164113191"/>
    <x v="1"/>
    <n v="294158.7"/>
    <x v="25"/>
    <x v="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7BRKK9JQ"/>
    <s v="Zebronics Zeb-Transformer Gaming Keyboard and Mouse Combo (USB, Braided Cable)"/>
    <x v="28"/>
    <n v="1299"/>
    <n v="1599"/>
    <n v="0.19"/>
    <x v="0"/>
    <x v="18"/>
    <n v="27223"/>
    <n v="43529577"/>
    <x v="1"/>
    <n v="117058.9"/>
    <x v="1"/>
    <x v="3"/>
    <s v="Multicolor LED ( 4 modes - 3 light modes and 1 off mode ),Integrated media control Windows key Disable/Enable function|All Keys Disable/Enable function , All Keys Disable/Enable function|2-steps stand design, Laser keycaps|Aluminum body, Backlight LED On/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x v="122"/>
    <n v="729"/>
    <n v="1650"/>
    <n v="0.56000000000000005"/>
    <x v="1"/>
    <x v="18"/>
    <n v="82356"/>
    <n v="135887400"/>
    <x v="1"/>
    <n v="354130.8"/>
    <x v="8"/>
    <x v="3"/>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in-1 Type-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84872DQY"/>
    <s v="Mi 80 cm (32 inches) HD Ready Android Smart LED TV 4A PRO | L32M5-AL (Black)"/>
    <x v="16"/>
    <n v="14999"/>
    <n v="14999"/>
    <n v="0"/>
    <x v="0"/>
    <x v="18"/>
    <n v="27508"/>
    <n v="412592492"/>
    <x v="1"/>
    <n v="118284.4"/>
    <x v="74"/>
    <x v="49"/>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 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 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LM4W1N2"/>
    <s v="Parker Classic Gold Gold Trim Ball Pen"/>
    <x v="162"/>
    <n v="480"/>
    <n v="600"/>
    <n v="0.2"/>
    <x v="0"/>
    <x v="18"/>
    <n v="5719"/>
    <n v="3431400"/>
    <x v="1"/>
    <n v="24591.7"/>
    <x v="5"/>
    <x v="4"/>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YD264ZS"/>
    <s v="Tarkan Portable Folding Laptop Desk for Bed, Lapdesk with Handle, Drawer, Cup &amp; Mobile/Tablet Holder for Study, Eating, Work (Black)"/>
    <x v="26"/>
    <n v="999"/>
    <n v="2499"/>
    <n v="0.6"/>
    <x v="1"/>
    <x v="18"/>
    <n v="1690"/>
    <n v="4223310"/>
    <x v="1"/>
    <n v="7267"/>
    <x v="0"/>
    <x v="0"/>
    <s v="‚úÖSmart Design - 2021 Model„ÄëThis new Gen. laptop bed table is well thought &amp; crafted keeping work from home in mind, learning from the older models &amp; its challenges. Size ( cm): 60(L)x 40(W)x 28(H), which can fit 11-17&quot; laptop computer and the desk has enough area to use a mouse, keyboard, iPad and some extra accessories. and there is ample space for stretching your feet under the table.|‚úÖ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7DKZCZ89"/>
    <s v="Gizga Essentials Earphone Carrying Case, Multi-Purpose Pocket Storage Travel Organizer for Earphones, Headset, Pen Drives, SD Cards, Shock-Proof Ballistic Nylon, Soft Fabric, Mesh Pocket, Green"/>
    <x v="163"/>
    <n v="119"/>
    <n v="499"/>
    <n v="0.76"/>
    <x v="1"/>
    <x v="18"/>
    <n v="15032"/>
    <n v="7500968"/>
    <x v="1"/>
    <n v="64637.599999999999"/>
    <x v="13"/>
    <x v="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 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08QS9J6Y"/>
    <s v="Logitech C270 Digital HD Webcam with Widescreen HD Video Calling, HD Light Correction, Noise-Reducing Mic, for Skype, FaceTime, Hangouts, WebEx, PC/Mac/Laptop/MacBook/Tablet - (Black, HD 720p/30fps)"/>
    <x v="123"/>
    <n v="1990"/>
    <n v="2595"/>
    <n v="0.23"/>
    <x v="0"/>
    <x v="18"/>
    <n v="20398"/>
    <n v="52932810"/>
    <x v="1"/>
    <n v="87711.4"/>
    <x v="0"/>
    <x v="6"/>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x v="18"/>
    <n v="499"/>
    <n v="799"/>
    <n v="0.38"/>
    <x v="0"/>
    <x v="18"/>
    <n v="2125"/>
    <n v="1697875"/>
    <x v="1"/>
    <n v="9137.5"/>
    <x v="5"/>
    <x v="4"/>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 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x v="124"/>
    <n v="449"/>
    <n v="999"/>
    <n v="0.55000000000000004"/>
    <x v="1"/>
    <x v="18"/>
    <n v="11330"/>
    <n v="11318670"/>
    <x v="1"/>
    <n v="48719"/>
    <x v="6"/>
    <x v="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 cm2UQZEIKDZL6CHD5 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9RF2QXGX"/>
    <s v="Gizga Essentials Webcam Cover, Privacy Protector Webcam Cover Slide, Compatible with Laptop, Desktop, PC, Smartphone, Protect Your Privacy and Security, Strong Adhesive, Set of 3, Black"/>
    <x v="164"/>
    <n v="69"/>
    <n v="299"/>
    <n v="0.77"/>
    <x v="1"/>
    <x v="18"/>
    <n v="255"/>
    <n v="76245"/>
    <x v="0"/>
    <n v="1096.5"/>
    <x v="2"/>
    <x v="2"/>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 cmLNF7H2XKEERKJ4XRQ,AEMVIKFENPWUSU4YOQKPSDR2MLPQ,AHKONLROYYEFMPWU5WN7NC5VZIEQ,AE3Q5LLITMWIVXRKSDTAIBKUX67Q,AERW2VF2TNA3IAT752HDPH76RFXQ,AHYXOLB 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86394NY5"/>
    <s v="TABLE MAGIC Multipurpose Laptop Table Mat Finish Top Work at Home Study Table (TM Regular- Black) (Alloy Steel)"/>
    <x v="165"/>
    <n v="1399"/>
    <n v="2490"/>
    <n v="0.44"/>
    <x v="0"/>
    <x v="18"/>
    <n v="11074"/>
    <n v="27574260"/>
    <x v="1"/>
    <n v="47618.2"/>
    <x v="0"/>
    <x v="0"/>
    <s v="The 18-in-1 multipurpose table 6-height quick adjustment Min- 54 cm (21.25√¢?¬ù) Max-73 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798PJPCL"/>
    <s v="Portronics My buddy plus Adjustable Laptop cooling Table (Brown)"/>
    <x v="26"/>
    <n v="1889"/>
    <n v="2699"/>
    <n v="0.3"/>
    <x v="0"/>
    <x v="18"/>
    <n v="17394"/>
    <n v="46946406"/>
    <x v="1"/>
    <n v="74794.2"/>
    <x v="16"/>
    <x v="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17NC2IPM"/>
    <s v="RESONATE RouterUPS CRU12V2A | Zero Drop | UPS for WiFi Router | Mini UPS | Up to 4 Hours PowerBackup | Battery Replacement Program | Router UPS Compatible with 12V &lt;2A Routers, FTTH, Modem, Set Top Box, Alexa, Mini Camera"/>
    <x v="109"/>
    <n v="1799"/>
    <n v="2911"/>
    <n v="0.38"/>
    <x v="0"/>
    <x v="18"/>
    <n v="20342"/>
    <n v="59215562"/>
    <x v="1"/>
    <n v="87470.599999999991"/>
    <x v="11"/>
    <x v="6"/>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7Z53L5QL"/>
    <s v="ProElite Faux Leather Smart Flip Case Cover for Apple iPad 10.2&quot; 9th Gen (2021)/8th Gen/7th Gen with Stylus Pen, Black"/>
    <x v="163"/>
    <n v="549"/>
    <n v="1499"/>
    <n v="0.63"/>
    <x v="1"/>
    <x v="18"/>
    <n v="11006"/>
    <n v="16497994"/>
    <x v="1"/>
    <n v="47325.799999999996"/>
    <x v="1"/>
    <x v="1"/>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LOD70SC"/>
    <s v="Pilot V7 Liquid Ink Roller Ball Pen (2 Blue + 1 Black)"/>
    <x v="162"/>
    <n v="178"/>
    <n v="210"/>
    <n v="0.15"/>
    <x v="0"/>
    <x v="18"/>
    <n v="2450"/>
    <n v="514500"/>
    <x v="1"/>
    <n v="10535"/>
    <x v="2"/>
    <x v="2"/>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 cmMXE3TITGSKHVW7Q,AFVIOYI64LWX7ZMVHYEMSMPMGEQA,AE4KGK2WCG6QWH2TOWODVEN4F5OA,AGB3BMFYPRZH26CFIYKTDIA3NGVQ"/>
    <s v="Madhusmita singh,Sandeep Singh,Jay OG,Asim,Vikas malakar,Nitin Verma,Amazon Customer,Subi"/>
    <s v="R1AY8EXPHPWDDR,R24503W0UJGTMU,R27P97SD5T4MUX,R11RMBECT7059U,R3RA6FKE9WX9 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7S7DCJKS"/>
    <s v="IT2M Designer Mouse Pad for Laptop/Computer (9.2 X 7.6 Inches, 12788)"/>
    <x v="144"/>
    <n v="199"/>
    <n v="499"/>
    <n v="0.6"/>
    <x v="1"/>
    <x v="18"/>
    <n v="9998"/>
    <n v="4989002"/>
    <x v="1"/>
    <n v="42991.4"/>
    <x v="13"/>
    <x v="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 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0LM4X3XE"/>
    <s v="Parker Quink Ink Bottle (Black)"/>
    <x v="166"/>
    <n v="90"/>
    <n v="100"/>
    <n v="0.1"/>
    <x v="0"/>
    <x v="18"/>
    <n v="3061"/>
    <n v="306100"/>
    <x v="1"/>
    <n v="13162.3"/>
    <x v="22"/>
    <x v="2"/>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7YNHCW6N"/>
    <s v="Robustrion Smart Trifold Hard Back Flip Stand Case Cover for Apple iPad 10.2 Cover iPad 9th Generation Cover 2021 8th Gen 2020 7th Gen 2019 Generation Case - Black"/>
    <x v="163"/>
    <n v="549"/>
    <n v="2499"/>
    <n v="0.78"/>
    <x v="1"/>
    <x v="18"/>
    <n v="5556"/>
    <n v="13884444"/>
    <x v="1"/>
    <n v="23890.799999999999"/>
    <x v="0"/>
    <x v="0"/>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8Y57TPDM"/>
    <s v="Duracell CR2016 3V Lithium Coin Battery, 5 pcs, 2016 Coin Button Cell Battery, DL2016"/>
    <x v="167"/>
    <n v="116"/>
    <n v="200"/>
    <n v="0.42"/>
    <x v="0"/>
    <x v="18"/>
    <n v="485"/>
    <n v="97000"/>
    <x v="0"/>
    <n v="2085.5"/>
    <x v="2"/>
    <x v="2"/>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x v="63"/>
    <n v="4499"/>
    <n v="5999"/>
    <n v="0.25"/>
    <x v="0"/>
    <x v="18"/>
    <n v="44696"/>
    <n v="268131304"/>
    <x v="1"/>
    <n v="192192.8"/>
    <x v="12"/>
    <x v="7"/>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B3CPQ5PF"/>
    <s v="OnePlus Nord 2T 5G (Jade Fog, 8GB RAM, 128GB Storage)"/>
    <x v="55"/>
    <n v="28999"/>
    <n v="28999"/>
    <n v="0"/>
    <x v="0"/>
    <x v="18"/>
    <n v="17415"/>
    <n v="505017585"/>
    <x v="1"/>
    <n v="74884.5"/>
    <x v="47"/>
    <x v="28"/>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 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x v="55"/>
    <n v="28999"/>
    <n v="28999"/>
    <n v="0"/>
    <x v="0"/>
    <x v="18"/>
    <n v="17415"/>
    <n v="505017585"/>
    <x v="1"/>
    <n v="74884.5"/>
    <x v="47"/>
    <x v="28"/>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 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8J82K4GX"/>
    <s v="Samsung 24-inch(60.46 cm) FHD Monitor, IPS, 75 Hz, Bezel Less Design, AMD FreeSync, Flicker Free, HDMI, D-sub, (LF24T350FHWXXL, Dark Blue Gray)"/>
    <x v="145"/>
    <n v="10099"/>
    <n v="19110"/>
    <n v="0.47"/>
    <x v="0"/>
    <x v="18"/>
    <n v="2623"/>
    <n v="50125530"/>
    <x v="1"/>
    <n v="11278.9"/>
    <x v="14"/>
    <x v="8"/>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x v="124"/>
    <n v="449"/>
    <n v="999"/>
    <n v="0.55000000000000004"/>
    <x v="1"/>
    <x v="18"/>
    <n v="9701"/>
    <n v="9691299"/>
    <x v="1"/>
    <n v="41714.299999999996"/>
    <x v="6"/>
    <x v="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BG62HMDJ"/>
    <s v="Cablet 2.5 Inch SATA USB 3.0 HDD/SSD Portable External Enclosure for 7mm and 9.5mm, Tool-Free Design, Supports UASP Max 6TB"/>
    <x v="168"/>
    <n v="499"/>
    <n v="775"/>
    <n v="0.36"/>
    <x v="0"/>
    <x v="18"/>
    <n v="74"/>
    <n v="57350"/>
    <x v="0"/>
    <n v="318.2"/>
    <x v="5"/>
    <x v="4"/>
    <s v="Ideal Drive Enclosure for Work„Äë- The CABLET 2.5 Inch USB 3.0 Enclosure with durable strip appearance and classic black colour with the advantage of easy to clean. Hold the 2.5‚Äù enclosure in the office, just connect your PC, Desktop, Mobile and other devices, plug and play.|Wide Compatibility Enclosure„Äë- The 2.5‚Äù HDD/SSD Enclosure can support 2.5 inch 7-9.5mm HDD/SSD up to 6TB for any brand hard drive with SATA I/II/III port. Also compatible with Windows, Linux and Mac OS systems, compatible with WD, Seagate, Samsung, PS4, TV, and other devices.|USB3.0 5Gbps Enclosure„Äë- Adopting with USB 3.0 interface and UASP accelerated transmission protocol supported, the 2.5‚Äù HDD/SSD Enclosure can help with the data transfer rate up to 5Gbps, about 20% faster than traditional USB data port, transfers 1G file in 3 seconds, no data delay.|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Äë- Enclosed with a shock-proof sponge pad, enhance the protection of the hard drive effectively and keep it steady."/>
    <s v="AE cmQ2RLIJLZPBV65R74ZXYWBHDA,AEDKV6ZUXIBYYQJBXOHXB3DZLYWQ,AEHWYKP6AINWLLGVCZXRT3GOBT6A,AF2LJJNMXJZHEEWT4GCNWPSLFPIA,AGJ3VD6VNEK 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7P434WJY"/>
    <s v="RC PRINT GI 790 Ink Refill for Canon G1000, G1010, G1100, G2000, G2002, G2010, G2012, G2100, G3000, G3010, G3012, G3100, G4000, G4010"/>
    <x v="169"/>
    <n v="549"/>
    <n v="1999"/>
    <n v="0.73"/>
    <x v="1"/>
    <x v="18"/>
    <n v="1367"/>
    <n v="2732633"/>
    <x v="1"/>
    <n v="5878.0999999999995"/>
    <x v="3"/>
    <x v="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8WKFSN84"/>
    <s v="Wayona Type-C To Type-C 65W/3.25A Nylon BraidedFast Charging Cable Compatible For Laptop, Macbook, Samsung Galaxy M33 M53 M51 S20 Ultra, A71, A53, A51, Ipad Pro 2018 (1M, Grey)"/>
    <x v="7"/>
    <n v="379"/>
    <n v="1099"/>
    <n v="0.66"/>
    <x v="1"/>
    <x v="18"/>
    <n v="2806"/>
    <n v="3083794"/>
    <x v="1"/>
    <n v="12065.8"/>
    <x v="9"/>
    <x v="1"/>
    <s v="‚ö°65W High Speed Charging„Äë: Output power up to 20V 3.25A, which is ensured by high-speed safe charging, and the USB 2.0 supports data transfer speed can reach 40~60MB/S (480Mbps). NOTE: This product DO NOT support video output.|üí™Military grade material„Äë:Strong military fiber, the most flexible, powerful and durable material, makes tensile force increased by 200%. Special Strain Relief design, can bear 10000+ bending test. Premium Aluminum housing makes the cable more durable|üì¢NOTE before purchase„Äë:This is a USB-C to USB-C cable, which means it has the same USB C plug on both ends, please be aware that this is not a USB-C to USB-A cable. Besides, you may need a USB C wall charger to charge your device.|What you get„Äë:We provide this 1meter/3ft Type-C to Type-C Cable and 24/7 customer service, if you have any questions,we will resolve your issue within 24 hours.|Compatibility List„Äë: This USB C to USB C cable compatible with Samsung Galaxy S21 S21+/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8XNL93PL"/>
    <s v="Portronics Ruffpad 15 Re-Writable LCD Screen 38.1 cm (15-inch) Writing Pad for Drawing, Playing, Handwriting Gifts for Kids &amp; Adults (Grey)"/>
    <x v="170"/>
    <n v="1399"/>
    <n v="2999"/>
    <n v="0.53"/>
    <x v="1"/>
    <x v="18"/>
    <n v="3530"/>
    <n v="10586470"/>
    <x v="1"/>
    <n v="15179"/>
    <x v="11"/>
    <x v="6"/>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x v="171"/>
    <n v="699"/>
    <n v="1299"/>
    <n v="0.46"/>
    <x v="0"/>
    <x v="18"/>
    <n v="6183"/>
    <n v="8031717"/>
    <x v="1"/>
    <n v="26586.899999999998"/>
    <x v="10"/>
    <x v="1"/>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746N6WML"/>
    <s v="Parker Vector Camouflage Gift Set - Roller Ball Pen &amp; Parker Logo Keychain (Black Body, Blue Ink), 2 Piece Set"/>
    <x v="106"/>
    <n v="341"/>
    <n v="450"/>
    <n v="0.24"/>
    <x v="0"/>
    <x v="18"/>
    <n v="2493"/>
    <n v="1121850"/>
    <x v="1"/>
    <n v="10719.9"/>
    <x v="13"/>
    <x v="2"/>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222HQKP"/>
    <s v="Orico 2.5&quot;(6.3 cm) USB 3.0 HDD Enclosure Case Cover for SATA SSD HDD | SATA SSD HDD Enclosure High Speed USB 3.0 | Tool Free Installation | Black"/>
    <x v="168"/>
    <n v="657"/>
    <n v="999"/>
    <n v="0.34"/>
    <x v="0"/>
    <x v="18"/>
    <n v="13944"/>
    <n v="13930056"/>
    <x v="1"/>
    <n v="59959.199999999997"/>
    <x v="6"/>
    <x v="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79S811J3"/>
    <s v="Redgear Cosmo 7,1 USB Gaming Wired Over Ear Headphones With Mic With Virtual Surround Sound,50Mm Driver, Rgb Leds &amp; Remote Control(Black)"/>
    <x v="66"/>
    <n v="1990"/>
    <n v="2999"/>
    <n v="0.34"/>
    <x v="0"/>
    <x v="18"/>
    <n v="14237"/>
    <n v="42696763"/>
    <x v="1"/>
    <n v="61219.1"/>
    <x v="11"/>
    <x v="6"/>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1NBX5RSB"/>
    <s v="HP 65W AC Laptops Charger Adapter 4.5mm for HP Pavilion Black (Without Power Cable)"/>
    <x v="30"/>
    <n v="770"/>
    <n v="1547"/>
    <n v="0.5"/>
    <x v="1"/>
    <x v="18"/>
    <n v="2585"/>
    <n v="3998995"/>
    <x v="1"/>
    <n v="11115.5"/>
    <x v="1"/>
    <x v="3"/>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497Z1MQ"/>
    <s v="HP M270 Backlit USB Wired Gaming Mouse with 6 Buttons, 4-Speed Customizable 2400 DPI, Ergonomic Design, Breathing LED Lighting, Metal Scroll Wheel, Lightweighted/3 Years Warranty (7ZZ87AA), Black"/>
    <x v="149"/>
    <n v="599"/>
    <n v="700"/>
    <n v="0.14000000000000001"/>
    <x v="0"/>
    <x v="18"/>
    <n v="2301"/>
    <n v="1610700"/>
    <x v="1"/>
    <n v="9894.2999999999993"/>
    <x v="5"/>
    <x v="4"/>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Windows7 /Windows 8/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 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8498D67S"/>
    <s v="HP K500F Backlit Membrane Wired Gaming Keyboard with Mixed Color Lighting, Metal Panel with Logo Lighting, 26 Anti-Ghosting Keys, and Windows Lock Key/3 Years Warranty(7ZZ97AA)"/>
    <x v="172"/>
    <n v="1149"/>
    <n v="1800"/>
    <n v="0.36"/>
    <x v="0"/>
    <x v="18"/>
    <n v="4723"/>
    <n v="8501400"/>
    <x v="1"/>
    <n v="20308.899999999998"/>
    <x v="3"/>
    <x v="3"/>
    <s v="Full-sized Membrane Keyboard. Compatibility:Windows 7/Windows 8/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8498H13H"/>
    <s v="HP GK320 Wired Full Size RGB Backlight Mechanical Gaming Keyboard, 4 LED Indicators, Mechanical Switches, Double Injection Key Caps, and Windows Lock Key(4QN01AA)"/>
    <x v="172"/>
    <n v="1519"/>
    <n v="3499"/>
    <n v="0.56999999999999995"/>
    <x v="1"/>
    <x v="18"/>
    <n v="408"/>
    <n v="1427592"/>
    <x v="0"/>
    <n v="1754.3999999999999"/>
    <x v="7"/>
    <x v="5"/>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25LQQPC"/>
    <s v="Crucial P3 500GB PCIe 3.0 3D NAND NVMe M.2 SSD, up to 3500MB/s - CT500P3SSD8"/>
    <x v="173"/>
    <n v="3307"/>
    <n v="6100"/>
    <n v="0.46"/>
    <x v="0"/>
    <x v="18"/>
    <n v="2515"/>
    <n v="15341500"/>
    <x v="1"/>
    <n v="10814.5"/>
    <x v="79"/>
    <x v="23"/>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QMRHWJD"/>
    <s v="SWAPKART Portable Flexible Adjustable Eye Protection USB LED Desk Light Table Lamp for Reading, Working on PC, Laptop, Power Bank, Bedroom ( Multicolour )"/>
    <x v="35"/>
    <n v="298"/>
    <n v="999"/>
    <n v="0.7"/>
    <x v="1"/>
    <x v="18"/>
    <n v="1552"/>
    <n v="1550448"/>
    <x v="1"/>
    <n v="6673.5999999999995"/>
    <x v="6"/>
    <x v="4"/>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8JDNZJ8"/>
    <s v="Havells Instanio 3-Litre Instant Geyser (White/Blue)"/>
    <x v="21"/>
    <n v="3600"/>
    <n v="6190"/>
    <n v="0.42"/>
    <x v="0"/>
    <x v="18"/>
    <n v="11924"/>
    <n v="73809560"/>
    <x v="1"/>
    <n v="51273.2"/>
    <x v="79"/>
    <x v="23"/>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08QTK47Q"/>
    <s v="Philips GC1905 1440-Watt Steam Iron with Spray (Blue)"/>
    <x v="40"/>
    <n v="1614"/>
    <n v="1745"/>
    <n v="0.08"/>
    <x v="0"/>
    <x v="18"/>
    <n v="37974"/>
    <n v="66264630"/>
    <x v="1"/>
    <n v="163288.19999999998"/>
    <x v="8"/>
    <x v="3"/>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7GMFY9QM"/>
    <s v="SOFLIN Egg Boiler Electric Automatic Off 7 Egg Poacher for Steaming, Cooking, Boiling and Frying (400 Watts, Blue)"/>
    <x v="112"/>
    <n v="379"/>
    <n v="999"/>
    <n v="0.62"/>
    <x v="1"/>
    <x v="18"/>
    <n v="3096"/>
    <n v="3092904"/>
    <x v="1"/>
    <n v="13312.8"/>
    <x v="6"/>
    <x v="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1EY310UM"/>
    <s v="Philips GC181 Heavy Weight 1000-Watt Dry Iron, Pack of 1"/>
    <x v="41"/>
    <n v="1321"/>
    <n v="1545"/>
    <n v="0.14000000000000001"/>
    <x v="0"/>
    <x v="18"/>
    <n v="15453"/>
    <n v="23874885"/>
    <x v="1"/>
    <n v="66447.899999999994"/>
    <x v="1"/>
    <x v="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 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BPBXNQQT"/>
    <s v="Room Heater Warmer Wall-Outlet 400 Watts Electric Handy Room Heater (Room Heaters Home for Bedroom, Reading Books, Work, bathrooms, Rooms, Offices, Home Offices,2022"/>
    <x v="15"/>
    <n v="799"/>
    <n v="1989"/>
    <n v="0.6"/>
    <x v="1"/>
    <x v="18"/>
    <n v="70"/>
    <n v="139230"/>
    <x v="0"/>
    <n v="301"/>
    <x v="3"/>
    <x v="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83P71WKK"/>
    <s v="HealthSense Weight Machine for Kitchen, Kitchen Food Weighing Scale for Health, Fitness, Home Baking &amp; Cooking with Hanging Design, Touch Button, Tare Function &amp; 1 Year Warranty ‚Äì Chef-Mate KS 40"/>
    <x v="174"/>
    <n v="799"/>
    <n v="1500"/>
    <n v="0.47"/>
    <x v="0"/>
    <x v="18"/>
    <n v="9695"/>
    <n v="14542500"/>
    <x v="1"/>
    <n v="41688.5"/>
    <x v="1"/>
    <x v="3"/>
    <s v="Precise Measurements: Built with high precision sensors to quickly deliver accurate results and ensure your healthy recipe is deliciously perfect. Measures in grams/ml/lb:oz/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 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VKWGZD7"/>
    <s v="AGARO Supreme High Pressure Washer, 1800 Watts, 120 Bars, 6.5L/Min Flow Rate, 8 Meters Outlet Hose, Portable, for Car,Bike and Home Cleaning Purpose, Black and Orange"/>
    <x v="134"/>
    <n v="4789"/>
    <n v="8990"/>
    <n v="0.47"/>
    <x v="0"/>
    <x v="18"/>
    <n v="1017"/>
    <n v="9142830"/>
    <x v="1"/>
    <n v="4373.0999999999995"/>
    <x v="27"/>
    <x v="16"/>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B25DJ352"/>
    <s v="GILTON Egg Boiler Electric Automatic Off 7 Egg Poacher for Steaming, Cooking Also Boiling and Frying, Multi Color"/>
    <x v="112"/>
    <n v="353"/>
    <n v="1199"/>
    <n v="0.71"/>
    <x v="1"/>
    <x v="18"/>
    <n v="629"/>
    <n v="754171"/>
    <x v="0"/>
    <n v="2704.7"/>
    <x v="9"/>
    <x v="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x v="48"/>
    <n v="1099"/>
    <n v="1899"/>
    <n v="0.42"/>
    <x v="0"/>
    <x v="18"/>
    <n v="15276"/>
    <n v="29009124"/>
    <x v="1"/>
    <n v="65686.8"/>
    <x v="3"/>
    <x v="3"/>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MTLG4TP"/>
    <s v="SAIELLIN Electric Lint Remover for Clothes Fabric Shaver Lint Shaver for Woolen Clothes Blanket Jackets Stainless Steel Blades, Clothes and Furniture Lint Roller for Fabrics Portable Lint Shavers (White Orange)"/>
    <x v="10"/>
    <n v="453"/>
    <n v="999"/>
    <n v="0.55000000000000004"/>
    <x v="1"/>
    <x v="18"/>
    <n v="610"/>
    <n v="609390"/>
    <x v="0"/>
    <n v="2623"/>
    <x v="6"/>
    <x v="4"/>
    <s v="Lint Remover for Clothes and bubble remover for clothes with a powerful motor (5W Rated Power) to work at high speed.|Elegant &amp; Ergonomic Design„ÄëErgonomic design, the pilling remover for clothes has an easy-grip handle which offers users a comfortable experience.|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8Y5QJXSR"/>
    <s v="atomberg Renesa 1200mm BLDC Motor with Remote 3 Blade Energy Saving Ceiling Fan (Matt Black)"/>
    <x v="88"/>
    <n v="3569"/>
    <n v="5190"/>
    <n v="0.31"/>
    <x v="0"/>
    <x v="18"/>
    <n v="28629"/>
    <n v="148584510"/>
    <x v="1"/>
    <n v="123104.7"/>
    <x v="41"/>
    <x v="1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 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811VCGL5"/>
    <s v="Mi Air Purifier 3 with True HEPA Filter, removes air pollutants, smoke, odor, bacteria &amp; viruses with 99.97% efficiency, coverage area up to 484 sq. ft., WiFi &amp; Voice control - Alexa/GA (white)"/>
    <x v="131"/>
    <n v="9970"/>
    <n v="12999"/>
    <n v="0.23"/>
    <x v="0"/>
    <x v="18"/>
    <n v="4049"/>
    <n v="52632951"/>
    <x v="1"/>
    <n v="17410.7"/>
    <x v="75"/>
    <x v="38"/>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1LYU3BZF"/>
    <s v="Havells Ambrose 1200mm Ceiling Fan (Gold Mist Wood)"/>
    <x v="88"/>
    <n v="2199"/>
    <n v="3190"/>
    <n v="0.31"/>
    <x v="0"/>
    <x v="18"/>
    <n v="9650"/>
    <n v="30783500"/>
    <x v="1"/>
    <n v="41495"/>
    <x v="21"/>
    <x v="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 cm9HiuvRL._SX300_SY300_QL70_FMwebp_.jpg"/>
    <s v="https://www.amazon.in/Havells-Ambrose-1200mm-Ceiling-Gold/dp/B01LYU3BZF/ref=sr_1_187?qid=1672923600&amp;s=kitchen&amp;sr=1-187"/>
  </r>
  <r>
    <s v="B08TTRVWKY"/>
    <s v="MILTON Smart Egg Boiler 360-Watts (Transparent and Silver Grey), Boil Up to 7 Eggs"/>
    <x v="112"/>
    <n v="1099"/>
    <n v="1899"/>
    <n v="0.42"/>
    <x v="0"/>
    <x v="18"/>
    <n v="1811"/>
    <n v="3439089"/>
    <x v="1"/>
    <n v="7787.2999999999993"/>
    <x v="3"/>
    <x v="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 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08LN8KDM"/>
    <s v="Philips GC1920/28 1440-Watt Non-Stick Soleplate Steam Iron"/>
    <x v="40"/>
    <n v="1849"/>
    <n v="2095"/>
    <n v="0.12"/>
    <x v="0"/>
    <x v="18"/>
    <n v="7681"/>
    <n v="16091695"/>
    <x v="1"/>
    <n v="33028.299999999996"/>
    <x v="4"/>
    <x v="0"/>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99Z83VRC"/>
    <s v="Wipro Vesta Electric Egg Boiler, 360 Watts, 3 Boiling Modes, Stainless Steel Body and Heating Plate, Boils up to 7 Eggs at a time, Automatic Shut Down, White, Standard (VB021070)"/>
    <x v="112"/>
    <n v="1052"/>
    <n v="1790"/>
    <n v="0.41"/>
    <x v="0"/>
    <x v="18"/>
    <n v="1404"/>
    <n v="2513160"/>
    <x v="1"/>
    <n v="6037.2"/>
    <x v="8"/>
    <x v="3"/>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x v="9"/>
    <n v="6499"/>
    <n v="8995"/>
    <n v="0.28000000000000003"/>
    <x v="0"/>
    <x v="18"/>
    <n v="2810"/>
    <n v="25275950"/>
    <x v="1"/>
    <n v="12083"/>
    <x v="27"/>
    <x v="16"/>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 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8S7V8YTN"/>
    <s v="Lifelong 2-in1 Egg Boiler and Poacher 500-Watt (Transparent and Silver Grey), Boil 8 eggs, Poach 4 eggs, Easy to clean| 3 Boiling Modes, Stainless Steel Body and Heating Plate, Automatic Turn-Off"/>
    <x v="112"/>
    <n v="1199"/>
    <n v="3500"/>
    <n v="0.66"/>
    <x v="1"/>
    <x v="18"/>
    <n v="1802"/>
    <n v="6307000"/>
    <x v="1"/>
    <n v="7748.5999999999995"/>
    <x v="7"/>
    <x v="9"/>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1KCSGBU2"/>
    <s v="Philips Air Purifier Ac2887/20,Vitashield Intelligent Purification,Long Hepa Filter Life Upto 17000 Hours,Removes 99.9% Airborne Viruses &amp; Bacteria,99.97% Airborne Pollutants,Ideal For Master Bedroom"/>
    <x v="131"/>
    <n v="14499"/>
    <n v="23559"/>
    <n v="0.38"/>
    <x v="0"/>
    <x v="18"/>
    <n v="2026"/>
    <n v="47730534"/>
    <x v="1"/>
    <n v="8711.7999999999993"/>
    <x v="106"/>
    <x v="69"/>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x v="50"/>
    <n v="950"/>
    <n v="1599"/>
    <n v="0.41"/>
    <x v="0"/>
    <x v="18"/>
    <n v="5911"/>
    <n v="9451689"/>
    <x v="1"/>
    <n v="25417.3"/>
    <x v="1"/>
    <x v="3"/>
    <s v="Crafted with care|It is designed keeping your choice and requirement in mind|Hassle-free usage"/>
    <s v="AHAAD3NPHK6M6MFXLOIIVQSQQBGA,AF3VI65IPCL746N6XDAW4FYVH7CA,AGG2SNNR26KGUIFF6ZH32A3WZ2AQ,AEOHEAX7 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86X18Q71"/>
    <s v="Usha Janome Dream Stitch Automatic Zig-Zag Electric Sewing Machine with 14 Stitch Function (White and Blue) with Free Sewing KIT Worth RS 500"/>
    <x v="8"/>
    <n v="9799"/>
    <n v="12150"/>
    <n v="0.19"/>
    <x v="0"/>
    <x v="18"/>
    <n v="13251"/>
    <n v="160999650"/>
    <x v="1"/>
    <n v="56979.299999999996"/>
    <x v="107"/>
    <x v="64"/>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8H6CZSHT"/>
    <s v="Philips EasySpeed Plus Steam Iron GC2145/20-2200W, Quick Heat Up with up to 30 g/min steam, 110 g steam Boost, Scratch Resistant Ceramic Soleplate, Vertical steam &amp; Drip-Stop"/>
    <x v="40"/>
    <n v="2903"/>
    <n v="3295"/>
    <n v="0.12"/>
    <x v="0"/>
    <x v="18"/>
    <n v="2299"/>
    <n v="7575205"/>
    <x v="1"/>
    <n v="9885.6999999999989"/>
    <x v="37"/>
    <x v="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1M265AAK"/>
    <s v="Morphy Richards Aristo 2000 Watts PTC Room Heater (White)"/>
    <x v="15"/>
    <n v="3711"/>
    <n v="4495"/>
    <n v="0.17"/>
    <x v="0"/>
    <x v="18"/>
    <n v="356"/>
    <n v="1600220"/>
    <x v="0"/>
    <n v="1530.8"/>
    <x v="36"/>
    <x v="1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8H6B3G96"/>
    <s v="Philips EasySpeed Plus Steam Iron GC2147/30-2400W, Quick Heat up with up to 30 g/min steam, 150g steam Boost, Scratch Resistant Ceramic Soleplate, Vertical steam, Drip-Stop"/>
    <x v="40"/>
    <n v="3349"/>
    <n v="3995"/>
    <n v="0.16"/>
    <x v="0"/>
    <x v="18"/>
    <n v="1954"/>
    <n v="7806230"/>
    <x v="1"/>
    <n v="8402.1999999999989"/>
    <x v="15"/>
    <x v="9"/>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 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XRBJ94N"/>
    <s v="iBELL SM1301 3-in-1 Sandwich Maker with Detachable Plates for Toast/Waffle/Grill , 750 Watt (Black)"/>
    <x v="87"/>
    <n v="2092"/>
    <n v="4600"/>
    <n v="0.55000000000000004"/>
    <x v="1"/>
    <x v="18"/>
    <n v="562"/>
    <n v="2585200"/>
    <x v="0"/>
    <n v="2416.6"/>
    <x v="30"/>
    <x v="14"/>
    <s v="MULTIPURPOSE: Different Sandwich Plates for Toast/Grill/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BCYQY9X5"/>
    <s v="Livpure Glo Star RO+UV+UF+Mineraliser - 7 L Storage Tank, 15 LPH Water Purifier for Home, Black"/>
    <x v="39"/>
    <n v="8499"/>
    <n v="16490"/>
    <n v="0.48"/>
    <x v="0"/>
    <x v="18"/>
    <n v="97"/>
    <n v="1599530"/>
    <x v="0"/>
    <n v="417.09999999999997"/>
    <x v="108"/>
    <x v="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x v="41"/>
    <n v="949"/>
    <n v="975"/>
    <n v="0.03"/>
    <x v="0"/>
    <x v="18"/>
    <n v="7223"/>
    <n v="7042425"/>
    <x v="1"/>
    <n v="31058.899999999998"/>
    <x v="6"/>
    <x v="4"/>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ZHYNTM1"/>
    <s v="Havells Festiva 1200mm Dust Resistant Ceiling Fan (Gold Mist)"/>
    <x v="88"/>
    <n v="2899"/>
    <n v="4005"/>
    <n v="0.28000000000000003"/>
    <x v="0"/>
    <x v="18"/>
    <n v="7140"/>
    <n v="28595700"/>
    <x v="1"/>
    <n v="30702"/>
    <x v="20"/>
    <x v="1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 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NS5TKPN"/>
    <s v="LG 1.5 Ton 5 Star AI DUAL Inverter Split AC (Copper, Super Convertible 6-in-1 Cooling, HD Filter with Anti-Virus Protection, 2022 Model, PS-Q19YNZE, White)"/>
    <x v="175"/>
    <n v="42990"/>
    <n v="75990"/>
    <n v="0.43"/>
    <x v="0"/>
    <x v="18"/>
    <n v="3231"/>
    <n v="245523690"/>
    <x v="1"/>
    <n v="13893.3"/>
    <x v="109"/>
    <x v="75"/>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8K36NZSV"/>
    <s v="KONVIO NEER 10 Inch Spun Filter (PP SPUN) Cartridge Compatible for 10 Inch Pre-Filter Housing of Water Purifier | Pack of 4 Spun"/>
    <x v="5"/>
    <n v="499"/>
    <n v="999"/>
    <n v="0.5"/>
    <x v="1"/>
    <x v="18"/>
    <n v="1436"/>
    <n v="1434564"/>
    <x v="1"/>
    <n v="6174.8"/>
    <x v="6"/>
    <x v="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8JKPVDKL"/>
    <s v="INKULTURE Stainless_Steel Measuring Cups &amp; Spoon Combo for Dry or Liquid/Kitchen Gadgets for Cooking &amp; Baking Cakes/Measuring Cup Set Combo with Handles (Set of 4 Cups &amp; 4 Spoons)"/>
    <x v="135"/>
    <n v="279"/>
    <n v="699"/>
    <n v="0.6"/>
    <x v="1"/>
    <x v="18"/>
    <n v="2326"/>
    <n v="1625874"/>
    <x v="1"/>
    <n v="10001.799999999999"/>
    <x v="5"/>
    <x v="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 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7LDN9Q2P"/>
    <s v="Havells D'zire 1000 watt Dry Iron With American Heritage Sole Plate, Aerodynamic Design, Easy Grip Temperature Knob &amp; 2 years Warranty. (Mint)"/>
    <x v="41"/>
    <n v="889"/>
    <n v="1295"/>
    <n v="0.31"/>
    <x v="0"/>
    <x v="18"/>
    <n v="6400"/>
    <n v="8288000"/>
    <x v="1"/>
    <n v="27520"/>
    <x v="10"/>
    <x v="1"/>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78WB1VWJ"/>
    <s v="Usha EI 3710 Heavy Weight 1000-Watt Dry Iron with Golden American Heritage Soleplate, 1.75 Kg(White)"/>
    <x v="41"/>
    <n v="1110"/>
    <n v="1599"/>
    <n v="0.31"/>
    <x v="0"/>
    <x v="18"/>
    <n v="4022"/>
    <n v="6431178"/>
    <x v="1"/>
    <n v="17294.599999999999"/>
    <x v="1"/>
    <x v="3"/>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9W9V2PXG"/>
    <s v="Themisto TH-WS20 Digital Kitchen Weighing Scale Stainless Steel (5Kg)"/>
    <x v="48"/>
    <n v="759"/>
    <n v="1999"/>
    <n v="0.62"/>
    <x v="1"/>
    <x v="18"/>
    <n v="532"/>
    <n v="1063468"/>
    <x v="0"/>
    <n v="2287.6"/>
    <x v="3"/>
    <x v="3"/>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rubble can stay in between where it‚Äôs slightly difficult to clean with cloth ( will have to use some kind of small brush).Overall my recommendation is to blindly go for it and is really worth the price. Durability is yet to proven which only time/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B3TBY2YX"/>
    <s v="AGARO Royal Double Layered Kettle, 1.5 Litres, Double Layered Cool Touch , Dry Boiling Protection, Black"/>
    <x v="68"/>
    <n v="1260"/>
    <n v="2299"/>
    <n v="0.45"/>
    <x v="0"/>
    <x v="18"/>
    <n v="55"/>
    <n v="126445"/>
    <x v="0"/>
    <n v="236.5"/>
    <x v="25"/>
    <x v="0"/>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9P182Z2H"/>
    <s v="AGARO Glory Cool Mist Ultrasonic Humidifier, 4.5Litres, For Large Area, Room, Home, Office, Adjustable Mist Output, Ceramic Ball Filter, Ultra Quiet, 360¬∞ Rotatable Nozzle, Auto Shut Off, Grey"/>
    <x v="42"/>
    <n v="3290"/>
    <n v="5799"/>
    <n v="0.43"/>
    <x v="0"/>
    <x v="18"/>
    <n v="168"/>
    <n v="974232"/>
    <x v="0"/>
    <n v="722.4"/>
    <x v="49"/>
    <x v="7"/>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 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7FJNNZCJ"/>
    <s v="V-Guard Zenora RO+UF+MB Water Purifier | Suitable for water with TDS up to 2000 ppm | 8 Stage Purification with World-class RO Membrane and Advanced UF Membrane | Free PAN India Installation &amp; 1-Year Comprehensive Warranty | 7 Litre, Black"/>
    <x v="39"/>
    <n v="8699"/>
    <n v="13049"/>
    <n v="0.33"/>
    <x v="0"/>
    <x v="18"/>
    <n v="5891"/>
    <n v="76871659"/>
    <x v="1"/>
    <n v="25331.3"/>
    <x v="93"/>
    <x v="2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NNZ1GF7"/>
    <s v="Lint Remover For Clothes With 1 Year Warranty Fabric Shaver Lint Shaver for Woolen Clothes Blanket Jackets Stainless Steel Blades,Bedding, Clothes and Furniture Best Remover for Fabrics Portable Lint Shavers (White Orange)"/>
    <x v="10"/>
    <n v="445"/>
    <n v="999"/>
    <n v="0.55000000000000004"/>
    <x v="1"/>
    <x v="18"/>
    <n v="229"/>
    <n v="228771"/>
    <x v="0"/>
    <n v="984.69999999999993"/>
    <x v="6"/>
    <x v="4"/>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977CGNJJ"/>
    <s v="AGARO Royal Stand 1000W Mixer with 5L SS Bowl and 8 Speed Setting, Includes Whisking Cone, Mixing Beater &amp; Dough Hook, and Splash Guard, 2 Years Warranty, (Black), Medium (33554)"/>
    <x v="176"/>
    <n v="5999"/>
    <n v="11495"/>
    <n v="0.48"/>
    <x v="0"/>
    <x v="18"/>
    <n v="534"/>
    <n v="6138330"/>
    <x v="0"/>
    <n v="2296.1999999999998"/>
    <x v="52"/>
    <x v="59"/>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 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7F6GXNPB"/>
    <s v="Eureka Forbes Euroclean Paper Vacuum Cleaner Dust Bags for Excel, Ace, 300, Jet Models - Set of 10"/>
    <x v="177"/>
    <n v="253"/>
    <n v="500"/>
    <n v="0.49"/>
    <x v="0"/>
    <x v="18"/>
    <n v="2664"/>
    <n v="1332000"/>
    <x v="1"/>
    <n v="11455.199999999999"/>
    <x v="13"/>
    <x v="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76VQS87V"/>
    <s v="Syska SDI-07 1000 W Stellar with Golden American Heritage Soleplate Dry Iron (Blue)"/>
    <x v="41"/>
    <n v="457"/>
    <n v="799"/>
    <n v="0.43"/>
    <x v="0"/>
    <x v="18"/>
    <n v="1868"/>
    <n v="1492532"/>
    <x v="1"/>
    <n v="8032.4"/>
    <x v="5"/>
    <x v="4"/>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1486F4G6"/>
    <s v="Borosil Jumbo 1000-Watt Grill Sandwich Maker (Black)"/>
    <x v="87"/>
    <n v="2863"/>
    <n v="3690"/>
    <n v="0.22"/>
    <x v="0"/>
    <x v="18"/>
    <n v="6987"/>
    <n v="25782030"/>
    <x v="1"/>
    <n v="30044.1"/>
    <x v="42"/>
    <x v="9"/>
    <s v="Brand-Borosil, Specification √¢‚Ç¨‚Äú 23V ~ 5Hz;1 W Power for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B3D39RKV"/>
    <s v="OnePlus Nord 2T 5G (Jade Fog, 12GB RAM, 256GB Storage)"/>
    <x v="55"/>
    <n v="33999"/>
    <n v="33999"/>
    <n v="0"/>
    <x v="0"/>
    <x v="18"/>
    <n v="17415"/>
    <n v="592092585"/>
    <x v="1"/>
    <n v="74884.5"/>
    <x v="110"/>
    <x v="76"/>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 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BQ947H3"/>
    <s v="LIRAMARK Webcam Cover Slide, Ultra Thin Laptop Camera Cover Slide Blocker for Computer MacBook Pro iMac PC Tablet (Pack of 3)"/>
    <x v="164"/>
    <n v="149"/>
    <n v="149"/>
    <n v="0"/>
    <x v="0"/>
    <x v="18"/>
    <n v="10833"/>
    <n v="1614117"/>
    <x v="1"/>
    <n v="46581.9"/>
    <x v="22"/>
    <x v="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experiment(s)/experience(s)/perspective(s) for specific product(s) acquired/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7K cmR8D6"/>
    <s v="Classmate Octane Neon- Blue Gel Pens(Pack of 5)|Smooth Writing Pen|Attractive body colour for Boys &amp; Girls|Waterproof ink for smudge free writing|Preferred by Students for Exam|Study at home essential"/>
    <x v="156"/>
    <n v="50"/>
    <n v="50"/>
    <n v="0"/>
    <x v="0"/>
    <x v="18"/>
    <n v="5792"/>
    <n v="289600"/>
    <x v="1"/>
    <n v="24905.599999999999"/>
    <x v="22"/>
    <x v="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 cmR8D6/ref=sr_1_35?qid=1672902996&amp;s=computers&amp;sr=1-35"/>
  </r>
  <r>
    <s v="B00LM4X0KU"/>
    <s v="Parker Quink Ink Bottle, Blue"/>
    <x v="166"/>
    <n v="100"/>
    <n v="100"/>
    <n v="0"/>
    <x v="0"/>
    <x v="18"/>
    <n v="3095"/>
    <n v="309500"/>
    <x v="1"/>
    <n v="13308.5"/>
    <x v="22"/>
    <x v="2"/>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95X38CJS"/>
    <s v="BRUSTRO Copytinta Coloured Craft Paper A4 Size 80 GSM Mixed Bright Colour 40 Sheets Pack (10 cols X 4 Sheets) Double Side Color for Office Printing, Art and Craft."/>
    <x v="178"/>
    <n v="99"/>
    <n v="99"/>
    <n v="0"/>
    <x v="0"/>
    <x v="18"/>
    <n v="388"/>
    <n v="38412"/>
    <x v="0"/>
    <n v="1668.3999999999999"/>
    <x v="22"/>
    <x v="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 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 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0VA7YYUO"/>
    <s v="Apsara Platinum Pencils Value Pack - Pack of 20"/>
    <x v="179"/>
    <n v="99"/>
    <n v="99"/>
    <n v="0"/>
    <x v="0"/>
    <x v="18"/>
    <n v="5036"/>
    <n v="498564"/>
    <x v="1"/>
    <n v="21654.799999999999"/>
    <x v="22"/>
    <x v="2"/>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0DJ5N9VK"/>
    <s v="Faber-Castell Connector Pen Set - Pack of 25 (Assorted)"/>
    <x v="180"/>
    <n v="150"/>
    <n v="150"/>
    <n v="0"/>
    <x v="0"/>
    <x v="18"/>
    <n v="15867"/>
    <n v="2380050"/>
    <x v="1"/>
    <n v="68228.099999999991"/>
    <x v="22"/>
    <x v="2"/>
    <s v="Simply draw and color or clip these pens together to construct interesting models|Contains 40% more ink and lasts longer|Child safe-food-grade ink"/>
    <s v="AE5D3EMPETKIA4VU4SZU5UIHXKQA,AFF76KWK cmR6GNPUXKEBO3N5YTZA,AEXM7ZELXVFNAKRTVDJ5RAK42KRQ,AHYHKNM6SBOIEHGTSR3YR4QMEZMQ,AHYDPSGRW6OTHG2H7LYZVV6SHZ4Q,AGQQ5W4LCISBHXT54SYYCIS75C2Q,AGLAQV6LP4AXJ 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073QGKAS"/>
    <s v="Bajaj ATX 4 750-Watt Pop-up Toaster (White)"/>
    <x v="153"/>
    <n v="1499"/>
    <n v="1499"/>
    <n v="0"/>
    <x v="0"/>
    <x v="18"/>
    <n v="9331"/>
    <n v="13987169"/>
    <x v="1"/>
    <n v="40123.299999999996"/>
    <x v="1"/>
    <x v="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B4SJKRDF"/>
    <s v="Kitchenwell Multipurpose Portable Electronic Digital Weighing Scale Weight Machine | Weight Machine | 10 Kg"/>
    <x v="174"/>
    <n v="239"/>
    <n v="239"/>
    <n v="0"/>
    <x v="0"/>
    <x v="18"/>
    <n v="7"/>
    <n v="1673"/>
    <x v="0"/>
    <n v="30.099999999999998"/>
    <x v="2"/>
    <x v="2"/>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 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12ELCYUG"/>
    <s v="Preethi MGA-502 0.4-Litre Grind and Store Jar (White), stainless steel, Set of 1"/>
    <x v="181"/>
    <n v="635"/>
    <n v="635"/>
    <n v="0"/>
    <x v="0"/>
    <x v="18"/>
    <n v="4570"/>
    <n v="2901950"/>
    <x v="1"/>
    <n v="19651"/>
    <x v="5"/>
    <x v="4"/>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KSMBL2H"/>
    <s v="AmazonBasics Flexible Premium HDMI Cable (Black, 4K@60Hz, 18Gbps), 3-Foot"/>
    <x v="44"/>
    <n v="219"/>
    <n v="700"/>
    <n v="0.69"/>
    <x v="1"/>
    <x v="19"/>
    <n v="426973"/>
    <n v="298881100"/>
    <x v="1"/>
    <n v="1878681.2000000002"/>
    <x v="5"/>
    <x v="4"/>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3342NKJ"/>
    <s v="MI Braided USB Type-C Cable for Charging Adapter (Red)"/>
    <x v="7"/>
    <n v="349"/>
    <n v="399"/>
    <n v="0.13"/>
    <x v="0"/>
    <x v="19"/>
    <n v="18757"/>
    <n v="7484043"/>
    <x v="1"/>
    <n v="82530.8"/>
    <x v="2"/>
    <x v="2"/>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9W5XR9RT"/>
    <s v="Duracell USB C To Lightning Apple Certified (Mfi) Braided Sync &amp; Charge Cable For Iphone, Ipad And Ipod.Fast Charging Lightning Cable, 3.9 Feet (1.2M) - Black"/>
    <x v="7"/>
    <n v="970"/>
    <n v="1999"/>
    <n v="0.51"/>
    <x v="1"/>
    <x v="19"/>
    <n v="184"/>
    <n v="367816"/>
    <x v="0"/>
    <n v="809.6"/>
    <x v="3"/>
    <x v="3"/>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 cm4,R10SL1Q7F6CHBK,R1CBYX6RCGU739,R3PGNXSPA35NB3"/>
    <s v="Very good product.,Using as a spare cable in car,Sturdy, Durable,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XLCFSSN"/>
    <s v="Amazonbasics Nylon Braided USB-C To Lightning Cable,Fast Charging Mfi Certified Smartphone, Iphone Charger (6-Foot, Dark Grey)"/>
    <x v="7"/>
    <n v="899"/>
    <n v="1900"/>
    <n v="0.53"/>
    <x v="1"/>
    <x v="19"/>
    <n v="13552"/>
    <n v="25748800"/>
    <x v="1"/>
    <n v="59628.800000000003"/>
    <x v="3"/>
    <x v="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Laptop Ports. Works Only With Type-C Adapters And Laptop Ports. Please Check The Port Of Your Adapter Before Buying The Cable.|Connector Type: USB Type-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Basics cable which is miles better and apple MiFi certified,"/>
    <s v="https://m.media-amazon.com/images/I/3183iGEWksL._SX300_SY300_QL70_FMwebp_.jpg"/>
    <s v="https://www.amazon.in/AmazonBasics-Apple-Certified-Lightning-Charging/dp/B07XLCFSSN/ref=sr_1_40?qid=1672909125&amp;s=electronics&amp;sr=1-40"/>
  </r>
  <r>
    <s v="B014I8SSD0"/>
    <s v="AmazonBasics High-Speed HDMI Cable, 6 Feet - Supports Ethernet, 3D, 4K video,Black"/>
    <x v="44"/>
    <n v="309"/>
    <n v="475"/>
    <n v="0.35"/>
    <x v="0"/>
    <x v="19"/>
    <n v="426973"/>
    <n v="202812175"/>
    <x v="1"/>
    <n v="1878681.2000000002"/>
    <x v="13"/>
    <x v="2"/>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7P681N66"/>
    <s v="TP-Link AC600 600 Mbps WiFi Wireless Network USB Adapter for Desktop PC with 2.4GHz/5GHz High Gain Dual Band 5dBi Antenna WiFi, Supports Windows 11/10/8.1/8/7/XP, Mac OS 10.15 and earlier (Archer T2U Plus)"/>
    <x v="17"/>
    <n v="1199"/>
    <n v="2199"/>
    <n v="0.45"/>
    <x v="0"/>
    <x v="19"/>
    <n v="24780"/>
    <n v="54491220"/>
    <x v="1"/>
    <n v="109032.00000000001"/>
    <x v="4"/>
    <x v="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14I8SX4Y"/>
    <s v="AmazonBasics High-Speed HDMI Cable, 6 Feet (2-Pack),Black"/>
    <x v="44"/>
    <n v="309"/>
    <n v="1400"/>
    <n v="0.78"/>
    <x v="1"/>
    <x v="19"/>
    <n v="426973"/>
    <n v="597762200"/>
    <x v="1"/>
    <n v="1878681.2000000002"/>
    <x v="1"/>
    <x v="1"/>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74H97TJ"/>
    <s v="Boat A 350 Type-C Cable for Smartphone, Charging Adapter (1.5m, Carbon Black)"/>
    <x v="7"/>
    <n v="299"/>
    <n v="799"/>
    <n v="0.63"/>
    <x v="1"/>
    <x v="19"/>
    <n v="28791"/>
    <n v="23004009"/>
    <x v="1"/>
    <n v="126680.40000000001"/>
    <x v="5"/>
    <x v="4"/>
    <s v="A 350 Offers Universal Compatibility With Smartphones, Tablets, Pc Peripherals, Bluetooth Speakers, Power Banks And All Other Devices With Type-C Port|It Supports 3A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84MZXJNK"/>
    <s v="Belkin Apple Certified Lightning To Type-C Cable, Tough Unbreakable BraidedFast Charging For Iphone, Ipad, Air Pods, 3.3 Feet (1 Meters)    White"/>
    <x v="7"/>
    <n v="1599"/>
    <n v="1999"/>
    <n v="0.2"/>
    <x v="0"/>
    <x v="19"/>
    <n v="1951"/>
    <n v="3900049"/>
    <x v="1"/>
    <n v="8584.4000000000015"/>
    <x v="3"/>
    <x v="3"/>
    <s v="Charges USB-Pd Enabled Iphones/Ipads From Zero To 50% When Paired With 18W Or Higher USB-C Charger"/>
    <s v="AE2JTMRKTUOIVIZWS2WDGTMNTU4Q,AF4QXCB32VC2DVE7O3DGFNQVFFNQ,AGAFYHMPFGVPR3MOS4QAZLAWPW3A,AGNNWLEF6V57TKIFJM7SWHNFAIQQ,AFVIPOPKMOCVCX3 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Fast Charging Support.."/>
    <s v="https://m.media-amazon.com/images/W/WEBP_402378-T2/images/I/31fQdrBOMvL._SY445_SX342_QL70_FMwebp_.jpg"/>
    <s v="https://www.amazon.in/Belkin-Lightning-Unbreakable-Braided-Charging/dp/B084MZXJNK/ref=sr_1_134?qid=1672909130&amp;s=electronics&amp;sr=1-134"/>
  </r>
  <r>
    <s v="B01D5H8LDM"/>
    <s v="AmazonBasics 3.5mm to 2-Male RCA Adapter Cable For Tablet, Smartphone (Black, 15 feet)"/>
    <x v="140"/>
    <n v="489"/>
    <n v="1200"/>
    <n v="0.59"/>
    <x v="1"/>
    <x v="19"/>
    <n v="69538"/>
    <n v="83445600"/>
    <x v="1"/>
    <n v="305967.2"/>
    <x v="10"/>
    <x v="1"/>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859M539M"/>
    <s v="TP-LINK AC1300 Archer T3U Plus High Gain USB 3.0 WiFi Dongle, Wireless Dual Band MU-MIMO WiFi Adapter with High Gain Antenna, Supports Windows 11/10/8.1/8/7/XP/MacOS"/>
    <x v="17"/>
    <n v="1699"/>
    <n v="2999"/>
    <n v="0.43"/>
    <x v="0"/>
    <x v="19"/>
    <n v="24780"/>
    <n v="74315220"/>
    <x v="1"/>
    <n v="109032.00000000001"/>
    <x v="11"/>
    <x v="6"/>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4N133Y7"/>
    <s v="Belkin Apple Certified Lightning To Type-C Cable,Fast Charging For Iphone, Ipad, Air Pods, 3.3 Feet (1 Meters)    White"/>
    <x v="7"/>
    <n v="1499"/>
    <n v="1999"/>
    <n v="0.25"/>
    <x v="0"/>
    <x v="19"/>
    <n v="1951"/>
    <n v="3900049"/>
    <x v="1"/>
    <n v="8584.4000000000015"/>
    <x v="3"/>
    <x v="3"/>
    <s v="Lightning Speed Lightning Cable Connect Your Iphone Or Ipad To A USB-CFast Charger For A Quick Power Boost Or Sync Photos And Videos With Your Computer. With This Convenient 4-Foot Cable You Can Leverage The LatestFast Charging Standard, USB Power Delivery|Tested To Withstand 10,000+ Bends For Ultimate Longevity|Supports USB Power DeliveryFast Charging Take Advantage Of TheFast Charge Feature On Your Iphone 8 Or Later??Charging Up To 50 Percent In 30 Minutes* When Paired With An 18W Or Higher USB-C Power Adapter|Lightning To USB-C Cable For IphoneFast Charge Your Iphone 8 Or Later From 0-50% In 30 Minutes (When Paired With 18W USB-Pd Charger)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 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Fast Charging Support.."/>
    <s v="https://m.media-amazon.com/images/W/WEBP_402378-T2/images/I/21fnuilweNL._SY445_SX342_QL70_FMwebp_.jpg"/>
    <s v="https://www.amazon.in/Belkin-Lightning-iPhone-Charging-MFi-Certified/dp/B084N133Y7/ref=sr_1_175?qid=1672909133&amp;s=electronics&amp;sr=1-175"/>
  </r>
  <r>
    <s v="B07M69276N"/>
    <s v="TP-Link AC1300 USB WiFi Adapter (Archer T3U) - 2.4G/5G Dual Band Mini Wireless Network Adapter for PC Desktop, MU-MIMO WiFi Dongle, USB 3.0, Supports Windows 11,10, 8.1, 8, 7, XP/Mac OS 10.15 and earlier"/>
    <x v="17"/>
    <n v="1399"/>
    <n v="2499"/>
    <n v="0.44"/>
    <x v="0"/>
    <x v="19"/>
    <n v="23169"/>
    <n v="57899331"/>
    <x v="1"/>
    <n v="101943.6"/>
    <x v="0"/>
    <x v="0"/>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 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8SRZ5SV"/>
    <s v="AmazonBasics USB C to Lightning Aluminum with Nylon Braided MFi Certified Charging Cable (Grey, 1.2 meter)"/>
    <x v="7"/>
    <n v="949"/>
    <n v="1999"/>
    <n v="0.53"/>
    <x v="1"/>
    <x v="19"/>
    <n v="13552"/>
    <n v="27090448"/>
    <x v="1"/>
    <n v="59628.800000000003"/>
    <x v="3"/>
    <x v="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Basics cable which is miles better and apple MiFi certified,"/>
    <s v="https://m.media-amazon.com/images/I/41JooboBmuL._SX300_SY300_QL70_FMwebp_.jpg"/>
    <s v="https://www.amazon.in/AmazonBasics-Lightning-Aluminum-Certified-Charging/dp/B0B8SRZ5SV/ref=sr_1_203?qid=1672909134&amp;s=electronics&amp;sr=1-203"/>
  </r>
  <r>
    <s v="B0B8SSC5D9"/>
    <s v="AmazonBasics USB C to Lightning Aluminum with Nylon Braided MFi Certified Charging Cable (Grey, 1.8 meter)"/>
    <x v="7"/>
    <n v="949"/>
    <n v="1999"/>
    <n v="0.53"/>
    <x v="1"/>
    <x v="19"/>
    <n v="13552"/>
    <n v="27090448"/>
    <x v="1"/>
    <n v="59628.800000000003"/>
    <x v="3"/>
    <x v="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4MZXJN6"/>
    <s v="Belkin Apple Certified Lightning to USB Charge and Sync Cable for iPhone, iPad, Air Pods, 39.6 inch (100 cm) ‚Äì Black"/>
    <x v="7"/>
    <n v="999"/>
    <n v="1699"/>
    <n v="0.41"/>
    <x v="0"/>
    <x v="19"/>
    <n v="7318"/>
    <n v="12433282"/>
    <x v="1"/>
    <n v="32199.200000000004"/>
    <x v="8"/>
    <x v="3"/>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7ZR4S1G4"/>
    <s v="Universal Remote Control for All Sony TV for All LCD LED and Bravia TVs Remote"/>
    <x v="6"/>
    <n v="239"/>
    <n v="699"/>
    <n v="0.66"/>
    <x v="1"/>
    <x v="19"/>
    <n v="2640"/>
    <n v="1845360"/>
    <x v="1"/>
    <n v="11616.000000000002"/>
    <x v="5"/>
    <x v="4"/>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0GG59HU2"/>
    <s v="BlueRigger High Speed HDMI Cable with Ethernet - Supports 3D, 4K 60Hz and Audio Return - Latest Version (3 Feet/0.9 Meter)"/>
    <x v="44"/>
    <n v="467"/>
    <n v="599"/>
    <n v="0.22"/>
    <x v="0"/>
    <x v="19"/>
    <n v="44054"/>
    <n v="26388346"/>
    <x v="1"/>
    <n v="193837.6"/>
    <x v="13"/>
    <x v="4"/>
    <s v="[Premium Cable] - High-Speed HDMI Cables. Made with a PVC Jacket, this cable protects against fraying and damage, making it perfect for everyday use.|[ Supports Latest HDMI 2.0b Standard ] - 4K, UHD, 3D, Audio Return Channel (ARC), Category 2 Certified,18 Gbps/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6XR9PR5X"/>
    <s v="AmazonBasics HDMI Coupler,Black"/>
    <x v="79"/>
    <n v="209"/>
    <n v="600"/>
    <n v="0.65"/>
    <x v="1"/>
    <x v="19"/>
    <n v="18872"/>
    <n v="11323200"/>
    <x v="1"/>
    <n v="83036.800000000003"/>
    <x v="5"/>
    <x v="4"/>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1J8S6X2I"/>
    <s v="AmazonBasics 6 Feet DisplayPort to DisplayPort Cable - (Not HDMI Cable) (Gold)"/>
    <x v="182"/>
    <n v="499"/>
    <n v="1100"/>
    <n v="0.55000000000000004"/>
    <x v="1"/>
    <x v="19"/>
    <n v="25177"/>
    <n v="27694700"/>
    <x v="1"/>
    <n v="110778.8"/>
    <x v="9"/>
    <x v="1"/>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06LW0WDQ"/>
    <s v="AmazonBasics 16-Gauge Speaker Wire - 50 Feet"/>
    <x v="183"/>
    <n v="399"/>
    <n v="795"/>
    <n v="0.5"/>
    <x v="1"/>
    <x v="19"/>
    <n v="12091"/>
    <n v="9612345"/>
    <x v="1"/>
    <n v="53200.4"/>
    <x v="5"/>
    <x v="4"/>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8NCKT9FG"/>
    <s v="Boat A 350 Type-C Cable 1.5m(Jet Black)"/>
    <x v="7"/>
    <n v="299"/>
    <n v="798"/>
    <n v="0.63"/>
    <x v="1"/>
    <x v="19"/>
    <n v="28791"/>
    <n v="22975218"/>
    <x v="1"/>
    <n v="126680.40000000001"/>
    <x v="5"/>
    <x v="4"/>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C port|It supports 3A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1D5H90L4"/>
    <s v="AmazonBasics - High-Speed Male to Female HDMI Extension Cable - 6 Feet"/>
    <x v="44"/>
    <n v="299"/>
    <n v="700"/>
    <n v="0.56999999999999995"/>
    <x v="1"/>
    <x v="19"/>
    <n v="8714"/>
    <n v="6099800"/>
    <x v="1"/>
    <n v="38341.600000000006"/>
    <x v="5"/>
    <x v="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 cmFADY4UQITWK5LT2T7RG4UA,AGWS7IVUSEUAAU7PS2FBIPJEDX3A,AF34BSUCKPG3GK6ZXXDGJ7VMWZCQ,AF6Z372PW3REL4X6S6TJC6Y3RLIQ,AHEF5MO5EL3COCLOZA23CFG4IKVQ"/>
    <s v="Vikas,Salil P.,PESI MEHTA,Dr.Sukhdev G. Punjabi,Satish Pasupuleti,Dr. N.,harry duggal,Nilesh"/>
    <s v="RJP1JLG2KKDYM,RBF9VE36ZHRYW,RK5XMFM6GJ9ZP,R39LNRL9C8W cmD,R13YBJ0OTSIBZ,R3SDFVG2YU1A0K,R2PZVYUJIMAYM5,R2CXLZ0YOR6NZU"/>
    <s v="Good cable,This Amazon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84N1BM9L"/>
    <s v="Belkin Apple Certified Lightning to USB Charge and Sync Tough Braided Cable for iPhone, iPad, Air Pods, 3.3 feet (1 meters) ‚Äì Black"/>
    <x v="7"/>
    <n v="1299"/>
    <n v="1999"/>
    <n v="0.35"/>
    <x v="0"/>
    <x v="19"/>
    <n v="7318"/>
    <n v="14628682"/>
    <x v="1"/>
    <n v="32199.200000000004"/>
    <x v="3"/>
    <x v="3"/>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75ZTJ9XR"/>
    <s v="AmazonBasics High-Speed Braided HDMI Cable - 3 Feet - Supports Ethernet, 3D, 4K and Audio Return (Black)"/>
    <x v="44"/>
    <n v="269"/>
    <n v="650"/>
    <n v="0.59"/>
    <x v="1"/>
    <x v="19"/>
    <n v="35877"/>
    <n v="23320050"/>
    <x v="1"/>
    <n v="157858.80000000002"/>
    <x v="5"/>
    <x v="4"/>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 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8XXF5V6G"/>
    <s v="Kodak 139 cm (55 inches) 4K Ultra HD Smart LED TV 55CA0909 (Black)"/>
    <x v="16"/>
    <n v="29999"/>
    <n v="50999"/>
    <n v="0.41"/>
    <x v="0"/>
    <x v="19"/>
    <n v="1712"/>
    <n v="87310288"/>
    <x v="1"/>
    <n v="7532.8"/>
    <x v="111"/>
    <x v="77"/>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7RX14W1Q"/>
    <s v="AmazonBasics 10.2 Gbps High-Speed 4K HDMI Cable with Braided Cord, 1.8 Meter, Dark Grey"/>
    <x v="44"/>
    <n v="499"/>
    <n v="900"/>
    <n v="0.45"/>
    <x v="0"/>
    <x v="19"/>
    <n v="2165"/>
    <n v="1948500"/>
    <x v="1"/>
    <n v="9526"/>
    <x v="6"/>
    <x v="4"/>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HCH3JZG"/>
    <s v="Bestor ¬Æ 8K Hdmi 2.1 Cable 48Gbps 9.80Ft/Ultra High Speed Hdmi Braided Cord For Roku Tv/Ps5/Hdtv/Blu-Ray Projector, Laptop, Television, Personal Computer, Xbox, Ps4, Ps5, Ps4 Pro (1 M, Grey)"/>
    <x v="44"/>
    <n v="699"/>
    <n v="1899"/>
    <n v="0.63"/>
    <x v="1"/>
    <x v="19"/>
    <n v="390"/>
    <n v="740610"/>
    <x v="0"/>
    <n v="1716.0000000000002"/>
    <x v="3"/>
    <x v="3"/>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86JTMRYL"/>
    <s v="ESR USB C to Lightning Cable, 10 ft (3 m), MFi-Certified, Braided Nylon Power DeliveryFast Charging for iPhone 14/14 Plus/14 Pro/14 Pro Max, iPhone 13/12/11/X/8 Series, Use with Type-C Chargers, Black"/>
    <x v="7"/>
    <n v="1519"/>
    <n v="1899"/>
    <n v="0.2"/>
    <x v="0"/>
    <x v="19"/>
    <n v="19763"/>
    <n v="37529937"/>
    <x v="1"/>
    <n v="86957.200000000012"/>
    <x v="3"/>
    <x v="3"/>
    <s v="MFi Certified: this USB-C to Lightning cable is certified MFM (Made for iPhone) by Apple to ensure safe, reliable, and fast charging and syncing|PD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BDRVFDKP"/>
    <s v="SanDisk Ultra¬Æ microSDXC‚Ñ¢ UHS-I Card, 64GB, 140MB/s R, 10 Y Warranty, for Smartphones"/>
    <x v="99"/>
    <n v="569"/>
    <n v="1000"/>
    <n v="0.43"/>
    <x v="0"/>
    <x v="19"/>
    <n v="67259"/>
    <n v="67259000"/>
    <x v="1"/>
    <n v="295939.60000000003"/>
    <x v="9"/>
    <x v="1"/>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s v="SanDisk Ultra¬Æ microSDXC‚Ñ¢ UHS-I Card, 128GB, 140MB/s R, 10 Y Warranty, for Smartphones"/>
    <x v="99"/>
    <n v="959"/>
    <n v="1800"/>
    <n v="0.47"/>
    <x v="0"/>
    <x v="19"/>
    <n v="67259"/>
    <n v="121066200"/>
    <x v="1"/>
    <n v="295939.60000000003"/>
    <x v="3"/>
    <x v="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8VFF6JQ8"/>
    <s v="Samsung 25W USB Travel Adapter for Cellular Phones - White"/>
    <x v="57"/>
    <n v="1219"/>
    <n v="1699"/>
    <n v="0.28000000000000003"/>
    <x v="0"/>
    <x v="19"/>
    <n v="8891"/>
    <n v="15105809"/>
    <x v="1"/>
    <n v="39120.400000000001"/>
    <x v="8"/>
    <x v="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Fast Charging To Stay Ready|Give Your Mobile Devices The Powerful And Safe Charging Support They Deserve. This Wall Charger Provides Super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Cable...Thirdly, this device responds only with its own charger. you can't charge it with other c Type-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Charging wire."/>
    <s v="https://m.media-amazon.com/images/I/21uXmiH98wL._SX300_SY300_QL70_ML2_.jpg"/>
    <s v="https://www.amazon.in/Samsung-25W-Travel-Adapter/dp/B08VFF6JQ8/ref=sr_1_27_mod_primary_new?qid=1672895755&amp;s=electronics&amp;sbo=RZvfv%2F%2FHxDF%2BO5021pAnSA%3D%3D&amp;sr=1-27"/>
  </r>
  <r>
    <s v="B08L5HMJVW"/>
    <s v="SanDisk Ultra microSD UHS-I Card 32GB, 120MB/s R"/>
    <x v="99"/>
    <n v="369"/>
    <n v="700"/>
    <n v="0.47"/>
    <x v="0"/>
    <x v="19"/>
    <n v="67259"/>
    <n v="47081300"/>
    <x v="1"/>
    <n v="295939.60000000003"/>
    <x v="5"/>
    <x v="4"/>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9FFK1PQG"/>
    <s v="Duracell 38WFast Car Charger Adapter with Dual Output. Quick Charge, Type-C PD 20W &amp; Qualcomm Certified 3.0 Compatible for iPhone, All Smartphones, Tablets &amp; More (Copper &amp; Black)"/>
    <x v="95"/>
    <n v="873"/>
    <n v="1699"/>
    <n v="0.49"/>
    <x v="0"/>
    <x v="19"/>
    <n v="1680"/>
    <n v="2854320"/>
    <x v="1"/>
    <n v="7392.0000000000009"/>
    <x v="8"/>
    <x v="3"/>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8VF8V79P"/>
    <s v="Samsung Original 25W USB Travel Lightning Adapter for Cellular Phones, Black"/>
    <x v="57"/>
    <n v="1075"/>
    <n v="1699"/>
    <n v="0.37"/>
    <x v="0"/>
    <x v="19"/>
    <n v="7462"/>
    <n v="12677938"/>
    <x v="1"/>
    <n v="32832.800000000003"/>
    <x v="8"/>
    <x v="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Fast Charging To Stay Ready|Give Your Mobile Devices The Powerful And Safe Charging Support They Deserve. This Wall Charger Provides Super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7WDKLDRX"/>
    <s v="iQOO Neo 6 5G (Dark Nova, 8GB RAM, 128GB Storage) | Snapdragon¬Æ 870 5G | 80W FlashCharge"/>
    <x v="55"/>
    <n v="28999"/>
    <n v="34999"/>
    <n v="0.17"/>
    <x v="0"/>
    <x v="19"/>
    <n v="20311"/>
    <n v="710864689"/>
    <x v="1"/>
    <n v="89368.400000000009"/>
    <x v="97"/>
    <x v="66"/>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BP18W8TM"/>
    <s v="Fire-Boltt Gladiator 1.96&quot; Biggest Display Smart Watch with Bluetooth Calling, Voice Assistant &amp;123 Sports Modes, 8 Unique UI Interactions, SpO2, 24/7 Heart Rate Tracking"/>
    <x v="3"/>
    <n v="3999"/>
    <n v="9999"/>
    <n v="0.6"/>
    <x v="1"/>
    <x v="19"/>
    <n v="73"/>
    <n v="729927"/>
    <x v="0"/>
    <n v="321.20000000000005"/>
    <x v="28"/>
    <x v="1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BDYW3RN3"/>
    <s v="SanDisk Ultra¬Æ microSDXC‚Ñ¢ UHS-I Card, 256GB, 150MB/s R, 10 Y Warranty, for Smartphones"/>
    <x v="99"/>
    <n v="1989"/>
    <n v="3500"/>
    <n v="0.43"/>
    <x v="0"/>
    <x v="19"/>
    <n v="67260"/>
    <n v="235410000"/>
    <x v="1"/>
    <n v="295944"/>
    <x v="7"/>
    <x v="9"/>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FM4JC"/>
    <s v="SanDisk Ultra microSD UHS-I Card 64GB, 120MB/s R"/>
    <x v="99"/>
    <n v="649"/>
    <n v="2400"/>
    <n v="0.73"/>
    <x v="1"/>
    <x v="19"/>
    <n v="67260"/>
    <n v="161424000"/>
    <x v="1"/>
    <n v="295944"/>
    <x v="0"/>
    <x v="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BW521YC"/>
    <s v="LAPSTER 12pcs Spiral Cable Protectors for Charger, Wires, Data Charger Cable Protector for Computers, Cell Phones etc.(Grey)"/>
    <x v="184"/>
    <n v="99"/>
    <n v="999"/>
    <n v="0.9"/>
    <x v="1"/>
    <x v="19"/>
    <n v="305"/>
    <n v="304695"/>
    <x v="0"/>
    <n v="1342"/>
    <x v="6"/>
    <x v="4"/>
    <s v="SPIRAL TUBE CHARGING CABLE PROTECTOR are designed with highly flexible silicone and can be used as phone charger cord protector and phone charger saver to completely protect cables for all devices including, cell phones, computers, laptops, apple/android watches, lightning cables, pc‚Äôs, the list goes on and on.|Besides protecting all Your USB cables/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VGKFM7Y"/>
    <s v="AmazonBasics 2 Amp USB Wall Charger &amp; Micro USB Cable (White)"/>
    <x v="57"/>
    <n v="219"/>
    <n v="499"/>
    <n v="0.56000000000000005"/>
    <x v="1"/>
    <x v="19"/>
    <n v="14"/>
    <n v="6986"/>
    <x v="0"/>
    <n v="61.600000000000009"/>
    <x v="13"/>
    <x v="2"/>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BNXFDTZ2"/>
    <s v="Fire-Boltt Tank 1.85&quot; Bluetooth Calling Smart Watch, 123 Sports Mode, 8 UI Interactions, Built in Speaker &amp; Mic, 7 Days Battery &amp; Fire-Boltt Health Suite"/>
    <x v="3"/>
    <n v="2999"/>
    <n v="11999"/>
    <n v="0.75"/>
    <x v="1"/>
    <x v="19"/>
    <n v="768"/>
    <n v="9215232"/>
    <x v="0"/>
    <n v="3379.2000000000003"/>
    <x v="35"/>
    <x v="2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 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1J0XWYKQ"/>
    <s v="Logitech B170 Wireless Mouse, 2.4 GHz with USB Nano Receiver, Optical Tracking, 12-Months Battery Life, Ambidextrous, PC/Mac/Laptop - Black"/>
    <x v="27"/>
    <n v="599"/>
    <n v="895"/>
    <n v="0.33"/>
    <x v="0"/>
    <x v="19"/>
    <n v="61314"/>
    <n v="54876030"/>
    <x v="1"/>
    <n v="269781.60000000003"/>
    <x v="6"/>
    <x v="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7JPX9CR7"/>
    <s v="Dell WM118 Wireless Mouse, 2.4 Ghz with USB Nano Receiver, Optical Tracking, 12-Months Battery Life, Ambidextrous, Pc/Mac/Laptop - Black."/>
    <x v="27"/>
    <n v="569"/>
    <n v="1299"/>
    <n v="0.56000000000000005"/>
    <x v="1"/>
    <x v="19"/>
    <n v="9275"/>
    <n v="12048225"/>
    <x v="1"/>
    <n v="40810"/>
    <x v="10"/>
    <x v="1"/>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7Q7561HD"/>
    <s v="Eveready 1015 Carbon Zinc AA Battery - 10 Pieces"/>
    <x v="160"/>
    <n v="149"/>
    <n v="180"/>
    <n v="0.17"/>
    <x v="0"/>
    <x v="19"/>
    <n v="644"/>
    <n v="115920"/>
    <x v="0"/>
    <n v="2833.6000000000004"/>
    <x v="22"/>
    <x v="2"/>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x v="149"/>
    <n v="399"/>
    <n v="549"/>
    <n v="0.27"/>
    <x v="0"/>
    <x v="19"/>
    <n v="18139"/>
    <n v="9958311"/>
    <x v="1"/>
    <n v="79811.600000000006"/>
    <x v="13"/>
    <x v="4"/>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x v="185"/>
    <n v="191"/>
    <n v="225"/>
    <n v="0.15"/>
    <x v="0"/>
    <x v="19"/>
    <n v="7203"/>
    <n v="1620675"/>
    <x v="1"/>
    <n v="31693.200000000004"/>
    <x v="2"/>
    <x v="2"/>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0AXHBBXU"/>
    <s v="Casio FX-82MS 2nd Gen Non-Programmable Scientific Calculator, 240 Functions and 2-line Display, Black"/>
    <x v="186"/>
    <n v="522"/>
    <n v="550"/>
    <n v="0.05"/>
    <x v="0"/>
    <x v="19"/>
    <n v="12179"/>
    <n v="6698450"/>
    <x v="1"/>
    <n v="53587.600000000006"/>
    <x v="13"/>
    <x v="4"/>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 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7GVR9TG7"/>
    <s v="TP-Link Archer AC1200 Archer C6 WiFi Speed Up to 867 Mbps/5 GHz + 400 Mbps/2.4 GHz, 5 Gigabit Ports, 4 External Antennas, MU-MIMO, Dual Band, WiFi Coverage with Access Point Mode, Black"/>
    <x v="109"/>
    <n v="2499"/>
    <n v="4999"/>
    <n v="0.5"/>
    <x v="1"/>
    <x v="19"/>
    <n v="35024"/>
    <n v="175084976"/>
    <x v="1"/>
    <n v="154105.60000000001"/>
    <x v="24"/>
    <x v="1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0LVMTA2A"/>
    <s v="Panasonic CR-2032/5BE Lithium Coin Battery - Pack of 5"/>
    <x v="167"/>
    <n v="225"/>
    <n v="250"/>
    <n v="0.1"/>
    <x v="0"/>
    <x v="19"/>
    <n v="26556"/>
    <n v="6639000"/>
    <x v="1"/>
    <n v="116846.40000000001"/>
    <x v="2"/>
    <x v="2"/>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8QJJCY2Q"/>
    <s v="Tizum Mouse Pad/ Computer Mouse Mat with Anti-Slip Rubber Base | Smooth Mouse Control | Spill-Resistant Surface for Laptop, Notebook, MacBook, Gaming, Laser/ Optical Mouse, 9.4‚Äùx 7.9‚Äù, Multicolored"/>
    <x v="144"/>
    <n v="169"/>
    <n v="299"/>
    <n v="0.43"/>
    <x v="0"/>
    <x v="19"/>
    <n v="5176"/>
    <n v="1547624"/>
    <x v="1"/>
    <n v="22774.400000000001"/>
    <x v="2"/>
    <x v="2"/>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 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x v="101"/>
    <n v="309"/>
    <n v="404"/>
    <n v="0.24"/>
    <x v="0"/>
    <x v="19"/>
    <n v="8614"/>
    <n v="3480056"/>
    <x v="1"/>
    <n v="37901.600000000006"/>
    <x v="13"/>
    <x v="2"/>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1M72LILF"/>
    <s v="Logitech M221 Wireless Mouse, Silent Buttons, 2.4 GHz with USB Mini Receiver, 1000 DPI Optical Tracking, 18-Month Battery Life, Ambidextrous PC/Mac/Laptop - Charcoal Grey"/>
    <x v="27"/>
    <n v="799"/>
    <n v="1295"/>
    <n v="0.38"/>
    <x v="0"/>
    <x v="19"/>
    <n v="34852"/>
    <n v="45133340"/>
    <x v="1"/>
    <n v="153348.80000000002"/>
    <x v="10"/>
    <x v="1"/>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4CWD7MS"/>
    <s v="Digitek DTR 550 LW (67 Inch) Tripod For DSLR, Camera |Operating Height: 5.57 Feet | Maximum Load Capacity up to 4.5kg | Portable Lightweight Aluminum Tripod with 360 Degree Ball Head | Carry Bag Included (Black) (DTR 550LW)"/>
    <x v="187"/>
    <n v="1549"/>
    <n v="2495"/>
    <n v="0.38"/>
    <x v="0"/>
    <x v="19"/>
    <n v="15137"/>
    <n v="37766815"/>
    <x v="1"/>
    <n v="66602.8"/>
    <x v="0"/>
    <x v="0"/>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LZLPYHW"/>
    <s v="Classmate 2100117 Soft Cover 6 Subject Spiral Binding Notebook, Single Line, 300 Pages"/>
    <x v="148"/>
    <n v="137"/>
    <n v="160"/>
    <n v="0.14000000000000001"/>
    <x v="0"/>
    <x v="19"/>
    <n v="6537"/>
    <n v="1045920"/>
    <x v="1"/>
    <n v="28762.800000000003"/>
    <x v="22"/>
    <x v="2"/>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7Z1X6VFC"/>
    <s v="AirCase Protective Laptop Bag Sleeve fits Upto 13.3&quot; Laptop/ MacBook, Wrinkle Free, Padded, Waterproof Light Neoprene case Cover Pouch, for Men &amp; Women, Black- 6 Months Warranty"/>
    <x v="124"/>
    <n v="449"/>
    <n v="999"/>
    <n v="0.55000000000000004"/>
    <x v="1"/>
    <x v="19"/>
    <n v="9940"/>
    <n v="9930060"/>
    <x v="1"/>
    <n v="43736"/>
    <x v="6"/>
    <x v="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8QDPB1SL"/>
    <s v="Duracell Chhota Power AA Battery Set of 10 Pcs"/>
    <x v="160"/>
    <n v="190"/>
    <n v="220"/>
    <n v="0.14000000000000001"/>
    <x v="0"/>
    <x v="19"/>
    <n v="2866"/>
    <n v="630520"/>
    <x v="1"/>
    <n v="12610.400000000001"/>
    <x v="2"/>
    <x v="2"/>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0GZLB57U"/>
    <s v="Quantum RJ45 Ethernet Patch Cable/LAN Router Cable with Heavy Duty Gold Plated Connectors Supports Hi-Speed Gigabit Upto 1000Mbps, Waterproof and Durable,1-Year Warranty-32.8 Feet (10 Meters)(White)"/>
    <x v="188"/>
    <n v="238"/>
    <n v="699"/>
    <n v="0.66"/>
    <x v="1"/>
    <x v="19"/>
    <n v="8372"/>
    <n v="5852028"/>
    <x v="1"/>
    <n v="36836.800000000003"/>
    <x v="5"/>
    <x v="4"/>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0LHZW3XY"/>
    <s v="Luxor 5 Subject Single Ruled Notebook - A5 Size, 70 GSM, 300 Pages"/>
    <x v="121"/>
    <n v="125"/>
    <n v="180"/>
    <n v="0.31"/>
    <x v="0"/>
    <x v="19"/>
    <n v="8053"/>
    <n v="1449540"/>
    <x v="1"/>
    <n v="35433.200000000004"/>
    <x v="22"/>
    <x v="2"/>
    <s v="Twin wiro binding|Paper color: White|Paper density: 70 gsm"/>
    <s v="AGKET6EBMS4XL3NJXMR2JOPTFO5A,AEWBMDGEZ4X45MQ755DGGWVOA5PQ,AEDWE7SRSLUC4O4UBDVW2PG6RALA,AGP2G2TDF5Q5HZECH6MKPXWAFWDA,AHHLEAFO3POG5JSN5OBR6S23N3PQ,AGNPEDP5PPB3WS77KHG6YFLDZRUA,AGEZS5T62DR6 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8GYG6T12"/>
    <s v="SanDisk Ultra SDHC UHS-I Card 32GB 120MB/s R for DSLR Cameras, for Full HD Recording, 10Y Warranty"/>
    <x v="189"/>
    <n v="449"/>
    <n v="800"/>
    <n v="0.44"/>
    <x v="0"/>
    <x v="19"/>
    <n v="69585"/>
    <n v="55668000"/>
    <x v="1"/>
    <n v="306174"/>
    <x v="6"/>
    <x v="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0J4YG0PC"/>
    <s v="Classmate Long Notebook - 140 Pages, Single Line, 297mm x 210mm (Pack of 12)"/>
    <x v="121"/>
    <n v="561"/>
    <n v="720"/>
    <n v="0.22"/>
    <x v="0"/>
    <x v="19"/>
    <n v="3182"/>
    <n v="2291040"/>
    <x v="1"/>
    <n v="14000.800000000001"/>
    <x v="5"/>
    <x v="4"/>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x v="27"/>
    <n v="289"/>
    <n v="590"/>
    <n v="0.51"/>
    <x v="1"/>
    <x v="19"/>
    <n v="25886"/>
    <n v="15272740"/>
    <x v="1"/>
    <n v="113898.40000000001"/>
    <x v="13"/>
    <x v="4"/>
    <s v="A high-resolution, 1600 dpi optical sensor ensures you‚Äôll be smoothly gliding from window-to-window. Cable Length/Type : 1.80 m|Comfortable use for long hours with great performance|USB A Type-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 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x v="147"/>
    <n v="599"/>
    <n v="1999"/>
    <n v="0.7"/>
    <x v="1"/>
    <x v="19"/>
    <n v="4736"/>
    <n v="9467264"/>
    <x v="1"/>
    <n v="20838.400000000001"/>
    <x v="3"/>
    <x v="3"/>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x v="168"/>
    <n v="5599"/>
    <n v="7350"/>
    <n v="0.24"/>
    <x v="0"/>
    <x v="19"/>
    <n v="73005"/>
    <n v="536586750"/>
    <x v="1"/>
    <n v="321222"/>
    <x v="51"/>
    <x v="13"/>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9MZ6WZ6V"/>
    <s v="INOVERA World Map Extended Anti Slip Rubber Gaming Stitched Mouse Pad Desk Mat for Computer Laptop (Black, 900L x 400B x 2H mm)"/>
    <x v="144"/>
    <n v="499"/>
    <n v="999"/>
    <n v="0.5"/>
    <x v="1"/>
    <x v="19"/>
    <n v="1030"/>
    <n v="1028970"/>
    <x v="1"/>
    <n v="4532"/>
    <x v="6"/>
    <x v="4"/>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6XDKWLJH"/>
    <s v="Western Digital WD 1.5TB Elements Portable Hard Disk Drive, USB 3.0, Compatible with PC, PS4 and Xbox, External HDD (WDBU6Y0015BBK-WESN)"/>
    <x v="168"/>
    <n v="4449"/>
    <n v="5734"/>
    <n v="0.22"/>
    <x v="0"/>
    <x v="19"/>
    <n v="25006"/>
    <n v="143384404"/>
    <x v="1"/>
    <n v="110026.40000000001"/>
    <x v="49"/>
    <x v="7"/>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7J2NGB69"/>
    <s v="Lenovo 400 Wireless Mouse, 1200DPI Optical Sensor, 2.4GHz Wireless Nano USB, 3-Button (Left,Right,Scroll) Upto 8M Left/Right &amp; 100K Scroll clicks &amp; 1yr Battery, Ambidextrous, Ergonomic GY50R91293"/>
    <x v="27"/>
    <n v="629"/>
    <n v="1390"/>
    <n v="0.55000000000000004"/>
    <x v="1"/>
    <x v="19"/>
    <n v="6301"/>
    <n v="8758390"/>
    <x v="1"/>
    <n v="27724.400000000001"/>
    <x v="10"/>
    <x v="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x v="38"/>
    <n v="2595"/>
    <n v="3295"/>
    <n v="0.21"/>
    <x v="0"/>
    <x v="19"/>
    <n v="22618"/>
    <n v="74526310"/>
    <x v="1"/>
    <n v="99519.200000000012"/>
    <x v="37"/>
    <x v="5"/>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 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N1U7JXM"/>
    <s v="3M Post-it Sticky Note Cube, 200 Sheets (4 Colors x 50 Sheets) | 3&quot; x 3&quot; Size | For notes, reminders, study, school and organizing"/>
    <x v="119"/>
    <n v="90"/>
    <n v="175"/>
    <n v="0.49"/>
    <x v="0"/>
    <x v="19"/>
    <n v="7429"/>
    <n v="1300075"/>
    <x v="1"/>
    <n v="32687.600000000002"/>
    <x v="22"/>
    <x v="2"/>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1DGVKBC6"/>
    <s v="FEDUS Cat6 Ethernet Cable, 10 Meter High Speed 550MHZ/10 Gigabit Speed UTP LAN Cable, Network Cable Internet Cable RJ45 Cable LAN Wire, Patch Computer Cord Gigabit Category 6 Wires for Modem, Router"/>
    <x v="188"/>
    <n v="287"/>
    <n v="499"/>
    <n v="0.42"/>
    <x v="0"/>
    <x v="19"/>
    <n v="8076"/>
    <n v="4029924"/>
    <x v="1"/>
    <n v="35534.400000000001"/>
    <x v="13"/>
    <x v="2"/>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E3DVQFS"/>
    <s v="Duracell Rechargeable AA 2500mAh Batteries, 4 Pcs"/>
    <x v="160"/>
    <n v="879"/>
    <n v="1109"/>
    <n v="0.21"/>
    <x v="0"/>
    <x v="19"/>
    <n v="31599"/>
    <n v="35043291"/>
    <x v="1"/>
    <n v="139035.6"/>
    <x v="9"/>
    <x v="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78HRR1XV"/>
    <s v="Wacom One by CTL-472/K0-CX Digital Drawing Graphics Pen Tablet (Red &amp; Black) Small (6-inch x 3.5-inch)(15x8 cm) | Battery Free Cordless Pen with 2048 Pressure Level"/>
    <x v="29"/>
    <n v="3303"/>
    <n v="4699"/>
    <n v="0.3"/>
    <x v="0"/>
    <x v="19"/>
    <n v="13544"/>
    <n v="63643256"/>
    <x v="1"/>
    <n v="59593.600000000006"/>
    <x v="30"/>
    <x v="1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TMZ1MF8"/>
    <s v="Western Digital WD Green SATA 240GB Internal SSD Solid State Drive - SATA 6Gb/s 2.5 inches - WDS240G3G0A"/>
    <x v="173"/>
    <n v="1709"/>
    <n v="4000"/>
    <n v="0.56999999999999995"/>
    <x v="1"/>
    <x v="19"/>
    <n v="3029"/>
    <n v="12116000"/>
    <x v="1"/>
    <n v="13327.6"/>
    <x v="20"/>
    <x v="1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JB2Y4SR"/>
    <s v="Classmate Octane Colour Burst-Multicolour Gel Pens (Pack of 10) | Gold &amp; Silver Glitter Sparkle Pens|10 colour ink shades for art lovers and kids|Fun at home essentials"/>
    <x v="190"/>
    <n v="90"/>
    <n v="100"/>
    <n v="0.1"/>
    <x v="0"/>
    <x v="19"/>
    <n v="10718"/>
    <n v="1071800"/>
    <x v="1"/>
    <n v="47159.200000000004"/>
    <x v="22"/>
    <x v="2"/>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Y5QJTVK"/>
    <s v="Duracell CR2025 3V Lithium Coin Battery, 5 pcs, 2025 Coin Button Cell Battery, DL2025"/>
    <x v="167"/>
    <n v="116"/>
    <n v="200"/>
    <n v="0.42"/>
    <x v="0"/>
    <x v="19"/>
    <n v="357"/>
    <n v="71400"/>
    <x v="0"/>
    <n v="1570.8000000000002"/>
    <x v="2"/>
    <x v="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x v="185"/>
    <n v="200"/>
    <n v="230"/>
    <n v="0.13"/>
    <x v="0"/>
    <x v="19"/>
    <n v="10170"/>
    <n v="2339100"/>
    <x v="1"/>
    <n v="44748"/>
    <x v="2"/>
    <x v="2"/>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x v="30"/>
    <n v="1249"/>
    <n v="2796"/>
    <n v="0.55000000000000004"/>
    <x v="1"/>
    <x v="19"/>
    <n v="4598"/>
    <n v="12856008"/>
    <x v="1"/>
    <n v="20231.2"/>
    <x v="16"/>
    <x v="6"/>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7SY4C3TD"/>
    <s v="HP GT 53 XL Cartridge Ink"/>
    <x v="101"/>
    <n v="596"/>
    <n v="723"/>
    <n v="0.18"/>
    <x v="0"/>
    <x v="19"/>
    <n v="3219"/>
    <n v="2327337"/>
    <x v="1"/>
    <n v="14163.6"/>
    <x v="5"/>
    <x v="4"/>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 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8GTYFC37"/>
    <s v="SanDisk 1TB Extreme Portable SSD 1050MB/s R, 1000MB/s W,Upto 2 Meter Drop Protection with IP55 Water/dust Resistance, HW Encryption, PC,MAC &amp; TypeC Smartphone Compatible, 5Y Warranty, External SSD"/>
    <x v="191"/>
    <n v="10389"/>
    <n v="32000"/>
    <n v="0.68"/>
    <x v="1"/>
    <x v="19"/>
    <n v="41398"/>
    <n v="1324736000"/>
    <x v="1"/>
    <n v="182151.2"/>
    <x v="112"/>
    <x v="78"/>
    <s v="1TB Extreme Portable SSD 1050MB/s R, 1000MB/s W;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7W9KYT62"/>
    <s v="TP-Link AC1200 Archer A6 Smart WiFi, 5GHz Gigabit Dual Band MU-MIMO Wireless Internet Router, Long Range Coverage by 4 Antennas, Qualcomm Chipset"/>
    <x v="109"/>
    <n v="2499"/>
    <n v="3999"/>
    <n v="0.38"/>
    <x v="0"/>
    <x v="19"/>
    <n v="12679"/>
    <n v="50703321"/>
    <x v="1"/>
    <n v="55787.600000000006"/>
    <x v="15"/>
    <x v="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 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7RZZ1QSW"/>
    <s v="SLOVIC¬Æ Tripod Mount Adapter| Tripod Mobile Holder|Tripod Phone Mount(Made in India)| Smartphone Clip Clipper 360 Degree for Taking Magic Video Shots &amp; Pictures."/>
    <x v="158"/>
    <n v="326"/>
    <n v="799"/>
    <n v="0.59"/>
    <x v="1"/>
    <x v="19"/>
    <n v="10773"/>
    <n v="8607627"/>
    <x v="1"/>
    <n v="47401.200000000004"/>
    <x v="5"/>
    <x v="4"/>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99SD8PRP"/>
    <s v="Lenovo 130 Wireless Compact Mouse, 1K DPI Optical sensor, 2.4GHz Wireless NanoUSB, 10m range, 3button(left,right,scroll) upto 3M left/right clicks, 10 month battery, Ambidextrous, Ergonomic GY51C12380"/>
    <x v="27"/>
    <n v="579"/>
    <n v="1090"/>
    <n v="0.47"/>
    <x v="0"/>
    <x v="19"/>
    <n v="3482"/>
    <n v="3795380"/>
    <x v="1"/>
    <n v="15320.800000000001"/>
    <x v="9"/>
    <x v="1"/>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 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WKCTFF3"/>
    <s v="ZEBRONICS Aluminium Alloy Laptop Stand, Compatible with 9-15.6 inch Laptops, 7 Angles Adjustable, Anti Slip Silicon Rubber Pads, Foldable, Velvet Pouch Inside, Zeb-NS2000 (Dark Grey)"/>
    <x v="26"/>
    <n v="899"/>
    <n v="1999"/>
    <n v="0.55000000000000004"/>
    <x v="1"/>
    <x v="19"/>
    <n v="1667"/>
    <n v="3332333"/>
    <x v="1"/>
    <n v="7334.8"/>
    <x v="3"/>
    <x v="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14SZPBM4"/>
    <s v="Duracell Ultra Alkaline D Battery, 2 Pcs"/>
    <x v="160"/>
    <n v="380"/>
    <n v="400"/>
    <n v="0.05"/>
    <x v="0"/>
    <x v="19"/>
    <n v="2111"/>
    <n v="844400"/>
    <x v="1"/>
    <n v="9288.4000000000015"/>
    <x v="13"/>
    <x v="2"/>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0TDD0YM4"/>
    <s v="Philips GC026/30 Fabric Shaver, Lint Remover for Woolen Sweaters, Blankets, Jackets/Burr Remover Pill Remover from Carpets, Curtains (White)"/>
    <x v="10"/>
    <n v="1490"/>
    <n v="1695"/>
    <n v="0.12"/>
    <x v="0"/>
    <x v="19"/>
    <n v="3543"/>
    <n v="6005385"/>
    <x v="1"/>
    <n v="15589.2"/>
    <x v="8"/>
    <x v="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1M5B0TPW"/>
    <s v="Borosil Chef Delite BCH20DBB21 300-Watt Chopper (Black)"/>
    <x v="11"/>
    <n v="1819"/>
    <n v="2490"/>
    <n v="0.27"/>
    <x v="0"/>
    <x v="19"/>
    <n v="7946"/>
    <n v="19785540"/>
    <x v="1"/>
    <n v="34962.400000000001"/>
    <x v="0"/>
    <x v="0"/>
    <s v="Material: Plastic Body- Plastic Bowl- SS Blades|Contents: 1N Motor Unit- 1N Chopping Container- 1 Blade set- 1N Rubber Lid &amp; 1 User Manual"/>
    <s v="AGXV3SLRVNDIMF34OAZ3FYMCV7DQ,AHCJWI5KSDFQ6AGUKQDLZD7N2KGA,AHIY6OJMTRL7DOBFBAIJSJ5NQU7Q,AELCD2X4OYQWZDW24WP73RIX3 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7MKMFKPG"/>
    <s v="Bosch Pro 1000W Mixer Grinder MGM8842MIN - Black"/>
    <x v="22"/>
    <n v="6999"/>
    <n v="10590"/>
    <n v="0.34"/>
    <x v="0"/>
    <x v="19"/>
    <n v="11499"/>
    <n v="121774410"/>
    <x v="1"/>
    <n v="50595.600000000006"/>
    <x v="78"/>
    <x v="47"/>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7RJ867P"/>
    <s v="PHILIPS Digital Air Fryer HD9252/90 with Touch Panel, uses up to 90% less fat, 7 Pre-set Menu, 1400W, 4.1 Liter, with Rapid Air Technology (Black), Large"/>
    <x v="152"/>
    <n v="8799"/>
    <n v="11595"/>
    <n v="0.24"/>
    <x v="0"/>
    <x v="19"/>
    <n v="2981"/>
    <n v="34564695"/>
    <x v="1"/>
    <n v="13116.400000000001"/>
    <x v="52"/>
    <x v="22"/>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72J83V9W"/>
    <s v="Philips PowerPro FC9352/01 Compact Bagless Vacuum Cleaner (Blue)"/>
    <x v="86"/>
    <n v="8999"/>
    <n v="9995"/>
    <n v="0.1"/>
    <x v="0"/>
    <x v="19"/>
    <n v="17994"/>
    <n v="179850030"/>
    <x v="1"/>
    <n v="79173.600000000006"/>
    <x v="28"/>
    <x v="17"/>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8GM5S4CQ"/>
    <s v="Havells Instanio 10 Litre Storage Water Heater with Flexi Pipe and Free installation (White Blue)"/>
    <x v="90"/>
    <n v="6990"/>
    <n v="14290"/>
    <n v="0.51"/>
    <x v="1"/>
    <x v="19"/>
    <n v="1771"/>
    <n v="25307590"/>
    <x v="1"/>
    <n v="7792.4000000000005"/>
    <x v="113"/>
    <x v="79"/>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 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9SFRNKSR"/>
    <s v="FABWARE Lint Remover for Clothes - Sticky Lint Roller for Clothes, Furniture, Wool, Coat, Car Seats, Carpet, Fabric, Dust Cleaner, Pet Hair Remover with 1 Handle &amp; 1 Refill Total 60 Sheets &amp; 1 Cover"/>
    <x v="10"/>
    <n v="298"/>
    <n v="499"/>
    <n v="0.4"/>
    <x v="0"/>
    <x v="19"/>
    <n v="290"/>
    <n v="144710"/>
    <x v="0"/>
    <n v="1276"/>
    <x v="13"/>
    <x v="2"/>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 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8GJ57MKL"/>
    <s v="Coway Professional Air Purifier for Home, Longest Filter Life 8500 Hrs, Green True HEPA Filter, Traps 99.99% Virus &amp; PM 0.1 Particles, Warranty 7 Years (AirMega 150 (AP-1019C))"/>
    <x v="131"/>
    <n v="14400"/>
    <n v="59900"/>
    <n v="0.76"/>
    <x v="1"/>
    <x v="19"/>
    <n v="3837"/>
    <n v="229836300"/>
    <x v="1"/>
    <n v="16882.800000000003"/>
    <x v="58"/>
    <x v="35"/>
    <s v="Coway"/>
    <s v="AHHUP4DBXB2AQMEO27XIQ3DJSVDQ,AEIUS76RRWIK 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smog season here in Lucknow. My kids are happy with the machine since it is very easy to use and I am happy since it seems quite easy to maintain as compared to the other brands/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8WRKSF9D"/>
    <s v="V-Guard Divino 5 Star Rated 15 Litre Storage Water Heater (Geyser) with Advanced Safety Features, White"/>
    <x v="90"/>
    <n v="6499"/>
    <n v="8500"/>
    <n v="0.24"/>
    <x v="0"/>
    <x v="19"/>
    <n v="5865"/>
    <n v="49852500"/>
    <x v="1"/>
    <n v="25806.000000000004"/>
    <x v="72"/>
    <x v="16"/>
    <s v="15 LITRE„ÄëStorage Water Heater;‚ÄØBEE 5 STAR RATED„Äë: Highly Energy Efficient with Extra Thick &amp; High Density CFC Free PUF Insulation for Maximum Heat Retention;COUNTRY OF ORIGIN„Äë: India|ANTI-CORROSIVE &amp; SUITABLE FOR HARD WATER USAGE„Äë: Advanced Vitreous Enamel Coating protects the Inner Tank, Superior Incoloy 800 Heating Element ensures Sustained Performance, Extra Thick Magnesium Anode provides Added Protection|66% REDUCTION IN LEAKAGE„Äë: Single Weld Line High Grade Mild Steel Tank|SAFETY ASSURED„Äë: Advanced Thermostat &amp; Thermal Cut-out Mechanism for Dual Overheat Protection; 5-in-1 Multi-function Safety Valve prevents excessive Pressure Build-up, Vacuum Formation &amp; Reverse Water Flow|HYGIENIC &amp; PUNGENT-FREE WATER„Äë: Multi-layer protection against Corrosion &amp; Scaling|PAN INDIA INSTALLATION AVAILABLE AT INR 350+GST„Äë: Inlet and Outlet Connection Pipes can be purchased from the technician on a chargeable basis (INR.250)|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8S6RKT4L"/>
    <s v="Balzano High Speed Nutri Blender/Mixer/Smoothie Maker - 500 Watt - Silver, 2 Jar"/>
    <x v="192"/>
    <n v="2599"/>
    <n v="4290"/>
    <n v="0.39"/>
    <x v="0"/>
    <x v="19"/>
    <n v="2116"/>
    <n v="9077640"/>
    <x v="1"/>
    <n v="9310.4000000000015"/>
    <x v="17"/>
    <x v="1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78JBK4GX"/>
    <s v="Havells Instanio 1-Litre 3KW Instant Water Heater (Geyser), White Blue"/>
    <x v="21"/>
    <n v="2599"/>
    <n v="4560"/>
    <n v="0.43"/>
    <x v="0"/>
    <x v="19"/>
    <n v="646"/>
    <n v="2945760"/>
    <x v="0"/>
    <n v="2842.4"/>
    <x v="36"/>
    <x v="1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9CTWFV5W"/>
    <s v="PHILIPS Air Fryer HD9200/90, uses up to 90% less fat, 1400W, 4.1 Liter, with Rapid Air Technology (Black), Large"/>
    <x v="152"/>
    <n v="7199"/>
    <n v="9995"/>
    <n v="0.28000000000000003"/>
    <x v="0"/>
    <x v="19"/>
    <n v="1964"/>
    <n v="19630180"/>
    <x v="1"/>
    <n v="8641.6"/>
    <x v="28"/>
    <x v="17"/>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7KKJPTWB"/>
    <s v="Brayden Chopro, Electric Vegetable Chopper for Kitchen with 500 ML Capacity, 400 Watts Copper Motor and 4 Bi-Level SS Blades (Black)"/>
    <x v="11"/>
    <n v="1599"/>
    <n v="1999"/>
    <n v="0.2"/>
    <x v="0"/>
    <x v="19"/>
    <n v="1558"/>
    <n v="3114442"/>
    <x v="1"/>
    <n v="6855.2000000000007"/>
    <x v="3"/>
    <x v="3"/>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9VGS66FV"/>
    <s v="Tesora - Inspired by you Large Premium Electric Kettle 1.8L, Stainless Steel Inner Body - Auto Power Cut, Boil Dry Protection &amp; Cool Touch Double Wall, Portable | 1500 Watts |1 Year Warranty | (White)"/>
    <x v="23"/>
    <n v="1349"/>
    <n v="1850"/>
    <n v="0.27"/>
    <x v="0"/>
    <x v="19"/>
    <n v="638"/>
    <n v="1180300"/>
    <x v="0"/>
    <n v="2807.2000000000003"/>
    <x v="3"/>
    <x v="3"/>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 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47VDH9L"/>
    <s v="INALSA Hand Blender 1000 Watt with Chopper, Whisker, 600 ml Multipurpose Jar|Variable Speed And Turbo Speed Function |100% Copper Motor |Low Noise |ANTI-SPLASH TECHNOLOGY|2 Year Warranty"/>
    <x v="1"/>
    <n v="2742"/>
    <n v="3995"/>
    <n v="0.31"/>
    <x v="0"/>
    <x v="19"/>
    <n v="11148"/>
    <n v="44536260"/>
    <x v="1"/>
    <n v="49051.200000000004"/>
    <x v="15"/>
    <x v="9"/>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7CVR2L5K"/>
    <s v="INALSA Electric Chopper Bullet- 400 Watts with 100% Pure Copper Motor| Chop, Mince, Puree, Dice | Twin Blade Technology| 900 ml Capacity| One Touch Operation, 1.30mtr Long Power Cord (Black/Silver)"/>
    <x v="11"/>
    <n v="1656"/>
    <n v="2695"/>
    <n v="0.39"/>
    <x v="0"/>
    <x v="19"/>
    <n v="6027"/>
    <n v="16242765"/>
    <x v="1"/>
    <n v="26518.800000000003"/>
    <x v="16"/>
    <x v="6"/>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x v="112"/>
    <n v="1399"/>
    <n v="2290"/>
    <n v="0.39"/>
    <x v="0"/>
    <x v="19"/>
    <n v="461"/>
    <n v="1055690"/>
    <x v="0"/>
    <n v="2028.4"/>
    <x v="25"/>
    <x v="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 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8BJN4MP3"/>
    <s v="HUL Pureit Eco Water Saver Mineral RO+UV+MF AS wall mounted/Counter top Black 10L Water Purifier"/>
    <x v="39"/>
    <n v="13999"/>
    <n v="24850"/>
    <n v="0.44"/>
    <x v="0"/>
    <x v="19"/>
    <n v="8948"/>
    <n v="222357800"/>
    <x v="1"/>
    <n v="39371.200000000004"/>
    <x v="45"/>
    <x v="26"/>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19VJXQZ"/>
    <s v="ECOVACS DEEBOT N8 2-in-1 Robotic Vacuum Cleaner, 2022 New Launch, Most Powerful Suction, Covers 2000+ Sq. Ft in One Charge, Advanced dToF Technology with OZMO Mopping (DEEBOT N8) - White"/>
    <x v="137"/>
    <n v="27900"/>
    <n v="59900"/>
    <n v="0.53"/>
    <x v="1"/>
    <x v="19"/>
    <n v="5298"/>
    <n v="317350200"/>
    <x v="1"/>
    <n v="23311.200000000001"/>
    <x v="58"/>
    <x v="35"/>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B7FJNSZR"/>
    <s v="Proven¬Æ Copper + Mineral RO+UV+UF 10 to 12 Liter RO + UV + TDS ADJUSTER Water Purifier with Copper Charge Technology black &amp; copper Best For Home and Office (Made In India)"/>
    <x v="39"/>
    <n v="5395"/>
    <n v="19990"/>
    <n v="0.73"/>
    <x v="1"/>
    <x v="19"/>
    <n v="535"/>
    <n v="10694650"/>
    <x v="0"/>
    <n v="2354"/>
    <x v="26"/>
    <x v="1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 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B8ZM9RVV"/>
    <s v="Zuvexa Egg Boiler Poacher Automatic Off Steaming, Cooking, Boiling Double Layer 14 Egg Boiler (Multicolor)‚Ä¶"/>
    <x v="112"/>
    <n v="419"/>
    <n v="999"/>
    <n v="0.57999999999999996"/>
    <x v="1"/>
    <x v="19"/>
    <n v="227"/>
    <n v="226773"/>
    <x v="0"/>
    <n v="998.80000000000007"/>
    <x v="6"/>
    <x v="4"/>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7R679HTT"/>
    <s v="AGARO Imperial 240-Watt Slow Juicer with Cold Press Technology"/>
    <x v="193"/>
    <n v="12609"/>
    <n v="23999"/>
    <n v="0.47"/>
    <x v="0"/>
    <x v="19"/>
    <n v="2288"/>
    <n v="54909712"/>
    <x v="1"/>
    <n v="10067.200000000001"/>
    <x v="100"/>
    <x v="69"/>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7P1BR7L8"/>
    <s v="Philips HD6975/00 25 Litre Digital Oven Toaster Grill, Grey, 25 liter"/>
    <x v="130"/>
    <n v="8599"/>
    <n v="8995"/>
    <n v="0.04"/>
    <x v="0"/>
    <x v="19"/>
    <n v="9734"/>
    <n v="87557330"/>
    <x v="1"/>
    <n v="42829.600000000006"/>
    <x v="27"/>
    <x v="1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 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D8VBYB4"/>
    <s v="SUJATA Powermatic Plus, Juicer Mixer Grinder, 900 Watts, 2 Jars (White)"/>
    <x v="4"/>
    <n v="5865"/>
    <n v="7776"/>
    <n v="0.25"/>
    <x v="0"/>
    <x v="19"/>
    <n v="2737"/>
    <n v="21282912"/>
    <x v="1"/>
    <n v="12042.800000000001"/>
    <x v="94"/>
    <x v="11"/>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18SJJ0GE"/>
    <s v="Libra Roti Maker Electric Automatic | chapati Maker Electric Automatic | roti Maker Machine with 900 Watts for Making Roti/Chapati/Parathas - Stainless Steel"/>
    <x v="194"/>
    <n v="1999"/>
    <n v="2999"/>
    <n v="0.33"/>
    <x v="0"/>
    <x v="19"/>
    <n v="388"/>
    <n v="1163612"/>
    <x v="0"/>
    <n v="1707.2"/>
    <x v="11"/>
    <x v="6"/>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BPBG712X"/>
    <s v="Portable, Handy Compact Plug-in Portable Digital Electric Heater Fan Wall-Outlet Handy Air Warmer Blower Adjustable Timer Digital Display Heater for Home/Office/Camper (Black, 400 Watts)"/>
    <x v="0"/>
    <n v="799"/>
    <n v="1199"/>
    <n v="0.33"/>
    <x v="0"/>
    <x v="19"/>
    <n v="17"/>
    <n v="20383"/>
    <x v="0"/>
    <n v="74.800000000000011"/>
    <x v="9"/>
    <x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 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187F2IOK"/>
    <s v="Bajaj HM-01 Powerful 250W Hand Mixer, Black"/>
    <x v="129"/>
    <n v="1499"/>
    <n v="2199"/>
    <n v="0.32"/>
    <x v="0"/>
    <x v="19"/>
    <n v="6531"/>
    <n v="14361669"/>
    <x v="1"/>
    <n v="28736.400000000001"/>
    <x v="4"/>
    <x v="0"/>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 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0K32PEW4"/>
    <s v="Casio MJ-120D 150 Steps Check and Correct Desktop Calculator with Tax Keys, Black"/>
    <x v="195"/>
    <n v="535"/>
    <n v="535"/>
    <n v="0"/>
    <x v="0"/>
    <x v="19"/>
    <n v="4426"/>
    <n v="2367910"/>
    <x v="1"/>
    <n v="19474.400000000001"/>
    <x v="13"/>
    <x v="4"/>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5DB1F13"/>
    <s v="Panasonic Eneloop BQ-CC55N Advanced, Smart and Quick Charger for AA &amp; AAA Rechargeable Batteries, White"/>
    <x v="167"/>
    <n v="1500"/>
    <n v="1500"/>
    <n v="0"/>
    <x v="0"/>
    <x v="19"/>
    <n v="25996"/>
    <n v="38994000"/>
    <x v="1"/>
    <n v="114382.40000000001"/>
    <x v="1"/>
    <x v="3"/>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0TI8E7BI"/>
    <s v="Philips HD9306/06 1.5-Litre Electric Kettle (Multicolor)"/>
    <x v="68"/>
    <n v="2695"/>
    <n v="2695"/>
    <n v="0"/>
    <x v="0"/>
    <x v="19"/>
    <n v="2518"/>
    <n v="6786010"/>
    <x v="1"/>
    <n v="11079.2"/>
    <x v="16"/>
    <x v="6"/>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9C6HXFC1"/>
    <s v="Duracell USB Lightning Apple Certified (Mfi) Braided Sync &amp; Charge Cable For IPhone, IPad And IPod.Fast Charging Lightning Cable, 3.9 Feet (1.2M) - Black"/>
    <x v="7"/>
    <n v="970"/>
    <n v="1799"/>
    <n v="0.46"/>
    <x v="0"/>
    <x v="20"/>
    <n v="815"/>
    <n v="1466185"/>
    <x v="0"/>
    <n v="3667.5"/>
    <x v="8"/>
    <x v="3"/>
    <s v="Supports Ios Devices With Max Output Up To 2.4A|Up To 10, 000+ Bend And 10, 000+ Plugging And Unplugging Test Ensure This Cable A Longer Lifespan|Ensure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0NH11PEY"/>
    <s v="AmazonBasics USB 2.0 - A-Male to A-Female Extension Cable for Personal Computer, Printer (Black, 9.8 Feet/3 Meters)"/>
    <x v="7"/>
    <n v="199"/>
    <n v="750"/>
    <n v="0.73"/>
    <x v="1"/>
    <x v="20"/>
    <n v="74976"/>
    <n v="56232000"/>
    <x v="1"/>
    <n v="337392"/>
    <x v="5"/>
    <x v="4"/>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 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0NH11KIK"/>
    <s v="AmazonBasics USB 2.0 Cable - A-Male to B-Male - for Personal Computer, Printer- 6 Feet (1.8 Meters), Black"/>
    <x v="7"/>
    <n v="209"/>
    <n v="695"/>
    <n v="0.7"/>
    <x v="1"/>
    <x v="20"/>
    <n v="107687"/>
    <n v="74842465"/>
    <x v="1"/>
    <n v="484591.5"/>
    <x v="5"/>
    <x v="4"/>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B86CDHL1"/>
    <s v="oraimo 65W Type-C to CFast Charging Cable USB C to USB C Cable High Speed Syncing, Nylon Braided 1M length with LED Indicator Compatible For Laptop, Macbook, Samsung Galaxy S22 S20 S10 S20Fe S21 S21 Ultra A70 A51 A71 A50S M31 M51 M31S M53 5G"/>
    <x v="7"/>
    <n v="349"/>
    <n v="899"/>
    <n v="0.61"/>
    <x v="1"/>
    <x v="20"/>
    <n v="149"/>
    <n v="133951"/>
    <x v="0"/>
    <n v="670.5"/>
    <x v="6"/>
    <x v="4"/>
    <s v="ü•áKindly NOTE before you purchase„Äë:This is a USB-C to USB-C cable, which means it has the same USB C or Type-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C to C cable.Will update this review if any change is observed."/>
    <s v="https://m.media-amazon.com/images/I/41gztmbiIgL._SX300_SY300_QL70_FMwebp_.jpg"/>
    <s v="https://www.amazon.in/oraimo-Charging-Syncing-Indicator-Compatible/dp/B0B86CDHL1/ref=sr_1_79?qid=1672909128&amp;s=electronics&amp;sr=1-79"/>
  </r>
  <r>
    <s v="B0BMXMLSMM"/>
    <s v="Lapster 65W compatible for OnePlus Dash Warp Charge Cable , Type-C to c cable fast charging Data Sync Cable Compatible with One Plus 10R/9RT/ 9 pro/ 9R/ 8T/ 9/ Nord &amp; for All Type-C Devices ‚Äì Red, 1 Meter"/>
    <x v="7"/>
    <n v="199"/>
    <n v="999"/>
    <n v="0.8"/>
    <x v="1"/>
    <x v="20"/>
    <n v="127"/>
    <n v="126873"/>
    <x v="0"/>
    <n v="571.5"/>
    <x v="6"/>
    <x v="4"/>
    <s v="-1 meter Type-C to c cable fast charging cable Convenient for all types of USB C Laptops, Tablets, And Smartphones.|-6.5 Amp USB C Cable compatibility with All 60W 45W 30W 18W 15W USB-C Power Adapters, Support Pd 3.0 And Qc 3.0Fast Charge for Your Devices. Data Transfer Speed Is Up To 480Mbps Of USB 2.0. Note: Not Support Video Transfer.AM|-USB C To C Cable Support Warp Charge For One plus 8T, One plus 9/9 Pro, TooFast Charge For MacBook Air 13 Inch 2020/2019/2018, For MacBook Pro 13/15/16 Inch AM|Compatiblity with Type-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0V4BGDKU"/>
    <s v="TP-Link UE300 USB 3.0 to RJ45 Gigabit Ethernet Network Adapter - Plug and Play"/>
    <x v="17"/>
    <n v="1099"/>
    <n v="1899"/>
    <n v="0.42"/>
    <x v="0"/>
    <x v="20"/>
    <n v="22420"/>
    <n v="42575580"/>
    <x v="1"/>
    <n v="100890"/>
    <x v="3"/>
    <x v="3"/>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9TT6BFDX"/>
    <s v="Cotbolt Silicone Protective Case Cover for LG an MR21GA Magic Remote Shockproof for LG Smart TV Remote 2021 Protective Skin Waterproof Anti Lost (Black) (Remote Not Included)"/>
    <x v="6"/>
    <n v="399"/>
    <n v="1999"/>
    <n v="0.8"/>
    <x v="1"/>
    <x v="20"/>
    <n v="505"/>
    <n v="1009495"/>
    <x v="0"/>
    <n v="2272.5"/>
    <x v="3"/>
    <x v="3"/>
    <s v="Silicone protective cover is specially designed for LG Smart TV magic remotes of LG AN-MR21GA/LG AN-MR21GC 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82T6GXS5"/>
    <s v="AmazonBasics New Release Nylon USB-A to Lightning Cable Cord, MFi Certified Charger for Apple iPhone, iPad, Silver, 6-Ft"/>
    <x v="7"/>
    <n v="999"/>
    <n v="2100"/>
    <n v="0.52"/>
    <x v="1"/>
    <x v="20"/>
    <n v="5492"/>
    <n v="11533200"/>
    <x v="1"/>
    <n v="24714"/>
    <x v="4"/>
    <x v="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Basics"/>
    <s v="https://m.media-amazon.com/images/W/WEBP_402378-T1/images/I/31OIv762uSL._SX300_SY300_QL70_FMwebp_.jpg"/>
    <s v="https://www.amazon.in/AmazonBasics-Nylon-Braided-Lightning-Cable/dp/B082T6GXS5/ref=sr_1_165?qid=1672909131&amp;s=electronics&amp;sr=1-165"/>
  </r>
  <r>
    <s v="B084N18QZY"/>
    <s v="Belkin USB C to USB-CFast Charging Type-C Cable, 60W PD, 3.3 feet (1 meter) for Laptop, Personal Computer, Tablet, Smartphone - Black, USB-IF Certified"/>
    <x v="7"/>
    <n v="599"/>
    <n v="849"/>
    <n v="0.28999999999999998"/>
    <x v="0"/>
    <x v="20"/>
    <n v="577"/>
    <n v="489873"/>
    <x v="0"/>
    <n v="2596.5"/>
    <x v="6"/>
    <x v="4"/>
    <s v="2-Year Manufacturing Warranty|USB-If Certified So You Can Count On A Great Experience On Any Device|Use Them At Home, In Your Car, Or Anywhere You Need To Sync Music, Photos, Or Data And Charge Your Devices|Tested To Withstand 8, 000+ Bends, ** These USB-CFast Charge Cables Are Built With More Strength And Flexibility To Use Over And Over Again. This Makes Them Ideal For Easy Placement In Your Bag To Take On-The-Go|Get A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0NH13Q8W"/>
    <s v="AmazonBasics USB 2.0 Extension Cable for Personal Computer, Printer, 2-Pack - A-Male to A-Female - 3.3 Feet (1 Meter, Black)"/>
    <x v="7"/>
    <n v="299"/>
    <n v="800"/>
    <n v="0.63"/>
    <x v="1"/>
    <x v="20"/>
    <n v="74977"/>
    <n v="59981600"/>
    <x v="1"/>
    <n v="337396.5"/>
    <x v="6"/>
    <x v="4"/>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 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84MZYBTV"/>
    <s v="Belkin USB C to USB-CFast Charging Type-C Cable, 60W PD, 3.3 feet (1 meter) for Laptop, Personal Computer, Tablet, Smartphone - White, USB-IF Certified"/>
    <x v="7"/>
    <n v="599"/>
    <n v="849"/>
    <n v="0.28999999999999998"/>
    <x v="0"/>
    <x v="20"/>
    <n v="474"/>
    <n v="402426"/>
    <x v="0"/>
    <n v="2133"/>
    <x v="6"/>
    <x v="4"/>
    <s v="2-Year Manufacturing Warranty|USB-If Certified So You Can Count On A Great Experience On Any Device|Use Them At Home, In Your Car, Or Anywhere You Need To Sync Music, Photos, Or Data And Charge Your Devices|Tested To Withstand 8, 000+ Bends, ** These USB-CFast Charge Cables Are Built With More Strength And Flexibility To Use Over And Over Again. This Makes Them Ideal For Easy Placement In Your Bag To Take On-The-Go|Get A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7RY2X9MP"/>
    <s v="AmazonBasics 10.2 Gbps High-Speed 4K HDMI Cable with Braided Cord (10-Foot, Dark Grey)"/>
    <x v="44"/>
    <n v="609"/>
    <n v="1500"/>
    <n v="0.59"/>
    <x v="1"/>
    <x v="20"/>
    <n v="1029"/>
    <n v="1543500"/>
    <x v="1"/>
    <n v="4630.5"/>
    <x v="1"/>
    <x v="3"/>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NDD9TN6"/>
    <s v="WANBO X1 Pro (Upgraded) | Native 1080P Full HD | Android 9 | Projector for Home | LED Cinema | 350ANSI | 3900 lumens | WiFi Bluetooth | HDMI ARC | Dolby DTS | 4D Keystone Correction (Global Version)"/>
    <x v="77"/>
    <n v="13990"/>
    <n v="28900"/>
    <n v="0.52"/>
    <x v="1"/>
    <x v="20"/>
    <n v="7"/>
    <n v="202300"/>
    <x v="0"/>
    <n v="31.5"/>
    <x v="47"/>
    <x v="28"/>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116MIKKC"/>
    <s v="Goldmedal Curve Plus 202042 Plastic Spice 3-Pin 240V Universal Travel Adaptor (White)"/>
    <x v="57"/>
    <n v="99"/>
    <n v="171"/>
    <n v="0.42"/>
    <x v="0"/>
    <x v="20"/>
    <n v="11339"/>
    <n v="1938969"/>
    <x v="1"/>
    <n v="51025.5"/>
    <x v="22"/>
    <x v="2"/>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7Q4QV1DL"/>
    <s v="ELV Aluminum Adjustable Mobile Phone Foldable Tabletop Stand Dock Mount for All Smartphones, Tabs, Kindle, iPad (Black)"/>
    <x v="37"/>
    <n v="269"/>
    <n v="1499"/>
    <n v="0.82"/>
    <x v="1"/>
    <x v="20"/>
    <n v="28978"/>
    <n v="43438022"/>
    <x v="1"/>
    <n v="130401"/>
    <x v="1"/>
    <x v="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8CHJLWJ"/>
    <s v="Kyosei Advanced Tempered Glass Compatible with Google Pixel 6a with Military-Grade Anti-Explosion Edge-to-Edge Coverage Screen Protector Guard"/>
    <x v="110"/>
    <n v="299"/>
    <n v="1199"/>
    <n v="0.75"/>
    <x v="1"/>
    <x v="20"/>
    <n v="596"/>
    <n v="714604"/>
    <x v="0"/>
    <n v="2682"/>
    <x v="9"/>
    <x v="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MM7R92G"/>
    <s v="Noise_Colorfit Smart Watch Charger 2 Pin USBFast Charger Magnetic Charging Cable Adapter (Smart Watch Charger 2 pin)"/>
    <x v="3"/>
    <n v="249"/>
    <n v="999"/>
    <n v="0.75"/>
    <x v="1"/>
    <x v="20"/>
    <n v="38"/>
    <n v="37962"/>
    <x v="0"/>
    <n v="171"/>
    <x v="6"/>
    <x v="4"/>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8ZFJY82"/>
    <s v="Elv Aluminium Adjustable Mobile Phone Foldable Holder Tabletop Stand Dock Mount for All Smartphones, Tabs, Kindle, iPad (Moonlight Silver)"/>
    <x v="37"/>
    <n v="314"/>
    <n v="1499"/>
    <n v="0.79"/>
    <x v="1"/>
    <x v="20"/>
    <n v="28978"/>
    <n v="43438022"/>
    <x v="1"/>
    <n v="130401"/>
    <x v="1"/>
    <x v="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9BD2YL4"/>
    <s v="KINGONE Wireless Charging Pencil (2nd Generation) for iPad with Magnetic and Tilt Sensitive, Palm Rejection, Compatible with Apple iPad Pro 11 inch 1/2/3/4, iPad Pro 12.9 Inch 3/4/5/6, iPad Air 4/5, mini6"/>
    <x v="56"/>
    <n v="2599"/>
    <n v="6999"/>
    <n v="0.63"/>
    <x v="1"/>
    <x v="20"/>
    <n v="1526"/>
    <n v="10680474"/>
    <x v="1"/>
    <n v="6867"/>
    <x v="34"/>
    <x v="18"/>
    <s v="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1HJI0FS2"/>
    <s v="Dell MS116 1000Dpi USB Wired Optical Mouse, Led Tracking, Scrolling Wheel, Plug and Play."/>
    <x v="27"/>
    <n v="299"/>
    <n v="650"/>
    <n v="0.54"/>
    <x v="1"/>
    <x v="20"/>
    <n v="33176"/>
    <n v="21564400"/>
    <x v="1"/>
    <n v="149292"/>
    <x v="5"/>
    <x v="4"/>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14SZO90Y"/>
    <s v="Duracell Ultra Alkaline AA Battery, 8 Pcs"/>
    <x v="160"/>
    <n v="266"/>
    <n v="315"/>
    <n v="0.16"/>
    <x v="0"/>
    <x v="20"/>
    <n v="28030"/>
    <n v="8829450"/>
    <x v="1"/>
    <n v="126135"/>
    <x v="2"/>
    <x v="2"/>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 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8ZJDWTJ1"/>
    <s v="Seagate Expansion 1TB External HDD - USB 3.0 for Windows and Mac with 3 yr Data Recovery Services, Portable Hard Drive (STKM1000400)"/>
    <x v="168"/>
    <n v="4098"/>
    <n v="4999"/>
    <n v="0.18"/>
    <x v="0"/>
    <x v="20"/>
    <n v="50810"/>
    <n v="253999190"/>
    <x v="1"/>
    <n v="228645"/>
    <x v="24"/>
    <x v="14"/>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765B3TH7"/>
    <s v="Gizga Essentials Hard Drive Case Shell, 6.35 cm/2.5-inch, Portable Storage Organizer Bag for Earphone USB Cable Power Bank Mobile Charger Digital Gadget Hard Disk, Water Resistance Material, Black"/>
    <x v="107"/>
    <n v="199"/>
    <n v="599"/>
    <n v="0.67"/>
    <x v="1"/>
    <x v="20"/>
    <n v="13568"/>
    <n v="8127232"/>
    <x v="1"/>
    <n v="61056"/>
    <x v="13"/>
    <x v="4"/>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0LZLQ624"/>
    <s v="Classmate Soft Cover 6 Subject Spiral Binding Notebook, Single Line, 300 Pages"/>
    <x v="148"/>
    <n v="157"/>
    <n v="160"/>
    <n v="0.02"/>
    <x v="0"/>
    <x v="20"/>
    <n v="8618"/>
    <n v="1378880"/>
    <x v="1"/>
    <n v="38781"/>
    <x v="22"/>
    <x v="2"/>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1DJJVFPC"/>
    <s v="Duracell Ultra Alkaline AAA Battery, 8 Pcs"/>
    <x v="160"/>
    <n v="269"/>
    <n v="315"/>
    <n v="0.15"/>
    <x v="0"/>
    <x v="20"/>
    <n v="17810"/>
    <n v="5610150"/>
    <x v="1"/>
    <n v="80145"/>
    <x v="2"/>
    <x v="2"/>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0NNQMYNE"/>
    <s v="AirCase Rugged Hard Drive Case for 2.5-inch Western Digital, Seagate, Toshiba, Portable Storage Shell for Gadget Hard Disk USB Cable Power Bank Mobile Charger Earphone, Waterproof (Black)"/>
    <x v="107"/>
    <n v="299"/>
    <n v="499"/>
    <n v="0.4"/>
    <x v="0"/>
    <x v="20"/>
    <n v="21010"/>
    <n v="10483990"/>
    <x v="1"/>
    <n v="94545"/>
    <x v="13"/>
    <x v="2"/>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04IO5BMQ"/>
    <s v="Logitech M235 Wireless Mouse, 1000 DPI Optical Tracking, 12 Month Life Battery, Compatible with Windows, Mac, Chromebook/PC/Laptop"/>
    <x v="27"/>
    <n v="699"/>
    <n v="995"/>
    <n v="0.3"/>
    <x v="0"/>
    <x v="20"/>
    <n v="54405"/>
    <n v="54132975"/>
    <x v="1"/>
    <n v="244822.5"/>
    <x v="6"/>
    <x v="4"/>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B2DD66GS"/>
    <s v="SanDisk Extreme microSD UHS I Card 128GB for 4K Video on Smartphones,Action Cams 190MB/s Read,90MB/s Write"/>
    <x v="99"/>
    <n v="1329"/>
    <n v="2900"/>
    <n v="0.54"/>
    <x v="1"/>
    <x v="20"/>
    <n v="19624"/>
    <n v="56909600"/>
    <x v="1"/>
    <n v="88308"/>
    <x v="11"/>
    <x v="6"/>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0LHZWD0C"/>
    <s v="Luxor 5 Subject Single Ruled Notebook - A4, 70 GSM, 300 pages"/>
    <x v="121"/>
    <n v="252"/>
    <n v="315"/>
    <n v="0.2"/>
    <x v="0"/>
    <x v="20"/>
    <n v="3785"/>
    <n v="1192275"/>
    <x v="1"/>
    <n v="17032.5"/>
    <x v="2"/>
    <x v="2"/>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C4Z69LN"/>
    <s v="Crucial RAM 8GB DDR4 3200MHz CL22 (or 2933MHz or 2666MHz) Laptop Memory CT8G4SFRA32A"/>
    <x v="196"/>
    <n v="1792"/>
    <n v="3500"/>
    <n v="0.49"/>
    <x v="0"/>
    <x v="20"/>
    <n v="26194"/>
    <n v="91679000"/>
    <x v="1"/>
    <n v="117873"/>
    <x v="7"/>
    <x v="9"/>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7ZKD8T1Q"/>
    <s v="Cuzor 12V Mini ups for WiFi Router | Power Backup up to 4 Hours | Replaceable Battery | Ups for WiFi Router and Modem | Ups for Router up to 2A | ups for uninterrupted WiFi"/>
    <x v="109"/>
    <n v="1499"/>
    <n v="2999"/>
    <n v="0.5"/>
    <x v="1"/>
    <x v="20"/>
    <n v="8656"/>
    <n v="25959344"/>
    <x v="1"/>
    <n v="38952"/>
    <x v="11"/>
    <x v="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 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x v="173"/>
    <n v="1815"/>
    <n v="3100"/>
    <n v="0.41"/>
    <x v="0"/>
    <x v="20"/>
    <n v="92925"/>
    <n v="288067500"/>
    <x v="1"/>
    <n v="418162.5"/>
    <x v="21"/>
    <x v="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94QZLJQ6"/>
    <s v="Seagate One Touch 2TB External HDD with Password Protection ‚Äì Black, for Windows and Mac, with 3 yr Data Recovery Services, and 4 Months Adobe CC Photography (STKY2000400)"/>
    <x v="168"/>
    <n v="5799"/>
    <n v="7999"/>
    <n v="0.28000000000000003"/>
    <x v="0"/>
    <x v="20"/>
    <n v="50273"/>
    <n v="402133727"/>
    <x v="1"/>
    <n v="226228.5"/>
    <x v="18"/>
    <x v="11"/>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9X7DY7Q4"/>
    <s v="SanDisk Extreme SD UHS I 64GB Card for 4K Video for DSLR and Mirrorless Cameras 170MB/s Read &amp; 80MB/s Write"/>
    <x v="99"/>
    <n v="939"/>
    <n v="1800"/>
    <n v="0.48"/>
    <x v="0"/>
    <x v="20"/>
    <n v="205052"/>
    <n v="369093600"/>
    <x v="1"/>
    <n v="922734"/>
    <x v="3"/>
    <x v="3"/>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8LW31NQ6"/>
    <s v="Lenovo 600 Bluetooth 5.0 Silent Mouse: Compact, Portable, Dongle-Free Multi-Device connectivity with Microsoft Swift Pair | 3-Level Adjustable DPI up to 2400 | Battery Life: up to 1 yr"/>
    <x v="27"/>
    <n v="1439"/>
    <n v="2890"/>
    <n v="0.5"/>
    <x v="1"/>
    <x v="20"/>
    <n v="4099"/>
    <n v="11846110"/>
    <x v="1"/>
    <n v="18445.5"/>
    <x v="11"/>
    <x v="6"/>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 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0P93X6EK"/>
    <s v="Classmate Soft Cover 6 Subject Spiral Binding Notebook, Unruled, 300 Pages"/>
    <x v="148"/>
    <n v="157"/>
    <n v="160"/>
    <n v="0.02"/>
    <x v="0"/>
    <x v="20"/>
    <n v="4428"/>
    <n v="708480"/>
    <x v="1"/>
    <n v="19926"/>
    <x v="22"/>
    <x v="2"/>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8WJ86PV2"/>
    <s v="RPM Euro Games Gaming Mousepad Speed Type Extended Large (Size - 800 mm x 300 mm x 3 mm)"/>
    <x v="144"/>
    <n v="299"/>
    <n v="990"/>
    <n v="0.7"/>
    <x v="1"/>
    <x v="20"/>
    <n v="2453"/>
    <n v="2428470"/>
    <x v="1"/>
    <n v="11038.5"/>
    <x v="6"/>
    <x v="4"/>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 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8WLY8V9S"/>
    <s v="Tukzer Gel Mouse Pad Wrist Rest Memory-Foam Ergonomic Mousepad| Cushion Wrist Support &amp; Pain Relief| Suitable for Gaming, Computer, Laptop, Home &amp; Office Non-Slip Rubber Base (Blue)"/>
    <x v="144"/>
    <n v="425"/>
    <n v="899"/>
    <n v="0.53"/>
    <x v="1"/>
    <x v="20"/>
    <n v="4219"/>
    <n v="3792881"/>
    <x v="1"/>
    <n v="18985.5"/>
    <x v="6"/>
    <x v="4"/>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BCVJ3PVP"/>
    <s v="SupCares Laptop Stand 7 Height Adjustable, Aluminium, Ventilated, Foldable, Portable Laptop Holder for Desk &amp; Table Mount Upto 15.6 inch Laptop with Carry Pouch (Silver)"/>
    <x v="26"/>
    <n v="499"/>
    <n v="1299"/>
    <n v="0.62"/>
    <x v="1"/>
    <x v="20"/>
    <n v="434"/>
    <n v="563766"/>
    <x v="0"/>
    <n v="1953"/>
    <x v="10"/>
    <x v="1"/>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8LT9BMPP"/>
    <s v="Logitech G102 USB Light Sync Gaming Mouse with Customizable RGB Lighting, 6 Programmable Buttons, Gaming Grade Sensor, 8K DPI Tracking, 16.8mn Color, Light Weight - Black"/>
    <x v="149"/>
    <n v="1495"/>
    <n v="1995"/>
    <n v="0.25"/>
    <x v="0"/>
    <x v="20"/>
    <n v="10541"/>
    <n v="21029295"/>
    <x v="1"/>
    <n v="47434.5"/>
    <x v="3"/>
    <x v="3"/>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9BVCVTBC"/>
    <s v="Redragon K617 Fizz 60% Wired RGB Gaming Keyboard, 61 Keys Compact Mechanical Keyboard w/White and Grey Color Keycaps, Linear Red Switch, Pro Driver/Software Supported"/>
    <x v="172"/>
    <n v="2649"/>
    <n v="3499"/>
    <n v="0.24"/>
    <x v="0"/>
    <x v="20"/>
    <n v="1271"/>
    <n v="4447229"/>
    <x v="1"/>
    <n v="5719.5"/>
    <x v="7"/>
    <x v="5"/>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TMCXRFV"/>
    <s v="ESR Screen Protector Compatible with iPad Pro 11 Inch (2022/2021/2020/2018) and iPad Air 5/4 (2022/2020, 10.9 Inch), Tempered-Glass Film with Alignment Frame, Scratch Resistant, HD Clarity, 2 Pack"/>
    <x v="110"/>
    <n v="1234"/>
    <n v="1599"/>
    <n v="0.23"/>
    <x v="0"/>
    <x v="20"/>
    <n v="16680"/>
    <n v="26671320"/>
    <x v="1"/>
    <n v="75060"/>
    <x v="1"/>
    <x v="3"/>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8FYB5HHK"/>
    <s v="TP-Link UE300C USB Type-C to RJ45 Gigabit Ethernet Network Adapter/RJ45 LAN Wired Adapter for Ultrabook, Chromebook, Laptop, Desktop, Plug &amp; Play, USB 3.0, Foldable and Portable Design"/>
    <x v="197"/>
    <n v="1199"/>
    <n v="1999"/>
    <n v="0.4"/>
    <x v="0"/>
    <x v="20"/>
    <n v="22420"/>
    <n v="44817580"/>
    <x v="1"/>
    <n v="100890"/>
    <x v="3"/>
    <x v="3"/>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8461VC1Z"/>
    <s v="Scarters Mouse Pad, Desk Mat Extended for Work from Home/Office/Gaming | Vegan PU Leather | Anti-Skid, Anti-Slip, Reversible Splash-Proof ‚Äì Deskspread ~ Navy Blue &amp; Yellow"/>
    <x v="144"/>
    <n v="999"/>
    <n v="1995"/>
    <n v="0.5"/>
    <x v="1"/>
    <x v="20"/>
    <n v="7317"/>
    <n v="14597415"/>
    <x v="1"/>
    <n v="32926.5"/>
    <x v="3"/>
    <x v="3"/>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148NPH9I"/>
    <s v="Logitech K380 Wireless Multi-Device Keyboard for Windows, Apple iOS, Apple TV Android or Chrome, Bluetooth, Compact Space-Saving Design, PC/Mac/Laptop/Smartphone/Tablet (Dark Grey)"/>
    <x v="38"/>
    <n v="2640"/>
    <n v="3195"/>
    <n v="0.17"/>
    <x v="0"/>
    <x v="20"/>
    <n v="16146"/>
    <n v="51586470"/>
    <x v="1"/>
    <n v="72657"/>
    <x v="21"/>
    <x v="5"/>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083T231O"/>
    <s v="Belkin Essential Series 4-Socket Surge Protector Universal Socket with 5ft Heavy Duty Cable (Grey)"/>
    <x v="198"/>
    <n v="1289"/>
    <n v="1499"/>
    <n v="0.14000000000000001"/>
    <x v="0"/>
    <x v="20"/>
    <n v="20668"/>
    <n v="30981332"/>
    <x v="1"/>
    <n v="93006"/>
    <x v="1"/>
    <x v="1"/>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7R99NBVB"/>
    <s v="Gizga Essentials Cable Organiser, Cord Management System for PC, TV, Home Theater, Speaker &amp; Cables, Reusable Cable Organizer for Desk, WFH Accessories, Organizer Tape Roll, Reusable Cable Ties Strap"/>
    <x v="199"/>
    <n v="249"/>
    <n v="599"/>
    <n v="0.57999999999999996"/>
    <x v="1"/>
    <x v="20"/>
    <n v="5985"/>
    <n v="3585015"/>
    <x v="1"/>
    <n v="26932.5"/>
    <x v="13"/>
    <x v="4"/>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 cm X 7. The extra long 700 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 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3GKDRKR"/>
    <s v="Havells Aqua Plus 1.2 litre Double Wall Kettle/304 Stainless Steel Inner Body/Cool touch outer body/Wider mouth/ 2 Year warranty (Black, 1500 Watt)"/>
    <x v="68"/>
    <n v="1625"/>
    <n v="2995"/>
    <n v="0.46"/>
    <x v="0"/>
    <x v="20"/>
    <n v="23484"/>
    <n v="70334580"/>
    <x v="1"/>
    <n v="105678"/>
    <x v="11"/>
    <x v="6"/>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B3G5XZN5"/>
    <s v="InstaCuppa Portable Blender for Smoothie, Milk Shakes, Crushing Ice and Juices, USB Rechargeable Personal Blender Machine for Kitchen with 4000 mAh Rechargeable Battery, 230 Watt Motor, 500 ML"/>
    <x v="1"/>
    <n v="2799"/>
    <n v="3499"/>
    <n v="0.2"/>
    <x v="0"/>
    <x v="20"/>
    <n v="546"/>
    <n v="1910454"/>
    <x v="0"/>
    <n v="2457"/>
    <x v="7"/>
    <x v="5"/>
    <s v="Blends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BMTZ4T1D"/>
    <s v="!!1000 Watt/2000-Watt Room Heater!! Fan Heater!!Pure White!!HN-2500!!Made in India!!"/>
    <x v="0"/>
    <n v="784"/>
    <n v="1599"/>
    <n v="0.51"/>
    <x v="1"/>
    <x v="20"/>
    <n v="11"/>
    <n v="17589"/>
    <x v="0"/>
    <n v="49.5"/>
    <x v="1"/>
    <x v="3"/>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 cmMN3TJJDIBQKOA,AGRSBPMGH7TCQPCZ7XD7GLEJ7NBQ"/>
    <s v="Neha Gupta,Abhay,sumit kumar,Kundan,Bond 007"/>
    <s v="R2SBOJRVH87Z3A,R2JZAP6U9T86EI,R2FUR9B0B9PH 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8QW937WV"/>
    <s v="Homeistic Applience‚Ñ¢ Instant Electric Water Heater Faucet Tap For Kitchen And Bathroom Sink Digital Water Heating Tap with Shower Head ABS Body- Shock Proof (Pack Of 1. White)"/>
    <x v="21"/>
    <n v="1448"/>
    <n v="2999"/>
    <n v="0.52"/>
    <x v="1"/>
    <x v="20"/>
    <n v="19"/>
    <n v="56981"/>
    <x v="0"/>
    <n v="85.5"/>
    <x v="11"/>
    <x v="6"/>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71113J7M"/>
    <s v="Sujata Powermatic Plus 900 Watts Juicer Mixer Grinder"/>
    <x v="4"/>
    <n v="5890"/>
    <n v="7506"/>
    <n v="0.22"/>
    <x v="0"/>
    <x v="20"/>
    <n v="7241"/>
    <n v="54350946"/>
    <x v="1"/>
    <n v="32584.5"/>
    <x v="54"/>
    <x v="1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 cmLVY27OWWYXIGYS2ANHQCTA,AEVH7CTRMGVDXTUSLCLNTRQHHIPQ,AEYMU 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B694PXQJ"/>
    <s v="Gadgetronics Digital Kitchen Weighing Scale &amp; Food Weight Machine for Health, Fitness, Home Baking &amp; Cooking (10 KGs,1 Year Warranty &amp; Batteries Included)"/>
    <x v="48"/>
    <n v="799"/>
    <n v="2999"/>
    <n v="0.73"/>
    <x v="1"/>
    <x v="20"/>
    <n v="63"/>
    <n v="188937"/>
    <x v="0"/>
    <n v="283.5"/>
    <x v="11"/>
    <x v="6"/>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7Y9PY6Y1"/>
    <s v="Sujata Powermatic Plus, Juicer Mixer Grinder with Chutney Jar, 900 Watts, 3 Jars (White)"/>
    <x v="4"/>
    <n v="6525"/>
    <n v="8820"/>
    <n v="0.26"/>
    <x v="0"/>
    <x v="20"/>
    <n v="5137"/>
    <n v="45308340"/>
    <x v="1"/>
    <n v="23116.5"/>
    <x v="27"/>
    <x v="16"/>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27691512"/>
    <s v="AHXQPNDQMOD2RJE2S6KG3 cm6QRXA,AHEDAEYXIZIPVLI6HSDRKIGYILCA,AHNDQGC5II2W2NNJDKODYCGFN77A,AFEOPOMJ6P77R4KX2YKC4UXVH cmQ,AEGFHIVVOOMWQ2JRIPHMTSZ2VIYA,AEBIN6NSCXXL32OUISQKEN575X2A,AEAUD 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1MUAUOCX"/>
    <s v="Sujata Chutney Steel Jar, 400 ml, (White), Stainless Steel"/>
    <x v="200"/>
    <n v="688"/>
    <n v="747"/>
    <n v="0.08"/>
    <x v="0"/>
    <x v="20"/>
    <n v="2280"/>
    <n v="1703160"/>
    <x v="1"/>
    <n v="10260"/>
    <x v="5"/>
    <x v="4"/>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 cm7N2A,AGQMPE5Y62H4ALYM cmPV5J25BOGA,AHYJWLKBVY2CFWRJH3MNID4CRRBA"/>
    <s v="Amazon Customer,Neeraj Gola,Ignorant Nalayak,Siddamsetty Srinitha,naveen,vishakh,uday vir,Kirti Yadav"/>
    <s v="R4YUH7EZ5DB9C,R1CIOU739KNQAX,R2KCDNY1S0C382,R 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 cm/dp/B01MUAUOCX/ref=sr_1_386?qid=1672923611&amp;s=kitchen&amp;sr=1-386"/>
  </r>
  <r>
    <s v="B088WCFPQF"/>
    <s v="Cafe JEI French Press Coffee and Tea Maker 600ml with 4 Level Filtration System, Heat Resistant Borosilicate Glass (Black, 600ml)"/>
    <x v="201"/>
    <n v="1099"/>
    <n v="1500"/>
    <n v="0.27"/>
    <x v="0"/>
    <x v="20"/>
    <n v="1065"/>
    <n v="1597500"/>
    <x v="1"/>
    <n v="4792.5"/>
    <x v="1"/>
    <x v="3"/>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5S9FVRY"/>
    <s v="Sujata Supermix, Mixer Grinder, 900 Watts, 3 Jars (White)"/>
    <x v="22"/>
    <n v="5490"/>
    <n v="7200"/>
    <n v="0.24"/>
    <x v="0"/>
    <x v="20"/>
    <n v="1408"/>
    <n v="10137600"/>
    <x v="1"/>
    <n v="6336"/>
    <x v="51"/>
    <x v="13"/>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BJ6P3LSK"/>
    <s v="Aqua d pure Active Copper 12-L RO+UV Water Filter Purifier for Home, Kitchen Fully Automatic UF+TDS Controller"/>
    <x v="39"/>
    <n v="4999"/>
    <n v="24999"/>
    <n v="0.8"/>
    <x v="1"/>
    <x v="20"/>
    <n v="287"/>
    <n v="7174713"/>
    <x v="0"/>
    <n v="1291.5"/>
    <x v="45"/>
    <x v="26"/>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in-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 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8N6P8G5K"/>
    <s v="INALSA Air Fryer Digital 4L Nutri Fry - 1400W with Smart AirCrisp Technology| 8-Preset Menu, Touch Control &amp; Digital Display|Variable Temperature &amp; Timer Control|Free Recipe book|2 Yr Warranty (Black)"/>
    <x v="152"/>
    <n v="6790"/>
    <n v="10995"/>
    <n v="0.38"/>
    <x v="0"/>
    <x v="20"/>
    <n v="3192"/>
    <n v="35096040"/>
    <x v="1"/>
    <n v="14364"/>
    <x v="71"/>
    <x v="47"/>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9LQQYNZQ"/>
    <s v="Realme Smart TV Stick 4K"/>
    <x v="202"/>
    <n v="4699"/>
    <n v="4699"/>
    <n v="0"/>
    <x v="0"/>
    <x v="20"/>
    <n v="224"/>
    <n v="1052576"/>
    <x v="0"/>
    <n v="1008"/>
    <x v="30"/>
    <x v="1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846D5CBP"/>
    <s v="Casio FX-991ES Plus-2nd Edition Scientific Calculator, Black"/>
    <x v="186"/>
    <n v="1295"/>
    <n v="1295"/>
    <n v="0"/>
    <x v="0"/>
    <x v="20"/>
    <n v="5760"/>
    <n v="7459200"/>
    <x v="1"/>
    <n v="25920"/>
    <x v="10"/>
    <x v="1"/>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R1P3B4O"/>
    <s v="Fujifilm Instax Mini Single Pack 10 Sheets Instant Film for Fuji Instant Cameras"/>
    <x v="203"/>
    <n v="549"/>
    <n v="549"/>
    <n v="0"/>
    <x v="0"/>
    <x v="20"/>
    <n v="4875"/>
    <n v="2676375"/>
    <x v="1"/>
    <n v="21937.5"/>
    <x v="13"/>
    <x v="4"/>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 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752LL57V"/>
    <s v="Casio MJ-12D 150 Steps Check and Correct Desktop Calculator"/>
    <x v="204"/>
    <n v="440"/>
    <n v="440"/>
    <n v="0"/>
    <x v="0"/>
    <x v="20"/>
    <n v="8610"/>
    <n v="3788400"/>
    <x v="1"/>
    <n v="38745"/>
    <x v="13"/>
    <x v="2"/>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 cmRT4TPYA,AFX3S2XJA42O4HP6JF2F2MM5XGFA,AHZJIQSIZULMCKUVKKUV7WG5PEKA,AGSOOGPVVNTJXHSJK7FBA7ZJHIHQ,AE5BCR4FI23IPEGD3ZSDWOGO4ALQ,AGJ64A22CHS6NGAE6LD7G7PHCYKQ"/>
    <s v="Dipu,Kayumuddin,Ankit salunke AS,Ramachandran Ravi,Nekitha V,Sumit G.,Netaji,Raymol"/>
    <s v="R3S29FN21O2 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0KIE28X0"/>
    <s v="Camel Artist Acrylic Color Box - 9ml Tubes, 12 Shades"/>
    <x v="185"/>
    <n v="310"/>
    <n v="310"/>
    <n v="0"/>
    <x v="0"/>
    <x v="20"/>
    <n v="5882"/>
    <n v="1823420"/>
    <x v="1"/>
    <n v="26469"/>
    <x v="2"/>
    <x v="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6PXQ2R4"/>
    <s v="Classmate Long Book - Unruled, 160 Pages, 314 mm x 194 mm - Pack Of 3"/>
    <x v="121"/>
    <n v="165"/>
    <n v="165"/>
    <n v="0"/>
    <x v="0"/>
    <x v="20"/>
    <n v="1674"/>
    <n v="276210"/>
    <x v="1"/>
    <n v="7533"/>
    <x v="22"/>
    <x v="2"/>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 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0LY12TH6"/>
    <s v="Camel Oil Pastel with Reusable Plastic Box - 50 Shades"/>
    <x v="205"/>
    <n v="230"/>
    <n v="230"/>
    <n v="0"/>
    <x v="0"/>
    <x v="20"/>
    <n v="9427"/>
    <n v="2168210"/>
    <x v="1"/>
    <n v="42421.5"/>
    <x v="2"/>
    <x v="2"/>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86Q3QMFS"/>
    <s v="Classmate Drawing Book - Unruled, 40 Pages, 210 mm x 297 mm - Pack Of 4"/>
    <x v="121"/>
    <n v="120"/>
    <n v="120"/>
    <n v="0"/>
    <x v="0"/>
    <x v="20"/>
    <n v="4951"/>
    <n v="594120"/>
    <x v="1"/>
    <n v="22279.5"/>
    <x v="22"/>
    <x v="2"/>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71VNHMX2"/>
    <s v="Philips Daily Collection HD2582/00 830-Watt 2-Slice Pop-up Toaster (White)"/>
    <x v="153"/>
    <n v="2095"/>
    <n v="2095"/>
    <n v="0"/>
    <x v="0"/>
    <x v="20"/>
    <n v="7949"/>
    <n v="16653155"/>
    <x v="1"/>
    <n v="35770.5"/>
    <x v="4"/>
    <x v="0"/>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TGG316Z"/>
    <s v="10k 8k 4k HDMI Cable, Certified 48Gbps 1ms Ultra High Speed HDMI 2.1 Cable 4k 120Hz 144Hz 2k 165Hz 8k 60Hz Dynamic HDR ARC eARC DTS:X Compatible for Mac Gaming PC Soundbar TV Monitor Laptop PS5 4 Xbox"/>
    <x v="44"/>
    <n v="999"/>
    <n v="2399"/>
    <n v="0.57999999999999996"/>
    <x v="1"/>
    <x v="21"/>
    <n v="3664"/>
    <n v="8789936"/>
    <x v="1"/>
    <n v="16854.399999999998"/>
    <x v="25"/>
    <x v="0"/>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95RTJH1M"/>
    <s v="Spigen EZ Fit Tempered Glass Screen Protector Guard for iPhone 14/13/13 Pro - 2 Pack"/>
    <x v="110"/>
    <n v="999"/>
    <n v="2899"/>
    <n v="0.66"/>
    <x v="1"/>
    <x v="21"/>
    <n v="26603"/>
    <n v="77122097"/>
    <x v="1"/>
    <n v="122373.79999999999"/>
    <x v="11"/>
    <x v="6"/>
    <s v="Compatibility ; Glass Screen Protector Compatible with iPhone 14/13/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B244R4KB"/>
    <s v="Spigen EZ Fit Tempered Glass Screen Protector for iPhone 14 Pro - 2 Pack (Sensor Protection)"/>
    <x v="110"/>
    <n v="999"/>
    <n v="2899"/>
    <n v="0.66"/>
    <x v="1"/>
    <x v="21"/>
    <n v="6129"/>
    <n v="17767971"/>
    <x v="1"/>
    <n v="28193.399999999998"/>
    <x v="11"/>
    <x v="6"/>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9BXKBC7"/>
    <s v="WeCool S5 Long Selfie Stick, with Large Reinforced Tripod Stand up to 61 Inch/156 cms, Ultra Long Multi Function Bluetooth Selfie Stick with 1/4 Screw Compatible with Gopro, Camera, and Ring Light"/>
    <x v="96"/>
    <n v="1799"/>
    <n v="3999"/>
    <n v="0.55000000000000004"/>
    <x v="1"/>
    <x v="21"/>
    <n v="245"/>
    <n v="979755"/>
    <x v="0"/>
    <n v="1127"/>
    <x v="15"/>
    <x v="9"/>
    <s v="64&quot; Tall Cell Phone Tripods with 7 section adjustable telescopic poles, the phone selfie stick tripod stand is tall enough, can be adjusted from 12in to 64in. Therefore, this selfie stick for iPhone can capture a wider landscape with different Height|3-in-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1J1CFO5I"/>
    <s v="Redgear MP35 Speed-Type Gaming Mousepad (Black/Red)"/>
    <x v="108"/>
    <n v="299"/>
    <n v="550"/>
    <n v="0.46"/>
    <x v="0"/>
    <x v="21"/>
    <n v="33434"/>
    <n v="18388700"/>
    <x v="1"/>
    <n v="153796.4"/>
    <x v="13"/>
    <x v="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X2L5Z8C"/>
    <s v="Logitech Pebble M350 Wireless Mouse with Bluetooth or USB - Silent, Slim Computer Mouse with Quiet Click for Laptop, Notebook, PC and Mac - Graphite"/>
    <x v="27"/>
    <n v="1490"/>
    <n v="2295"/>
    <n v="0.35"/>
    <x v="0"/>
    <x v="21"/>
    <n v="10652"/>
    <n v="24446340"/>
    <x v="1"/>
    <n v="48999.199999999997"/>
    <x v="25"/>
    <x v="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1MQ2A86A"/>
    <s v="Logitech M331 Silent Plus Wireless Mouse, 2.4GHz with USB Nano Receiver, 1000 DPI Optical Tracking, 3 Buttons, 24 Month Life Battery, PC/Mac/Laptop - Black"/>
    <x v="27"/>
    <n v="1295"/>
    <n v="1645"/>
    <n v="0.21"/>
    <x v="0"/>
    <x v="21"/>
    <n v="12375"/>
    <n v="20356875"/>
    <x v="1"/>
    <n v="56924.999999999993"/>
    <x v="8"/>
    <x v="3"/>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 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NFD0ETQ"/>
    <s v="Logitech G402 Hyperion Fury USB Wired Gaming Mouse, 4,000 DPI, Lightweight, 8 Programmable Buttons, Compatible for PC/Mac - Black"/>
    <x v="149"/>
    <n v="1995"/>
    <n v="2895"/>
    <n v="0.31"/>
    <x v="0"/>
    <x v="21"/>
    <n v="10760"/>
    <n v="31150200"/>
    <x v="1"/>
    <n v="49495.999999999993"/>
    <x v="11"/>
    <x v="6"/>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9XXZXQC1"/>
    <s v="Xiaomi Pad 5| Qualcomm Snapdragon 860| 120Hz Refresh Rate| 6GB, 128GB| 2.5K+ Display (10.95-inch/27.81 cm)|1 Billion Colours| Dolby Vision Atmos| Quad Speakers| WiFi| Gray"/>
    <x v="206"/>
    <n v="26999"/>
    <n v="37999"/>
    <n v="0.28999999999999998"/>
    <x v="0"/>
    <x v="21"/>
    <n v="2886"/>
    <n v="109665114"/>
    <x v="1"/>
    <n v="13275.599999999999"/>
    <x v="114"/>
    <x v="80"/>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 cm-Display/dp/B09XXZXQC1/ref=sr_1_437?qid=1672903017&amp;s=computers&amp;sr=1-437"/>
  </r>
  <r>
    <s v="B09JN37WBX"/>
    <s v="Lint Remover Woolen Clothes Lint Extractor Battery Lint Removing Machine Bhur Remover"/>
    <x v="10"/>
    <n v="319"/>
    <n v="749"/>
    <n v="0.56999999999999995"/>
    <x v="1"/>
    <x v="21"/>
    <n v="124"/>
    <n v="92876"/>
    <x v="0"/>
    <n v="570.4"/>
    <x v="5"/>
    <x v="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0SH18114"/>
    <s v="Ikea 903.391.72 Polypropylene Plastic Solid Bevara Sealing Clip (Multicolour) - 30 Pack, Adjustable"/>
    <x v="2"/>
    <n v="160"/>
    <n v="299"/>
    <n v="0.46"/>
    <x v="0"/>
    <x v="21"/>
    <n v="2781"/>
    <n v="831519"/>
    <x v="1"/>
    <n v="12792.599999999999"/>
    <x v="2"/>
    <x v="2"/>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BN6M3T cm"/>
    <s v="VRPRIME Lint Roller Lint Remover for Clothes, Pet | 360 Sheets Reusable Sticky Easy-Tear Sheet Brush for Clothes, Furniture, Carpet, Dog Fur, Sweater, Dust &amp; Dirt (4 Rolls - 90 Sheet Each Roll)"/>
    <x v="10"/>
    <n v="499"/>
    <n v="999"/>
    <n v="0.5"/>
    <x v="1"/>
    <x v="21"/>
    <n v="79"/>
    <n v="78921"/>
    <x v="0"/>
    <n v="363.4"/>
    <x v="6"/>
    <x v="4"/>
    <s v="CLEAN CLOTHES EVERY TIME„Äë : Our lint roller has an extra sticky formula that helps you easily collect fuzz, fluff, and bobble balls from your pants, clothes, and fabrics without damaging the material.|2X EXTRA STICKINESS„Äë: VRPRIME offers 200% more pick-up per strong adhesive sheet for a quick and effective way to remove annoying pet hair, lint, and debris. You will save time and effort in removing stubborn hair and fuzzy bits from your clothes, sofa, furniture, car, carpet, etc.|TOTAL 360 SHEETS„Äë : VRPRIME lint rollers come with 1 reusable ergonomic grip handles that comfortably fit in your hand, four refills of 90 sticky easy peel off spiraled sheets. Total 360 sheets in one package with great value.|MULTI FUNCTION„Äë : The fluff remover is not limited to just clothing and garments, it also is your perfect tool to remove dog hair, cat hair, pet fur, fluff, fuzz, and lint from furniture, upholstery, bedding, car seats, etc.|EASY TO PEEL OFF DESIGN „Äë: New improvement on cutting makes peeling off sheets extremely easy, you can start a new sheet from the top or bottom freely and tear off the sheets easily after use.|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 cm/ref=sr_1_230?qid=1672923603&amp;s=kitchen&amp;sr=1-230"/>
  </r>
  <r>
    <s v="B0BJ966M5K"/>
    <s v="Aquadpure Copper + Mineral RO+UV+UF 10 to 12 Liter RO + UV + TDS ADJUSTER Water Purifier with Copper Charge Technology black &amp; copper Best For Home and Office (Made In India)"/>
    <x v="39"/>
    <n v="4999"/>
    <n v="24999"/>
    <n v="0.8"/>
    <x v="1"/>
    <x v="21"/>
    <n v="124"/>
    <n v="3099876"/>
    <x v="0"/>
    <n v="570.4"/>
    <x v="45"/>
    <x v="2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 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 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9P1MFKG1"/>
    <s v="Melbon VM-905 2000-Watt Room Heater (ISI Certified, White Color) Ideal Electric Fan Heater for Small to Medium Room/Area (Plastic Body)"/>
    <x v="0"/>
    <n v="998"/>
    <n v="2999"/>
    <n v="0.67"/>
    <x v="1"/>
    <x v="21"/>
    <n v="9"/>
    <n v="26991"/>
    <x v="0"/>
    <n v="41.4"/>
    <x v="11"/>
    <x v="6"/>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0K57MR22"/>
    <s v="Sujata Dynamix DX Mixer Grinder, 900W, 3 Jars (White)"/>
    <x v="22"/>
    <n v="6120"/>
    <n v="8478"/>
    <n v="0.28000000000000003"/>
    <x v="0"/>
    <x v="21"/>
    <n v="6550"/>
    <n v="55530900"/>
    <x v="1"/>
    <n v="30129.999999999996"/>
    <x v="72"/>
    <x v="48"/>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8JT7LTD"/>
    <s v="Sujata Dynamix, Mixer Grinder, 900 Watts, 3 Jars (White)"/>
    <x v="22"/>
    <n v="6120"/>
    <n v="8073"/>
    <n v="0.24"/>
    <x v="0"/>
    <x v="21"/>
    <n v="2751"/>
    <n v="22208823"/>
    <x v="1"/>
    <n v="12654.599999999999"/>
    <x v="115"/>
    <x v="48"/>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N3SRC7"/>
    <s v="Sony Bravia 164 cm (65 inches) 4K Ultra HD Smart LED Google TV KD-65X74K (Black)"/>
    <x v="16"/>
    <n v="77990"/>
    <n v="139900"/>
    <n v="0.44"/>
    <x v="0"/>
    <x v="22"/>
    <n v="5935"/>
    <n v="830306500"/>
    <x v="1"/>
    <n v="27894.5"/>
    <x v="116"/>
    <x v="81"/>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B23LW7NV"/>
    <s v="Spigen EZ Fit Tempered Glass Screen Protector for iPhone 14 Pro Max - 2 Pack (Sensor Protection)"/>
    <x v="110"/>
    <n v="999"/>
    <n v="2899"/>
    <n v="0.66"/>
    <x v="1"/>
    <x v="22"/>
    <n v="7779"/>
    <n v="22551321"/>
    <x v="1"/>
    <n v="36561.300000000003"/>
    <x v="11"/>
    <x v="6"/>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 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BM4KTNL1"/>
    <s v="FIGMENT Handheld Milk Frother Rechargeable, 3-Speed Electric Frother for Coffee with 2 Whisks and Coffee Decoration Tool, Coffee Frother Mixer, CRESCENT ENTERPRISES VRW0.50BK (A1)"/>
    <x v="1"/>
    <n v="699"/>
    <n v="1599"/>
    <n v="0.56000000000000005"/>
    <x v="1"/>
    <x v="22"/>
    <n v="1729"/>
    <n v="2764671"/>
    <x v="1"/>
    <n v="8126.3"/>
    <x v="1"/>
    <x v="3"/>
    <s v="Rechargeable Multi-Function Milk Frother„ÄëThe Milk Frother comes with two Whisk-Heads attached to the handle - the Spring Whisk-Head is for making milk&amp;coffee foam, the Balloon Whisk-Head is for beating eggs|High Quality„ÄëThe product is made of food-grade 304 stainless steel and ABS; The rechargeable built-in Lithium Battery is powerful and can help you make things faster and more efficient - You can make a full cup of milk foam in about 15 seconds|Detachable Design„ÄëThe two whisk-heads are detachable, so it is easy for you to change, clean and store|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 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BLC2BYPX"/>
    <s v="Zuvexa USB Rechargeable Electric Foam Maker - Handheld Milk Wand Mixer Frother for Hot Milk, Hand Blender Coffee, Egg Beater (Black)"/>
    <x v="1"/>
    <n v="499"/>
    <n v="1299"/>
    <n v="0.62"/>
    <x v="1"/>
    <x v="22"/>
    <n v="54"/>
    <n v="70146"/>
    <x v="0"/>
    <n v="253.8"/>
    <x v="10"/>
    <x v="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M9H2NY9"/>
    <s v="Multifunctional 2-in-1 Electric Egg Boiling Steamer Egg Frying Pan Egg Boiler Electric Automatic Off with Egg Boiler Machine Non-Stick Electric Egg Frying Pan-Tiger Woods (Multy)"/>
    <x v="112"/>
    <n v="699"/>
    <n v="1599"/>
    <n v="0.56000000000000005"/>
    <x v="1"/>
    <x v="22"/>
    <n v="2300"/>
    <n v="3677700"/>
    <x v="1"/>
    <n v="10810"/>
    <x v="1"/>
    <x v="3"/>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in-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BP89YBC1"/>
    <s v="Campfire Spring Chef Prolix Instant Portable Water Heater Geyser 1Ltr. for Use Home Stainless Steel Baking Rack | Restaurant | Office | Labs | Clinics | Saloon | with Installation Kit (With MCB)"/>
    <x v="21"/>
    <n v="1499"/>
    <n v="3500"/>
    <n v="0.56999999999999995"/>
    <x v="1"/>
    <x v="22"/>
    <n v="2591"/>
    <n v="9068500"/>
    <x v="1"/>
    <n v="12177.7"/>
    <x v="7"/>
    <x v="9"/>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 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BR4F878Q"/>
    <s v="Swiffer Instant Electric Water Heater Faucet Tap Home-Kitchen Instantaneous Water Heater Tank less for Tap, LED Electric Head Water Heaters Tail Gallon Comfort(3000W) ((Pack of 1))"/>
    <x v="21"/>
    <n v="1439"/>
    <n v="1999"/>
    <n v="0.28000000000000003"/>
    <x v="0"/>
    <x v="23"/>
    <n v="53803"/>
    <n v="107552197"/>
    <x v="1"/>
    <n v="258254.4"/>
    <x v="3"/>
    <x v="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Q3K23Y1"/>
    <s v="Oratech Coffee Frother electric, milk frother electric, coffee beater, cappuccino maker, Coffee Foamer, Mocktail Mixer, Coffee Foam Maker, coffee whisker electric, Froth Maker, coffee stirrers electric, coffee frothers, Coffee Blender, (6 Month Warranty) (Multicolour)"/>
    <x v="1"/>
    <n v="279"/>
    <n v="499"/>
    <n v="0.44"/>
    <x v="0"/>
    <x v="23"/>
    <n v="28"/>
    <n v="13972"/>
    <x v="0"/>
    <n v="134.4"/>
    <x v="13"/>
    <x v="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53DS4TF"/>
    <s v="Instant Pot Air Fryer, Vortex 2QT, Touch Control Panel, 360¬∞ EvenCrisp‚Ñ¢ Technology, Uses 95 % less Oil, 4-in-1 Appliance: Air Fry, Roast, Bake, Reheat (Vortex 1.97Litre, Black)"/>
    <x v="152"/>
    <n v="4995"/>
    <n v="20049"/>
    <n v="0.75"/>
    <x v="1"/>
    <x v="23"/>
    <n v="3964"/>
    <n v="79474236"/>
    <x v="1"/>
    <n v="19027.2"/>
    <x v="64"/>
    <x v="4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BP7XLX48"/>
    <s v="Syncwire LTG to USB Cable forFast Charging Compatible with Phone 5/ 5C/ 5S/ 6/ 6S/ 7/8/ X/XR/XS Max/ 11/12/ 13 Series and Pad Air/Mini, Pod &amp; Other Devices (1.1 Meter, White)"/>
    <x v="7"/>
    <n v="399"/>
    <n v="1999"/>
    <n v="0.8"/>
    <x v="1"/>
    <x v="24"/>
    <n v="5"/>
    <n v="9995"/>
    <x v="0"/>
    <n v="25"/>
    <x v="3"/>
    <x v="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QRJ3C47"/>
    <s v="REDTECH USB-C to Lightning Cable 3.3FT, [Apple MFi Certified] Lightning to Type-CFast Charging Cord Compatible with iPhone 14/13/13 pro/Max/12/11/X/XS/XR/8, Supports Power Delivery - White"/>
    <x v="7"/>
    <n v="249"/>
    <n v="999"/>
    <n v="0.75"/>
    <x v="1"/>
    <x v="24"/>
    <n v="5"/>
    <n v="4995"/>
    <x v="0"/>
    <n v="25"/>
    <x v="6"/>
    <x v="4"/>
    <s v="üíé[The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C to lightning cable supports PD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ZHCJDP1"/>
    <s v="AmazonBasics Wireless Mouse | 2.4 GHz Connection, 1600 DPI | Type - C Adapter | Upto 12 Months of Battery Life | Ambidextrous Design | Suitable for PC/Mac/Laptop"/>
    <x v="27"/>
    <n v="499"/>
    <n v="1000"/>
    <n v="0.5"/>
    <x v="1"/>
    <x v="24"/>
    <n v="23"/>
    <n v="23000"/>
    <x v="0"/>
    <n v="115"/>
    <x v="9"/>
    <x v="1"/>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194:B206" firstHeaderRow="1" firstDataRow="1" firstDataCol="1"/>
  <pivotFields count="22">
    <pivotField dataField="1" showAll="0"/>
    <pivotField showAll="0"/>
    <pivotField showAll="0"/>
    <pivotField showAll="0"/>
    <pivotField numFmtId="43" showAll="0"/>
    <pivotField numFmtId="9" showAll="0"/>
    <pivotField showAll="0"/>
    <pivotField showAll="0"/>
    <pivotField numFmtId="164" showAll="0"/>
    <pivotField numFmtId="164" showAll="0"/>
    <pivotField showAll="0" defaultSubtotal="0"/>
    <pivotField numFmtId="43" showAll="0"/>
    <pivotField axis="axisRow" numFmtId="164" showAll="0" measureFilter="1">
      <items count="118">
        <item x="22"/>
        <item x="2"/>
        <item x="13"/>
        <item x="5"/>
        <item x="6"/>
        <item x="9"/>
        <item x="10"/>
        <item x="1"/>
        <item x="8"/>
        <item x="3"/>
        <item x="4"/>
        <item x="25"/>
        <item x="0"/>
        <item x="16"/>
        <item x="11"/>
        <item x="21"/>
        <item x="37"/>
        <item x="7"/>
        <item x="42"/>
        <item x="15"/>
        <item x="20"/>
        <item x="17"/>
        <item x="36"/>
        <item x="30"/>
        <item x="24"/>
        <item x="41"/>
        <item x="19"/>
        <item x="38"/>
        <item x="49"/>
        <item x="12"/>
        <item x="79"/>
        <item x="40"/>
        <item x="29"/>
        <item x="95"/>
        <item x="34"/>
        <item x="23"/>
        <item x="51"/>
        <item x="54"/>
        <item x="94"/>
        <item x="18"/>
        <item x="115"/>
        <item x="72"/>
        <item x="27"/>
        <item x="76"/>
        <item x="39"/>
        <item x="28"/>
        <item x="53"/>
        <item x="78"/>
        <item x="71"/>
        <item x="87"/>
        <item x="52"/>
        <item x="35"/>
        <item x="107"/>
        <item x="62"/>
        <item x="75"/>
        <item x="93"/>
        <item x="33"/>
        <item x="92"/>
        <item x="59"/>
        <item x="113"/>
        <item x="74"/>
        <item x="77"/>
        <item x="32"/>
        <item x="50"/>
        <item x="108"/>
        <item x="31"/>
        <item x="70"/>
        <item x="60"/>
        <item x="43"/>
        <item x="14"/>
        <item x="73"/>
        <item x="26"/>
        <item x="64"/>
        <item x="56"/>
        <item x="57"/>
        <item x="96"/>
        <item x="106"/>
        <item x="100"/>
        <item x="61"/>
        <item x="45"/>
        <item x="69"/>
        <item x="46"/>
        <item x="86"/>
        <item x="47"/>
        <item x="80"/>
        <item x="63"/>
        <item x="84"/>
        <item x="112"/>
        <item x="48"/>
        <item x="110"/>
        <item x="97"/>
        <item x="55"/>
        <item x="88"/>
        <item x="114"/>
        <item x="90"/>
        <item x="83"/>
        <item x="85"/>
        <item x="82"/>
        <item x="65"/>
        <item x="81"/>
        <item x="98"/>
        <item x="101"/>
        <item x="44"/>
        <item x="111"/>
        <item x="89"/>
        <item x="99"/>
        <item x="67"/>
        <item x="103"/>
        <item x="58"/>
        <item x="66"/>
        <item x="68"/>
        <item x="102"/>
        <item x="91"/>
        <item x="109"/>
        <item x="105"/>
        <item x="104"/>
        <item x="116"/>
        <item t="default"/>
      </items>
    </pivotField>
    <pivotField numFmtId="164" showAll="0"/>
    <pivotField showAll="0"/>
    <pivotField showAll="0"/>
    <pivotField showAll="0"/>
    <pivotField showAll="0"/>
    <pivotField showAll="0"/>
    <pivotField showAll="0"/>
    <pivotField showAll="0"/>
    <pivotField showAll="0"/>
  </pivotFields>
  <rowFields count="1">
    <field x="12"/>
  </rowFields>
  <rowItems count="12">
    <i>
      <x v="1"/>
    </i>
    <i>
      <x v="2"/>
    </i>
    <i>
      <x v="3"/>
    </i>
    <i>
      <x v="4"/>
    </i>
    <i>
      <x v="5"/>
    </i>
    <i>
      <x v="6"/>
    </i>
    <i>
      <x v="7"/>
    </i>
    <i>
      <x v="8"/>
    </i>
    <i>
      <x v="9"/>
    </i>
    <i>
      <x v="12"/>
    </i>
    <i>
      <x v="14"/>
    </i>
    <i t="grand">
      <x/>
    </i>
  </rowItems>
  <colItems count="1">
    <i/>
  </colItems>
  <dataFields count="1">
    <dataField name="Count of product_id" fld="0" subtotal="count" baseField="0" baseItem="0"/>
  </dataFields>
  <formats count="32">
    <format dxfId="71">
      <pivotArea type="all" dataOnly="0" outline="0" fieldPosition="0"/>
    </format>
    <format dxfId="70">
      <pivotArea dataOnly="0" labelOnly="1" outline="0" axis="axisValues" fieldPosition="0"/>
    </format>
    <format dxfId="69">
      <pivotArea dataOnly="0" labelOnly="1" fieldPosition="0">
        <references count="1">
          <reference field="1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8">
      <pivotArea dataOnly="0" labelOnly="1" fieldPosition="0">
        <references count="1">
          <reference field="1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67">
      <pivotArea dataOnly="0" labelOnly="1" fieldPosition="0">
        <references count="1">
          <reference field="12" count="17">
            <x v="100"/>
            <x v="101"/>
            <x v="102"/>
            <x v="103"/>
            <x v="104"/>
            <x v="105"/>
            <x v="106"/>
            <x v="107"/>
            <x v="108"/>
            <x v="109"/>
            <x v="110"/>
            <x v="111"/>
            <x v="112"/>
            <x v="113"/>
            <x v="114"/>
            <x v="115"/>
            <x v="116"/>
          </reference>
        </references>
      </pivotArea>
    </format>
    <format dxfId="66">
      <pivotArea type="all" dataOnly="0" outline="0" fieldPosition="0"/>
    </format>
    <format dxfId="65">
      <pivotArea dataOnly="0" labelOnly="1" outline="0" axis="axisValues" fieldPosition="0"/>
    </format>
    <format dxfId="64">
      <pivotArea dataOnly="0" labelOnly="1" fieldPosition="0">
        <references count="1">
          <reference field="1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3">
      <pivotArea dataOnly="0" labelOnly="1" fieldPosition="0">
        <references count="1">
          <reference field="1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62">
      <pivotArea dataOnly="0" labelOnly="1" fieldPosition="0">
        <references count="1">
          <reference field="12" count="17">
            <x v="100"/>
            <x v="101"/>
            <x v="102"/>
            <x v="103"/>
            <x v="104"/>
            <x v="105"/>
            <x v="106"/>
            <x v="107"/>
            <x v="108"/>
            <x v="109"/>
            <x v="110"/>
            <x v="111"/>
            <x v="112"/>
            <x v="113"/>
            <x v="114"/>
            <x v="115"/>
            <x v="116"/>
          </reference>
        </references>
      </pivotArea>
    </format>
    <format dxfId="61">
      <pivotArea dataOnly="0" labelOnly="1" outline="0" axis="axisValues" fieldPosition="0"/>
    </format>
    <format dxfId="60">
      <pivotArea dataOnly="0" labelOnly="1" fieldPosition="0">
        <references count="1">
          <reference field="1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9">
      <pivotArea dataOnly="0" labelOnly="1" fieldPosition="0">
        <references count="1">
          <reference field="1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8">
      <pivotArea dataOnly="0" labelOnly="1" fieldPosition="0">
        <references count="1">
          <reference field="12" count="17">
            <x v="100"/>
            <x v="101"/>
            <x v="102"/>
            <x v="103"/>
            <x v="104"/>
            <x v="105"/>
            <x v="106"/>
            <x v="107"/>
            <x v="108"/>
            <x v="109"/>
            <x v="110"/>
            <x v="111"/>
            <x v="112"/>
            <x v="113"/>
            <x v="114"/>
            <x v="115"/>
            <x v="116"/>
          </reference>
        </references>
      </pivotArea>
    </format>
    <format dxfId="57">
      <pivotArea dataOnly="0" labelOnly="1" fieldPosition="0">
        <references count="1">
          <reference field="1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6">
      <pivotArea dataOnly="0" labelOnly="1" fieldPosition="0">
        <references count="1">
          <reference field="1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5">
      <pivotArea dataOnly="0" labelOnly="1" fieldPosition="0">
        <references count="1">
          <reference field="12" count="17">
            <x v="100"/>
            <x v="101"/>
            <x v="102"/>
            <x v="103"/>
            <x v="104"/>
            <x v="105"/>
            <x v="106"/>
            <x v="107"/>
            <x v="108"/>
            <x v="109"/>
            <x v="110"/>
            <x v="111"/>
            <x v="112"/>
            <x v="113"/>
            <x v="114"/>
            <x v="115"/>
            <x v="116"/>
          </reference>
        </references>
      </pivotArea>
    </format>
    <format dxfId="54">
      <pivotArea dataOnly="0" labelOnly="1" fieldPosition="0">
        <references count="1">
          <reference field="1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3">
      <pivotArea dataOnly="0" labelOnly="1" fieldPosition="0">
        <references count="1">
          <reference field="1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2">
      <pivotArea dataOnly="0" labelOnly="1" fieldPosition="0">
        <references count="1">
          <reference field="12" count="17">
            <x v="100"/>
            <x v="101"/>
            <x v="102"/>
            <x v="103"/>
            <x v="104"/>
            <x v="105"/>
            <x v="106"/>
            <x v="107"/>
            <x v="108"/>
            <x v="109"/>
            <x v="110"/>
            <x v="111"/>
            <x v="112"/>
            <x v="113"/>
            <x v="114"/>
            <x v="115"/>
            <x v="116"/>
          </reference>
        </references>
      </pivotArea>
    </format>
    <format dxfId="51">
      <pivotArea type="all" dataOnly="0" outline="0" fieldPosition="0"/>
    </format>
    <format dxfId="50">
      <pivotArea outline="0" collapsedLevelsAreSubtotals="1" fieldPosition="0"/>
    </format>
    <format dxfId="49">
      <pivotArea field="12" type="button" dataOnly="0" labelOnly="1" outline="0" axis="axisRow" fieldPosition="0"/>
    </format>
    <format dxfId="48">
      <pivotArea dataOnly="0" labelOnly="1" outline="0" axis="axisValues" fieldPosition="0"/>
    </format>
    <format dxfId="47">
      <pivotArea dataOnly="0" labelOnly="1" fieldPosition="0">
        <references count="1">
          <reference field="12" count="11">
            <x v="1"/>
            <x v="2"/>
            <x v="3"/>
            <x v="4"/>
            <x v="5"/>
            <x v="6"/>
            <x v="7"/>
            <x v="8"/>
            <x v="9"/>
            <x v="12"/>
            <x v="14"/>
          </reference>
        </references>
      </pivotArea>
    </format>
    <format dxfId="46">
      <pivotArea dataOnly="0" labelOnly="1" grandRow="1" outline="0" fieldPosition="0"/>
    </format>
    <format dxfId="45">
      <pivotArea type="all" dataOnly="0" outline="0" fieldPosition="0"/>
    </format>
    <format dxfId="44">
      <pivotArea outline="0" collapsedLevelsAreSubtotals="1" fieldPosition="0"/>
    </format>
    <format dxfId="43">
      <pivotArea field="12" type="button" dataOnly="0" labelOnly="1" outline="0" axis="axisRow" fieldPosition="0"/>
    </format>
    <format dxfId="42">
      <pivotArea dataOnly="0" labelOnly="1" outline="0" axis="axisValues" fieldPosition="0"/>
    </format>
    <format dxfId="41">
      <pivotArea dataOnly="0" labelOnly="1" fieldPosition="0">
        <references count="1">
          <reference field="12" count="11">
            <x v="1"/>
            <x v="2"/>
            <x v="3"/>
            <x v="4"/>
            <x v="5"/>
            <x v="6"/>
            <x v="7"/>
            <x v="8"/>
            <x v="9"/>
            <x v="12"/>
            <x v="14"/>
          </reference>
        </references>
      </pivotArea>
    </format>
    <format dxfId="40">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258:B270" firstHeaderRow="1" firstDataRow="1" firstDataCol="1"/>
  <pivotFields count="22">
    <pivotField showAll="0"/>
    <pivotField showAll="0"/>
    <pivotField axis="axisRow" showAll="0" measureFilter="1" sortType="descending">
      <items count="208">
        <item x="132"/>
        <item x="179"/>
        <item x="17"/>
        <item x="148"/>
        <item x="51"/>
        <item x="71"/>
        <item x="123"/>
        <item x="5"/>
        <item x="39"/>
        <item x="72"/>
        <item x="57"/>
        <item x="91"/>
        <item x="46"/>
        <item x="2"/>
        <item x="102"/>
        <item x="18"/>
        <item x="7"/>
        <item x="82"/>
        <item x="36"/>
        <item x="54"/>
        <item x="81"/>
        <item x="111"/>
        <item x="53"/>
        <item x="125"/>
        <item x="80"/>
        <item x="206"/>
        <item x="158"/>
        <item x="73"/>
        <item x="198"/>
        <item x="56"/>
        <item x="202"/>
        <item x="155"/>
        <item x="90"/>
        <item x="106"/>
        <item x="40"/>
        <item x="37"/>
        <item x="176"/>
        <item x="181"/>
        <item x="52"/>
        <item x="133"/>
        <item x="175"/>
        <item x="183"/>
        <item x="151"/>
        <item x="3"/>
        <item x="16"/>
        <item x="55"/>
        <item x="192"/>
        <item x="200"/>
        <item x="117"/>
        <item x="8"/>
        <item x="96"/>
        <item x="120"/>
        <item x="189"/>
        <item x="110"/>
        <item x="186"/>
        <item x="141"/>
        <item x="84"/>
        <item x="87"/>
        <item x="109"/>
        <item x="194"/>
        <item x="69"/>
        <item x="137"/>
        <item x="49"/>
        <item x="162"/>
        <item x="143"/>
        <item x="6"/>
        <item x="76"/>
        <item x="140"/>
        <item x="77"/>
        <item x="31"/>
        <item x="134"/>
        <item x="197"/>
        <item x="98"/>
        <item x="153"/>
        <item x="184"/>
        <item x="190"/>
        <item x="122"/>
        <item x="138"/>
        <item x="104"/>
        <item x="32"/>
        <item x="185"/>
        <item x="205"/>
        <item x="12"/>
        <item x="85"/>
        <item x="130"/>
        <item x="47"/>
        <item x="142"/>
        <item x="93"/>
        <item x="59"/>
        <item x="119"/>
        <item x="170"/>
        <item x="147"/>
        <item x="118"/>
        <item x="83"/>
        <item x="144"/>
        <item x="92"/>
        <item x="145"/>
        <item x="22"/>
        <item x="11"/>
        <item x="33"/>
        <item x="99"/>
        <item x="27"/>
        <item x="196"/>
        <item x="135"/>
        <item x="58"/>
        <item x="126"/>
        <item x="10"/>
        <item x="50"/>
        <item x="154"/>
        <item x="124"/>
        <item x="30"/>
        <item x="165"/>
        <item x="26"/>
        <item x="35"/>
        <item x="38"/>
        <item x="28"/>
        <item x="23"/>
        <item x="9"/>
        <item x="4"/>
        <item x="173"/>
        <item x="150"/>
        <item x="21"/>
        <item x="20"/>
        <item x="169"/>
        <item x="101"/>
        <item x="19"/>
        <item x="67"/>
        <item x="75"/>
        <item x="42"/>
        <item x="131"/>
        <item x="43"/>
        <item x="66"/>
        <item x="44"/>
        <item x="107"/>
        <item x="129"/>
        <item x="157"/>
        <item x="74"/>
        <item x="177"/>
        <item x="1"/>
        <item x="34"/>
        <item x="29"/>
        <item x="167"/>
        <item x="156"/>
        <item x="149"/>
        <item x="172"/>
        <item x="108"/>
        <item x="139"/>
        <item x="195"/>
        <item x="203"/>
        <item x="136"/>
        <item x="0"/>
        <item x="191"/>
        <item x="161"/>
        <item x="168"/>
        <item x="115"/>
        <item x="188"/>
        <item x="89"/>
        <item x="68"/>
        <item x="15"/>
        <item x="14"/>
        <item x="112"/>
        <item x="65"/>
        <item x="182"/>
        <item x="13"/>
        <item x="41"/>
        <item x="114"/>
        <item x="63"/>
        <item x="160"/>
        <item x="174"/>
        <item x="48"/>
        <item x="113"/>
        <item x="61"/>
        <item x="116"/>
        <item x="78"/>
        <item x="199"/>
        <item x="105"/>
        <item x="60"/>
        <item x="121"/>
        <item x="187"/>
        <item x="180"/>
        <item x="178"/>
        <item x="193"/>
        <item x="201"/>
        <item x="146"/>
        <item x="128"/>
        <item x="88"/>
        <item x="163"/>
        <item x="86"/>
        <item x="164"/>
        <item x="127"/>
        <item x="97"/>
        <item x="166"/>
        <item x="64"/>
        <item x="159"/>
        <item x="45"/>
        <item x="62"/>
        <item x="100"/>
        <item x="204"/>
        <item x="25"/>
        <item x="171"/>
        <item x="94"/>
        <item x="95"/>
        <item x="70"/>
        <item x="152"/>
        <item x="103"/>
        <item x="79"/>
        <item x="24"/>
        <item t="default"/>
      </items>
    </pivotField>
    <pivotField showAll="0"/>
    <pivotField numFmtId="43" showAll="0"/>
    <pivotField dataField="1" numFmtId="9" showAll="0"/>
    <pivotField showAll="0">
      <items count="3">
        <item x="0"/>
        <item x="1"/>
        <item t="default"/>
      </items>
    </pivotField>
    <pivotField showAll="0"/>
    <pivotField numFmtId="164" showAll="0"/>
    <pivotField numFmtId="164" showAll="0"/>
    <pivotField showAll="0"/>
    <pivotField numFmtId="43" showAll="0"/>
    <pivotField numFmtId="167" showAll="0"/>
    <pivotField numFmtId="167" showAll="0">
      <items count="83">
        <item x="2"/>
        <item x="4"/>
        <item x="1"/>
        <item x="3"/>
        <item x="0"/>
        <item x="6"/>
        <item x="5"/>
        <item x="9"/>
        <item x="10"/>
        <item x="14"/>
        <item x="12"/>
        <item x="7"/>
        <item x="23"/>
        <item x="18"/>
        <item x="13"/>
        <item x="11"/>
        <item x="48"/>
        <item x="16"/>
        <item x="50"/>
        <item x="17"/>
        <item x="31"/>
        <item x="47"/>
        <item x="59"/>
        <item x="22"/>
        <item x="64"/>
        <item x="38"/>
        <item x="21"/>
        <item x="36"/>
        <item x="79"/>
        <item x="49"/>
        <item x="51"/>
        <item x="20"/>
        <item x="30"/>
        <item x="19"/>
        <item x="46"/>
        <item x="37"/>
        <item x="24"/>
        <item x="8"/>
        <item x="15"/>
        <item x="40"/>
        <item x="33"/>
        <item x="34"/>
        <item x="65"/>
        <item x="69"/>
        <item x="26"/>
        <item x="45"/>
        <item x="27"/>
        <item x="58"/>
        <item x="28"/>
        <item x="52"/>
        <item x="39"/>
        <item x="56"/>
        <item x="78"/>
        <item x="29"/>
        <item x="76"/>
        <item x="66"/>
        <item x="32"/>
        <item x="60"/>
        <item x="80"/>
        <item x="62"/>
        <item x="55"/>
        <item x="57"/>
        <item x="54"/>
        <item x="41"/>
        <item x="53"/>
        <item x="67"/>
        <item x="70"/>
        <item x="25"/>
        <item x="77"/>
        <item x="61"/>
        <item x="68"/>
        <item x="43"/>
        <item x="72"/>
        <item x="35"/>
        <item x="42"/>
        <item x="44"/>
        <item x="71"/>
        <item x="63"/>
        <item x="75"/>
        <item x="74"/>
        <item x="73"/>
        <item x="81"/>
        <item t="default"/>
      </items>
    </pivotField>
    <pivotField showAll="0"/>
    <pivotField showAll="0"/>
    <pivotField showAll="0"/>
    <pivotField showAll="0"/>
    <pivotField showAll="0"/>
    <pivotField showAll="0"/>
    <pivotField showAll="0"/>
    <pivotField showAll="0"/>
  </pivotFields>
  <rowFields count="1">
    <field x="2"/>
  </rowFields>
  <rowItems count="12">
    <i>
      <x v="14"/>
    </i>
    <i>
      <x v="16"/>
    </i>
    <i>
      <x v="43"/>
    </i>
    <i>
      <x v="74"/>
    </i>
    <i>
      <x v="132"/>
    </i>
    <i>
      <x v="161"/>
    </i>
    <i>
      <x v="163"/>
    </i>
    <i>
      <x v="169"/>
    </i>
    <i>
      <x v="190"/>
    </i>
    <i>
      <x v="196"/>
    </i>
    <i>
      <x v="205"/>
    </i>
    <i t="grand">
      <x/>
    </i>
  </rowItems>
  <colItems count="1">
    <i/>
  </colItems>
  <dataFields count="1">
    <dataField name="Max of discount_percentage" fld="5" subtotal="max" baseField="2" baseItem="0"/>
  </dataFields>
  <formats count="27">
    <format dxfId="98">
      <pivotArea type="all" dataOnly="0" outline="0" fieldPosition="0"/>
    </format>
    <format dxfId="97">
      <pivotArea dataOnly="0" labelOnly="1" outline="0" axis="axisValues" fieldPosition="0"/>
    </format>
    <format dxfId="96">
      <pivotArea dataOnly="0" labelOnly="1" fieldPosition="0">
        <references count="1">
          <reference field="2" count="50">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reference>
        </references>
      </pivotArea>
    </format>
    <format dxfId="95">
      <pivotArea dataOnly="0" labelOnly="1" fieldPosition="0">
        <references count="1">
          <reference field="2"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94">
      <pivotArea dataOnly="0" labelOnly="1" fieldPosition="0">
        <references count="1">
          <reference field="2" count="50">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reference>
        </references>
      </pivotArea>
    </format>
    <format dxfId="93">
      <pivotArea dataOnly="0" labelOnly="1" fieldPosition="0">
        <references count="1">
          <reference field="2" count="50">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reference>
        </references>
      </pivotArea>
    </format>
    <format dxfId="92">
      <pivotArea dataOnly="0" labelOnly="1" fieldPosition="0">
        <references count="1">
          <reference field="2" count="7">
            <x v="0"/>
            <x v="1"/>
            <x v="2"/>
            <x v="3"/>
            <x v="4"/>
            <x v="5"/>
            <x v="6"/>
          </reference>
        </references>
      </pivotArea>
    </format>
    <format dxfId="91">
      <pivotArea type="all" dataOnly="0" outline="0" fieldPosition="0"/>
    </format>
    <format dxfId="90">
      <pivotArea dataOnly="0" labelOnly="1" outline="0" axis="axisValues" fieldPosition="0"/>
    </format>
    <format dxfId="89">
      <pivotArea dataOnly="0" labelOnly="1" fieldPosition="0">
        <references count="1">
          <reference field="2" count="50">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reference>
        </references>
      </pivotArea>
    </format>
    <format dxfId="88">
      <pivotArea dataOnly="0" labelOnly="1" fieldPosition="0">
        <references count="1">
          <reference field="2"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87">
      <pivotArea dataOnly="0" labelOnly="1" fieldPosition="0">
        <references count="1">
          <reference field="2" count="50">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reference>
        </references>
      </pivotArea>
    </format>
    <format dxfId="86">
      <pivotArea dataOnly="0" labelOnly="1" fieldPosition="0">
        <references count="1">
          <reference field="2" count="50">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reference>
        </references>
      </pivotArea>
    </format>
    <format dxfId="85">
      <pivotArea dataOnly="0" labelOnly="1" fieldPosition="0">
        <references count="1">
          <reference field="2" count="7">
            <x v="0"/>
            <x v="1"/>
            <x v="2"/>
            <x v="3"/>
            <x v="4"/>
            <x v="5"/>
            <x v="6"/>
          </reference>
        </references>
      </pivotArea>
    </format>
    <format dxfId="84">
      <pivotArea dataOnly="0" labelOnly="1" outline="0" axis="axisValues" fieldPosition="0"/>
    </format>
    <format dxfId="83">
      <pivotArea type="all" dataOnly="0" outline="0" fieldPosition="0"/>
    </format>
    <format dxfId="82">
      <pivotArea outline="0" collapsedLevelsAreSubtotals="1" fieldPosition="0"/>
    </format>
    <format dxfId="81">
      <pivotArea field="2" type="button" dataOnly="0" labelOnly="1" outline="0" axis="axisRow" fieldPosition="0"/>
    </format>
    <format dxfId="80">
      <pivotArea dataOnly="0" labelOnly="1" outline="0" axis="axisValues" fieldPosition="0"/>
    </format>
    <format dxfId="79">
      <pivotArea dataOnly="0" labelOnly="1" fieldPosition="0">
        <references count="1">
          <reference field="2" count="11">
            <x v="14"/>
            <x v="16"/>
            <x v="43"/>
            <x v="74"/>
            <x v="132"/>
            <x v="161"/>
            <x v="163"/>
            <x v="169"/>
            <x v="190"/>
            <x v="196"/>
            <x v="205"/>
          </reference>
        </references>
      </pivotArea>
    </format>
    <format dxfId="78">
      <pivotArea dataOnly="0" labelOnly="1" grandRow="1" outline="0" fieldPosition="0"/>
    </format>
    <format dxfId="77">
      <pivotArea type="all" dataOnly="0" outline="0" fieldPosition="0"/>
    </format>
    <format dxfId="76">
      <pivotArea outline="0" collapsedLevelsAreSubtotals="1" fieldPosition="0"/>
    </format>
    <format dxfId="75">
      <pivotArea field="2" type="button" dataOnly="0" labelOnly="1" outline="0" axis="axisRow" fieldPosition="0"/>
    </format>
    <format dxfId="74">
      <pivotArea dataOnly="0" labelOnly="1" outline="0" axis="axisValues" fieldPosition="0"/>
    </format>
    <format dxfId="73">
      <pivotArea dataOnly="0" labelOnly="1" fieldPosition="0">
        <references count="1">
          <reference field="2" count="11">
            <x v="14"/>
            <x v="16"/>
            <x v="43"/>
            <x v="74"/>
            <x v="132"/>
            <x v="161"/>
            <x v="163"/>
            <x v="169"/>
            <x v="190"/>
            <x v="196"/>
            <x v="205"/>
          </reference>
        </references>
      </pivotArea>
    </format>
    <format dxfId="72">
      <pivotArea dataOnly="0" labelOnly="1" grandRow="1" outline="0"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14" firstHeaderRow="1" firstDataRow="1" firstDataCol="1"/>
  <pivotFields count="22">
    <pivotField showAll="0"/>
    <pivotField showAll="0"/>
    <pivotField axis="axisRow" showAll="0" measureFilter="1">
      <items count="208">
        <item x="24"/>
        <item x="79"/>
        <item x="103"/>
        <item x="152"/>
        <item x="70"/>
        <item x="95"/>
        <item x="94"/>
        <item x="171"/>
        <item x="25"/>
        <item x="204"/>
        <item x="100"/>
        <item x="62"/>
        <item x="45"/>
        <item x="159"/>
        <item x="64"/>
        <item x="166"/>
        <item x="97"/>
        <item x="127"/>
        <item x="164"/>
        <item x="86"/>
        <item x="163"/>
        <item x="88"/>
        <item x="128"/>
        <item x="146"/>
        <item x="201"/>
        <item x="193"/>
        <item x="178"/>
        <item x="180"/>
        <item x="187"/>
        <item x="121"/>
        <item x="60"/>
        <item x="105"/>
        <item x="199"/>
        <item x="78"/>
        <item x="116"/>
        <item x="61"/>
        <item x="113"/>
        <item x="48"/>
        <item x="174"/>
        <item x="160"/>
        <item x="63"/>
        <item x="114"/>
        <item x="41"/>
        <item x="13"/>
        <item x="182"/>
        <item x="65"/>
        <item x="112"/>
        <item x="14"/>
        <item x="15"/>
        <item x="68"/>
        <item x="89"/>
        <item x="188"/>
        <item x="115"/>
        <item x="168"/>
        <item x="161"/>
        <item x="191"/>
        <item x="0"/>
        <item x="136"/>
        <item x="203"/>
        <item x="195"/>
        <item x="139"/>
        <item x="108"/>
        <item x="172"/>
        <item x="149"/>
        <item x="156"/>
        <item x="167"/>
        <item x="29"/>
        <item x="34"/>
        <item x="1"/>
        <item x="177"/>
        <item x="74"/>
        <item x="157"/>
        <item x="129"/>
        <item x="107"/>
        <item x="44"/>
        <item x="66"/>
        <item x="43"/>
        <item x="131"/>
        <item x="42"/>
        <item x="75"/>
        <item x="67"/>
        <item x="19"/>
        <item x="101"/>
        <item x="169"/>
        <item x="20"/>
        <item x="21"/>
        <item x="150"/>
        <item x="173"/>
        <item x="4"/>
        <item x="9"/>
        <item x="23"/>
        <item x="28"/>
        <item x="38"/>
        <item x="35"/>
        <item x="26"/>
        <item x="165"/>
        <item x="30"/>
        <item x="124"/>
        <item x="154"/>
        <item x="50"/>
        <item x="10"/>
        <item x="126"/>
        <item x="58"/>
        <item x="135"/>
        <item x="196"/>
        <item x="27"/>
        <item x="99"/>
        <item x="33"/>
        <item x="11"/>
        <item x="22"/>
        <item x="145"/>
        <item x="92"/>
        <item x="144"/>
        <item x="83"/>
        <item x="118"/>
        <item x="147"/>
        <item x="170"/>
        <item x="119"/>
        <item x="59"/>
        <item x="93"/>
        <item x="142"/>
        <item x="47"/>
        <item x="130"/>
        <item x="85"/>
        <item x="12"/>
        <item x="205"/>
        <item x="185"/>
        <item x="32"/>
        <item x="104"/>
        <item x="138"/>
        <item x="122"/>
        <item x="190"/>
        <item x="184"/>
        <item x="153"/>
        <item x="98"/>
        <item x="197"/>
        <item x="134"/>
        <item x="31"/>
        <item x="77"/>
        <item x="140"/>
        <item x="76"/>
        <item x="6"/>
        <item x="143"/>
        <item x="162"/>
        <item x="49"/>
        <item x="137"/>
        <item x="69"/>
        <item x="194"/>
        <item x="109"/>
        <item x="87"/>
        <item x="84"/>
        <item x="141"/>
        <item x="186"/>
        <item x="110"/>
        <item x="189"/>
        <item x="120"/>
        <item x="96"/>
        <item x="8"/>
        <item x="117"/>
        <item x="200"/>
        <item x="192"/>
        <item x="55"/>
        <item x="16"/>
        <item x="3"/>
        <item x="151"/>
        <item x="183"/>
        <item x="175"/>
        <item x="133"/>
        <item x="52"/>
        <item x="181"/>
        <item x="176"/>
        <item x="37"/>
        <item x="40"/>
        <item x="106"/>
        <item x="90"/>
        <item x="155"/>
        <item x="202"/>
        <item x="56"/>
        <item x="198"/>
        <item x="73"/>
        <item x="158"/>
        <item x="206"/>
        <item x="80"/>
        <item x="125"/>
        <item x="53"/>
        <item x="111"/>
        <item x="81"/>
        <item x="54"/>
        <item x="36"/>
        <item x="82"/>
        <item x="7"/>
        <item x="18"/>
        <item x="102"/>
        <item x="2"/>
        <item x="46"/>
        <item x="91"/>
        <item x="57"/>
        <item x="72"/>
        <item x="39"/>
        <item x="5"/>
        <item x="123"/>
        <item x="71"/>
        <item x="51"/>
        <item x="148"/>
        <item x="17"/>
        <item x="179"/>
        <item x="132"/>
        <item t="default"/>
      </items>
    </pivotField>
    <pivotField showAll="0"/>
    <pivotField numFmtId="43" showAll="0"/>
    <pivotField dataField="1" numFmtId="9" showAll="0"/>
    <pivotField showAll="0" defaultSubtotal="0"/>
    <pivotField showAll="0"/>
    <pivotField numFmtId="164" showAll="0"/>
    <pivotField numFmtId="164" showAll="0"/>
    <pivotField showAll="0" defaultSubtotal="0"/>
    <pivotField showAll="0"/>
    <pivotField numFmtId="164" showAll="0"/>
    <pivotField numFmtId="164" showAll="0"/>
    <pivotField showAll="0"/>
    <pivotField showAll="0"/>
    <pivotField showAll="0"/>
    <pivotField showAll="0"/>
    <pivotField showAll="0"/>
    <pivotField showAll="0"/>
    <pivotField showAll="0"/>
    <pivotField showAll="0"/>
  </pivotFields>
  <rowFields count="1">
    <field x="2"/>
  </rowFields>
  <rowItems count="11">
    <i>
      <x v="1"/>
    </i>
    <i>
      <x v="16"/>
    </i>
    <i>
      <x v="43"/>
    </i>
    <i>
      <x v="45"/>
    </i>
    <i>
      <x v="86"/>
    </i>
    <i>
      <x v="115"/>
    </i>
    <i>
      <x v="132"/>
    </i>
    <i>
      <x v="158"/>
    </i>
    <i>
      <x v="171"/>
    </i>
    <i>
      <x v="192"/>
    </i>
    <i t="grand">
      <x/>
    </i>
  </rowItems>
  <colItems count="1">
    <i/>
  </colItems>
  <dataFields count="1">
    <dataField name="Average of discount_percentage" fld="5" subtotal="average" baseField="2" baseItem="0"/>
  </dataFields>
  <formats count="17">
    <format dxfId="115">
      <pivotArea type="all" dataOnly="0" outline="0" fieldPosition="0"/>
    </format>
    <format dxfId="114">
      <pivotArea dataOnly="0" labelOnly="1" outline="0" axis="axisValues" fieldPosition="0"/>
    </format>
    <format dxfId="113">
      <pivotArea type="all" dataOnly="0" outline="0" fieldPosition="0"/>
    </format>
    <format dxfId="112">
      <pivotArea dataOnly="0" labelOnly="1" outline="0" axis="axisValues" fieldPosition="0"/>
    </format>
    <format dxfId="111">
      <pivotArea dataOnly="0" labelOnly="1" outline="0" axis="axisValues" fieldPosition="0"/>
    </format>
    <format dxfId="110">
      <pivotArea type="all" dataOnly="0" outline="0" fieldPosition="0"/>
    </format>
    <format dxfId="109">
      <pivotArea outline="0" collapsedLevelsAreSubtotals="1" fieldPosition="0"/>
    </format>
    <format dxfId="108">
      <pivotArea field="2" type="button" dataOnly="0" labelOnly="1" outline="0" axis="axisRow" fieldPosition="0"/>
    </format>
    <format dxfId="107">
      <pivotArea dataOnly="0" labelOnly="1" outline="0" axis="axisValues" fieldPosition="0"/>
    </format>
    <format dxfId="106">
      <pivotArea dataOnly="0" labelOnly="1" fieldPosition="0">
        <references count="1">
          <reference field="2" count="10">
            <x v="1"/>
            <x v="16"/>
            <x v="43"/>
            <x v="45"/>
            <x v="86"/>
            <x v="115"/>
            <x v="132"/>
            <x v="158"/>
            <x v="171"/>
            <x v="192"/>
          </reference>
        </references>
      </pivotArea>
    </format>
    <format dxfId="105">
      <pivotArea dataOnly="0" labelOnly="1" grandRow="1" outline="0" fieldPosition="0"/>
    </format>
    <format dxfId="104">
      <pivotArea type="all" dataOnly="0" outline="0" fieldPosition="0"/>
    </format>
    <format dxfId="103">
      <pivotArea outline="0" collapsedLevelsAreSubtotals="1" fieldPosition="0"/>
    </format>
    <format dxfId="102">
      <pivotArea field="2" type="button" dataOnly="0" labelOnly="1" outline="0" axis="axisRow" fieldPosition="0"/>
    </format>
    <format dxfId="101">
      <pivotArea dataOnly="0" labelOnly="1" outline="0" axis="axisValues" fieldPosition="0"/>
    </format>
    <format dxfId="100">
      <pivotArea dataOnly="0" labelOnly="1" fieldPosition="0">
        <references count="1">
          <reference field="2" count="10">
            <x v="1"/>
            <x v="16"/>
            <x v="43"/>
            <x v="45"/>
            <x v="86"/>
            <x v="115"/>
            <x v="132"/>
            <x v="158"/>
            <x v="171"/>
            <x v="192"/>
          </reference>
        </references>
      </pivotArea>
    </format>
    <format dxfId="99">
      <pivotArea dataOnly="0" labelOnly="1" grandRow="1" outline="0"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179:B190" firstHeaderRow="1" firstDataRow="1" firstDataCol="1"/>
  <pivotFields count="22">
    <pivotField dataField="1" showAll="0"/>
    <pivotField showAll="0"/>
    <pivotField showAll="0"/>
    <pivotField showAll="0"/>
    <pivotField numFmtId="43" showAll="0"/>
    <pivotField numFmtId="9" showAll="0"/>
    <pivotField showAll="0"/>
    <pivotField showAll="0"/>
    <pivotField numFmtId="164" showAll="0"/>
    <pivotField numFmtId="164" showAll="0"/>
    <pivotField showAll="0" defaultSubtotal="0"/>
    <pivotField numFmtId="43" showAll="0"/>
    <pivotField numFmtId="164" showAll="0"/>
    <pivotField axis="axisRow" numFmtId="164" showAll="0" measureFilter="1" sortType="ascending">
      <items count="83">
        <item x="2"/>
        <item x="4"/>
        <item x="1"/>
        <item x="3"/>
        <item x="0"/>
        <item x="6"/>
        <item x="5"/>
        <item x="9"/>
        <item x="10"/>
        <item x="14"/>
        <item x="12"/>
        <item x="7"/>
        <item x="23"/>
        <item x="18"/>
        <item x="13"/>
        <item x="11"/>
        <item x="48"/>
        <item x="16"/>
        <item x="50"/>
        <item x="17"/>
        <item x="31"/>
        <item x="47"/>
        <item x="59"/>
        <item x="22"/>
        <item x="64"/>
        <item x="38"/>
        <item x="21"/>
        <item x="36"/>
        <item x="79"/>
        <item x="49"/>
        <item x="51"/>
        <item x="20"/>
        <item x="30"/>
        <item x="19"/>
        <item x="46"/>
        <item x="37"/>
        <item x="24"/>
        <item x="8"/>
        <item x="15"/>
        <item x="40"/>
        <item x="33"/>
        <item x="34"/>
        <item x="65"/>
        <item x="69"/>
        <item x="26"/>
        <item x="45"/>
        <item x="27"/>
        <item x="58"/>
        <item x="28"/>
        <item x="52"/>
        <item x="39"/>
        <item x="56"/>
        <item x="78"/>
        <item x="29"/>
        <item x="76"/>
        <item x="66"/>
        <item x="32"/>
        <item x="60"/>
        <item x="80"/>
        <item x="62"/>
        <item x="55"/>
        <item x="57"/>
        <item x="54"/>
        <item x="41"/>
        <item x="53"/>
        <item x="67"/>
        <item x="70"/>
        <item x="25"/>
        <item x="77"/>
        <item x="61"/>
        <item x="68"/>
        <item x="43"/>
        <item x="72"/>
        <item x="35"/>
        <item x="42"/>
        <item x="44"/>
        <item x="71"/>
        <item x="63"/>
        <item x="75"/>
        <item x="74"/>
        <item x="73"/>
        <item x="81"/>
        <item t="default"/>
      </items>
    </pivotField>
    <pivotField showAll="0"/>
    <pivotField showAll="0"/>
    <pivotField showAll="0"/>
    <pivotField showAll="0"/>
    <pivotField showAll="0"/>
    <pivotField showAll="0"/>
    <pivotField showAll="0"/>
    <pivotField showAll="0"/>
  </pivotFields>
  <rowFields count="1">
    <field x="13"/>
  </rowFields>
  <rowItems count="11">
    <i>
      <x/>
    </i>
    <i>
      <x v="1"/>
    </i>
    <i>
      <x v="2"/>
    </i>
    <i>
      <x v="3"/>
    </i>
    <i>
      <x v="4"/>
    </i>
    <i>
      <x v="5"/>
    </i>
    <i>
      <x v="6"/>
    </i>
    <i>
      <x v="7"/>
    </i>
    <i>
      <x v="9"/>
    </i>
    <i>
      <x v="11"/>
    </i>
    <i t="grand">
      <x/>
    </i>
  </rowItems>
  <colItems count="1">
    <i/>
  </colItems>
  <dataFields count="1">
    <dataField name="Count of product_id" fld="0" subtotal="count" baseField="0" baseItem="0"/>
  </dataFields>
  <formats count="25">
    <format dxfId="140">
      <pivotArea type="all" dataOnly="0" outline="0" fieldPosition="0"/>
    </format>
    <format dxfId="139">
      <pivotArea dataOnly="0" labelOnly="1" fieldPosition="0">
        <references count="1">
          <reference field="1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8">
      <pivotArea dataOnly="0" labelOnly="1" fieldPosition="0">
        <references count="1">
          <reference field="13" count="32">
            <x v="50"/>
            <x v="51"/>
            <x v="52"/>
            <x v="53"/>
            <x v="54"/>
            <x v="55"/>
            <x v="56"/>
            <x v="57"/>
            <x v="58"/>
            <x v="59"/>
            <x v="60"/>
            <x v="61"/>
            <x v="62"/>
            <x v="63"/>
            <x v="64"/>
            <x v="65"/>
            <x v="66"/>
            <x v="67"/>
            <x v="68"/>
            <x v="69"/>
            <x v="70"/>
            <x v="71"/>
            <x v="72"/>
            <x v="73"/>
            <x v="74"/>
            <x v="75"/>
            <x v="76"/>
            <x v="77"/>
            <x v="78"/>
            <x v="79"/>
            <x v="80"/>
            <x v="81"/>
          </reference>
        </references>
      </pivotArea>
    </format>
    <format dxfId="137">
      <pivotArea type="all" dataOnly="0" outline="0" fieldPosition="0"/>
    </format>
    <format dxfId="136">
      <pivotArea dataOnly="0" labelOnly="1" fieldPosition="0">
        <references count="1">
          <reference field="1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5">
      <pivotArea dataOnly="0" labelOnly="1" fieldPosition="0">
        <references count="1">
          <reference field="13" count="32">
            <x v="50"/>
            <x v="51"/>
            <x v="52"/>
            <x v="53"/>
            <x v="54"/>
            <x v="55"/>
            <x v="56"/>
            <x v="57"/>
            <x v="58"/>
            <x v="59"/>
            <x v="60"/>
            <x v="61"/>
            <x v="62"/>
            <x v="63"/>
            <x v="64"/>
            <x v="65"/>
            <x v="66"/>
            <x v="67"/>
            <x v="68"/>
            <x v="69"/>
            <x v="70"/>
            <x v="71"/>
            <x v="72"/>
            <x v="73"/>
            <x v="74"/>
            <x v="75"/>
            <x v="76"/>
            <x v="77"/>
            <x v="78"/>
            <x v="79"/>
            <x v="80"/>
            <x v="81"/>
          </reference>
        </references>
      </pivotArea>
    </format>
    <format dxfId="134">
      <pivotArea dataOnly="0" labelOnly="1" fieldPosition="0">
        <references count="1">
          <reference field="1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3">
      <pivotArea dataOnly="0" labelOnly="1" fieldPosition="0">
        <references count="1">
          <reference field="13" count="32">
            <x v="50"/>
            <x v="51"/>
            <x v="52"/>
            <x v="53"/>
            <x v="54"/>
            <x v="55"/>
            <x v="56"/>
            <x v="57"/>
            <x v="58"/>
            <x v="59"/>
            <x v="60"/>
            <x v="61"/>
            <x v="62"/>
            <x v="63"/>
            <x v="64"/>
            <x v="65"/>
            <x v="66"/>
            <x v="67"/>
            <x v="68"/>
            <x v="69"/>
            <x v="70"/>
            <x v="71"/>
            <x v="72"/>
            <x v="73"/>
            <x v="74"/>
            <x v="75"/>
            <x v="76"/>
            <x v="77"/>
            <x v="78"/>
            <x v="79"/>
            <x v="80"/>
            <x v="81"/>
          </reference>
        </references>
      </pivotArea>
    </format>
    <format dxfId="132">
      <pivotArea dataOnly="0" labelOnly="1" fieldPosition="0">
        <references count="1">
          <reference field="1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1">
      <pivotArea dataOnly="0" labelOnly="1" fieldPosition="0">
        <references count="1">
          <reference field="13" count="32">
            <x v="50"/>
            <x v="51"/>
            <x v="52"/>
            <x v="53"/>
            <x v="54"/>
            <x v="55"/>
            <x v="56"/>
            <x v="57"/>
            <x v="58"/>
            <x v="59"/>
            <x v="60"/>
            <x v="61"/>
            <x v="62"/>
            <x v="63"/>
            <x v="64"/>
            <x v="65"/>
            <x v="66"/>
            <x v="67"/>
            <x v="68"/>
            <x v="69"/>
            <x v="70"/>
            <x v="71"/>
            <x v="72"/>
            <x v="73"/>
            <x v="74"/>
            <x v="75"/>
            <x v="76"/>
            <x v="77"/>
            <x v="78"/>
            <x v="79"/>
            <x v="80"/>
            <x v="81"/>
          </reference>
        </references>
      </pivotArea>
    </format>
    <format dxfId="130">
      <pivotArea dataOnly="0" labelOnly="1" fieldPosition="0">
        <references count="1">
          <reference field="1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9">
      <pivotArea dataOnly="0" labelOnly="1" fieldPosition="0">
        <references count="1">
          <reference field="13" count="32">
            <x v="50"/>
            <x v="51"/>
            <x v="52"/>
            <x v="53"/>
            <x v="54"/>
            <x v="55"/>
            <x v="56"/>
            <x v="57"/>
            <x v="58"/>
            <x v="59"/>
            <x v="60"/>
            <x v="61"/>
            <x v="62"/>
            <x v="63"/>
            <x v="64"/>
            <x v="65"/>
            <x v="66"/>
            <x v="67"/>
            <x v="68"/>
            <x v="69"/>
            <x v="70"/>
            <x v="71"/>
            <x v="72"/>
            <x v="73"/>
            <x v="74"/>
            <x v="75"/>
            <x v="76"/>
            <x v="77"/>
            <x v="78"/>
            <x v="79"/>
            <x v="80"/>
            <x v="81"/>
          </reference>
        </references>
      </pivotArea>
    </format>
    <format dxfId="128">
      <pivotArea dataOnly="0" outline="0" axis="axisValues" fieldPosition="0"/>
    </format>
    <format dxfId="127">
      <pivotArea type="all" dataOnly="0" outline="0" fieldPosition="0"/>
    </format>
    <format dxfId="126">
      <pivotArea outline="0" collapsedLevelsAreSubtotals="1" fieldPosition="0"/>
    </format>
    <format dxfId="125">
      <pivotArea field="13" type="button" dataOnly="0" labelOnly="1" outline="0" axis="axisRow" fieldPosition="0"/>
    </format>
    <format dxfId="124">
      <pivotArea dataOnly="0" labelOnly="1" outline="0" axis="axisValues" fieldPosition="0"/>
    </format>
    <format dxfId="123">
      <pivotArea dataOnly="0" labelOnly="1" fieldPosition="0">
        <references count="1">
          <reference field="13" count="10">
            <x v="0"/>
            <x v="1"/>
            <x v="2"/>
            <x v="3"/>
            <x v="4"/>
            <x v="5"/>
            <x v="6"/>
            <x v="7"/>
            <x v="9"/>
            <x v="11"/>
          </reference>
        </references>
      </pivotArea>
    </format>
    <format dxfId="122">
      <pivotArea dataOnly="0" labelOnly="1" grandRow="1" outline="0" fieldPosition="0"/>
    </format>
    <format dxfId="121">
      <pivotArea type="all" dataOnly="0" outline="0" fieldPosition="0"/>
    </format>
    <format dxfId="120">
      <pivotArea outline="0" collapsedLevelsAreSubtotals="1" fieldPosition="0"/>
    </format>
    <format dxfId="119">
      <pivotArea field="13" type="button" dataOnly="0" labelOnly="1" outline="0" axis="axisRow" fieldPosition="0"/>
    </format>
    <format dxfId="118">
      <pivotArea dataOnly="0" labelOnly="1" outline="0" axis="axisValues" fieldPosition="0"/>
    </format>
    <format dxfId="117">
      <pivotArea dataOnly="0" labelOnly="1" fieldPosition="0">
        <references count="1">
          <reference field="13" count="10">
            <x v="0"/>
            <x v="1"/>
            <x v="2"/>
            <x v="3"/>
            <x v="4"/>
            <x v="5"/>
            <x v="6"/>
            <x v="7"/>
            <x v="9"/>
            <x v="11"/>
          </reference>
        </references>
      </pivotArea>
    </format>
    <format dxfId="116">
      <pivotArea dataOnly="0" labelOnly="1" grandRow="1" outline="0"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109:B112" firstHeaderRow="1" firstDataRow="1" firstDataCol="1"/>
  <pivotFields count="22">
    <pivotField dataField="1" showAll="0"/>
    <pivotField showAll="0"/>
    <pivotField showAll="0"/>
    <pivotField showAll="0"/>
    <pivotField numFmtId="43" showAll="0"/>
    <pivotField numFmtId="9" showAll="0"/>
    <pivotField axis="axisRow" showAll="0" defaultSubtotal="0">
      <items count="2">
        <item x="0"/>
        <item x="1"/>
      </items>
    </pivotField>
    <pivotField showAll="0"/>
    <pivotField numFmtId="164" showAll="0"/>
    <pivotField numFmtId="164" showAll="0"/>
    <pivotField showAll="0" defaultSubtotal="0"/>
    <pivotField showAll="0"/>
    <pivotField numFmtId="164" showAll="0"/>
    <pivotField numFmtId="164" showAll="0"/>
    <pivotField showAll="0"/>
    <pivotField showAll="0"/>
    <pivotField showAll="0"/>
    <pivotField showAll="0"/>
    <pivotField showAll="0"/>
    <pivotField showAll="0"/>
    <pivotField showAll="0"/>
    <pivotField showAll="0"/>
  </pivotFields>
  <rowFields count="1">
    <field x="6"/>
  </rowFields>
  <rowItems count="3">
    <i>
      <x/>
    </i>
    <i>
      <x v="1"/>
    </i>
    <i t="grand">
      <x/>
    </i>
  </rowItems>
  <colItems count="1">
    <i/>
  </colItems>
  <dataFields count="1">
    <dataField name="Count of product_id" fld="0" subtotal="count" baseField="0" baseItem="0"/>
  </dataFields>
  <formats count="12">
    <format dxfId="152">
      <pivotArea type="all" dataOnly="0" outline="0" fieldPosition="0"/>
    </format>
    <format dxfId="151">
      <pivotArea outline="0" collapsedLevelsAreSubtotals="1" fieldPosition="0"/>
    </format>
    <format dxfId="150">
      <pivotArea field="6" type="button" dataOnly="0" labelOnly="1" outline="0" axis="axisRow" fieldPosition="0"/>
    </format>
    <format dxfId="149">
      <pivotArea dataOnly="0" labelOnly="1" outline="0" axis="axisValues" fieldPosition="0"/>
    </format>
    <format dxfId="148">
      <pivotArea dataOnly="0" labelOnly="1" fieldPosition="0">
        <references count="1">
          <reference field="6" count="0"/>
        </references>
      </pivotArea>
    </format>
    <format dxfId="147">
      <pivotArea dataOnly="0" labelOnly="1" grandRow="1" outline="0" fieldPosition="0"/>
    </format>
    <format dxfId="146">
      <pivotArea type="all" dataOnly="0" outline="0" fieldPosition="0"/>
    </format>
    <format dxfId="145">
      <pivotArea outline="0" collapsedLevelsAreSubtotals="1" fieldPosition="0"/>
    </format>
    <format dxfId="144">
      <pivotArea field="6" type="button" dataOnly="0" labelOnly="1" outline="0" axis="axisRow" fieldPosition="0"/>
    </format>
    <format dxfId="143">
      <pivotArea dataOnly="0" labelOnly="1" outline="0" axis="axisValues" fieldPosition="0"/>
    </format>
    <format dxfId="142">
      <pivotArea dataOnly="0" labelOnly="1" fieldPosition="0">
        <references count="1">
          <reference field="6" count="0"/>
        </references>
      </pivotArea>
    </format>
    <format dxfId="141">
      <pivotArea dataOnly="0" labelOnly="1" grandRow="1" outline="0"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119:B145" firstHeaderRow="1" firstDataRow="1" firstDataCol="1"/>
  <pivotFields count="22">
    <pivotField dataField="1" showAll="0"/>
    <pivotField showAll="0"/>
    <pivotField showAll="0"/>
    <pivotField showAll="0"/>
    <pivotField numFmtId="43" showAll="0"/>
    <pivotField numFmtId="9" showAll="0"/>
    <pivotField showAll="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numFmtId="164" showAll="0"/>
    <pivotField numFmtId="164" showAll="0"/>
    <pivotField showAll="0" defaultSubtotal="0"/>
    <pivotField numFmtId="43" showAll="0"/>
    <pivotField numFmtId="164" showAll="0"/>
    <pivotField numFmtId="164" showAll="0"/>
    <pivotField showAll="0"/>
    <pivotField showAll="0"/>
    <pivotField showAll="0"/>
    <pivotField showAll="0"/>
    <pivotField showAll="0"/>
    <pivotField showAll="0"/>
    <pivotField showAll="0"/>
    <pivotField showAll="0"/>
  </pivotFields>
  <rowFields count="1">
    <field x="7"/>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id" fld="0" subtotal="count" baseField="7" baseItem="0"/>
  </dataFields>
  <formats count="20">
    <format dxfId="172">
      <pivotArea type="all" dataOnly="0" outline="0" fieldPosition="0"/>
    </format>
    <format dxfId="171">
      <pivotArea outline="0" collapsedLevelsAreSubtotals="1" fieldPosition="0"/>
    </format>
    <format dxfId="170">
      <pivotArea dataOnly="0" labelOnly="1" fieldPosition="0">
        <references count="1">
          <reference field="7" count="0"/>
        </references>
      </pivotArea>
    </format>
    <format dxfId="169">
      <pivotArea type="all" dataOnly="0" outline="0" fieldPosition="0"/>
    </format>
    <format dxfId="168">
      <pivotArea outline="0" collapsedLevelsAreSubtotals="1" fieldPosition="0"/>
    </format>
    <format dxfId="167">
      <pivotArea dataOnly="0" labelOnly="1" fieldPosition="0">
        <references count="1">
          <reference field="7" count="0"/>
        </references>
      </pivotArea>
    </format>
    <format dxfId="166">
      <pivotArea outline="0" collapsedLevelsAreSubtotals="1" fieldPosition="0"/>
    </format>
    <format dxfId="165">
      <pivotArea dataOnly="0" labelOnly="1" fieldPosition="0">
        <references count="1">
          <reference field="7" count="0"/>
        </references>
      </pivotArea>
    </format>
    <format dxfId="164">
      <pivotArea type="all" dataOnly="0" outline="0" fieldPosition="0"/>
    </format>
    <format dxfId="163">
      <pivotArea outline="0" collapsedLevelsAreSubtotals="1" fieldPosition="0"/>
    </format>
    <format dxfId="162">
      <pivotArea field="7" type="button" dataOnly="0" labelOnly="1" outline="0" axis="axisRow" fieldPosition="0"/>
    </format>
    <format dxfId="161">
      <pivotArea dataOnly="0" labelOnly="1" outline="0" axis="axisValues" fieldPosition="0"/>
    </format>
    <format dxfId="160">
      <pivotArea dataOnly="0" labelOnly="1" fieldPosition="0">
        <references count="1">
          <reference field="7" count="0"/>
        </references>
      </pivotArea>
    </format>
    <format dxfId="159">
      <pivotArea dataOnly="0" labelOnly="1" grandRow="1" outline="0" fieldPosition="0"/>
    </format>
    <format dxfId="158">
      <pivotArea type="all" dataOnly="0" outline="0" fieldPosition="0"/>
    </format>
    <format dxfId="157">
      <pivotArea outline="0" collapsedLevelsAreSubtotals="1" fieldPosition="0"/>
    </format>
    <format dxfId="156">
      <pivotArea field="7" type="button" dataOnly="0" labelOnly="1" outline="0" axis="axisRow" fieldPosition="0"/>
    </format>
    <format dxfId="155">
      <pivotArea dataOnly="0" labelOnly="1" outline="0" axis="axisValues" fieldPosition="0"/>
    </format>
    <format dxfId="154">
      <pivotArea dataOnly="0" labelOnly="1" fieldPosition="0">
        <references count="1">
          <reference field="7" count="0"/>
        </references>
      </pivotArea>
    </format>
    <format dxfId="153">
      <pivotArea dataOnly="0" labelOnly="1" grandRow="1" outline="0"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74:C85" firstHeaderRow="0" firstDataRow="1" firstDataCol="1"/>
  <pivotFields count="22">
    <pivotField showAll="0"/>
    <pivotField showAll="0"/>
    <pivotField axis="axisRow" showAll="0" measureFilter="1">
      <items count="208">
        <item x="24"/>
        <item x="79"/>
        <item x="103"/>
        <item x="152"/>
        <item x="70"/>
        <item x="95"/>
        <item x="94"/>
        <item x="171"/>
        <item x="25"/>
        <item x="204"/>
        <item x="100"/>
        <item x="62"/>
        <item x="45"/>
        <item x="159"/>
        <item x="64"/>
        <item x="166"/>
        <item x="97"/>
        <item x="127"/>
        <item x="164"/>
        <item x="86"/>
        <item x="163"/>
        <item x="88"/>
        <item x="128"/>
        <item x="146"/>
        <item x="201"/>
        <item x="193"/>
        <item x="178"/>
        <item x="180"/>
        <item x="187"/>
        <item x="121"/>
        <item x="60"/>
        <item x="105"/>
        <item x="199"/>
        <item x="78"/>
        <item x="116"/>
        <item x="61"/>
        <item x="113"/>
        <item x="48"/>
        <item x="174"/>
        <item x="160"/>
        <item x="63"/>
        <item x="114"/>
        <item x="41"/>
        <item x="13"/>
        <item x="182"/>
        <item x="65"/>
        <item x="112"/>
        <item x="14"/>
        <item x="15"/>
        <item x="68"/>
        <item x="89"/>
        <item x="188"/>
        <item x="115"/>
        <item x="168"/>
        <item x="161"/>
        <item x="191"/>
        <item x="0"/>
        <item x="136"/>
        <item x="203"/>
        <item x="195"/>
        <item x="139"/>
        <item x="108"/>
        <item x="172"/>
        <item x="149"/>
        <item x="156"/>
        <item x="167"/>
        <item x="29"/>
        <item x="34"/>
        <item x="1"/>
        <item x="177"/>
        <item x="74"/>
        <item x="157"/>
        <item x="129"/>
        <item x="107"/>
        <item x="44"/>
        <item x="66"/>
        <item x="43"/>
        <item x="131"/>
        <item x="42"/>
        <item x="75"/>
        <item x="67"/>
        <item x="19"/>
        <item x="101"/>
        <item x="169"/>
        <item x="20"/>
        <item x="21"/>
        <item x="150"/>
        <item x="173"/>
        <item x="4"/>
        <item x="9"/>
        <item x="23"/>
        <item x="28"/>
        <item x="38"/>
        <item x="35"/>
        <item x="26"/>
        <item x="165"/>
        <item x="30"/>
        <item x="124"/>
        <item x="154"/>
        <item x="50"/>
        <item x="10"/>
        <item x="126"/>
        <item x="58"/>
        <item x="135"/>
        <item x="196"/>
        <item x="27"/>
        <item x="99"/>
        <item x="33"/>
        <item x="11"/>
        <item x="22"/>
        <item x="145"/>
        <item x="92"/>
        <item x="144"/>
        <item x="83"/>
        <item x="118"/>
        <item x="147"/>
        <item x="170"/>
        <item x="119"/>
        <item x="59"/>
        <item x="93"/>
        <item x="142"/>
        <item x="47"/>
        <item x="130"/>
        <item x="85"/>
        <item x="12"/>
        <item x="205"/>
        <item x="185"/>
        <item x="32"/>
        <item x="104"/>
        <item x="138"/>
        <item x="122"/>
        <item x="190"/>
        <item x="184"/>
        <item x="153"/>
        <item x="98"/>
        <item x="197"/>
        <item x="134"/>
        <item x="31"/>
        <item x="77"/>
        <item x="140"/>
        <item x="76"/>
        <item x="6"/>
        <item x="143"/>
        <item x="162"/>
        <item x="49"/>
        <item x="137"/>
        <item x="69"/>
        <item x="194"/>
        <item x="109"/>
        <item x="87"/>
        <item x="84"/>
        <item x="141"/>
        <item x="186"/>
        <item x="110"/>
        <item x="189"/>
        <item x="120"/>
        <item x="96"/>
        <item x="8"/>
        <item x="117"/>
        <item x="200"/>
        <item x="192"/>
        <item x="55"/>
        <item x="16"/>
        <item x="3"/>
        <item x="151"/>
        <item x="183"/>
        <item x="175"/>
        <item x="133"/>
        <item x="52"/>
        <item x="181"/>
        <item x="176"/>
        <item x="37"/>
        <item x="40"/>
        <item x="106"/>
        <item x="90"/>
        <item x="155"/>
        <item x="202"/>
        <item x="56"/>
        <item x="198"/>
        <item x="73"/>
        <item x="158"/>
        <item x="206"/>
        <item x="80"/>
        <item x="125"/>
        <item x="53"/>
        <item x="111"/>
        <item x="81"/>
        <item x="54"/>
        <item x="36"/>
        <item x="82"/>
        <item x="7"/>
        <item x="18"/>
        <item x="102"/>
        <item x="2"/>
        <item x="46"/>
        <item x="91"/>
        <item x="57"/>
        <item x="72"/>
        <item x="39"/>
        <item x="5"/>
        <item x="123"/>
        <item x="71"/>
        <item x="51"/>
        <item x="148"/>
        <item x="17"/>
        <item x="179"/>
        <item x="132"/>
        <item t="default"/>
      </items>
    </pivotField>
    <pivotField dataField="1" showAll="0"/>
    <pivotField dataField="1" numFmtId="43" showAll="0"/>
    <pivotField numFmtId="9" showAll="0"/>
    <pivotField showAll="0" defaultSubtotal="0"/>
    <pivotField showAll="0"/>
    <pivotField numFmtId="164" showAll="0"/>
    <pivotField numFmtId="164" showAll="0"/>
    <pivotField showAll="0" defaultSubtotal="0"/>
    <pivotField showAll="0"/>
    <pivotField numFmtId="164" showAll="0"/>
    <pivotField numFmtId="164" showAll="0"/>
    <pivotField showAll="0"/>
    <pivotField showAll="0"/>
    <pivotField showAll="0"/>
    <pivotField showAll="0"/>
    <pivotField showAll="0"/>
    <pivotField showAll="0"/>
    <pivotField showAll="0"/>
    <pivotField showAll="0"/>
  </pivotFields>
  <rowFields count="1">
    <field x="2"/>
  </rowFields>
  <rowItems count="11">
    <i>
      <x v="25"/>
    </i>
    <i>
      <x v="55"/>
    </i>
    <i>
      <x v="77"/>
    </i>
    <i>
      <x v="138"/>
    </i>
    <i>
      <x v="145"/>
    </i>
    <i>
      <x v="161"/>
    </i>
    <i>
      <x v="162"/>
    </i>
    <i>
      <x v="166"/>
    </i>
    <i>
      <x v="181"/>
    </i>
    <i>
      <x v="185"/>
    </i>
    <i t="grand">
      <x/>
    </i>
  </rowItems>
  <colFields count="1">
    <field x="-2"/>
  </colFields>
  <colItems count="2">
    <i>
      <x/>
    </i>
    <i i="1">
      <x v="1"/>
    </i>
  </colItems>
  <dataFields count="2">
    <dataField name="Average of actual_price" fld="4" subtotal="average" baseField="2" baseItem="0"/>
    <dataField name="Average of discounted_price" fld="3" subtotal="average" baseField="2" baseItem="0"/>
  </dataFields>
  <formats count="18">
    <format dxfId="190">
      <pivotArea type="all" dataOnly="0" outline="0" fieldPosition="0"/>
    </format>
    <format dxfId="189">
      <pivotArea dataOnly="0" labelOnly="1" outline="0" fieldPosition="0">
        <references count="1">
          <reference field="4294967294" count="2">
            <x v="0"/>
            <x v="1"/>
          </reference>
        </references>
      </pivotArea>
    </format>
    <format dxfId="188">
      <pivotArea type="all" dataOnly="0" outline="0" fieldPosition="0"/>
    </format>
    <format dxfId="187">
      <pivotArea dataOnly="0" labelOnly="1" outline="0" fieldPosition="0">
        <references count="1">
          <reference field="4294967294" count="2">
            <x v="0"/>
            <x v="1"/>
          </reference>
        </references>
      </pivotArea>
    </format>
    <format dxfId="186">
      <pivotArea dataOnly="0" labelOnly="1" outline="0" fieldPosition="0">
        <references count="1">
          <reference field="4294967294" count="1">
            <x v="1"/>
          </reference>
        </references>
      </pivotArea>
    </format>
    <format dxfId="185">
      <pivotArea dataOnly="0" labelOnly="1" outline="0" fieldPosition="0">
        <references count="1">
          <reference field="4294967294" count="1">
            <x v="0"/>
          </reference>
        </references>
      </pivotArea>
    </format>
    <format dxfId="184">
      <pivotArea type="all" dataOnly="0" outline="0" fieldPosition="0"/>
    </format>
    <format dxfId="183">
      <pivotArea outline="0" collapsedLevelsAreSubtotals="1" fieldPosition="0"/>
    </format>
    <format dxfId="182">
      <pivotArea field="2" type="button" dataOnly="0" labelOnly="1" outline="0" axis="axisRow" fieldPosition="0"/>
    </format>
    <format dxfId="181">
      <pivotArea dataOnly="0" labelOnly="1" fieldPosition="0">
        <references count="1">
          <reference field="2" count="10">
            <x v="25"/>
            <x v="55"/>
            <x v="77"/>
            <x v="138"/>
            <x v="145"/>
            <x v="161"/>
            <x v="162"/>
            <x v="166"/>
            <x v="181"/>
            <x v="185"/>
          </reference>
        </references>
      </pivotArea>
    </format>
    <format dxfId="180">
      <pivotArea dataOnly="0" labelOnly="1" grandRow="1" outline="0" fieldPosition="0"/>
    </format>
    <format dxfId="179">
      <pivotArea dataOnly="0" labelOnly="1" outline="0" fieldPosition="0">
        <references count="1">
          <reference field="4294967294" count="2">
            <x v="0"/>
            <x v="1"/>
          </reference>
        </references>
      </pivotArea>
    </format>
    <format dxfId="178">
      <pivotArea type="all" dataOnly="0" outline="0" fieldPosition="0"/>
    </format>
    <format dxfId="177">
      <pivotArea outline="0" collapsedLevelsAreSubtotals="1" fieldPosition="0"/>
    </format>
    <format dxfId="176">
      <pivotArea field="2" type="button" dataOnly="0" labelOnly="1" outline="0" axis="axisRow" fieldPosition="0"/>
    </format>
    <format dxfId="175">
      <pivotArea dataOnly="0" labelOnly="1" fieldPosition="0">
        <references count="1">
          <reference field="2" count="10">
            <x v="25"/>
            <x v="55"/>
            <x v="77"/>
            <x v="138"/>
            <x v="145"/>
            <x v="161"/>
            <x v="162"/>
            <x v="166"/>
            <x v="181"/>
            <x v="185"/>
          </reference>
        </references>
      </pivotArea>
    </format>
    <format dxfId="174">
      <pivotArea dataOnly="0" labelOnly="1" grandRow="1" outline="0" fieldPosition="0"/>
    </format>
    <format dxfId="173">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9:B50" firstHeaderRow="1" firstDataRow="1" firstDataCol="1"/>
  <pivotFields count="22">
    <pivotField showAll="0"/>
    <pivotField showAll="0"/>
    <pivotField axis="axisRow" showAll="0" measureFilter="1">
      <items count="208">
        <item x="24"/>
        <item x="79"/>
        <item x="103"/>
        <item x="152"/>
        <item x="70"/>
        <item x="95"/>
        <item x="94"/>
        <item x="171"/>
        <item x="25"/>
        <item x="204"/>
        <item x="100"/>
        <item x="62"/>
        <item x="45"/>
        <item x="159"/>
        <item x="64"/>
        <item x="166"/>
        <item x="97"/>
        <item x="127"/>
        <item x="164"/>
        <item x="86"/>
        <item x="163"/>
        <item x="88"/>
        <item x="128"/>
        <item x="146"/>
        <item x="201"/>
        <item x="193"/>
        <item x="178"/>
        <item x="180"/>
        <item x="187"/>
        <item x="121"/>
        <item x="60"/>
        <item x="105"/>
        <item x="199"/>
        <item x="78"/>
        <item x="116"/>
        <item x="61"/>
        <item x="113"/>
        <item x="48"/>
        <item x="174"/>
        <item x="160"/>
        <item x="63"/>
        <item x="114"/>
        <item x="41"/>
        <item x="13"/>
        <item x="182"/>
        <item x="65"/>
        <item x="112"/>
        <item x="14"/>
        <item x="15"/>
        <item x="68"/>
        <item x="89"/>
        <item x="188"/>
        <item x="115"/>
        <item x="168"/>
        <item x="161"/>
        <item x="191"/>
        <item x="0"/>
        <item x="136"/>
        <item x="203"/>
        <item x="195"/>
        <item x="139"/>
        <item x="108"/>
        <item x="172"/>
        <item x="149"/>
        <item x="156"/>
        <item x="167"/>
        <item x="29"/>
        <item x="34"/>
        <item x="1"/>
        <item x="177"/>
        <item x="74"/>
        <item x="157"/>
        <item x="129"/>
        <item x="107"/>
        <item x="44"/>
        <item x="66"/>
        <item x="43"/>
        <item x="131"/>
        <item x="42"/>
        <item x="75"/>
        <item x="67"/>
        <item x="19"/>
        <item x="101"/>
        <item x="169"/>
        <item x="20"/>
        <item x="21"/>
        <item x="150"/>
        <item x="173"/>
        <item x="4"/>
        <item x="9"/>
        <item x="23"/>
        <item x="28"/>
        <item x="38"/>
        <item x="35"/>
        <item x="26"/>
        <item x="165"/>
        <item x="30"/>
        <item x="124"/>
        <item x="154"/>
        <item x="50"/>
        <item x="10"/>
        <item x="126"/>
        <item x="58"/>
        <item x="135"/>
        <item x="196"/>
        <item x="27"/>
        <item x="99"/>
        <item x="33"/>
        <item x="11"/>
        <item x="22"/>
        <item x="145"/>
        <item x="92"/>
        <item x="144"/>
        <item x="83"/>
        <item x="118"/>
        <item x="147"/>
        <item x="170"/>
        <item x="119"/>
        <item x="59"/>
        <item x="93"/>
        <item x="142"/>
        <item x="47"/>
        <item x="130"/>
        <item x="85"/>
        <item x="12"/>
        <item x="205"/>
        <item x="185"/>
        <item x="32"/>
        <item x="104"/>
        <item x="138"/>
        <item x="122"/>
        <item x="190"/>
        <item x="184"/>
        <item x="153"/>
        <item x="98"/>
        <item x="197"/>
        <item x="134"/>
        <item x="31"/>
        <item x="77"/>
        <item x="140"/>
        <item x="76"/>
        <item x="6"/>
        <item x="143"/>
        <item x="162"/>
        <item x="49"/>
        <item x="137"/>
        <item x="69"/>
        <item x="194"/>
        <item x="109"/>
        <item x="87"/>
        <item x="84"/>
        <item x="141"/>
        <item x="186"/>
        <item x="110"/>
        <item x="189"/>
        <item x="120"/>
        <item x="96"/>
        <item x="8"/>
        <item x="117"/>
        <item x="200"/>
        <item x="192"/>
        <item x="55"/>
        <item x="16"/>
        <item x="3"/>
        <item x="151"/>
        <item x="183"/>
        <item x="175"/>
        <item x="133"/>
        <item x="52"/>
        <item x="181"/>
        <item x="176"/>
        <item x="37"/>
        <item x="40"/>
        <item x="106"/>
        <item x="90"/>
        <item x="155"/>
        <item x="202"/>
        <item x="56"/>
        <item x="198"/>
        <item x="73"/>
        <item x="158"/>
        <item x="206"/>
        <item x="80"/>
        <item x="125"/>
        <item x="53"/>
        <item x="111"/>
        <item x="81"/>
        <item x="54"/>
        <item x="36"/>
        <item x="82"/>
        <item x="7"/>
        <item x="18"/>
        <item x="102"/>
        <item x="2"/>
        <item x="46"/>
        <item x="91"/>
        <item x="57"/>
        <item x="72"/>
        <item x="39"/>
        <item x="5"/>
        <item x="123"/>
        <item x="71"/>
        <item x="51"/>
        <item x="148"/>
        <item x="17"/>
        <item x="179"/>
        <item x="132"/>
        <item t="default"/>
      </items>
    </pivotField>
    <pivotField showAll="0"/>
    <pivotField numFmtId="43" showAll="0"/>
    <pivotField numFmtId="9" showAll="0"/>
    <pivotField showAll="0" defaultSubtotal="0"/>
    <pivotField showAll="0"/>
    <pivotField dataField="1" numFmtId="164" showAll="0"/>
    <pivotField numFmtId="164" showAll="0"/>
    <pivotField showAll="0" defaultSubtotal="0"/>
    <pivotField showAll="0"/>
    <pivotField numFmtId="164" showAll="0"/>
    <pivotField numFmtId="164" showAll="0"/>
    <pivotField showAll="0"/>
    <pivotField showAll="0"/>
    <pivotField showAll="0"/>
    <pivotField showAll="0"/>
    <pivotField showAll="0"/>
    <pivotField showAll="0"/>
    <pivotField showAll="0"/>
    <pivotField showAll="0"/>
  </pivotFields>
  <rowFields count="1">
    <field x="2"/>
  </rowFields>
  <rowItems count="11">
    <i>
      <x v="74"/>
    </i>
    <i>
      <x v="81"/>
    </i>
    <i>
      <x v="106"/>
    </i>
    <i>
      <x v="130"/>
    </i>
    <i>
      <x v="134"/>
    </i>
    <i>
      <x v="161"/>
    </i>
    <i>
      <x v="162"/>
    </i>
    <i>
      <x v="163"/>
    </i>
    <i>
      <x v="190"/>
    </i>
    <i>
      <x v="204"/>
    </i>
    <i t="grand">
      <x/>
    </i>
  </rowItems>
  <colItems count="1">
    <i/>
  </colItems>
  <dataFields count="1">
    <dataField name="Sum of rating_count" fld="8" baseField="0" baseItem="0"/>
  </dataFields>
  <formats count="12">
    <format dxfId="202">
      <pivotArea type="all" dataOnly="0" outline="0" fieldPosition="0"/>
    </format>
    <format dxfId="201">
      <pivotArea outline="0" collapsedLevelsAreSubtotals="1" fieldPosition="0"/>
    </format>
    <format dxfId="200">
      <pivotArea field="2" type="button" dataOnly="0" labelOnly="1" outline="0" axis="axisRow" fieldPosition="0"/>
    </format>
    <format dxfId="199">
      <pivotArea dataOnly="0" labelOnly="1" outline="0" axis="axisValues" fieldPosition="0"/>
    </format>
    <format dxfId="198">
      <pivotArea dataOnly="0" labelOnly="1" fieldPosition="0">
        <references count="1">
          <reference field="2" count="10">
            <x v="74"/>
            <x v="81"/>
            <x v="106"/>
            <x v="130"/>
            <x v="134"/>
            <x v="161"/>
            <x v="162"/>
            <x v="163"/>
            <x v="190"/>
            <x v="204"/>
          </reference>
        </references>
      </pivotArea>
    </format>
    <format dxfId="197">
      <pivotArea dataOnly="0" labelOnly="1" grandRow="1" outline="0" fieldPosition="0"/>
    </format>
    <format dxfId="196">
      <pivotArea type="all" dataOnly="0" outline="0" fieldPosition="0"/>
    </format>
    <format dxfId="195">
      <pivotArea outline="0" collapsedLevelsAreSubtotals="1" fieldPosition="0"/>
    </format>
    <format dxfId="194">
      <pivotArea field="2" type="button" dataOnly="0" labelOnly="1" outline="0" axis="axisRow" fieldPosition="0"/>
    </format>
    <format dxfId="193">
      <pivotArea dataOnly="0" labelOnly="1" outline="0" axis="axisValues" fieldPosition="0"/>
    </format>
    <format dxfId="192">
      <pivotArea dataOnly="0" labelOnly="1" fieldPosition="0">
        <references count="1">
          <reference field="2" count="10">
            <x v="74"/>
            <x v="81"/>
            <x v="106"/>
            <x v="130"/>
            <x v="134"/>
            <x v="161"/>
            <x v="162"/>
            <x v="163"/>
            <x v="190"/>
            <x v="204"/>
          </reference>
        </references>
      </pivotArea>
    </format>
    <format dxfId="191">
      <pivotArea dataOnly="0" labelOnly="1" grandRow="1" outline="0" fieldPosition="0"/>
    </format>
  </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161:B172" firstHeaderRow="1" firstDataRow="1" firstDataCol="1"/>
  <pivotFields count="22">
    <pivotField showAll="0"/>
    <pivotField showAll="0"/>
    <pivotField axis="axisRow" showAll="0" measureFilter="1">
      <items count="208">
        <item x="24"/>
        <item x="79"/>
        <item x="103"/>
        <item x="152"/>
        <item x="70"/>
        <item x="95"/>
        <item x="94"/>
        <item x="171"/>
        <item x="25"/>
        <item x="204"/>
        <item x="100"/>
        <item x="62"/>
        <item x="45"/>
        <item x="159"/>
        <item x="64"/>
        <item x="166"/>
        <item x="97"/>
        <item x="127"/>
        <item x="164"/>
        <item x="86"/>
        <item x="163"/>
        <item x="88"/>
        <item x="128"/>
        <item x="146"/>
        <item x="201"/>
        <item x="193"/>
        <item x="178"/>
        <item x="180"/>
        <item x="187"/>
        <item x="121"/>
        <item x="60"/>
        <item x="105"/>
        <item x="199"/>
        <item x="78"/>
        <item x="116"/>
        <item x="61"/>
        <item x="113"/>
        <item x="48"/>
        <item x="174"/>
        <item x="160"/>
        <item x="63"/>
        <item x="114"/>
        <item x="41"/>
        <item x="13"/>
        <item x="182"/>
        <item x="65"/>
        <item x="112"/>
        <item x="14"/>
        <item x="15"/>
        <item x="68"/>
        <item x="89"/>
        <item x="188"/>
        <item x="115"/>
        <item x="168"/>
        <item x="161"/>
        <item x="191"/>
        <item x="0"/>
        <item x="136"/>
        <item x="203"/>
        <item x="195"/>
        <item x="139"/>
        <item x="108"/>
        <item x="172"/>
        <item x="149"/>
        <item x="156"/>
        <item x="167"/>
        <item x="29"/>
        <item x="34"/>
        <item x="1"/>
        <item x="177"/>
        <item x="74"/>
        <item x="157"/>
        <item x="129"/>
        <item x="107"/>
        <item x="44"/>
        <item x="66"/>
        <item x="43"/>
        <item x="131"/>
        <item x="42"/>
        <item x="75"/>
        <item x="67"/>
        <item x="19"/>
        <item x="101"/>
        <item x="169"/>
        <item x="20"/>
        <item x="21"/>
        <item x="150"/>
        <item x="173"/>
        <item x="4"/>
        <item x="9"/>
        <item x="23"/>
        <item x="28"/>
        <item x="38"/>
        <item x="35"/>
        <item x="26"/>
        <item x="165"/>
        <item x="30"/>
        <item x="124"/>
        <item x="154"/>
        <item x="50"/>
        <item x="10"/>
        <item x="126"/>
        <item x="58"/>
        <item x="135"/>
        <item x="196"/>
        <item x="27"/>
        <item x="99"/>
        <item x="33"/>
        <item x="11"/>
        <item x="22"/>
        <item x="145"/>
        <item x="92"/>
        <item x="144"/>
        <item x="83"/>
        <item x="118"/>
        <item x="147"/>
        <item x="170"/>
        <item x="119"/>
        <item x="59"/>
        <item x="93"/>
        <item x="142"/>
        <item x="47"/>
        <item x="130"/>
        <item x="85"/>
        <item x="12"/>
        <item x="205"/>
        <item x="185"/>
        <item x="32"/>
        <item x="104"/>
        <item x="138"/>
        <item x="122"/>
        <item x="190"/>
        <item x="184"/>
        <item x="153"/>
        <item x="98"/>
        <item x="197"/>
        <item x="134"/>
        <item x="31"/>
        <item x="77"/>
        <item x="140"/>
        <item x="76"/>
        <item x="6"/>
        <item x="143"/>
        <item x="162"/>
        <item x="49"/>
        <item x="137"/>
        <item x="69"/>
        <item x="194"/>
        <item x="109"/>
        <item x="87"/>
        <item x="84"/>
        <item x="141"/>
        <item x="186"/>
        <item x="110"/>
        <item x="189"/>
        <item x="120"/>
        <item x="96"/>
        <item x="8"/>
        <item x="117"/>
        <item x="200"/>
        <item x="192"/>
        <item x="55"/>
        <item x="16"/>
        <item x="3"/>
        <item x="151"/>
        <item x="183"/>
        <item x="175"/>
        <item x="133"/>
        <item x="52"/>
        <item x="181"/>
        <item x="176"/>
        <item x="37"/>
        <item x="40"/>
        <item x="106"/>
        <item x="90"/>
        <item x="155"/>
        <item x="202"/>
        <item x="56"/>
        <item x="198"/>
        <item x="73"/>
        <item x="158"/>
        <item x="206"/>
        <item x="80"/>
        <item x="125"/>
        <item x="53"/>
        <item x="111"/>
        <item x="81"/>
        <item x="54"/>
        <item x="36"/>
        <item x="82"/>
        <item x="7"/>
        <item x="18"/>
        <item x="102"/>
        <item x="2"/>
        <item x="46"/>
        <item x="91"/>
        <item x="57"/>
        <item x="72"/>
        <item x="39"/>
        <item x="5"/>
        <item x="123"/>
        <item x="71"/>
        <item x="51"/>
        <item x="148"/>
        <item x="17"/>
        <item x="179"/>
        <item x="132"/>
        <item t="default"/>
      </items>
    </pivotField>
    <pivotField showAll="0"/>
    <pivotField numFmtId="43" showAll="0"/>
    <pivotField numFmtId="9" showAll="0"/>
    <pivotField showAll="0"/>
    <pivotField showAll="0"/>
    <pivotField numFmtId="164" showAll="0"/>
    <pivotField dataField="1" numFmtId="164" showAll="0"/>
    <pivotField showAll="0" defaultSubtotal="0"/>
    <pivotField numFmtId="43" showAll="0"/>
    <pivotField numFmtId="164" showAll="0"/>
    <pivotField numFmtId="164" showAll="0"/>
    <pivotField showAll="0"/>
    <pivotField showAll="0"/>
    <pivotField showAll="0"/>
    <pivotField showAll="0"/>
    <pivotField showAll="0"/>
    <pivotField showAll="0"/>
    <pivotField showAll="0"/>
    <pivotField showAll="0"/>
  </pivotFields>
  <rowFields count="1">
    <field x="2"/>
  </rowFields>
  <rowItems count="11">
    <i>
      <x v="53"/>
    </i>
    <i>
      <x v="55"/>
    </i>
    <i>
      <x v="81"/>
    </i>
    <i>
      <x v="106"/>
    </i>
    <i>
      <x v="109"/>
    </i>
    <i>
      <x v="134"/>
    </i>
    <i>
      <x v="161"/>
    </i>
    <i>
      <x v="162"/>
    </i>
    <i>
      <x v="163"/>
    </i>
    <i>
      <x v="190"/>
    </i>
    <i t="grand">
      <x/>
    </i>
  </rowItems>
  <colItems count="1">
    <i/>
  </colItems>
  <dataFields count="1">
    <dataField name="Sum of revenue" fld="9" baseField="0" baseItem="0"/>
  </dataFields>
  <formats count="12">
    <format dxfId="214">
      <pivotArea type="all" dataOnly="0" outline="0" fieldPosition="0"/>
    </format>
    <format dxfId="213">
      <pivotArea outline="0" collapsedLevelsAreSubtotals="1" fieldPosition="0"/>
    </format>
    <format dxfId="212">
      <pivotArea field="2" type="button" dataOnly="0" labelOnly="1" outline="0" axis="axisRow" fieldPosition="0"/>
    </format>
    <format dxfId="211">
      <pivotArea dataOnly="0" labelOnly="1" outline="0" axis="axisValues" fieldPosition="0"/>
    </format>
    <format dxfId="210">
      <pivotArea dataOnly="0" labelOnly="1" fieldPosition="0">
        <references count="1">
          <reference field="2" count="10">
            <x v="53"/>
            <x v="55"/>
            <x v="81"/>
            <x v="106"/>
            <x v="109"/>
            <x v="134"/>
            <x v="161"/>
            <x v="162"/>
            <x v="163"/>
            <x v="190"/>
          </reference>
        </references>
      </pivotArea>
    </format>
    <format dxfId="209">
      <pivotArea dataOnly="0" labelOnly="1" grandRow="1" outline="0" fieldPosition="0"/>
    </format>
    <format dxfId="208">
      <pivotArea type="all" dataOnly="0" outline="0" fieldPosition="0"/>
    </format>
    <format dxfId="207">
      <pivotArea outline="0" collapsedLevelsAreSubtotals="1" fieldPosition="0"/>
    </format>
    <format dxfId="206">
      <pivotArea field="2" type="button" dataOnly="0" labelOnly="1" outline="0" axis="axisRow" fieldPosition="0"/>
    </format>
    <format dxfId="205">
      <pivotArea dataOnly="0" labelOnly="1" outline="0" axis="axisValues" fieldPosition="0"/>
    </format>
    <format dxfId="204">
      <pivotArea dataOnly="0" labelOnly="1" fieldPosition="0">
        <references count="1">
          <reference field="2" count="10">
            <x v="53"/>
            <x v="55"/>
            <x v="81"/>
            <x v="106"/>
            <x v="109"/>
            <x v="134"/>
            <x v="161"/>
            <x v="162"/>
            <x v="163"/>
            <x v="190"/>
          </reference>
        </references>
      </pivotArea>
    </format>
    <format dxfId="203">
      <pivotArea dataOnly="0" labelOnly="1" grandRow="1" outline="0"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248:B251" firstHeaderRow="1" firstDataRow="1" firstDataCol="1"/>
  <pivotFields count="22">
    <pivotField dataField="1" showAll="0"/>
    <pivotField showAll="0"/>
    <pivotField showAll="0"/>
    <pivotField showAll="0"/>
    <pivotField numFmtId="43" showAll="0"/>
    <pivotField numFmtId="9" showAll="0"/>
    <pivotField showAll="0"/>
    <pivotField showAll="0"/>
    <pivotField numFmtId="164" showAll="0"/>
    <pivotField numFmtId="164" showAll="0"/>
    <pivotField axis="axisRow" showAll="0" defaultSubtotal="0">
      <items count="2">
        <item x="1"/>
        <item x="0"/>
      </items>
    </pivotField>
    <pivotField numFmtId="43" showAll="0"/>
    <pivotField numFmtId="167" showAll="0"/>
    <pivotField numFmtId="167" showAll="0"/>
    <pivotField showAll="0"/>
    <pivotField showAll="0"/>
    <pivotField showAll="0"/>
    <pivotField showAll="0"/>
    <pivotField showAll="0"/>
    <pivotField showAll="0"/>
    <pivotField showAll="0"/>
    <pivotField showAll="0"/>
  </pivotFields>
  <rowFields count="1">
    <field x="10"/>
  </rowFields>
  <rowItems count="3">
    <i>
      <x/>
    </i>
    <i>
      <x v="1"/>
    </i>
    <i t="grand">
      <x/>
    </i>
  </rowItems>
  <colItems count="1">
    <i/>
  </colItems>
  <dataFields count="1">
    <dataField name="Count of product_id" fld="0" subtotal="count" baseField="0" baseItem="0"/>
  </dataFields>
  <formats count="13">
    <format dxfId="227">
      <pivotArea dataOnly="0" labelOnly="1" fieldPosition="0">
        <references count="1">
          <reference field="10" count="0"/>
        </references>
      </pivotArea>
    </format>
    <format dxfId="226">
      <pivotArea type="all" dataOnly="0" outline="0" fieldPosition="0"/>
    </format>
    <format dxfId="225">
      <pivotArea outline="0" collapsedLevelsAreSubtotals="1" fieldPosition="0"/>
    </format>
    <format dxfId="224">
      <pivotArea field="10" type="button" dataOnly="0" labelOnly="1" outline="0" axis="axisRow" fieldPosition="0"/>
    </format>
    <format dxfId="223">
      <pivotArea dataOnly="0" labelOnly="1" outline="0" axis="axisValues" fieldPosition="0"/>
    </format>
    <format dxfId="222">
      <pivotArea dataOnly="0" labelOnly="1" fieldPosition="0">
        <references count="1">
          <reference field="10" count="0"/>
        </references>
      </pivotArea>
    </format>
    <format dxfId="221">
      <pivotArea dataOnly="0" labelOnly="1" grandRow="1" outline="0" fieldPosition="0"/>
    </format>
    <format dxfId="220">
      <pivotArea type="all" dataOnly="0" outline="0" fieldPosition="0"/>
    </format>
    <format dxfId="219">
      <pivotArea outline="0" collapsedLevelsAreSubtotals="1" fieldPosition="0"/>
    </format>
    <format dxfId="218">
      <pivotArea field="10" type="button" dataOnly="0" labelOnly="1" outline="0" axis="axisRow" fieldPosition="0"/>
    </format>
    <format dxfId="217">
      <pivotArea dataOnly="0" labelOnly="1" outline="0" axis="axisValues" fieldPosition="0"/>
    </format>
    <format dxfId="216">
      <pivotArea dataOnly="0" labelOnly="1" fieldPosition="0">
        <references count="1">
          <reference field="10" count="0"/>
        </references>
      </pivotArea>
    </format>
    <format dxfId="215">
      <pivotArea dataOnly="0" labelOnly="1" grandRow="1" outline="0"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0" count="1" selected="0">
            <x v="0"/>
          </reference>
        </references>
      </pivotArea>
    </chartFormat>
    <chartFormat chart="3" format="8">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21:B32" firstHeaderRow="1" firstDataRow="1" firstDataCol="1"/>
  <pivotFields count="22">
    <pivotField dataField="1" showAll="0"/>
    <pivotField showAll="0"/>
    <pivotField axis="axisRow" showAll="0" measureFilter="1">
      <items count="208">
        <item x="24"/>
        <item x="79"/>
        <item x="103"/>
        <item x="152"/>
        <item x="70"/>
        <item x="95"/>
        <item x="94"/>
        <item x="171"/>
        <item x="25"/>
        <item x="204"/>
        <item x="100"/>
        <item x="62"/>
        <item x="45"/>
        <item x="159"/>
        <item x="64"/>
        <item x="166"/>
        <item x="97"/>
        <item x="127"/>
        <item x="164"/>
        <item x="86"/>
        <item x="163"/>
        <item x="88"/>
        <item x="128"/>
        <item x="146"/>
        <item x="201"/>
        <item x="193"/>
        <item x="178"/>
        <item x="180"/>
        <item x="187"/>
        <item x="121"/>
        <item x="60"/>
        <item x="105"/>
        <item x="199"/>
        <item x="78"/>
        <item x="116"/>
        <item x="61"/>
        <item x="113"/>
        <item x="48"/>
        <item x="174"/>
        <item x="160"/>
        <item x="63"/>
        <item x="114"/>
        <item x="41"/>
        <item x="13"/>
        <item x="182"/>
        <item x="65"/>
        <item x="112"/>
        <item x="14"/>
        <item x="15"/>
        <item x="68"/>
        <item x="89"/>
        <item x="188"/>
        <item x="115"/>
        <item x="168"/>
        <item x="161"/>
        <item x="191"/>
        <item x="0"/>
        <item x="136"/>
        <item x="203"/>
        <item x="195"/>
        <item x="139"/>
        <item x="108"/>
        <item x="172"/>
        <item x="149"/>
        <item x="156"/>
        <item x="167"/>
        <item x="29"/>
        <item x="34"/>
        <item x="1"/>
        <item x="177"/>
        <item x="74"/>
        <item x="157"/>
        <item x="129"/>
        <item x="107"/>
        <item x="44"/>
        <item x="66"/>
        <item x="43"/>
        <item x="131"/>
        <item x="42"/>
        <item x="75"/>
        <item x="67"/>
        <item x="19"/>
        <item x="101"/>
        <item x="169"/>
        <item x="20"/>
        <item x="21"/>
        <item x="150"/>
        <item x="173"/>
        <item x="4"/>
        <item x="9"/>
        <item x="23"/>
        <item x="28"/>
        <item x="38"/>
        <item x="35"/>
        <item x="26"/>
        <item x="165"/>
        <item x="30"/>
        <item x="124"/>
        <item x="154"/>
        <item x="50"/>
        <item x="10"/>
        <item x="126"/>
        <item x="58"/>
        <item x="135"/>
        <item x="196"/>
        <item x="27"/>
        <item x="99"/>
        <item x="33"/>
        <item x="11"/>
        <item x="22"/>
        <item x="145"/>
        <item x="92"/>
        <item x="144"/>
        <item x="83"/>
        <item x="118"/>
        <item x="147"/>
        <item x="170"/>
        <item x="119"/>
        <item x="59"/>
        <item x="93"/>
        <item x="142"/>
        <item x="47"/>
        <item x="130"/>
        <item x="85"/>
        <item x="12"/>
        <item x="205"/>
        <item x="185"/>
        <item x="32"/>
        <item x="104"/>
        <item x="138"/>
        <item x="122"/>
        <item x="190"/>
        <item x="184"/>
        <item x="153"/>
        <item x="98"/>
        <item x="197"/>
        <item x="134"/>
        <item x="31"/>
        <item x="77"/>
        <item x="140"/>
        <item x="76"/>
        <item x="6"/>
        <item x="143"/>
        <item x="162"/>
        <item x="49"/>
        <item x="137"/>
        <item x="69"/>
        <item x="194"/>
        <item x="109"/>
        <item x="87"/>
        <item x="84"/>
        <item x="141"/>
        <item x="186"/>
        <item x="110"/>
        <item x="189"/>
        <item x="120"/>
        <item x="96"/>
        <item x="8"/>
        <item x="117"/>
        <item x="200"/>
        <item x="192"/>
        <item x="55"/>
        <item x="16"/>
        <item x="3"/>
        <item x="151"/>
        <item x="183"/>
        <item x="175"/>
        <item x="133"/>
        <item x="52"/>
        <item x="181"/>
        <item x="176"/>
        <item x="37"/>
        <item x="40"/>
        <item x="106"/>
        <item x="90"/>
        <item x="155"/>
        <item x="202"/>
        <item x="56"/>
        <item x="198"/>
        <item x="73"/>
        <item x="158"/>
        <item x="206"/>
        <item x="80"/>
        <item x="125"/>
        <item x="53"/>
        <item x="111"/>
        <item x="81"/>
        <item x="54"/>
        <item x="36"/>
        <item x="82"/>
        <item x="7"/>
        <item x="18"/>
        <item x="102"/>
        <item x="2"/>
        <item x="46"/>
        <item x="91"/>
        <item x="57"/>
        <item x="72"/>
        <item x="39"/>
        <item x="5"/>
        <item x="123"/>
        <item x="71"/>
        <item x="51"/>
        <item x="148"/>
        <item x="17"/>
        <item x="179"/>
        <item x="132"/>
        <item t="default"/>
      </items>
    </pivotField>
    <pivotField showAll="0"/>
    <pivotField numFmtId="43" showAll="0"/>
    <pivotField numFmtId="9" showAll="0"/>
    <pivotField showAll="0" defaultSubtotal="0"/>
    <pivotField showAll="0"/>
    <pivotField numFmtId="164" showAll="0"/>
    <pivotField numFmtId="164" showAll="0"/>
    <pivotField showAll="0" defaultSubtotal="0"/>
    <pivotField showAll="0"/>
    <pivotField numFmtId="164" showAll="0"/>
    <pivotField numFmtId="164" showAll="0"/>
    <pivotField showAll="0"/>
    <pivotField showAll="0"/>
    <pivotField showAll="0"/>
    <pivotField showAll="0"/>
    <pivotField showAll="0"/>
    <pivotField showAll="0"/>
    <pivotField showAll="0"/>
    <pivotField showAll="0"/>
  </pivotFields>
  <rowFields count="1">
    <field x="2"/>
  </rowFields>
  <rowItems count="11">
    <i>
      <x v="42"/>
    </i>
    <i>
      <x v="81"/>
    </i>
    <i>
      <x v="85"/>
    </i>
    <i>
      <x v="105"/>
    </i>
    <i>
      <x v="109"/>
    </i>
    <i>
      <x v="141"/>
    </i>
    <i>
      <x v="161"/>
    </i>
    <i>
      <x v="162"/>
    </i>
    <i>
      <x v="163"/>
    </i>
    <i>
      <x v="190"/>
    </i>
    <i t="grand">
      <x/>
    </i>
  </rowItems>
  <colItems count="1">
    <i/>
  </colItems>
  <dataFields count="1">
    <dataField name="Count of product_id" fld="0" subtotal="count" baseField="0" baseItem="0"/>
  </dataFields>
  <formats count="12">
    <format dxfId="239">
      <pivotArea type="all" dataOnly="0" outline="0" fieldPosition="0"/>
    </format>
    <format dxfId="238">
      <pivotArea outline="0" collapsedLevelsAreSubtotals="1" fieldPosition="0"/>
    </format>
    <format dxfId="237">
      <pivotArea field="2" type="button" dataOnly="0" labelOnly="1" outline="0" axis="axisRow" fieldPosition="0"/>
    </format>
    <format dxfId="236">
      <pivotArea dataOnly="0" labelOnly="1" outline="0" axis="axisValues" fieldPosition="0"/>
    </format>
    <format dxfId="235">
      <pivotArea dataOnly="0" labelOnly="1" fieldPosition="0">
        <references count="1">
          <reference field="2" count="10">
            <x v="42"/>
            <x v="81"/>
            <x v="85"/>
            <x v="105"/>
            <x v="109"/>
            <x v="141"/>
            <x v="161"/>
            <x v="162"/>
            <x v="163"/>
            <x v="190"/>
          </reference>
        </references>
      </pivotArea>
    </format>
    <format dxfId="234">
      <pivotArea dataOnly="0" labelOnly="1" grandRow="1" outline="0" fieldPosition="0"/>
    </format>
    <format dxfId="233">
      <pivotArea type="all" dataOnly="0" outline="0" fieldPosition="0"/>
    </format>
    <format dxfId="232">
      <pivotArea outline="0" collapsedLevelsAreSubtotals="1" fieldPosition="0"/>
    </format>
    <format dxfId="231">
      <pivotArea field="2" type="button" dataOnly="0" labelOnly="1" outline="0" axis="axisRow" fieldPosition="0"/>
    </format>
    <format dxfId="230">
      <pivotArea dataOnly="0" labelOnly="1" outline="0" axis="axisValues" fieldPosition="0"/>
    </format>
    <format dxfId="229">
      <pivotArea dataOnly="0" labelOnly="1" fieldPosition="0">
        <references count="1">
          <reference field="2" count="10">
            <x v="42"/>
            <x v="81"/>
            <x v="85"/>
            <x v="105"/>
            <x v="109"/>
            <x v="141"/>
            <x v="161"/>
            <x v="162"/>
            <x v="163"/>
            <x v="190"/>
          </reference>
        </references>
      </pivotArea>
    </format>
    <format dxfId="228">
      <pivotArea dataOnly="0" labelOnly="1" grandRow="1" outline="0"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_trimmed" sourceName="category_trimmed">
  <pivotTables>
    <pivotTable tabId="6" name="PivotTable6"/>
  </pivotTables>
  <data>
    <tabular pivotCacheId="1">
      <items count="207">
        <i x="24" s="1"/>
        <i x="79" s="1"/>
        <i x="103" s="1"/>
        <i x="152" s="1"/>
        <i x="70" s="1"/>
        <i x="95" s="1"/>
        <i x="94" s="1"/>
        <i x="171" s="1"/>
        <i x="25" s="1"/>
        <i x="204" s="1"/>
        <i x="100" s="1"/>
        <i x="62" s="1"/>
        <i x="45" s="1"/>
        <i x="159" s="1"/>
        <i x="64" s="1"/>
        <i x="166" s="1"/>
        <i x="97" s="1"/>
        <i x="127" s="1"/>
        <i x="164" s="1"/>
        <i x="86" s="1"/>
        <i x="163" s="1"/>
        <i x="88" s="1"/>
        <i x="128" s="1"/>
        <i x="146" s="1"/>
        <i x="201" s="1"/>
        <i x="193" s="1"/>
        <i x="178" s="1"/>
        <i x="180" s="1"/>
        <i x="187" s="1"/>
        <i x="121" s="1"/>
        <i x="60" s="1"/>
        <i x="105" s="1"/>
        <i x="199" s="1"/>
        <i x="78" s="1"/>
        <i x="116" s="1"/>
        <i x="61" s="1"/>
        <i x="113" s="1"/>
        <i x="48" s="1"/>
        <i x="174" s="1"/>
        <i x="160" s="1"/>
        <i x="63" s="1"/>
        <i x="114" s="1"/>
        <i x="41" s="1"/>
        <i x="13" s="1"/>
        <i x="182" s="1"/>
        <i x="65" s="1"/>
        <i x="112" s="1"/>
        <i x="14" s="1"/>
        <i x="15" s="1"/>
        <i x="68" s="1"/>
        <i x="89" s="1"/>
        <i x="188" s="1"/>
        <i x="115" s="1"/>
        <i x="168" s="1"/>
        <i x="161" s="1"/>
        <i x="191" s="1"/>
        <i x="0" s="1"/>
        <i x="136" s="1"/>
        <i x="203" s="1"/>
        <i x="195" s="1"/>
        <i x="139" s="1"/>
        <i x="108" s="1"/>
        <i x="172" s="1"/>
        <i x="149" s="1"/>
        <i x="156" s="1"/>
        <i x="167" s="1"/>
        <i x="29" s="1"/>
        <i x="34" s="1"/>
        <i x="1" s="1"/>
        <i x="177" s="1"/>
        <i x="74" s="1"/>
        <i x="157" s="1"/>
        <i x="129" s="1"/>
        <i x="107" s="1"/>
        <i x="44" s="1"/>
        <i x="66" s="1"/>
        <i x="43" s="1"/>
        <i x="131" s="1"/>
        <i x="42" s="1"/>
        <i x="75" s="1"/>
        <i x="67" s="1"/>
        <i x="19" s="1"/>
        <i x="101" s="1"/>
        <i x="169" s="1"/>
        <i x="20" s="1"/>
        <i x="21" s="1"/>
        <i x="150" s="1"/>
        <i x="173" s="1"/>
        <i x="4" s="1"/>
        <i x="9" s="1"/>
        <i x="23" s="1"/>
        <i x="28" s="1"/>
        <i x="38" s="1"/>
        <i x="35" s="1"/>
        <i x="26" s="1"/>
        <i x="165" s="1"/>
        <i x="30" s="1"/>
        <i x="124" s="1"/>
        <i x="154" s="1"/>
        <i x="50" s="1"/>
        <i x="10" s="1"/>
        <i x="126" s="1"/>
        <i x="58" s="1"/>
        <i x="135" s="1"/>
        <i x="196" s="1"/>
        <i x="27" s="1"/>
        <i x="99" s="1"/>
        <i x="33" s="1"/>
        <i x="11" s="1"/>
        <i x="22" s="1"/>
        <i x="145" s="1"/>
        <i x="92" s="1"/>
        <i x="144" s="1"/>
        <i x="83" s="1"/>
        <i x="118" s="1"/>
        <i x="147" s="1"/>
        <i x="170" s="1"/>
        <i x="119" s="1"/>
        <i x="59" s="1"/>
        <i x="93" s="1"/>
        <i x="142" s="1"/>
        <i x="47" s="1"/>
        <i x="130" s="1"/>
        <i x="85" s="1"/>
        <i x="12" s="1"/>
        <i x="205" s="1"/>
        <i x="185" s="1"/>
        <i x="32" s="1"/>
        <i x="104" s="1"/>
        <i x="138" s="1"/>
        <i x="122" s="1"/>
        <i x="190" s="1"/>
        <i x="184" s="1"/>
        <i x="153" s="1"/>
        <i x="98" s="1"/>
        <i x="197" s="1"/>
        <i x="134" s="1"/>
        <i x="31" s="1"/>
        <i x="77" s="1"/>
        <i x="140" s="1"/>
        <i x="76" s="1"/>
        <i x="6" s="1"/>
        <i x="143" s="1"/>
        <i x="162" s="1"/>
        <i x="49" s="1"/>
        <i x="137" s="1"/>
        <i x="69" s="1"/>
        <i x="194" s="1"/>
        <i x="109" s="1"/>
        <i x="87" s="1"/>
        <i x="84" s="1"/>
        <i x="141" s="1"/>
        <i x="186" s="1"/>
        <i x="110" s="1"/>
        <i x="189" s="1"/>
        <i x="120" s="1"/>
        <i x="96" s="1"/>
        <i x="8" s="1"/>
        <i x="117" s="1"/>
        <i x="200" s="1"/>
        <i x="192" s="1"/>
        <i x="55" s="1"/>
        <i x="16" s="1"/>
        <i x="3" s="1"/>
        <i x="151" s="1"/>
        <i x="183" s="1"/>
        <i x="175" s="1"/>
        <i x="133" s="1"/>
        <i x="52" s="1"/>
        <i x="181" s="1"/>
        <i x="176" s="1"/>
        <i x="37" s="1"/>
        <i x="40" s="1"/>
        <i x="106" s="1"/>
        <i x="90" s="1"/>
        <i x="155" s="1"/>
        <i x="202" s="1"/>
        <i x="56" s="1"/>
        <i x="198" s="1"/>
        <i x="73" s="1"/>
        <i x="158" s="1"/>
        <i x="206" s="1"/>
        <i x="80" s="1"/>
        <i x="125" s="1"/>
        <i x="53" s="1"/>
        <i x="111" s="1"/>
        <i x="81" s="1"/>
        <i x="54" s="1"/>
        <i x="36" s="1"/>
        <i x="82" s="1"/>
        <i x="7" s="1"/>
        <i x="18" s="1"/>
        <i x="102" s="1"/>
        <i x="2" s="1"/>
        <i x="46" s="1"/>
        <i x="91" s="1"/>
        <i x="57" s="1"/>
        <i x="72" s="1"/>
        <i x="39" s="1"/>
        <i x="5" s="1"/>
        <i x="123" s="1"/>
        <i x="71" s="1"/>
        <i x="51" s="1"/>
        <i x="148" s="1"/>
        <i x="17" s="1"/>
        <i x="179" s="1"/>
        <i x="13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high_discount_flag" sourceName="high_discount_flag">
  <pivotTables>
    <pivotTable tabId="6" name="PivotTable6"/>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bucket_price_500" sourceName="bucket price,500">
  <pivotTables>
    <pivotTable tabId="6" name="PivotTable6"/>
  </pivotTables>
  <data>
    <tabular pivotCacheId="1">
      <items count="82">
        <i x="2" s="1"/>
        <i x="4" s="1"/>
        <i x="1" s="1"/>
        <i x="3" s="1"/>
        <i x="0" s="1"/>
        <i x="6" s="1"/>
        <i x="5" s="1"/>
        <i x="9" s="1"/>
        <i x="10" s="1"/>
        <i x="14" s="1"/>
        <i x="12" s="1"/>
        <i x="7" s="1"/>
        <i x="23" s="1"/>
        <i x="18" s="1"/>
        <i x="13" s="1"/>
        <i x="11" s="1"/>
        <i x="48" s="1"/>
        <i x="16" s="1"/>
        <i x="50" s="1"/>
        <i x="17" s="1"/>
        <i x="31" s="1"/>
        <i x="47" s="1"/>
        <i x="59" s="1"/>
        <i x="22" s="1"/>
        <i x="64" s="1"/>
        <i x="38" s="1"/>
        <i x="21" s="1"/>
        <i x="36" s="1"/>
        <i x="79" s="1"/>
        <i x="49" s="1"/>
        <i x="51" s="1"/>
        <i x="20" s="1"/>
        <i x="30" s="1"/>
        <i x="19" s="1"/>
        <i x="46" s="1"/>
        <i x="37" s="1"/>
        <i x="24" s="1"/>
        <i x="8" s="1"/>
        <i x="15" s="1"/>
        <i x="40" s="1"/>
        <i x="33" s="1"/>
        <i x="34" s="1"/>
        <i x="65" s="1"/>
        <i x="69" s="1"/>
        <i x="26" s="1"/>
        <i x="45" s="1"/>
        <i x="27" s="1"/>
        <i x="58" s="1"/>
        <i x="28" s="1"/>
        <i x="52" s="1"/>
        <i x="39" s="1"/>
        <i x="56" s="1"/>
        <i x="78" s="1"/>
        <i x="29" s="1"/>
        <i x="76" s="1"/>
        <i x="66" s="1"/>
        <i x="32" s="1"/>
        <i x="60" s="1"/>
        <i x="80" s="1"/>
        <i x="62" s="1"/>
        <i x="55" s="1"/>
        <i x="57" s="1"/>
        <i x="54" s="1"/>
        <i x="41" s="1"/>
        <i x="53" s="1"/>
        <i x="67" s="1"/>
        <i x="70" s="1"/>
        <i x="25" s="1"/>
        <i x="77" s="1"/>
        <i x="61" s="1"/>
        <i x="68" s="1"/>
        <i x="43" s="1"/>
        <i x="72" s="1"/>
        <i x="35" s="1"/>
        <i x="42" s="1"/>
        <i x="44" s="1"/>
        <i x="71" s="1"/>
        <i x="63" s="1"/>
        <i x="75" s="1"/>
        <i x="74" s="1"/>
        <i x="73" s="1"/>
        <i x="8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_trimmed" cache="Slicer_category_trimmed" caption="category_trimmed" startItem="24" rowHeight="257175"/>
  <slicer name="high_discount_flag" cache="Slicer_high_discount_flag" caption="high_discount_flag" rowHeight="257175"/>
  <slicer name="bucket price,500" cache="Slicer_bucket_price_500" caption="bucket price,500" rowHeight="257175"/>
</slicers>
</file>

<file path=xl/tables/table1.xml><?xml version="1.0" encoding="utf-8"?>
<table xmlns="http://schemas.openxmlformats.org/spreadsheetml/2006/main" id="3" name="Table24" displayName="Table24" ref="A1:W1352" totalsRowShown="0" headerRowDxfId="38" dataDxfId="37">
  <autoFilter ref="A1:W1352"/>
  <sortState ref="A2:W1352">
    <sortCondition ref="H2:H1352"/>
  </sortState>
  <tableColumns count="23">
    <tableColumn id="1" name="product_id" dataDxfId="36"/>
    <tableColumn id="2" name="product_name" dataDxfId="35"/>
    <tableColumn id="3" name="category_trimmed" dataDxfId="34"/>
    <tableColumn id="4" name="discounted_price" dataDxfId="33"/>
    <tableColumn id="5" name="actual_price" dataDxfId="32" dataCellStyle="Comma"/>
    <tableColumn id="6" name="discount_percentage" dataDxfId="31"/>
    <tableColumn id="11" name="high_discount_flag" dataDxfId="30">
      <calculatedColumnFormula>IF(Table24[discount_percentage]&gt;=0.5,"Yes","No")</calculatedColumnFormula>
    </tableColumn>
    <tableColumn id="7" name="rating" dataDxfId="29"/>
    <tableColumn id="8" name="rating_count" dataDxfId="28" dataCellStyle="Comma"/>
    <tableColumn id="9" name="revenue" dataDxfId="27" dataCellStyle="Comma">
      <calculatedColumnFormula>E2*I2</calculatedColumnFormula>
    </tableColumn>
    <tableColumn id="24" name="low_review_flag" dataDxfId="26" dataCellStyle="Comma">
      <calculatedColumnFormula>IF(Table24[rating_count]&lt;1000,"Yes", "No")</calculatedColumnFormula>
    </tableColumn>
    <tableColumn id="10" name="rating/reviews" dataDxfId="25" dataCellStyle="Comma">
      <calculatedColumnFormula>H2*I2</calculatedColumnFormula>
    </tableColumn>
    <tableColumn id="25" name="rating_review_score" dataDxfId="24" dataCellStyle="Comma">
      <calculatedColumnFormula>Table24[[#This Row],[rating]]*Table24[[#This Row],[rating_count]]</calculatedColumnFormula>
    </tableColumn>
    <tableColumn id="12" name="bucket price,200" dataDxfId="23" dataCellStyle="Comma">
      <calculatedColumnFormula>FLOOR(E2,200)</calculatedColumnFormula>
    </tableColumn>
    <tableColumn id="13" name="bucket price,500" dataDxfId="22" dataCellStyle="Comma">
      <calculatedColumnFormula>FLOOR(E2,500)</calculatedColumnFormula>
    </tableColumn>
    <tableColumn id="15" name="about_product" dataDxfId="21"/>
    <tableColumn id="16" name="user_id" dataDxfId="20"/>
    <tableColumn id="17" name="user_name" dataDxfId="19"/>
    <tableColumn id="18" name="review_id" dataDxfId="18"/>
    <tableColumn id="19" name="review_title" dataDxfId="17"/>
    <tableColumn id="20" name="review_content" dataDxfId="16"/>
    <tableColumn id="21" name="img_link" dataDxfId="15"/>
    <tableColumn id="22" name="product_link" dataDxfId="14"/>
  </tableColumns>
  <tableStyleInfo name="TableStyleLight11" showFirstColumn="0" showLastColumn="0" showRowStripes="1" showColumnStripes="0"/>
</table>
</file>

<file path=xl/tables/table2.xml><?xml version="1.0" encoding="utf-8"?>
<table xmlns="http://schemas.openxmlformats.org/spreadsheetml/2006/main" id="1" name="Table242" displayName="Table242" ref="A1:C58" totalsRowShown="0" headerRowDxfId="12" dataDxfId="11">
  <autoFilter ref="A1:C58">
    <filterColumn colId="1">
      <customFilters>
        <customFilter operator="greaterThanOrEqual" val="4"/>
      </customFilters>
    </filterColumn>
    <filterColumn colId="2">
      <top10 val="10" filterVal="313832"/>
    </filterColumn>
  </autoFilter>
  <sortState ref="A2:T1352">
    <sortCondition descending="1" ref="C6"/>
  </sortState>
  <tableColumns count="3">
    <tableColumn id="2" name="product_name" dataDxfId="10"/>
    <tableColumn id="7" name="rating" dataDxfId="9"/>
    <tableColumn id="8" name="rating_count" dataDxfId="8" dataCellStyle="Comma"/>
  </tableColumns>
  <tableStyleInfo name="TableStyleLight11" showFirstColumn="0" showLastColumn="0" showRowStripes="1" showColumnStripes="0"/>
</table>
</file>

<file path=xl/tables/table3.xml><?xml version="1.0" encoding="utf-8"?>
<table xmlns="http://schemas.openxmlformats.org/spreadsheetml/2006/main" id="4" name="Table245" displayName="Table245" ref="A1:E6" totalsRowShown="0" headerRowDxfId="6" dataDxfId="5">
  <autoFilter ref="A1:E6"/>
  <sortState ref="A2:W1352">
    <sortCondition descending="1" ref="E1:E1352"/>
  </sortState>
  <tableColumns count="5">
    <tableColumn id="1" name="product_id" dataDxfId="4"/>
    <tableColumn id="2" name="product_name" dataDxfId="3"/>
    <tableColumn id="7" name="rating" dataDxfId="2"/>
    <tableColumn id="8" name="rating_count" dataDxfId="1" dataCellStyle="Comma"/>
    <tableColumn id="25" name="rating_review_score" dataDxfId="0" dataCellStyle="Comma">
      <calculatedColumnFormula>Table245[[#This Row],[rating]]*Table245[[#This Row],[rating_count]]</calculatedColumnFormula>
    </tableColumn>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1"/>
  <sheetViews>
    <sheetView tabSelected="1" zoomScale="80" zoomScaleNormal="80" workbookViewId="0">
      <pane ySplit="2" topLeftCell="A3" activePane="bottomLeft" state="frozen"/>
      <selection pane="bottomLeft" activeCell="F44" sqref="F44"/>
    </sheetView>
  </sheetViews>
  <sheetFormatPr defaultRowHeight="12"/>
  <cols>
    <col min="1" max="3" width="55.77734375" style="41" customWidth="1"/>
    <col min="4" max="4" width="55.88671875" style="41" customWidth="1"/>
    <col min="5" max="5" width="8.88671875" style="41"/>
    <col min="6" max="6" width="5.33203125" style="41" customWidth="1"/>
    <col min="7" max="21" width="9.88671875" style="41" customWidth="1"/>
    <col min="22" max="16384" width="8.88671875" style="41"/>
  </cols>
  <sheetData>
    <row r="1" spans="1:24" s="43" customFormat="1" ht="33.75">
      <c r="A1" s="82" t="s">
        <v>12857</v>
      </c>
      <c r="B1" s="82"/>
      <c r="C1" s="82"/>
      <c r="D1" s="82"/>
      <c r="E1" s="42"/>
      <c r="F1" s="42"/>
      <c r="G1" s="42"/>
      <c r="H1" s="42"/>
      <c r="I1" s="42"/>
      <c r="J1" s="42"/>
      <c r="K1" s="42"/>
      <c r="L1" s="42"/>
      <c r="M1" s="42"/>
      <c r="N1" s="42"/>
      <c r="O1" s="42"/>
      <c r="P1" s="42"/>
      <c r="Q1" s="42"/>
      <c r="R1" s="42"/>
      <c r="S1" s="42"/>
      <c r="T1" s="42"/>
      <c r="U1" s="42"/>
      <c r="V1" s="42"/>
      <c r="W1" s="42"/>
      <c r="X1" s="42"/>
    </row>
    <row r="4" spans="1:24" s="74" customFormat="1" ht="27">
      <c r="A4" s="78" t="s">
        <v>12858</v>
      </c>
    </row>
    <row r="7" spans="1:24" s="77" customFormat="1" ht="25.5">
      <c r="A7" s="75" t="s">
        <v>12862</v>
      </c>
      <c r="B7" s="76" t="s">
        <v>12853</v>
      </c>
      <c r="C7" s="75" t="s">
        <v>12854</v>
      </c>
      <c r="D7" s="76" t="s">
        <v>12855</v>
      </c>
    </row>
    <row r="8" spans="1:24" ht="12" customHeight="1">
      <c r="A8" s="83">
        <f>COUNTA(amazon_dataset!A2:A10000)</f>
        <v>1351</v>
      </c>
      <c r="B8" s="84">
        <f>ROUND(AVERAGE(amazon_dataset!H2:H10000),1)</f>
        <v>4.0999999999999996</v>
      </c>
      <c r="C8" s="83">
        <f>SUM(amazon_dataset!I2:I10000)</f>
        <v>23802531</v>
      </c>
      <c r="D8" s="85">
        <f>SUM(amazon_dataset!J2:J10000)</f>
        <v>113643844095.38</v>
      </c>
    </row>
    <row r="9" spans="1:24" ht="12" customHeight="1">
      <c r="A9" s="83"/>
      <c r="B9" s="84"/>
      <c r="C9" s="83"/>
      <c r="D9" s="85"/>
    </row>
    <row r="10" spans="1:24" ht="12" customHeight="1">
      <c r="A10" s="83"/>
      <c r="B10" s="84"/>
      <c r="C10" s="83"/>
      <c r="D10" s="85"/>
    </row>
    <row r="11" spans="1:24" ht="12" customHeight="1">
      <c r="A11" s="83"/>
      <c r="B11" s="84"/>
      <c r="C11" s="83"/>
      <c r="D11" s="85"/>
    </row>
    <row r="12" spans="1:24">
      <c r="A12" s="83"/>
      <c r="B12" s="84"/>
      <c r="C12" s="83"/>
      <c r="D12" s="85"/>
    </row>
    <row r="13" spans="1:24">
      <c r="A13" s="83"/>
      <c r="B13" s="84"/>
      <c r="C13" s="83"/>
      <c r="D13" s="85"/>
    </row>
    <row r="14" spans="1:24">
      <c r="A14" s="83"/>
      <c r="B14" s="84"/>
      <c r="C14" s="83"/>
      <c r="D14" s="85"/>
    </row>
    <row r="18" spans="1:21" ht="27">
      <c r="A18" s="79" t="s">
        <v>12859</v>
      </c>
    </row>
    <row r="31" spans="1:21" s="81" customFormat="1" ht="27">
      <c r="A31" s="79" t="s">
        <v>12859</v>
      </c>
      <c r="B31" s="79" t="s">
        <v>12860</v>
      </c>
      <c r="C31" s="79" t="s">
        <v>12861</v>
      </c>
      <c r="D31" s="80"/>
      <c r="E31" s="80"/>
      <c r="H31" s="80"/>
      <c r="I31" s="80"/>
      <c r="J31" s="80"/>
      <c r="K31" s="80"/>
      <c r="L31" s="80"/>
      <c r="M31" s="80"/>
      <c r="P31" s="80"/>
      <c r="Q31" s="80"/>
      <c r="R31" s="80"/>
      <c r="S31" s="80"/>
      <c r="T31" s="80"/>
      <c r="U31" s="80"/>
    </row>
  </sheetData>
  <mergeCells count="5">
    <mergeCell ref="A8:A14"/>
    <mergeCell ref="B8:B14"/>
    <mergeCell ref="C8:C14"/>
    <mergeCell ref="D8:D14"/>
    <mergeCell ref="A1:D1"/>
  </mergeCells>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1"/>
  <sheetViews>
    <sheetView workbookViewId="0">
      <selection activeCell="E261" sqref="E261"/>
    </sheetView>
  </sheetViews>
  <sheetFormatPr defaultRowHeight="12"/>
  <cols>
    <col min="1" max="1" width="20.44140625" style="5" customWidth="1"/>
    <col min="2" max="2" width="15.6640625" style="5" customWidth="1"/>
    <col min="3" max="3" width="13.33203125" style="5" customWidth="1"/>
    <col min="4" max="4" width="17.33203125" style="5" bestFit="1" customWidth="1"/>
    <col min="5" max="5" width="25.77734375" style="5" customWidth="1"/>
    <col min="6" max="6" width="15.6640625" style="5" customWidth="1"/>
    <col min="7" max="7" width="5.77734375" style="5" customWidth="1"/>
    <col min="8" max="8" width="25.77734375" style="5" customWidth="1"/>
    <col min="9" max="9" width="15.6640625" style="5" customWidth="1"/>
    <col min="10" max="16384" width="8.88671875" style="5"/>
  </cols>
  <sheetData>
    <row r="2" spans="1:3" ht="12.75">
      <c r="A2" s="21" t="s">
        <v>12849</v>
      </c>
      <c r="B2" s="21"/>
      <c r="C2" s="23"/>
    </row>
    <row r="3" spans="1:3" ht="24">
      <c r="A3" s="18" t="s">
        <v>12818</v>
      </c>
      <c r="B3" s="22" t="s">
        <v>12820</v>
      </c>
    </row>
    <row r="4" spans="1:3">
      <c r="A4" s="19" t="s">
        <v>11302</v>
      </c>
      <c r="B4" s="20">
        <v>0.76500000000000001</v>
      </c>
    </row>
    <row r="5" spans="1:3">
      <c r="A5" s="19" t="s">
        <v>11322</v>
      </c>
      <c r="B5" s="20">
        <v>0.9</v>
      </c>
    </row>
    <row r="6" spans="1:3">
      <c r="A6" s="19" t="s">
        <v>11351</v>
      </c>
      <c r="B6" s="20">
        <v>0.875</v>
      </c>
    </row>
    <row r="7" spans="1:3">
      <c r="A7" s="19" t="s">
        <v>11408</v>
      </c>
      <c r="B7" s="20">
        <v>0.9</v>
      </c>
    </row>
    <row r="8" spans="1:3">
      <c r="A8" s="19" t="s">
        <v>11401</v>
      </c>
      <c r="B8" s="20">
        <v>0.8</v>
      </c>
    </row>
    <row r="9" spans="1:3">
      <c r="A9" s="19" t="s">
        <v>11337</v>
      </c>
      <c r="B9" s="20">
        <v>0.75666666666666671</v>
      </c>
    </row>
    <row r="10" spans="1:3">
      <c r="A10" s="19" t="s">
        <v>11331</v>
      </c>
      <c r="B10" s="20">
        <v>0.9</v>
      </c>
    </row>
    <row r="11" spans="1:3">
      <c r="A11" s="19" t="s">
        <v>11332</v>
      </c>
      <c r="B11" s="20">
        <v>0.82</v>
      </c>
    </row>
    <row r="12" spans="1:3">
      <c r="A12" s="19" t="s">
        <v>11321</v>
      </c>
      <c r="B12" s="20">
        <v>0.75818181818181818</v>
      </c>
    </row>
    <row r="13" spans="1:3">
      <c r="A13" s="19" t="s">
        <v>11365</v>
      </c>
      <c r="B13" s="20">
        <v>0.78499999999999992</v>
      </c>
    </row>
    <row r="14" spans="1:3">
      <c r="A14" s="19" t="s">
        <v>12819</v>
      </c>
      <c r="B14" s="20">
        <v>0.79538461538461547</v>
      </c>
    </row>
    <row r="20" spans="1:2" ht="12.75">
      <c r="A20" s="21" t="s">
        <v>12822</v>
      </c>
      <c r="B20" s="21"/>
    </row>
    <row r="21" spans="1:2">
      <c r="A21" s="18" t="s">
        <v>12818</v>
      </c>
      <c r="B21" s="5" t="s">
        <v>12821</v>
      </c>
    </row>
    <row r="22" spans="1:2">
      <c r="A22" s="19" t="s">
        <v>11435</v>
      </c>
      <c r="B22" s="20">
        <v>24</v>
      </c>
    </row>
    <row r="23" spans="1:2">
      <c r="A23" s="19" t="s">
        <v>11314</v>
      </c>
      <c r="B23" s="20">
        <v>51</v>
      </c>
    </row>
    <row r="24" spans="1:2">
      <c r="A24" s="19" t="s">
        <v>11437</v>
      </c>
      <c r="B24" s="20">
        <v>23</v>
      </c>
    </row>
    <row r="25" spans="1:2">
      <c r="A25" s="19" t="s">
        <v>11334</v>
      </c>
      <c r="B25" s="20">
        <v>24</v>
      </c>
    </row>
    <row r="26" spans="1:2">
      <c r="A26" s="19" t="s">
        <v>11436</v>
      </c>
      <c r="B26" s="20">
        <v>27</v>
      </c>
    </row>
    <row r="27" spans="1:2">
      <c r="A27" s="19" t="s">
        <v>11295</v>
      </c>
      <c r="B27" s="20">
        <v>49</v>
      </c>
    </row>
    <row r="28" spans="1:2">
      <c r="A28" s="19" t="s">
        <v>11312</v>
      </c>
      <c r="B28" s="20">
        <v>68</v>
      </c>
    </row>
    <row r="29" spans="1:2">
      <c r="A29" s="19" t="s">
        <v>11294</v>
      </c>
      <c r="B29" s="20">
        <v>60</v>
      </c>
    </row>
    <row r="30" spans="1:2">
      <c r="A30" s="19" t="s">
        <v>11310</v>
      </c>
      <c r="B30" s="20">
        <v>62</v>
      </c>
    </row>
    <row r="31" spans="1:2">
      <c r="A31" s="19" t="s">
        <v>11291</v>
      </c>
      <c r="B31" s="20">
        <v>161</v>
      </c>
    </row>
    <row r="32" spans="1:2">
      <c r="A32" s="19" t="s">
        <v>12819</v>
      </c>
      <c r="B32" s="20">
        <v>549</v>
      </c>
    </row>
    <row r="38" spans="1:2" ht="12.75">
      <c r="A38" s="21" t="s">
        <v>12824</v>
      </c>
      <c r="B38" s="21"/>
    </row>
    <row r="39" spans="1:2">
      <c r="A39" s="18" t="s">
        <v>12818</v>
      </c>
      <c r="B39" s="5" t="s">
        <v>12823</v>
      </c>
    </row>
    <row r="40" spans="1:2">
      <c r="A40" s="19" t="s">
        <v>11293</v>
      </c>
      <c r="B40" s="20">
        <v>1455967</v>
      </c>
    </row>
    <row r="41" spans="1:2">
      <c r="A41" s="19" t="s">
        <v>11314</v>
      </c>
      <c r="B41" s="20">
        <v>4012352</v>
      </c>
    </row>
    <row r="42" spans="1:2">
      <c r="A42" s="19" t="s">
        <v>11313</v>
      </c>
      <c r="B42" s="20">
        <v>873670</v>
      </c>
    </row>
    <row r="43" spans="1:2">
      <c r="A43" s="19" t="s">
        <v>11333</v>
      </c>
      <c r="B43" s="20">
        <v>774744</v>
      </c>
    </row>
    <row r="44" spans="1:2">
      <c r="A44" s="19" t="s">
        <v>11311</v>
      </c>
      <c r="B44" s="20">
        <v>670132</v>
      </c>
    </row>
    <row r="45" spans="1:2">
      <c r="A45" s="19" t="s">
        <v>11312</v>
      </c>
      <c r="B45" s="20">
        <v>2493269</v>
      </c>
    </row>
    <row r="46" spans="1:2">
      <c r="A46" s="19" t="s">
        <v>11294</v>
      </c>
      <c r="B46" s="20">
        <v>686767</v>
      </c>
    </row>
    <row r="47" spans="1:2">
      <c r="A47" s="19" t="s">
        <v>11310</v>
      </c>
      <c r="B47" s="20">
        <v>1227958</v>
      </c>
    </row>
    <row r="48" spans="1:2">
      <c r="A48" s="19" t="s">
        <v>11291</v>
      </c>
      <c r="B48" s="20">
        <v>2221779</v>
      </c>
    </row>
    <row r="49" spans="1:2">
      <c r="A49" s="19" t="s">
        <v>11292</v>
      </c>
      <c r="B49" s="20">
        <v>671975</v>
      </c>
    </row>
    <row r="50" spans="1:2">
      <c r="A50" s="19" t="s">
        <v>12819</v>
      </c>
      <c r="B50" s="20">
        <v>15088613</v>
      </c>
    </row>
    <row r="56" spans="1:2" ht="12.75">
      <c r="A56" s="21" t="s">
        <v>12850</v>
      </c>
      <c r="B56" s="23"/>
    </row>
    <row r="57" spans="1:2" ht="12.75">
      <c r="A57" s="54" t="s">
        <v>1</v>
      </c>
      <c r="B57" s="54" t="s">
        <v>5</v>
      </c>
    </row>
    <row r="58" spans="1:2">
      <c r="A58" s="56" t="s">
        <v>12739</v>
      </c>
      <c r="B58" s="57">
        <v>5</v>
      </c>
    </row>
    <row r="59" spans="1:2">
      <c r="A59" s="58" t="s">
        <v>12767</v>
      </c>
      <c r="B59" s="59">
        <v>5</v>
      </c>
    </row>
    <row r="60" spans="1:2">
      <c r="A60" s="58" t="s">
        <v>11844</v>
      </c>
      <c r="B60" s="59">
        <v>5</v>
      </c>
    </row>
    <row r="61" spans="1:2">
      <c r="A61" s="58" t="s">
        <v>8267</v>
      </c>
      <c r="B61" s="59">
        <v>4.8</v>
      </c>
    </row>
    <row r="62" spans="1:2">
      <c r="A62" s="58" t="s">
        <v>8790</v>
      </c>
      <c r="B62" s="59">
        <v>4.8</v>
      </c>
    </row>
    <row r="63" spans="1:2">
      <c r="A63" s="58" t="s">
        <v>9710</v>
      </c>
      <c r="B63" s="59">
        <v>4.8</v>
      </c>
    </row>
    <row r="64" spans="1:2">
      <c r="A64" s="58" t="s">
        <v>1811</v>
      </c>
      <c r="B64" s="59">
        <v>4.7</v>
      </c>
    </row>
    <row r="65" spans="1:4">
      <c r="A65" s="58" t="s">
        <v>3197</v>
      </c>
      <c r="B65" s="59">
        <v>4.7</v>
      </c>
    </row>
    <row r="66" spans="1:4">
      <c r="A66" s="58" t="s">
        <v>8993</v>
      </c>
      <c r="B66" s="59">
        <v>4.7</v>
      </c>
    </row>
    <row r="67" spans="1:4">
      <c r="A67" s="60" t="s">
        <v>9021</v>
      </c>
      <c r="B67" s="61">
        <v>4.7</v>
      </c>
    </row>
    <row r="73" spans="1:4" ht="12.75">
      <c r="A73" s="21" t="s">
        <v>12827</v>
      </c>
      <c r="B73" s="21"/>
      <c r="C73" s="23"/>
      <c r="D73" s="23"/>
    </row>
    <row r="74" spans="1:4" ht="24">
      <c r="A74" s="18" t="s">
        <v>12818</v>
      </c>
      <c r="B74" s="22" t="s">
        <v>12825</v>
      </c>
      <c r="C74" s="22" t="s">
        <v>12826</v>
      </c>
    </row>
    <row r="75" spans="1:4">
      <c r="A75" s="19" t="s">
        <v>11484</v>
      </c>
      <c r="B75" s="20">
        <v>23999</v>
      </c>
      <c r="C75" s="20">
        <v>12609</v>
      </c>
    </row>
    <row r="76" spans="1:4">
      <c r="A76" s="19" t="s">
        <v>11412</v>
      </c>
      <c r="B76" s="20">
        <v>32000</v>
      </c>
      <c r="C76" s="20">
        <v>10389</v>
      </c>
    </row>
    <row r="77" spans="1:4">
      <c r="A77" s="19" t="s">
        <v>11466</v>
      </c>
      <c r="B77" s="20">
        <v>27113.25</v>
      </c>
      <c r="C77" s="20">
        <v>11917</v>
      </c>
    </row>
    <row r="78" spans="1:4">
      <c r="A78" s="19" t="s">
        <v>11301</v>
      </c>
      <c r="B78" s="20">
        <v>18293.333333333332</v>
      </c>
      <c r="C78" s="20">
        <v>9990</v>
      </c>
    </row>
    <row r="79" spans="1:4">
      <c r="A79" s="19" t="s">
        <v>11482</v>
      </c>
      <c r="B79" s="20">
        <v>44949.5</v>
      </c>
      <c r="C79" s="20">
        <v>23449.5</v>
      </c>
    </row>
    <row r="80" spans="1:4">
      <c r="A80" s="19" t="s">
        <v>11312</v>
      </c>
      <c r="B80" s="20">
        <v>20593.397058823528</v>
      </c>
      <c r="C80" s="20">
        <v>15754.441176470587</v>
      </c>
    </row>
    <row r="81" spans="1:3">
      <c r="A81" s="19" t="s">
        <v>11294</v>
      </c>
      <c r="B81" s="20">
        <v>40974.666666666664</v>
      </c>
      <c r="C81" s="20">
        <v>25399.216666666667</v>
      </c>
    </row>
    <row r="82" spans="1:3">
      <c r="A82" s="19" t="s">
        <v>11485</v>
      </c>
      <c r="B82" s="20">
        <v>75990</v>
      </c>
      <c r="C82" s="20">
        <v>42990</v>
      </c>
    </row>
    <row r="83" spans="1:3">
      <c r="A83" s="19" t="s">
        <v>11419</v>
      </c>
      <c r="B83" s="20">
        <v>37999</v>
      </c>
      <c r="C83" s="20">
        <v>26999</v>
      </c>
    </row>
    <row r="84" spans="1:3">
      <c r="A84" s="19" t="s">
        <v>11426</v>
      </c>
      <c r="B84" s="20">
        <v>59890</v>
      </c>
      <c r="C84" s="20">
        <v>37247</v>
      </c>
    </row>
    <row r="85" spans="1:3">
      <c r="A85" s="19" t="s">
        <v>12819</v>
      </c>
      <c r="B85" s="20">
        <v>30577.049295774646</v>
      </c>
      <c r="C85" s="20">
        <v>20070.605633802817</v>
      </c>
    </row>
    <row r="91" spans="1:3" ht="12.75">
      <c r="A91" s="21" t="s">
        <v>12856</v>
      </c>
      <c r="B91" s="21"/>
      <c r="C91" s="23"/>
    </row>
    <row r="92" spans="1:3" ht="12.75">
      <c r="A92" s="54" t="s">
        <v>1</v>
      </c>
      <c r="B92" s="54" t="s">
        <v>5</v>
      </c>
      <c r="C92" s="62" t="s">
        <v>6</v>
      </c>
    </row>
    <row r="93" spans="1:3">
      <c r="A93" s="56" t="s">
        <v>101</v>
      </c>
      <c r="B93" s="63">
        <v>4.4000000000000004</v>
      </c>
      <c r="C93" s="64">
        <v>426973</v>
      </c>
    </row>
    <row r="94" spans="1:3">
      <c r="A94" s="58" t="s">
        <v>11825</v>
      </c>
      <c r="B94" s="55">
        <v>4.4000000000000004</v>
      </c>
      <c r="C94" s="65">
        <v>426973</v>
      </c>
    </row>
    <row r="95" spans="1:3">
      <c r="A95" s="58" t="s">
        <v>11827</v>
      </c>
      <c r="B95" s="55">
        <v>4.4000000000000004</v>
      </c>
      <c r="C95" s="65">
        <v>426973</v>
      </c>
    </row>
    <row r="96" spans="1:3">
      <c r="A96" s="58" t="s">
        <v>11520</v>
      </c>
      <c r="B96" s="55">
        <v>4.0999999999999996</v>
      </c>
      <c r="C96" s="65">
        <v>363713</v>
      </c>
    </row>
    <row r="97" spans="1:3">
      <c r="A97" s="58" t="s">
        <v>11526</v>
      </c>
      <c r="B97" s="55">
        <v>4.0999999999999996</v>
      </c>
      <c r="C97" s="65">
        <v>363713</v>
      </c>
    </row>
    <row r="98" spans="1:3">
      <c r="A98" s="58" t="s">
        <v>11550</v>
      </c>
      <c r="B98" s="55">
        <v>4.0999999999999996</v>
      </c>
      <c r="C98" s="65">
        <v>363711</v>
      </c>
    </row>
    <row r="99" spans="1:3">
      <c r="A99" s="58" t="s">
        <v>2701</v>
      </c>
      <c r="B99" s="55">
        <v>4.0999999999999996</v>
      </c>
      <c r="C99" s="65">
        <v>313836</v>
      </c>
    </row>
    <row r="100" spans="1:3">
      <c r="A100" s="58" t="s">
        <v>2710</v>
      </c>
      <c r="B100" s="55">
        <v>4.0999999999999996</v>
      </c>
      <c r="C100" s="65">
        <v>313836</v>
      </c>
    </row>
    <row r="101" spans="1:3">
      <c r="A101" s="58" t="s">
        <v>3276</v>
      </c>
      <c r="B101" s="55">
        <v>4.0999999999999996</v>
      </c>
      <c r="C101" s="65">
        <v>313832</v>
      </c>
    </row>
    <row r="102" spans="1:3">
      <c r="A102" s="60" t="s">
        <v>3897</v>
      </c>
      <c r="B102" s="66">
        <v>4.0999999999999996</v>
      </c>
      <c r="C102" s="67">
        <v>313832</v>
      </c>
    </row>
    <row r="108" spans="1:3" ht="12.75">
      <c r="A108" s="21" t="s">
        <v>12835</v>
      </c>
      <c r="B108" s="23"/>
      <c r="C108" s="23"/>
    </row>
    <row r="109" spans="1:3">
      <c r="A109" s="18" t="s">
        <v>12818</v>
      </c>
      <c r="B109" s="5" t="s">
        <v>12821</v>
      </c>
    </row>
    <row r="110" spans="1:3">
      <c r="A110" s="19" t="s">
        <v>12833</v>
      </c>
      <c r="B110" s="20">
        <v>689</v>
      </c>
    </row>
    <row r="111" spans="1:3">
      <c r="A111" s="19" t="s">
        <v>12834</v>
      </c>
      <c r="B111" s="20">
        <v>662</v>
      </c>
    </row>
    <row r="112" spans="1:3">
      <c r="A112" s="19" t="s">
        <v>12819</v>
      </c>
      <c r="B112" s="20">
        <v>1351</v>
      </c>
    </row>
    <row r="118" spans="1:3" ht="12.75">
      <c r="A118" s="21" t="s">
        <v>12836</v>
      </c>
      <c r="B118" s="23"/>
      <c r="C118" s="23"/>
    </row>
    <row r="119" spans="1:3" ht="12.75">
      <c r="A119" s="18" t="s">
        <v>12818</v>
      </c>
      <c r="B119" s="5" t="s">
        <v>12821</v>
      </c>
      <c r="C119" s="25" t="s">
        <v>12837</v>
      </c>
    </row>
    <row r="120" spans="1:3">
      <c r="A120" s="28">
        <v>2</v>
      </c>
      <c r="B120" s="29">
        <v>1</v>
      </c>
      <c r="C120" s="31">
        <f>ROUND(A120,0)</f>
        <v>2</v>
      </c>
    </row>
    <row r="121" spans="1:3">
      <c r="A121" s="28">
        <v>2.2999999999999998</v>
      </c>
      <c r="B121" s="29">
        <v>1</v>
      </c>
      <c r="C121" s="31">
        <f>ROUND(A121,0)</f>
        <v>2</v>
      </c>
    </row>
    <row r="122" spans="1:3">
      <c r="A122" s="28">
        <v>2.6</v>
      </c>
      <c r="B122" s="29">
        <v>1</v>
      </c>
      <c r="C122" s="31">
        <f t="shared" ref="C122:C144" si="0">ROUND(A122,0)</f>
        <v>3</v>
      </c>
    </row>
    <row r="123" spans="1:3">
      <c r="A123" s="28">
        <v>2.8</v>
      </c>
      <c r="B123" s="29">
        <v>2</v>
      </c>
      <c r="C123" s="31">
        <f t="shared" si="0"/>
        <v>3</v>
      </c>
    </row>
    <row r="124" spans="1:3">
      <c r="A124" s="28">
        <v>2.9</v>
      </c>
      <c r="B124" s="29">
        <v>1</v>
      </c>
      <c r="C124" s="31">
        <f t="shared" si="0"/>
        <v>3</v>
      </c>
    </row>
    <row r="125" spans="1:3">
      <c r="A125" s="28">
        <v>3</v>
      </c>
      <c r="B125" s="29">
        <v>4</v>
      </c>
      <c r="C125" s="31">
        <f t="shared" si="0"/>
        <v>3</v>
      </c>
    </row>
    <row r="126" spans="1:3">
      <c r="A126" s="28">
        <v>3.1</v>
      </c>
      <c r="B126" s="29">
        <v>4</v>
      </c>
      <c r="C126" s="31">
        <f t="shared" si="0"/>
        <v>3</v>
      </c>
    </row>
    <row r="127" spans="1:3">
      <c r="A127" s="28">
        <v>3.2</v>
      </c>
      <c r="B127" s="29">
        <v>2</v>
      </c>
      <c r="C127" s="31">
        <f t="shared" si="0"/>
        <v>3</v>
      </c>
    </row>
    <row r="128" spans="1:3">
      <c r="A128" s="28">
        <v>3.3</v>
      </c>
      <c r="B128" s="29">
        <v>15</v>
      </c>
      <c r="C128" s="31">
        <f t="shared" si="0"/>
        <v>3</v>
      </c>
    </row>
    <row r="129" spans="1:3">
      <c r="A129" s="28">
        <v>3.4</v>
      </c>
      <c r="B129" s="29">
        <v>10</v>
      </c>
      <c r="C129" s="31">
        <f t="shared" si="0"/>
        <v>3</v>
      </c>
    </row>
    <row r="130" spans="1:3">
      <c r="A130" s="28">
        <v>3.5</v>
      </c>
      <c r="B130" s="29">
        <v>26</v>
      </c>
      <c r="C130" s="31">
        <f t="shared" si="0"/>
        <v>4</v>
      </c>
    </row>
    <row r="131" spans="1:3">
      <c r="A131" s="28">
        <v>3.6</v>
      </c>
      <c r="B131" s="29">
        <v>34</v>
      </c>
      <c r="C131" s="31">
        <f t="shared" si="0"/>
        <v>4</v>
      </c>
    </row>
    <row r="132" spans="1:3">
      <c r="A132" s="28">
        <v>3.7</v>
      </c>
      <c r="B132" s="29">
        <v>41</v>
      </c>
      <c r="C132" s="31">
        <f t="shared" si="0"/>
        <v>4</v>
      </c>
    </row>
    <row r="133" spans="1:3">
      <c r="A133" s="28">
        <v>3.8</v>
      </c>
      <c r="B133" s="29">
        <v>84</v>
      </c>
      <c r="C133" s="31">
        <f t="shared" si="0"/>
        <v>4</v>
      </c>
    </row>
    <row r="134" spans="1:3">
      <c r="A134" s="28">
        <v>3.9</v>
      </c>
      <c r="B134" s="29">
        <v>114</v>
      </c>
      <c r="C134" s="31">
        <f t="shared" si="0"/>
        <v>4</v>
      </c>
    </row>
    <row r="135" spans="1:3">
      <c r="A135" s="28">
        <v>4</v>
      </c>
      <c r="B135" s="29">
        <v>159</v>
      </c>
      <c r="C135" s="31">
        <f t="shared" si="0"/>
        <v>4</v>
      </c>
    </row>
    <row r="136" spans="1:3">
      <c r="A136" s="28">
        <v>4.0999999999999996</v>
      </c>
      <c r="B136" s="29">
        <v>225</v>
      </c>
      <c r="C136" s="31">
        <f t="shared" si="0"/>
        <v>4</v>
      </c>
    </row>
    <row r="137" spans="1:3">
      <c r="A137" s="28">
        <v>4.2</v>
      </c>
      <c r="B137" s="29">
        <v>208</v>
      </c>
      <c r="C137" s="31">
        <f t="shared" si="0"/>
        <v>4</v>
      </c>
    </row>
    <row r="138" spans="1:3">
      <c r="A138" s="28">
        <v>4.3</v>
      </c>
      <c r="B138" s="29">
        <v>209</v>
      </c>
      <c r="C138" s="31">
        <f t="shared" si="0"/>
        <v>4</v>
      </c>
    </row>
    <row r="139" spans="1:3">
      <c r="A139" s="28">
        <v>4.4000000000000004</v>
      </c>
      <c r="B139" s="29">
        <v>114</v>
      </c>
      <c r="C139" s="31">
        <f t="shared" si="0"/>
        <v>4</v>
      </c>
    </row>
    <row r="140" spans="1:3">
      <c r="A140" s="28">
        <v>4.5</v>
      </c>
      <c r="B140" s="29">
        <v>68</v>
      </c>
      <c r="C140" s="31">
        <f t="shared" si="0"/>
        <v>5</v>
      </c>
    </row>
    <row r="141" spans="1:3">
      <c r="A141" s="28">
        <v>4.5999999999999996</v>
      </c>
      <c r="B141" s="29">
        <v>16</v>
      </c>
      <c r="C141" s="31">
        <f t="shared" si="0"/>
        <v>5</v>
      </c>
    </row>
    <row r="142" spans="1:3">
      <c r="A142" s="28">
        <v>4.7</v>
      </c>
      <c r="B142" s="29">
        <v>6</v>
      </c>
      <c r="C142" s="31">
        <f t="shared" si="0"/>
        <v>5</v>
      </c>
    </row>
    <row r="143" spans="1:3">
      <c r="A143" s="28">
        <v>4.8</v>
      </c>
      <c r="B143" s="29">
        <v>3</v>
      </c>
      <c r="C143" s="31">
        <f t="shared" si="0"/>
        <v>5</v>
      </c>
    </row>
    <row r="144" spans="1:3">
      <c r="A144" s="28">
        <v>5</v>
      </c>
      <c r="B144" s="29">
        <v>3</v>
      </c>
      <c r="C144" s="31">
        <f t="shared" si="0"/>
        <v>5</v>
      </c>
    </row>
    <row r="145" spans="1:3" ht="12.75">
      <c r="A145" s="19" t="s">
        <v>12819</v>
      </c>
      <c r="B145" s="29">
        <v>1351</v>
      </c>
      <c r="C145" s="24"/>
    </row>
    <row r="148" spans="1:3" ht="12.75">
      <c r="A148" s="25" t="s">
        <v>12837</v>
      </c>
      <c r="B148" s="25" t="s">
        <v>12838</v>
      </c>
    </row>
    <row r="149" spans="1:3">
      <c r="A149" s="32">
        <v>1</v>
      </c>
      <c r="B149" s="28">
        <v>0</v>
      </c>
    </row>
    <row r="150" spans="1:3">
      <c r="A150" s="32">
        <v>2</v>
      </c>
      <c r="B150" s="28">
        <v>2</v>
      </c>
    </row>
    <row r="151" spans="1:3">
      <c r="A151" s="32">
        <v>3</v>
      </c>
      <c r="B151" s="28">
        <v>39</v>
      </c>
    </row>
    <row r="152" spans="1:3">
      <c r="A152" s="32">
        <v>4</v>
      </c>
      <c r="B152" s="28">
        <v>1214</v>
      </c>
    </row>
    <row r="153" spans="1:3">
      <c r="A153" s="32">
        <v>5</v>
      </c>
      <c r="B153" s="28">
        <v>96</v>
      </c>
    </row>
    <row r="154" spans="1:3" ht="12.75">
      <c r="A154" s="24"/>
      <c r="B154" s="30">
        <f>SUM(B149:B153)</f>
        <v>1351</v>
      </c>
    </row>
    <row r="160" spans="1:3" ht="12.75">
      <c r="A160" s="21" t="s">
        <v>12840</v>
      </c>
      <c r="B160" s="23"/>
    </row>
    <row r="161" spans="1:2">
      <c r="A161" s="18" t="s">
        <v>12818</v>
      </c>
      <c r="B161" s="5" t="s">
        <v>12839</v>
      </c>
    </row>
    <row r="162" spans="1:2">
      <c r="A162" s="19" t="s">
        <v>11344</v>
      </c>
      <c r="B162" s="20">
        <v>1350091477</v>
      </c>
    </row>
    <row r="163" spans="1:2">
      <c r="A163" s="19" t="s">
        <v>11412</v>
      </c>
      <c r="B163" s="20">
        <v>1324736000</v>
      </c>
    </row>
    <row r="164" spans="1:2">
      <c r="A164" s="19" t="s">
        <v>11314</v>
      </c>
      <c r="B164" s="20">
        <v>7699336840</v>
      </c>
    </row>
    <row r="165" spans="1:2">
      <c r="A165" s="19" t="s">
        <v>11313</v>
      </c>
      <c r="B165" s="20">
        <v>1936376028</v>
      </c>
    </row>
    <row r="166" spans="1:2">
      <c r="A166" s="19" t="s">
        <v>11436</v>
      </c>
      <c r="B166" s="20">
        <v>1641979238</v>
      </c>
    </row>
    <row r="167" spans="1:2">
      <c r="A167" s="19" t="s">
        <v>11311</v>
      </c>
      <c r="B167" s="20">
        <v>1551171468</v>
      </c>
    </row>
    <row r="168" spans="1:2">
      <c r="A168" s="19" t="s">
        <v>11312</v>
      </c>
      <c r="B168" s="20">
        <v>38500723825</v>
      </c>
    </row>
    <row r="169" spans="1:2">
      <c r="A169" s="19" t="s">
        <v>11294</v>
      </c>
      <c r="B169" s="20">
        <v>24469582245</v>
      </c>
    </row>
    <row r="170" spans="1:2">
      <c r="A170" s="19" t="s">
        <v>11310</v>
      </c>
      <c r="B170" s="20">
        <v>10049787799</v>
      </c>
    </row>
    <row r="171" spans="1:2">
      <c r="A171" s="19" t="s">
        <v>11291</v>
      </c>
      <c r="B171" s="20">
        <v>2096905427.8600001</v>
      </c>
    </row>
    <row r="172" spans="1:2">
      <c r="A172" s="19" t="s">
        <v>12819</v>
      </c>
      <c r="B172" s="20">
        <v>90620690347.860001</v>
      </c>
    </row>
    <row r="178" spans="1:2" ht="12.75">
      <c r="A178" s="21" t="s">
        <v>12841</v>
      </c>
      <c r="B178" s="23"/>
    </row>
    <row r="179" spans="1:2">
      <c r="A179" s="18" t="s">
        <v>12818</v>
      </c>
      <c r="B179" s="22" t="s">
        <v>12821</v>
      </c>
    </row>
    <row r="180" spans="1:2">
      <c r="A180" s="34">
        <v>0</v>
      </c>
      <c r="B180" s="20">
        <v>183</v>
      </c>
    </row>
    <row r="181" spans="1:2">
      <c r="A181" s="34">
        <v>500</v>
      </c>
      <c r="B181" s="20">
        <v>281</v>
      </c>
    </row>
    <row r="182" spans="1:2">
      <c r="A182" s="34">
        <v>1000</v>
      </c>
      <c r="B182" s="20">
        <v>149</v>
      </c>
    </row>
    <row r="183" spans="1:2">
      <c r="A183" s="34">
        <v>1500</v>
      </c>
      <c r="B183" s="20">
        <v>164</v>
      </c>
    </row>
    <row r="184" spans="1:2">
      <c r="A184" s="34">
        <v>2000</v>
      </c>
      <c r="B184" s="20">
        <v>71</v>
      </c>
    </row>
    <row r="185" spans="1:2">
      <c r="A185" s="34">
        <v>2500</v>
      </c>
      <c r="B185" s="20">
        <v>58</v>
      </c>
    </row>
    <row r="186" spans="1:2">
      <c r="A186" s="34">
        <v>3000</v>
      </c>
      <c r="B186" s="20">
        <v>36</v>
      </c>
    </row>
    <row r="187" spans="1:2">
      <c r="A187" s="34">
        <v>3500</v>
      </c>
      <c r="B187" s="20">
        <v>49</v>
      </c>
    </row>
    <row r="188" spans="1:2">
      <c r="A188" s="34">
        <v>4500</v>
      </c>
      <c r="B188" s="20">
        <v>32</v>
      </c>
    </row>
    <row r="189" spans="1:2">
      <c r="A189" s="34">
        <v>5500</v>
      </c>
      <c r="B189" s="20">
        <v>23</v>
      </c>
    </row>
    <row r="190" spans="1:2">
      <c r="A190" s="33" t="s">
        <v>12819</v>
      </c>
      <c r="B190" s="20">
        <v>1046</v>
      </c>
    </row>
    <row r="193" spans="1:2" ht="12.75">
      <c r="A193" s="21" t="s">
        <v>12842</v>
      </c>
      <c r="B193" s="23"/>
    </row>
    <row r="194" spans="1:2">
      <c r="A194" s="18" t="s">
        <v>12818</v>
      </c>
      <c r="B194" s="22" t="s">
        <v>12821</v>
      </c>
    </row>
    <row r="195" spans="1:2">
      <c r="A195" s="34">
        <v>200</v>
      </c>
      <c r="B195" s="20">
        <v>73</v>
      </c>
    </row>
    <row r="196" spans="1:2">
      <c r="A196" s="34">
        <v>400</v>
      </c>
      <c r="B196" s="20">
        <v>121</v>
      </c>
    </row>
    <row r="197" spans="1:2">
      <c r="A197" s="34">
        <v>600</v>
      </c>
      <c r="B197" s="20">
        <v>84</v>
      </c>
    </row>
    <row r="198" spans="1:2">
      <c r="A198" s="34">
        <v>800</v>
      </c>
      <c r="B198" s="20">
        <v>152</v>
      </c>
    </row>
    <row r="199" spans="1:2">
      <c r="A199" s="34">
        <v>1000</v>
      </c>
      <c r="B199" s="20">
        <v>50</v>
      </c>
    </row>
    <row r="200" spans="1:2">
      <c r="A200" s="34">
        <v>1200</v>
      </c>
      <c r="B200" s="20">
        <v>51</v>
      </c>
    </row>
    <row r="201" spans="1:2">
      <c r="A201" s="34">
        <v>1400</v>
      </c>
      <c r="B201" s="20">
        <v>78</v>
      </c>
    </row>
    <row r="202" spans="1:2">
      <c r="A202" s="34">
        <v>1600</v>
      </c>
      <c r="B202" s="20">
        <v>40</v>
      </c>
    </row>
    <row r="203" spans="1:2">
      <c r="A203" s="34">
        <v>1800</v>
      </c>
      <c r="B203" s="20">
        <v>94</v>
      </c>
    </row>
    <row r="204" spans="1:2">
      <c r="A204" s="34">
        <v>2400</v>
      </c>
      <c r="B204" s="20">
        <v>42</v>
      </c>
    </row>
    <row r="205" spans="1:2">
      <c r="A205" s="34">
        <v>2800</v>
      </c>
      <c r="B205" s="20">
        <v>40</v>
      </c>
    </row>
    <row r="206" spans="1:2">
      <c r="A206" s="33" t="s">
        <v>12819</v>
      </c>
      <c r="B206" s="20">
        <v>825</v>
      </c>
    </row>
    <row r="212" spans="1:4" ht="12.75">
      <c r="A212" s="36" t="s">
        <v>12843</v>
      </c>
      <c r="B212" s="23"/>
      <c r="C212" s="23"/>
      <c r="D212" s="23"/>
    </row>
    <row r="247" spans="1:2" ht="12.75">
      <c r="A247" s="36" t="s">
        <v>12845</v>
      </c>
      <c r="B247" s="23"/>
    </row>
    <row r="248" spans="1:2">
      <c r="A248" s="18" t="s">
        <v>12818</v>
      </c>
      <c r="B248" s="5" t="s">
        <v>12821</v>
      </c>
    </row>
    <row r="249" spans="1:2" ht="12.75">
      <c r="A249" s="38" t="s">
        <v>12833</v>
      </c>
      <c r="B249" s="20">
        <v>1041</v>
      </c>
    </row>
    <row r="250" spans="1:2" ht="12.75">
      <c r="A250" s="38" t="s">
        <v>12834</v>
      </c>
      <c r="B250" s="20">
        <v>310</v>
      </c>
    </row>
    <row r="251" spans="1:2">
      <c r="A251" s="19" t="s">
        <v>12819</v>
      </c>
      <c r="B251" s="20">
        <v>1351</v>
      </c>
    </row>
    <row r="257" spans="1:3" ht="12.75">
      <c r="A257" s="36" t="s">
        <v>12847</v>
      </c>
      <c r="B257" s="23"/>
      <c r="C257" s="23"/>
    </row>
    <row r="258" spans="1:3" ht="24">
      <c r="A258" s="18" t="s">
        <v>12818</v>
      </c>
      <c r="B258" s="22" t="s">
        <v>12846</v>
      </c>
    </row>
    <row r="259" spans="1:3">
      <c r="A259" s="19" t="s">
        <v>11365</v>
      </c>
      <c r="B259" s="20">
        <v>0.94</v>
      </c>
    </row>
    <row r="260" spans="1:3">
      <c r="A260" s="19" t="s">
        <v>11291</v>
      </c>
      <c r="B260" s="20">
        <v>0.9</v>
      </c>
    </row>
    <row r="261" spans="1:3">
      <c r="A261" s="19" t="s">
        <v>11310</v>
      </c>
      <c r="B261" s="20">
        <v>0.91</v>
      </c>
    </row>
    <row r="262" spans="1:3">
      <c r="A262" s="19" t="s">
        <v>11331</v>
      </c>
      <c r="B262" s="20">
        <v>0.9</v>
      </c>
    </row>
    <row r="263" spans="1:3">
      <c r="A263" s="19" t="s">
        <v>11293</v>
      </c>
      <c r="B263" s="20">
        <v>0.88</v>
      </c>
    </row>
    <row r="264" spans="1:3">
      <c r="A264" s="19" t="s">
        <v>11408</v>
      </c>
      <c r="B264" s="20">
        <v>0.9</v>
      </c>
    </row>
    <row r="265" spans="1:3">
      <c r="A265" s="19" t="s">
        <v>11351</v>
      </c>
      <c r="B265" s="20">
        <v>0.88</v>
      </c>
    </row>
    <row r="266" spans="1:3">
      <c r="A266" s="19" t="s">
        <v>11431</v>
      </c>
      <c r="B266" s="20">
        <v>0.9</v>
      </c>
    </row>
    <row r="267" spans="1:3">
      <c r="A267" s="19" t="s">
        <v>11322</v>
      </c>
      <c r="B267" s="20">
        <v>0.9</v>
      </c>
    </row>
    <row r="268" spans="1:3">
      <c r="A268" s="19" t="s">
        <v>11327</v>
      </c>
      <c r="B268" s="20">
        <v>0.9</v>
      </c>
    </row>
    <row r="269" spans="1:3">
      <c r="A269" s="19" t="s">
        <v>11302</v>
      </c>
      <c r="B269" s="20">
        <v>0.88</v>
      </c>
    </row>
    <row r="270" spans="1:3">
      <c r="A270" s="19" t="s">
        <v>12819</v>
      </c>
      <c r="B270" s="20">
        <v>0.94</v>
      </c>
    </row>
    <row r="276" spans="1:4" ht="12.75">
      <c r="A276" s="36" t="s">
        <v>12852</v>
      </c>
      <c r="B276" s="23"/>
      <c r="C276" s="23"/>
      <c r="D276" s="23"/>
    </row>
    <row r="277" spans="1:4" ht="12.75">
      <c r="A277" s="54" t="s">
        <v>1</v>
      </c>
      <c r="B277" s="54" t="s">
        <v>5</v>
      </c>
      <c r="C277" s="62" t="s">
        <v>6</v>
      </c>
      <c r="D277" s="62" t="s">
        <v>12851</v>
      </c>
    </row>
    <row r="278" spans="1:4">
      <c r="A278" s="56" t="s">
        <v>101</v>
      </c>
      <c r="B278" s="63">
        <v>4.4000000000000004</v>
      </c>
      <c r="C278" s="69">
        <v>426973</v>
      </c>
      <c r="D278" s="70">
        <v>1878681.2000000002</v>
      </c>
    </row>
    <row r="279" spans="1:4">
      <c r="A279" s="58" t="s">
        <v>11825</v>
      </c>
      <c r="B279" s="55">
        <v>4.4000000000000004</v>
      </c>
      <c r="C279" s="68">
        <v>426973</v>
      </c>
      <c r="D279" s="71">
        <v>1878681.2000000002</v>
      </c>
    </row>
    <row r="280" spans="1:4">
      <c r="A280" s="58" t="s">
        <v>11827</v>
      </c>
      <c r="B280" s="55">
        <v>4.4000000000000004</v>
      </c>
      <c r="C280" s="68">
        <v>426973</v>
      </c>
      <c r="D280" s="71">
        <v>1878681.2000000002</v>
      </c>
    </row>
    <row r="281" spans="1:4">
      <c r="A281" s="58" t="s">
        <v>11520</v>
      </c>
      <c r="B281" s="55">
        <v>4.0999999999999996</v>
      </c>
      <c r="C281" s="68">
        <v>363713</v>
      </c>
      <c r="D281" s="71">
        <v>1491223.2999999998</v>
      </c>
    </row>
    <row r="282" spans="1:4">
      <c r="A282" s="60" t="s">
        <v>11526</v>
      </c>
      <c r="B282" s="66">
        <v>4.0999999999999996</v>
      </c>
      <c r="C282" s="72">
        <v>363713</v>
      </c>
      <c r="D282" s="73">
        <v>1491223.2999999998</v>
      </c>
    </row>
    <row r="431" spans="1:3" ht="12.75">
      <c r="A431" s="36" t="s">
        <v>12848</v>
      </c>
      <c r="B431" s="23"/>
      <c r="C431" s="23"/>
    </row>
  </sheetData>
  <autoFilter ref="A92:C92"/>
  <conditionalFormatting sqref="A57:A67">
    <cfRule type="duplicateValues" dxfId="240" priority="1"/>
  </conditionalFormatting>
  <pageMargins left="0.7" right="0.7" top="0.75" bottom="0.75" header="0.3" footer="0.3"/>
  <pageSetup paperSize="9" orientation="portrait" verticalDpi="0"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467"/>
  <sheetViews>
    <sheetView topLeftCell="A2" zoomScaleNormal="100" workbookViewId="0">
      <selection activeCell="D6" sqref="D6"/>
    </sheetView>
  </sheetViews>
  <sheetFormatPr defaultColWidth="11.5546875" defaultRowHeight="12"/>
  <cols>
    <col min="1" max="1" width="11.5546875" style="5"/>
    <col min="2" max="2" width="13.6640625" style="5" customWidth="1"/>
    <col min="3" max="3" width="18.6640625" style="5" customWidth="1"/>
    <col min="4" max="4" width="15.77734375" style="5" customWidth="1"/>
    <col min="5" max="5" width="12.33203125" style="5" customWidth="1"/>
    <col min="6" max="6" width="18.77734375" style="5" customWidth="1"/>
    <col min="7" max="7" width="18.77734375" style="28" customWidth="1"/>
    <col min="8" max="8" width="12.33203125" style="5" customWidth="1"/>
    <col min="9" max="9" width="13.21875" style="16" customWidth="1"/>
    <col min="10" max="10" width="14.21875" style="16" bestFit="1" customWidth="1"/>
    <col min="11" max="11" width="14.21875" style="16" customWidth="1"/>
    <col min="12" max="13" width="15.5546875" style="16" customWidth="1"/>
    <col min="14" max="15" width="16.44140625" style="16" customWidth="1"/>
    <col min="16" max="16" width="13.6640625" style="5" customWidth="1"/>
    <col min="17" max="20" width="11.5546875" style="5"/>
    <col min="21" max="21" width="14.44140625" style="5" customWidth="1"/>
    <col min="22" max="22" width="11.5546875" style="5"/>
    <col min="23" max="23" width="12.109375" style="5" customWidth="1"/>
    <col min="24" max="16384" width="11.5546875" style="5"/>
  </cols>
  <sheetData>
    <row r="1" spans="1:23" ht="12.75">
      <c r="A1" s="1" t="s">
        <v>0</v>
      </c>
      <c r="B1" s="1" t="s">
        <v>1</v>
      </c>
      <c r="C1" s="2" t="s">
        <v>11496</v>
      </c>
      <c r="D1" s="1" t="s">
        <v>2</v>
      </c>
      <c r="E1" s="1" t="s">
        <v>3</v>
      </c>
      <c r="F1" s="1" t="s">
        <v>4</v>
      </c>
      <c r="G1" s="26" t="s">
        <v>12832</v>
      </c>
      <c r="H1" s="1" t="s">
        <v>5</v>
      </c>
      <c r="I1" s="3" t="s">
        <v>6</v>
      </c>
      <c r="J1" s="4" t="s">
        <v>12828</v>
      </c>
      <c r="K1" s="4" t="s">
        <v>12844</v>
      </c>
      <c r="L1" s="4" t="s">
        <v>12829</v>
      </c>
      <c r="M1" s="4" t="s">
        <v>12851</v>
      </c>
      <c r="N1" s="4" t="s">
        <v>12830</v>
      </c>
      <c r="O1" s="4" t="s">
        <v>12831</v>
      </c>
      <c r="P1" s="1" t="s">
        <v>7</v>
      </c>
      <c r="Q1" s="1" t="s">
        <v>8</v>
      </c>
      <c r="R1" s="1" t="s">
        <v>9</v>
      </c>
      <c r="S1" s="1" t="s">
        <v>10</v>
      </c>
      <c r="T1" s="1" t="s">
        <v>11</v>
      </c>
      <c r="U1" s="1" t="s">
        <v>12</v>
      </c>
      <c r="V1" s="1" t="s">
        <v>13</v>
      </c>
      <c r="W1" s="1" t="s">
        <v>14</v>
      </c>
    </row>
    <row r="2" spans="1:23" s="6" customFormat="1">
      <c r="A2" s="6" t="s">
        <v>9806</v>
      </c>
      <c r="B2" s="6" t="s">
        <v>9807</v>
      </c>
      <c r="C2" s="7" t="s">
        <v>11429</v>
      </c>
      <c r="D2" s="12">
        <v>1299</v>
      </c>
      <c r="E2" s="8">
        <v>2495</v>
      </c>
      <c r="F2" s="9">
        <v>0.48</v>
      </c>
      <c r="G2" s="27" t="str">
        <f>IF(Table24[discount_percentage]&gt;=0.5,"Yes","No")</f>
        <v>No</v>
      </c>
      <c r="H2" s="6">
        <v>2</v>
      </c>
      <c r="I2" s="10">
        <v>2</v>
      </c>
      <c r="J2" s="10">
        <f t="shared" ref="J2:J65" si="0">E2*I2</f>
        <v>4990</v>
      </c>
      <c r="K2" s="37" t="str">
        <f>IF(Table24[rating_count]&lt;1000,"Yes", "No")</f>
        <v>Yes</v>
      </c>
      <c r="L2" s="11">
        <f t="shared" ref="L2:L65" si="1">H2*I2</f>
        <v>4</v>
      </c>
      <c r="M2" s="11">
        <f>Table24[[#This Row],[rating]]*Table24[[#This Row],[rating_count]]</f>
        <v>4</v>
      </c>
      <c r="N2" s="35">
        <f t="shared" ref="N2:N65" si="2">FLOOR(E2,200)</f>
        <v>2400</v>
      </c>
      <c r="O2" s="35">
        <f t="shared" ref="O2:O65" si="3">FLOOR(E2,500)</f>
        <v>2000</v>
      </c>
      <c r="P2" s="6" t="s">
        <v>9808</v>
      </c>
      <c r="Q2" s="6" t="s">
        <v>9809</v>
      </c>
      <c r="R2" s="6" t="s">
        <v>9810</v>
      </c>
      <c r="S2" s="6" t="s">
        <v>9811</v>
      </c>
      <c r="T2" s="6" t="s">
        <v>9812</v>
      </c>
      <c r="U2" s="6" t="s">
        <v>9813</v>
      </c>
      <c r="V2" s="6" t="s">
        <v>9814</v>
      </c>
      <c r="W2" s="6" t="s">
        <v>9815</v>
      </c>
    </row>
    <row r="3" spans="1:23" s="6" customFormat="1">
      <c r="A3" s="6" t="s">
        <v>9183</v>
      </c>
      <c r="B3" s="6" t="s">
        <v>9184</v>
      </c>
      <c r="C3" s="7" t="s">
        <v>11434</v>
      </c>
      <c r="D3" s="6">
        <v>669</v>
      </c>
      <c r="E3" s="8">
        <v>1499</v>
      </c>
      <c r="F3" s="9">
        <v>0.55000000000000004</v>
      </c>
      <c r="G3" s="27" t="str">
        <f>IF(Table24[discount_percentage]&gt;=0.5,"Yes","No")</f>
        <v>Yes</v>
      </c>
      <c r="H3" s="6">
        <v>2.2999999999999998</v>
      </c>
      <c r="I3" s="10">
        <v>13</v>
      </c>
      <c r="J3" s="10">
        <f t="shared" si="0"/>
        <v>19487</v>
      </c>
      <c r="K3" s="37" t="str">
        <f>IF(Table24[rating_count]&lt;1000,"Yes", "No")</f>
        <v>Yes</v>
      </c>
      <c r="L3" s="11">
        <f t="shared" si="1"/>
        <v>29.9</v>
      </c>
      <c r="M3" s="11">
        <f>Table24[[#This Row],[rating]]*Table24[[#This Row],[rating_count]]</f>
        <v>29.9</v>
      </c>
      <c r="N3" s="35">
        <f t="shared" si="2"/>
        <v>1400</v>
      </c>
      <c r="O3" s="35">
        <f t="shared" si="3"/>
        <v>1000</v>
      </c>
      <c r="P3" s="6" t="s">
        <v>12574</v>
      </c>
      <c r="Q3" s="6" t="s">
        <v>9185</v>
      </c>
      <c r="R3" s="6" t="s">
        <v>9186</v>
      </c>
      <c r="S3" s="6" t="s">
        <v>9187</v>
      </c>
      <c r="T3" s="6" t="s">
        <v>9188</v>
      </c>
      <c r="U3" s="6" t="s">
        <v>9189</v>
      </c>
      <c r="V3" s="6" t="s">
        <v>9190</v>
      </c>
      <c r="W3" s="6" t="s">
        <v>9191</v>
      </c>
    </row>
    <row r="4" spans="1:23" s="6" customFormat="1">
      <c r="A4" s="6" t="s">
        <v>10244</v>
      </c>
      <c r="B4" s="6" t="s">
        <v>10245</v>
      </c>
      <c r="C4" s="7" t="s">
        <v>11451</v>
      </c>
      <c r="D4" s="6">
        <v>161</v>
      </c>
      <c r="E4" s="8">
        <v>300</v>
      </c>
      <c r="F4" s="9">
        <v>0.46</v>
      </c>
      <c r="G4" s="27" t="str">
        <f>IF(Table24[discount_percentage]&gt;=0.5,"Yes","No")</f>
        <v>No</v>
      </c>
      <c r="H4" s="6">
        <v>2.6</v>
      </c>
      <c r="I4" s="10">
        <v>24</v>
      </c>
      <c r="J4" s="10">
        <f t="shared" si="0"/>
        <v>7200</v>
      </c>
      <c r="K4" s="37" t="str">
        <f>IF(Table24[rating_count]&lt;1000,"Yes", "No")</f>
        <v>Yes</v>
      </c>
      <c r="L4" s="11">
        <f t="shared" si="1"/>
        <v>62.400000000000006</v>
      </c>
      <c r="M4" s="11">
        <f>Table24[[#This Row],[rating]]*Table24[[#This Row],[rating_count]]</f>
        <v>62.400000000000006</v>
      </c>
      <c r="N4" s="35">
        <f t="shared" si="2"/>
        <v>200</v>
      </c>
      <c r="O4" s="35">
        <f t="shared" si="3"/>
        <v>0</v>
      </c>
      <c r="P4" s="6" t="s">
        <v>10246</v>
      </c>
      <c r="Q4" s="6" t="s">
        <v>10247</v>
      </c>
      <c r="R4" s="6" t="s">
        <v>10248</v>
      </c>
      <c r="S4" s="6" t="s">
        <v>10249</v>
      </c>
      <c r="T4" s="6" t="s">
        <v>10250</v>
      </c>
      <c r="U4" s="6" t="s">
        <v>10251</v>
      </c>
      <c r="V4" s="6" t="s">
        <v>10252</v>
      </c>
      <c r="W4" s="6" t="s">
        <v>10253</v>
      </c>
    </row>
    <row r="5" spans="1:23" s="6" customFormat="1">
      <c r="A5" s="6" t="s">
        <v>3748</v>
      </c>
      <c r="B5" s="6" t="s">
        <v>3749</v>
      </c>
      <c r="C5" s="7" t="s">
        <v>11310</v>
      </c>
      <c r="D5" s="6">
        <v>281</v>
      </c>
      <c r="E5" s="8">
        <v>1999</v>
      </c>
      <c r="F5" s="9">
        <v>0.86</v>
      </c>
      <c r="G5" s="27" t="str">
        <f>IF(Table24[discount_percentage]&gt;=0.5,"Yes","No")</f>
        <v>Yes</v>
      </c>
      <c r="H5" s="6">
        <v>2.8</v>
      </c>
      <c r="I5" s="10">
        <v>87</v>
      </c>
      <c r="J5" s="10">
        <f t="shared" si="0"/>
        <v>173913</v>
      </c>
      <c r="K5" s="37" t="str">
        <f>IF(Table24[rating_count]&lt;1000,"Yes", "No")</f>
        <v>Yes</v>
      </c>
      <c r="L5" s="11">
        <f t="shared" si="1"/>
        <v>243.6</v>
      </c>
      <c r="M5" s="11">
        <f>Table24[[#This Row],[rating]]*Table24[[#This Row],[rating_count]]</f>
        <v>243.6</v>
      </c>
      <c r="N5" s="35">
        <f t="shared" si="2"/>
        <v>1800</v>
      </c>
      <c r="O5" s="35">
        <f t="shared" si="3"/>
        <v>1500</v>
      </c>
      <c r="P5" s="6" t="s">
        <v>11665</v>
      </c>
      <c r="Q5" s="6" t="s">
        <v>3750</v>
      </c>
      <c r="R5" s="6" t="s">
        <v>3751</v>
      </c>
      <c r="S5" s="6" t="s">
        <v>3752</v>
      </c>
      <c r="T5" s="6" t="s">
        <v>3753</v>
      </c>
      <c r="U5" s="6" t="s">
        <v>3754</v>
      </c>
      <c r="V5" s="6" t="s">
        <v>3755</v>
      </c>
      <c r="W5" s="6" t="s">
        <v>3756</v>
      </c>
    </row>
    <row r="6" spans="1:23" s="6" customFormat="1">
      <c r="A6" s="6" t="s">
        <v>9591</v>
      </c>
      <c r="B6" s="6" t="s">
        <v>9592</v>
      </c>
      <c r="C6" s="7" t="s">
        <v>11445</v>
      </c>
      <c r="D6" s="6">
        <v>499</v>
      </c>
      <c r="E6" s="8">
        <v>2199</v>
      </c>
      <c r="F6" s="9">
        <v>0.77</v>
      </c>
      <c r="G6" s="27" t="str">
        <f>IF(Table24[discount_percentage]&gt;=0.5,"Yes","No")</f>
        <v>Yes</v>
      </c>
      <c r="H6" s="6">
        <v>2.8</v>
      </c>
      <c r="I6" s="10">
        <v>109</v>
      </c>
      <c r="J6" s="10">
        <f t="shared" si="0"/>
        <v>239691</v>
      </c>
      <c r="K6" s="37" t="str">
        <f>IF(Table24[rating_count]&lt;1000,"Yes", "No")</f>
        <v>Yes</v>
      </c>
      <c r="L6" s="11">
        <f t="shared" si="1"/>
        <v>305.2</v>
      </c>
      <c r="M6" s="11">
        <f>Table24[[#This Row],[rating]]*Table24[[#This Row],[rating_count]]</f>
        <v>305.2</v>
      </c>
      <c r="N6" s="35">
        <f t="shared" si="2"/>
        <v>2000</v>
      </c>
      <c r="O6" s="35">
        <f t="shared" si="3"/>
        <v>2000</v>
      </c>
      <c r="P6" s="6" t="s">
        <v>11702</v>
      </c>
      <c r="Q6" s="6" t="s">
        <v>9593</v>
      </c>
      <c r="R6" s="6" t="s">
        <v>9594</v>
      </c>
      <c r="S6" s="6" t="s">
        <v>9595</v>
      </c>
      <c r="T6" s="6" t="s">
        <v>9596</v>
      </c>
      <c r="U6" s="6" t="s">
        <v>9597</v>
      </c>
      <c r="V6" s="6" t="s">
        <v>9598</v>
      </c>
      <c r="W6" s="6" t="s">
        <v>9599</v>
      </c>
    </row>
    <row r="7" spans="1:23" s="6" customFormat="1">
      <c r="A7" s="6" t="s">
        <v>11106</v>
      </c>
      <c r="B7" s="6" t="s">
        <v>11107</v>
      </c>
      <c r="C7" s="7" t="s">
        <v>11461</v>
      </c>
      <c r="D7" s="6">
        <v>199</v>
      </c>
      <c r="E7" s="8">
        <v>699</v>
      </c>
      <c r="F7" s="9">
        <v>0.72</v>
      </c>
      <c r="G7" s="27" t="str">
        <f>IF(Table24[discount_percentage]&gt;=0.5,"Yes","No")</f>
        <v>Yes</v>
      </c>
      <c r="H7" s="6">
        <v>2.9</v>
      </c>
      <c r="I7" s="10">
        <v>159</v>
      </c>
      <c r="J7" s="10">
        <f t="shared" si="0"/>
        <v>111141</v>
      </c>
      <c r="K7" s="37" t="str">
        <f>IF(Table24[rating_count]&lt;1000,"Yes", "No")</f>
        <v>Yes</v>
      </c>
      <c r="L7" s="11">
        <f t="shared" si="1"/>
        <v>461.09999999999997</v>
      </c>
      <c r="M7" s="11">
        <f>Table24[[#This Row],[rating]]*Table24[[#This Row],[rating_count]]</f>
        <v>461.09999999999997</v>
      </c>
      <c r="N7" s="35">
        <f t="shared" si="2"/>
        <v>600</v>
      </c>
      <c r="O7" s="35">
        <f t="shared" si="3"/>
        <v>500</v>
      </c>
      <c r="P7" s="6" t="s">
        <v>11108</v>
      </c>
      <c r="Q7" s="6" t="s">
        <v>11109</v>
      </c>
      <c r="R7" s="6" t="s">
        <v>11110</v>
      </c>
      <c r="S7" s="6" t="s">
        <v>11111</v>
      </c>
      <c r="T7" s="6" t="s">
        <v>11112</v>
      </c>
      <c r="U7" s="6" t="s">
        <v>11113</v>
      </c>
      <c r="V7" s="6" t="s">
        <v>11114</v>
      </c>
      <c r="W7" s="6" t="s">
        <v>11115</v>
      </c>
    </row>
    <row r="8" spans="1:23" s="6" customFormat="1">
      <c r="A8" s="6" t="s">
        <v>1895</v>
      </c>
      <c r="B8" s="6" t="s">
        <v>1896</v>
      </c>
      <c r="C8" s="7" t="s">
        <v>11295</v>
      </c>
      <c r="D8" s="6">
        <v>790</v>
      </c>
      <c r="E8" s="8">
        <v>1999</v>
      </c>
      <c r="F8" s="9">
        <v>0.6</v>
      </c>
      <c r="G8" s="27" t="str">
        <f>IF(Table24[discount_percentage]&gt;=0.5,"Yes","No")</f>
        <v>Yes</v>
      </c>
      <c r="H8" s="6">
        <v>3</v>
      </c>
      <c r="I8" s="10">
        <v>103</v>
      </c>
      <c r="J8" s="10">
        <f t="shared" si="0"/>
        <v>205897</v>
      </c>
      <c r="K8" s="37" t="str">
        <f>IF(Table24[rating_count]&lt;1000,"Yes", "No")</f>
        <v>Yes</v>
      </c>
      <c r="L8" s="11">
        <f t="shared" si="1"/>
        <v>309</v>
      </c>
      <c r="M8" s="11">
        <f>Table24[[#This Row],[rating]]*Table24[[#This Row],[rating_count]]</f>
        <v>309</v>
      </c>
      <c r="N8" s="35">
        <f t="shared" si="2"/>
        <v>1800</v>
      </c>
      <c r="O8" s="35">
        <f t="shared" si="3"/>
        <v>1500</v>
      </c>
      <c r="P8" s="6" t="s">
        <v>1897</v>
      </c>
      <c r="Q8" s="6" t="s">
        <v>1898</v>
      </c>
      <c r="R8" s="6" t="s">
        <v>1899</v>
      </c>
      <c r="S8" s="6" t="s">
        <v>1900</v>
      </c>
      <c r="T8" s="6" t="s">
        <v>1901</v>
      </c>
      <c r="U8" s="6" t="s">
        <v>1902</v>
      </c>
      <c r="V8" s="6" t="s">
        <v>1903</v>
      </c>
      <c r="W8" s="6" t="s">
        <v>1904</v>
      </c>
    </row>
    <row r="9" spans="1:23" s="6" customFormat="1">
      <c r="A9" s="6" t="s">
        <v>2040</v>
      </c>
      <c r="B9" s="6" t="s">
        <v>12761</v>
      </c>
      <c r="C9" s="7" t="s">
        <v>11291</v>
      </c>
      <c r="D9" s="6">
        <v>199</v>
      </c>
      <c r="E9" s="8">
        <v>999</v>
      </c>
      <c r="F9" s="9">
        <v>0.8</v>
      </c>
      <c r="G9" s="27" t="str">
        <f>IF(Table24[discount_percentage]&gt;=0.5,"Yes","No")</f>
        <v>Yes</v>
      </c>
      <c r="H9" s="6">
        <v>3</v>
      </c>
      <c r="I9" s="10">
        <f>I8</f>
        <v>103</v>
      </c>
      <c r="J9" s="10">
        <f t="shared" si="0"/>
        <v>102897</v>
      </c>
      <c r="K9" s="37" t="str">
        <f>IF(Table24[rating_count]&lt;1000,"Yes", "No")</f>
        <v>Yes</v>
      </c>
      <c r="L9" s="11">
        <f t="shared" si="1"/>
        <v>309</v>
      </c>
      <c r="M9" s="11">
        <f>Table24[[#This Row],[rating]]*Table24[[#This Row],[rating_count]]</f>
        <v>309</v>
      </c>
      <c r="N9" s="35">
        <f t="shared" si="2"/>
        <v>800</v>
      </c>
      <c r="O9" s="35">
        <f t="shared" si="3"/>
        <v>500</v>
      </c>
      <c r="P9" s="6" t="s">
        <v>11905</v>
      </c>
      <c r="Q9" s="6" t="s">
        <v>2041</v>
      </c>
      <c r="R9" s="6" t="s">
        <v>2042</v>
      </c>
      <c r="S9" s="6" t="s">
        <v>2043</v>
      </c>
      <c r="T9" s="6" t="s">
        <v>2044</v>
      </c>
      <c r="U9" s="6" t="s">
        <v>11647</v>
      </c>
      <c r="V9" s="6" t="s">
        <v>2045</v>
      </c>
      <c r="W9" s="6" t="s">
        <v>2046</v>
      </c>
    </row>
    <row r="10" spans="1:23" s="6" customFormat="1">
      <c r="A10" s="6" t="s">
        <v>3794</v>
      </c>
      <c r="B10" s="6" t="s">
        <v>3795</v>
      </c>
      <c r="C10" s="7" t="s">
        <v>11310</v>
      </c>
      <c r="D10" s="6">
        <v>899</v>
      </c>
      <c r="E10" s="8">
        <v>3499</v>
      </c>
      <c r="F10" s="9">
        <v>0.74</v>
      </c>
      <c r="G10" s="27" t="str">
        <f>IF(Table24[discount_percentage]&gt;=0.5,"Yes","No")</f>
        <v>Yes</v>
      </c>
      <c r="H10" s="6">
        <v>3</v>
      </c>
      <c r="I10" s="10">
        <v>681</v>
      </c>
      <c r="J10" s="10">
        <f t="shared" si="0"/>
        <v>2382819</v>
      </c>
      <c r="K10" s="37" t="str">
        <f>IF(Table24[rating_count]&lt;1000,"Yes", "No")</f>
        <v>Yes</v>
      </c>
      <c r="L10" s="11">
        <f t="shared" si="1"/>
        <v>2043</v>
      </c>
      <c r="M10" s="11">
        <f>Table24[[#This Row],[rating]]*Table24[[#This Row],[rating_count]]</f>
        <v>2043</v>
      </c>
      <c r="N10" s="35">
        <f t="shared" si="2"/>
        <v>3400</v>
      </c>
      <c r="O10" s="35">
        <f t="shared" si="3"/>
        <v>3000</v>
      </c>
      <c r="P10" s="6" t="s">
        <v>12551</v>
      </c>
      <c r="Q10" s="6" t="s">
        <v>3796</v>
      </c>
      <c r="R10" s="6" t="s">
        <v>3797</v>
      </c>
      <c r="S10" s="6" t="s">
        <v>3798</v>
      </c>
      <c r="T10" s="6" t="s">
        <v>3799</v>
      </c>
      <c r="U10" s="6" t="s">
        <v>3800</v>
      </c>
      <c r="V10" s="6" t="s">
        <v>3801</v>
      </c>
      <c r="W10" s="6" t="s">
        <v>3802</v>
      </c>
    </row>
    <row r="11" spans="1:23" s="6" customFormat="1">
      <c r="A11" s="6" t="s">
        <v>9860</v>
      </c>
      <c r="B11" s="6" t="s">
        <v>11956</v>
      </c>
      <c r="C11" s="7" t="s">
        <v>11451</v>
      </c>
      <c r="D11" s="6">
        <v>429</v>
      </c>
      <c r="E11" s="8">
        <v>999</v>
      </c>
      <c r="F11" s="9">
        <v>0.56999999999999995</v>
      </c>
      <c r="G11" s="27" t="str">
        <f>IF(Table24[discount_percentage]&gt;=0.5,"Yes","No")</f>
        <v>Yes</v>
      </c>
      <c r="H11" s="6">
        <v>3</v>
      </c>
      <c r="I11" s="10">
        <v>617</v>
      </c>
      <c r="J11" s="10">
        <f t="shared" si="0"/>
        <v>616383</v>
      </c>
      <c r="K11" s="37" t="str">
        <f>IF(Table24[rating_count]&lt;1000,"Yes", "No")</f>
        <v>Yes</v>
      </c>
      <c r="L11" s="11">
        <f t="shared" si="1"/>
        <v>1851</v>
      </c>
      <c r="M11" s="11">
        <f>Table24[[#This Row],[rating]]*Table24[[#This Row],[rating_count]]</f>
        <v>1851</v>
      </c>
      <c r="N11" s="35">
        <f t="shared" si="2"/>
        <v>800</v>
      </c>
      <c r="O11" s="35">
        <f t="shared" si="3"/>
        <v>500</v>
      </c>
      <c r="P11" s="6" t="s">
        <v>12575</v>
      </c>
      <c r="Q11" s="6" t="s">
        <v>12458</v>
      </c>
      <c r="R11" s="6" t="s">
        <v>9861</v>
      </c>
      <c r="S11" s="6" t="s">
        <v>9862</v>
      </c>
      <c r="T11" s="6" t="s">
        <v>9863</v>
      </c>
      <c r="U11" s="6" t="s">
        <v>9864</v>
      </c>
      <c r="V11" s="6" t="s">
        <v>9865</v>
      </c>
      <c r="W11" s="6" t="s">
        <v>9866</v>
      </c>
    </row>
    <row r="12" spans="1:23" s="6" customFormat="1">
      <c r="A12" s="6" t="s">
        <v>7734</v>
      </c>
      <c r="B12" s="6" t="s">
        <v>11850</v>
      </c>
      <c r="C12" s="7" t="s">
        <v>11429</v>
      </c>
      <c r="D12" s="12">
        <v>1049</v>
      </c>
      <c r="E12" s="8">
        <v>1699</v>
      </c>
      <c r="F12" s="9">
        <v>0.38</v>
      </c>
      <c r="G12" s="27" t="str">
        <f>IF(Table24[discount_percentage]&gt;=0.5,"Yes","No")</f>
        <v>No</v>
      </c>
      <c r="H12" s="6">
        <v>3.1</v>
      </c>
      <c r="I12" s="10">
        <v>111</v>
      </c>
      <c r="J12" s="10">
        <f t="shared" si="0"/>
        <v>188589</v>
      </c>
      <c r="K12" s="37" t="str">
        <f>IF(Table24[rating_count]&lt;1000,"Yes", "No")</f>
        <v>Yes</v>
      </c>
      <c r="L12" s="11">
        <f t="shared" si="1"/>
        <v>344.1</v>
      </c>
      <c r="M12" s="11">
        <f>Table24[[#This Row],[rating]]*Table24[[#This Row],[rating_count]]</f>
        <v>344.1</v>
      </c>
      <c r="N12" s="35">
        <f t="shared" si="2"/>
        <v>1600</v>
      </c>
      <c r="O12" s="35">
        <f t="shared" si="3"/>
        <v>1500</v>
      </c>
      <c r="P12" s="6" t="s">
        <v>11851</v>
      </c>
      <c r="Q12" s="6" t="s">
        <v>7735</v>
      </c>
      <c r="R12" s="6" t="s">
        <v>7736</v>
      </c>
      <c r="S12" s="6" t="s">
        <v>7737</v>
      </c>
      <c r="T12" s="6" t="s">
        <v>7738</v>
      </c>
      <c r="U12" s="6" t="s">
        <v>11852</v>
      </c>
      <c r="V12" s="6" t="s">
        <v>7739</v>
      </c>
      <c r="W12" s="6" t="s">
        <v>7740</v>
      </c>
    </row>
    <row r="13" spans="1:23" s="6" customFormat="1">
      <c r="A13" s="6" t="s">
        <v>9260</v>
      </c>
      <c r="B13" s="6" t="s">
        <v>9261</v>
      </c>
      <c r="C13" s="7" t="s">
        <v>11469</v>
      </c>
      <c r="D13" s="6">
        <v>721</v>
      </c>
      <c r="E13" s="8">
        <v>1499</v>
      </c>
      <c r="F13" s="9">
        <v>0.52</v>
      </c>
      <c r="G13" s="27" t="str">
        <f>IF(Table24[discount_percentage]&gt;=0.5,"Yes","No")</f>
        <v>Yes</v>
      </c>
      <c r="H13" s="6">
        <v>3.1</v>
      </c>
      <c r="I13" s="10">
        <v>2449</v>
      </c>
      <c r="J13" s="10">
        <f t="shared" si="0"/>
        <v>3671051</v>
      </c>
      <c r="K13" s="37" t="str">
        <f>IF(Table24[rating_count]&lt;1000,"Yes", "No")</f>
        <v>No</v>
      </c>
      <c r="L13" s="11">
        <f t="shared" si="1"/>
        <v>7591.9000000000005</v>
      </c>
      <c r="M13" s="11">
        <f>Table24[[#This Row],[rating]]*Table24[[#This Row],[rating_count]]</f>
        <v>7591.9000000000005</v>
      </c>
      <c r="N13" s="35">
        <f t="shared" si="2"/>
        <v>1400</v>
      </c>
      <c r="O13" s="35">
        <f t="shared" si="3"/>
        <v>1000</v>
      </c>
      <c r="P13" s="6" t="s">
        <v>12434</v>
      </c>
      <c r="Q13" s="6" t="s">
        <v>9262</v>
      </c>
      <c r="R13" s="6" t="s">
        <v>9263</v>
      </c>
      <c r="S13" s="6" t="s">
        <v>9264</v>
      </c>
      <c r="T13" s="6" t="s">
        <v>9265</v>
      </c>
      <c r="U13" s="6" t="s">
        <v>9266</v>
      </c>
      <c r="V13" s="6" t="s">
        <v>9267</v>
      </c>
      <c r="W13" s="6" t="s">
        <v>9268</v>
      </c>
    </row>
    <row r="14" spans="1:23" s="6" customFormat="1">
      <c r="A14" s="6" t="s">
        <v>9852</v>
      </c>
      <c r="B14" s="6" t="s">
        <v>9853</v>
      </c>
      <c r="C14" s="7" t="s">
        <v>11474</v>
      </c>
      <c r="D14" s="6">
        <v>499</v>
      </c>
      <c r="E14" s="8">
        <v>2199</v>
      </c>
      <c r="F14" s="9">
        <v>0.77</v>
      </c>
      <c r="G14" s="27" t="str">
        <f>IF(Table24[discount_percentage]&gt;=0.5,"Yes","No")</f>
        <v>Yes</v>
      </c>
      <c r="H14" s="6">
        <v>3.1</v>
      </c>
      <c r="I14" s="10">
        <v>3527</v>
      </c>
      <c r="J14" s="10">
        <f t="shared" si="0"/>
        <v>7755873</v>
      </c>
      <c r="K14" s="37" t="str">
        <f>IF(Table24[rating_count]&lt;1000,"Yes", "No")</f>
        <v>No</v>
      </c>
      <c r="L14" s="11">
        <f t="shared" si="1"/>
        <v>10933.7</v>
      </c>
      <c r="M14" s="11">
        <f>Table24[[#This Row],[rating]]*Table24[[#This Row],[rating_count]]</f>
        <v>10933.7</v>
      </c>
      <c r="N14" s="35">
        <f t="shared" si="2"/>
        <v>2000</v>
      </c>
      <c r="O14" s="35">
        <f t="shared" si="3"/>
        <v>2000</v>
      </c>
      <c r="P14" s="6" t="s">
        <v>11703</v>
      </c>
      <c r="Q14" s="6" t="s">
        <v>12457</v>
      </c>
      <c r="R14" s="6" t="s">
        <v>9854</v>
      </c>
      <c r="S14" s="6" t="s">
        <v>9855</v>
      </c>
      <c r="T14" s="6" t="s">
        <v>9856</v>
      </c>
      <c r="U14" s="6" t="s">
        <v>9857</v>
      </c>
      <c r="V14" s="6" t="s">
        <v>9858</v>
      </c>
      <c r="W14" s="6" t="s">
        <v>9859</v>
      </c>
    </row>
    <row r="15" spans="1:23" s="6" customFormat="1">
      <c r="A15" s="6" t="s">
        <v>11203</v>
      </c>
      <c r="B15" s="6" t="s">
        <v>11204</v>
      </c>
      <c r="C15" s="7" t="s">
        <v>11430</v>
      </c>
      <c r="D15" s="6">
        <v>199</v>
      </c>
      <c r="E15" s="8">
        <v>999</v>
      </c>
      <c r="F15" s="9">
        <v>0.8</v>
      </c>
      <c r="G15" s="27" t="str">
        <f>IF(Table24[discount_percentage]&gt;=0.5,"Yes","No")</f>
        <v>Yes</v>
      </c>
      <c r="H15" s="6">
        <v>3.1</v>
      </c>
      <c r="I15" s="10">
        <v>2</v>
      </c>
      <c r="J15" s="10">
        <f t="shared" si="0"/>
        <v>1998</v>
      </c>
      <c r="K15" s="37" t="str">
        <f>IF(Table24[rating_count]&lt;1000,"Yes", "No")</f>
        <v>Yes</v>
      </c>
      <c r="L15" s="11">
        <f t="shared" si="1"/>
        <v>6.2</v>
      </c>
      <c r="M15" s="11">
        <f>Table24[[#This Row],[rating]]*Table24[[#This Row],[rating_count]]</f>
        <v>6.2</v>
      </c>
      <c r="N15" s="35">
        <f t="shared" si="2"/>
        <v>800</v>
      </c>
      <c r="O15" s="35">
        <f t="shared" si="3"/>
        <v>500</v>
      </c>
      <c r="P15" s="6" t="s">
        <v>11205</v>
      </c>
      <c r="Q15" s="6" t="s">
        <v>11206</v>
      </c>
      <c r="R15" s="6" t="s">
        <v>11207</v>
      </c>
      <c r="S15" s="6" t="s">
        <v>11208</v>
      </c>
      <c r="T15" s="6" t="s">
        <v>11209</v>
      </c>
      <c r="U15" s="6" t="s">
        <v>11210</v>
      </c>
      <c r="V15" s="6" t="s">
        <v>11211</v>
      </c>
      <c r="W15" s="6" t="s">
        <v>11212</v>
      </c>
    </row>
    <row r="16" spans="1:23" s="6" customFormat="1">
      <c r="A16" s="6" t="s">
        <v>1027</v>
      </c>
      <c r="B16" s="6" t="s">
        <v>1028</v>
      </c>
      <c r="C16" s="7" t="s">
        <v>11295</v>
      </c>
      <c r="D16" s="6">
        <v>655</v>
      </c>
      <c r="E16" s="8">
        <v>1099</v>
      </c>
      <c r="F16" s="9">
        <v>0.4</v>
      </c>
      <c r="G16" s="27" t="str">
        <f>IF(Table24[discount_percentage]&gt;=0.5,"Yes","No")</f>
        <v>No</v>
      </c>
      <c r="H16" s="6">
        <v>3.2</v>
      </c>
      <c r="I16" s="10">
        <v>285</v>
      </c>
      <c r="J16" s="10">
        <f t="shared" si="0"/>
        <v>313215</v>
      </c>
      <c r="K16" s="37" t="str">
        <f>IF(Table24[rating_count]&lt;1000,"Yes", "No")</f>
        <v>Yes</v>
      </c>
      <c r="L16" s="11">
        <f t="shared" si="1"/>
        <v>912</v>
      </c>
      <c r="M16" s="11">
        <f>Table24[[#This Row],[rating]]*Table24[[#This Row],[rating_count]]</f>
        <v>912</v>
      </c>
      <c r="N16" s="35">
        <f t="shared" si="2"/>
        <v>1000</v>
      </c>
      <c r="O16" s="35">
        <f t="shared" si="3"/>
        <v>1000</v>
      </c>
      <c r="P16" s="6" t="s">
        <v>1029</v>
      </c>
      <c r="Q16" s="6" t="s">
        <v>1030</v>
      </c>
      <c r="R16" s="6" t="s">
        <v>1031</v>
      </c>
      <c r="S16" s="6" t="s">
        <v>1032</v>
      </c>
      <c r="T16" s="6" t="s">
        <v>1033</v>
      </c>
      <c r="U16" s="6" t="s">
        <v>1034</v>
      </c>
      <c r="V16" s="6" t="s">
        <v>1035</v>
      </c>
      <c r="W16" s="6" t="s">
        <v>1036</v>
      </c>
    </row>
    <row r="17" spans="1:23" s="6" customFormat="1">
      <c r="A17" s="6" t="s">
        <v>11174</v>
      </c>
      <c r="B17" s="6" t="s">
        <v>11175</v>
      </c>
      <c r="C17" s="7" t="s">
        <v>11449</v>
      </c>
      <c r="D17" s="6">
        <v>498</v>
      </c>
      <c r="E17" s="8">
        <v>1200</v>
      </c>
      <c r="F17" s="9">
        <v>0.59</v>
      </c>
      <c r="G17" s="27" t="str">
        <f>IF(Table24[discount_percentage]&gt;=0.5,"Yes","No")</f>
        <v>Yes</v>
      </c>
      <c r="H17" s="6">
        <v>3.2</v>
      </c>
      <c r="I17" s="10">
        <v>113</v>
      </c>
      <c r="J17" s="10">
        <f t="shared" si="0"/>
        <v>135600</v>
      </c>
      <c r="K17" s="37" t="str">
        <f>IF(Table24[rating_count]&lt;1000,"Yes", "No")</f>
        <v>Yes</v>
      </c>
      <c r="L17" s="11">
        <f t="shared" si="1"/>
        <v>361.6</v>
      </c>
      <c r="M17" s="11">
        <f>Table24[[#This Row],[rating]]*Table24[[#This Row],[rating_count]]</f>
        <v>361.6</v>
      </c>
      <c r="N17" s="35">
        <f t="shared" si="2"/>
        <v>1200</v>
      </c>
      <c r="O17" s="35">
        <f t="shared" si="3"/>
        <v>1000</v>
      </c>
      <c r="P17" s="6" t="s">
        <v>11176</v>
      </c>
      <c r="Q17" s="6" t="s">
        <v>11177</v>
      </c>
      <c r="R17" s="6" t="s">
        <v>11178</v>
      </c>
      <c r="S17" s="6" t="s">
        <v>11179</v>
      </c>
      <c r="T17" s="6" t="s">
        <v>11180</v>
      </c>
      <c r="U17" s="6" t="s">
        <v>11181</v>
      </c>
      <c r="V17" s="6" t="s">
        <v>11182</v>
      </c>
      <c r="W17" s="6" t="s">
        <v>11183</v>
      </c>
    </row>
    <row r="18" spans="1:23" s="6" customFormat="1">
      <c r="A18" s="6" t="s">
        <v>340</v>
      </c>
      <c r="B18" s="6" t="s">
        <v>12694</v>
      </c>
      <c r="C18" s="7" t="s">
        <v>11291</v>
      </c>
      <c r="D18" s="6">
        <v>333</v>
      </c>
      <c r="E18" s="8">
        <v>999</v>
      </c>
      <c r="F18" s="9">
        <v>0.67</v>
      </c>
      <c r="G18" s="27" t="str">
        <f>IF(Table24[discount_percentage]&gt;=0.5,"Yes","No")</f>
        <v>Yes</v>
      </c>
      <c r="H18" s="6">
        <v>3.3</v>
      </c>
      <c r="I18" s="10">
        <v>9792</v>
      </c>
      <c r="J18" s="10">
        <f t="shared" si="0"/>
        <v>9782208</v>
      </c>
      <c r="K18" s="37" t="str">
        <f>IF(Table24[rating_count]&lt;1000,"Yes", "No")</f>
        <v>No</v>
      </c>
      <c r="L18" s="11">
        <f t="shared" si="1"/>
        <v>32313.599999999999</v>
      </c>
      <c r="M18" s="11">
        <f>Table24[[#This Row],[rating]]*Table24[[#This Row],[rating_count]]</f>
        <v>32313.599999999999</v>
      </c>
      <c r="N18" s="35">
        <f t="shared" si="2"/>
        <v>800</v>
      </c>
      <c r="O18" s="35">
        <f t="shared" si="3"/>
        <v>500</v>
      </c>
      <c r="P18" s="6" t="s">
        <v>12583</v>
      </c>
      <c r="Q18" s="6" t="s">
        <v>341</v>
      </c>
      <c r="R18" s="6" t="s">
        <v>342</v>
      </c>
      <c r="S18" s="6" t="s">
        <v>343</v>
      </c>
      <c r="T18" s="6" t="s">
        <v>344</v>
      </c>
      <c r="U18" s="6" t="s">
        <v>345</v>
      </c>
      <c r="V18" s="6" t="s">
        <v>346</v>
      </c>
      <c r="W18" s="6" t="s">
        <v>347</v>
      </c>
    </row>
    <row r="19" spans="1:23" s="6" customFormat="1">
      <c r="A19" s="6" t="s">
        <v>1272</v>
      </c>
      <c r="B19" s="6" t="s">
        <v>1273</v>
      </c>
      <c r="C19" s="7" t="s">
        <v>11295</v>
      </c>
      <c r="D19" s="6">
        <v>799</v>
      </c>
      <c r="E19" s="8">
        <v>1999</v>
      </c>
      <c r="F19" s="9">
        <v>0.6</v>
      </c>
      <c r="G19" s="27" t="str">
        <f>IF(Table24[discount_percentage]&gt;=0.5,"Yes","No")</f>
        <v>Yes</v>
      </c>
      <c r="H19" s="6">
        <v>3.3</v>
      </c>
      <c r="I19" s="10">
        <v>576</v>
      </c>
      <c r="J19" s="10">
        <f t="shared" si="0"/>
        <v>1151424</v>
      </c>
      <c r="K19" s="37" t="str">
        <f>IF(Table24[rating_count]&lt;1000,"Yes", "No")</f>
        <v>Yes</v>
      </c>
      <c r="L19" s="11">
        <f t="shared" si="1"/>
        <v>1900.8</v>
      </c>
      <c r="M19" s="11">
        <f>Table24[[#This Row],[rating]]*Table24[[#This Row],[rating_count]]</f>
        <v>1900.8</v>
      </c>
      <c r="N19" s="35">
        <f t="shared" si="2"/>
        <v>1800</v>
      </c>
      <c r="O19" s="35">
        <f t="shared" si="3"/>
        <v>1500</v>
      </c>
      <c r="P19" s="6" t="s">
        <v>1274</v>
      </c>
      <c r="Q19" s="6" t="s">
        <v>1275</v>
      </c>
      <c r="R19" s="6" t="s">
        <v>1276</v>
      </c>
      <c r="S19" s="6" t="s">
        <v>1277</v>
      </c>
      <c r="T19" s="6" t="s">
        <v>1278</v>
      </c>
      <c r="U19" s="6" t="s">
        <v>1279</v>
      </c>
      <c r="V19" s="6" t="s">
        <v>1280</v>
      </c>
      <c r="W19" s="6" t="s">
        <v>1281</v>
      </c>
    </row>
    <row r="20" spans="1:23" s="6" customFormat="1">
      <c r="A20" s="6" t="s">
        <v>1990</v>
      </c>
      <c r="B20" s="6" t="s">
        <v>1991</v>
      </c>
      <c r="C20" s="7" t="s">
        <v>11295</v>
      </c>
      <c r="D20" s="6">
        <v>399</v>
      </c>
      <c r="E20" s="8">
        <v>999</v>
      </c>
      <c r="F20" s="9">
        <v>0.6</v>
      </c>
      <c r="G20" s="27" t="str">
        <f>IF(Table24[discount_percentage]&gt;=0.5,"Yes","No")</f>
        <v>Yes</v>
      </c>
      <c r="H20" s="6">
        <v>3.3</v>
      </c>
      <c r="I20" s="10">
        <v>23</v>
      </c>
      <c r="J20" s="10">
        <f t="shared" si="0"/>
        <v>22977</v>
      </c>
      <c r="K20" s="37" t="str">
        <f>IF(Table24[rating_count]&lt;1000,"Yes", "No")</f>
        <v>Yes</v>
      </c>
      <c r="L20" s="11">
        <f t="shared" si="1"/>
        <v>75.899999999999991</v>
      </c>
      <c r="M20" s="11">
        <f>Table24[[#This Row],[rating]]*Table24[[#This Row],[rating_count]]</f>
        <v>75.899999999999991</v>
      </c>
      <c r="N20" s="35">
        <f t="shared" si="2"/>
        <v>800</v>
      </c>
      <c r="O20" s="35">
        <f t="shared" si="3"/>
        <v>500</v>
      </c>
      <c r="P20" s="6" t="s">
        <v>1992</v>
      </c>
      <c r="Q20" s="6" t="s">
        <v>1993</v>
      </c>
      <c r="R20" s="6" t="s">
        <v>1994</v>
      </c>
      <c r="S20" s="6" t="s">
        <v>1995</v>
      </c>
      <c r="T20" s="6" t="s">
        <v>1996</v>
      </c>
      <c r="U20" s="6" t="s">
        <v>1997</v>
      </c>
      <c r="V20" s="6" t="s">
        <v>1998</v>
      </c>
      <c r="W20" s="6" t="s">
        <v>1999</v>
      </c>
    </row>
    <row r="21" spans="1:23" s="6" customFormat="1">
      <c r="A21" s="6" t="s">
        <v>2097</v>
      </c>
      <c r="B21" s="6" t="s">
        <v>583</v>
      </c>
      <c r="C21" s="7" t="s">
        <v>11295</v>
      </c>
      <c r="D21" s="12">
        <v>1289</v>
      </c>
      <c r="E21" s="8">
        <v>2499</v>
      </c>
      <c r="F21" s="9">
        <v>0.48</v>
      </c>
      <c r="G21" s="27" t="str">
        <f>IF(Table24[discount_percentage]&gt;=0.5,"Yes","No")</f>
        <v>No</v>
      </c>
      <c r="H21" s="6">
        <v>3.3</v>
      </c>
      <c r="I21" s="10">
        <v>73</v>
      </c>
      <c r="J21" s="10">
        <f t="shared" si="0"/>
        <v>182427</v>
      </c>
      <c r="K21" s="37" t="str">
        <f>IF(Table24[rating_count]&lt;1000,"Yes", "No")</f>
        <v>Yes</v>
      </c>
      <c r="L21" s="11">
        <f t="shared" si="1"/>
        <v>240.89999999999998</v>
      </c>
      <c r="M21" s="11">
        <f>Table24[[#This Row],[rating]]*Table24[[#This Row],[rating_count]]</f>
        <v>240.89999999999998</v>
      </c>
      <c r="N21" s="35">
        <f t="shared" si="2"/>
        <v>2400</v>
      </c>
      <c r="O21" s="35">
        <f t="shared" si="3"/>
        <v>2000</v>
      </c>
      <c r="P21" s="6" t="s">
        <v>2098</v>
      </c>
      <c r="Q21" s="6" t="s">
        <v>2099</v>
      </c>
      <c r="R21" s="6" t="s">
        <v>2100</v>
      </c>
      <c r="S21" s="6" t="s">
        <v>2101</v>
      </c>
      <c r="T21" s="6" t="s">
        <v>2102</v>
      </c>
      <c r="U21" s="6" t="s">
        <v>2103</v>
      </c>
      <c r="V21" s="6" t="s">
        <v>2104</v>
      </c>
      <c r="W21" s="6" t="s">
        <v>2105</v>
      </c>
    </row>
    <row r="22" spans="1:23" s="6" customFormat="1">
      <c r="A22" s="6" t="s">
        <v>2322</v>
      </c>
      <c r="B22" s="6" t="s">
        <v>2323</v>
      </c>
      <c r="C22" s="7" t="s">
        <v>11295</v>
      </c>
      <c r="D22" s="12">
        <v>1369</v>
      </c>
      <c r="E22" s="8">
        <v>2999</v>
      </c>
      <c r="F22" s="9">
        <v>0.54</v>
      </c>
      <c r="G22" s="27" t="str">
        <f>IF(Table24[discount_percentage]&gt;=0.5,"Yes","No")</f>
        <v>Yes</v>
      </c>
      <c r="H22" s="6">
        <v>3.3</v>
      </c>
      <c r="I22" s="10">
        <v>227</v>
      </c>
      <c r="J22" s="10">
        <f t="shared" si="0"/>
        <v>680773</v>
      </c>
      <c r="K22" s="37" t="str">
        <f>IF(Table24[rating_count]&lt;1000,"Yes", "No")</f>
        <v>Yes</v>
      </c>
      <c r="L22" s="11">
        <f t="shared" si="1"/>
        <v>749.09999999999991</v>
      </c>
      <c r="M22" s="11">
        <f>Table24[[#This Row],[rating]]*Table24[[#This Row],[rating_count]]</f>
        <v>749.09999999999991</v>
      </c>
      <c r="N22" s="35">
        <f t="shared" si="2"/>
        <v>2800</v>
      </c>
      <c r="O22" s="35">
        <f t="shared" si="3"/>
        <v>2500</v>
      </c>
      <c r="P22" s="6" t="s">
        <v>2324</v>
      </c>
      <c r="Q22" s="6" t="s">
        <v>2325</v>
      </c>
      <c r="R22" s="6" t="s">
        <v>2326</v>
      </c>
      <c r="S22" s="6" t="s">
        <v>2327</v>
      </c>
      <c r="T22" s="6" t="s">
        <v>2328</v>
      </c>
      <c r="U22" s="6" t="s">
        <v>2329</v>
      </c>
      <c r="V22" s="6" t="s">
        <v>2330</v>
      </c>
      <c r="W22" s="6" t="s">
        <v>2331</v>
      </c>
    </row>
    <row r="23" spans="1:23" s="6" customFormat="1">
      <c r="A23" s="6" t="s">
        <v>3229</v>
      </c>
      <c r="B23" s="6" t="s">
        <v>3230</v>
      </c>
      <c r="C23" s="7" t="s">
        <v>11310</v>
      </c>
      <c r="D23" s="12">
        <v>1299</v>
      </c>
      <c r="E23" s="8">
        <v>5999</v>
      </c>
      <c r="F23" s="9">
        <v>0.78</v>
      </c>
      <c r="G23" s="27" t="str">
        <f>IF(Table24[discount_percentage]&gt;=0.5,"Yes","No")</f>
        <v>Yes</v>
      </c>
      <c r="H23" s="6">
        <v>3.3</v>
      </c>
      <c r="I23" s="10">
        <v>4415</v>
      </c>
      <c r="J23" s="10">
        <f t="shared" si="0"/>
        <v>26485585</v>
      </c>
      <c r="K23" s="37" t="str">
        <f>IF(Table24[rating_count]&lt;1000,"Yes", "No")</f>
        <v>No</v>
      </c>
      <c r="L23" s="11">
        <f t="shared" si="1"/>
        <v>14569.5</v>
      </c>
      <c r="M23" s="11">
        <f>Table24[[#This Row],[rating]]*Table24[[#This Row],[rating_count]]</f>
        <v>14569.5</v>
      </c>
      <c r="N23" s="35">
        <f t="shared" si="2"/>
        <v>5800</v>
      </c>
      <c r="O23" s="35">
        <f t="shared" si="3"/>
        <v>5500</v>
      </c>
      <c r="P23" s="6" t="s">
        <v>3231</v>
      </c>
      <c r="Q23" s="6" t="s">
        <v>3232</v>
      </c>
      <c r="R23" s="6" t="s">
        <v>3233</v>
      </c>
      <c r="S23" s="6" t="s">
        <v>3234</v>
      </c>
      <c r="T23" s="6" t="s">
        <v>3235</v>
      </c>
      <c r="U23" s="6" t="s">
        <v>3236</v>
      </c>
      <c r="V23" s="6" t="s">
        <v>3237</v>
      </c>
      <c r="W23" s="6" t="s">
        <v>3238</v>
      </c>
    </row>
    <row r="24" spans="1:23" s="6" customFormat="1">
      <c r="A24" s="6" t="s">
        <v>3405</v>
      </c>
      <c r="B24" s="6" t="s">
        <v>3406</v>
      </c>
      <c r="C24" s="7" t="s">
        <v>11310</v>
      </c>
      <c r="D24" s="12">
        <v>1399</v>
      </c>
      <c r="E24" s="8">
        <v>5999</v>
      </c>
      <c r="F24" s="9">
        <v>0.77</v>
      </c>
      <c r="G24" s="27" t="str">
        <f>IF(Table24[discount_percentage]&gt;=0.5,"Yes","No")</f>
        <v>Yes</v>
      </c>
      <c r="H24" s="6">
        <v>3.3</v>
      </c>
      <c r="I24" s="10">
        <v>4415</v>
      </c>
      <c r="J24" s="10">
        <f t="shared" si="0"/>
        <v>26485585</v>
      </c>
      <c r="K24" s="37" t="str">
        <f>IF(Table24[rating_count]&lt;1000,"Yes", "No")</f>
        <v>No</v>
      </c>
      <c r="L24" s="11">
        <f t="shared" si="1"/>
        <v>14569.5</v>
      </c>
      <c r="M24" s="11">
        <f>Table24[[#This Row],[rating]]*Table24[[#This Row],[rating_count]]</f>
        <v>14569.5</v>
      </c>
      <c r="N24" s="35">
        <f t="shared" si="2"/>
        <v>5800</v>
      </c>
      <c r="O24" s="35">
        <f t="shared" si="3"/>
        <v>5500</v>
      </c>
      <c r="P24" s="6" t="s">
        <v>11662</v>
      </c>
      <c r="Q24" s="6" t="s">
        <v>3232</v>
      </c>
      <c r="R24" s="6" t="s">
        <v>3233</v>
      </c>
      <c r="S24" s="6" t="s">
        <v>3234</v>
      </c>
      <c r="T24" s="6" t="s">
        <v>3235</v>
      </c>
      <c r="U24" s="6" t="s">
        <v>3236</v>
      </c>
      <c r="V24" s="6" t="s">
        <v>3407</v>
      </c>
      <c r="W24" s="6" t="s">
        <v>3408</v>
      </c>
    </row>
    <row r="25" spans="1:23" s="6" customFormat="1">
      <c r="A25" s="6" t="s">
        <v>3485</v>
      </c>
      <c r="B25" s="6" t="s">
        <v>3486</v>
      </c>
      <c r="C25" s="7" t="s">
        <v>11310</v>
      </c>
      <c r="D25" s="12">
        <v>1299</v>
      </c>
      <c r="E25" s="8">
        <v>5999</v>
      </c>
      <c r="F25" s="9">
        <v>0.78</v>
      </c>
      <c r="G25" s="27" t="str">
        <f>IF(Table24[discount_percentage]&gt;=0.5,"Yes","No")</f>
        <v>Yes</v>
      </c>
      <c r="H25" s="6">
        <v>3.3</v>
      </c>
      <c r="I25" s="10">
        <v>4415</v>
      </c>
      <c r="J25" s="10">
        <f t="shared" si="0"/>
        <v>26485585</v>
      </c>
      <c r="K25" s="37" t="str">
        <f>IF(Table24[rating_count]&lt;1000,"Yes", "No")</f>
        <v>No</v>
      </c>
      <c r="L25" s="11">
        <f t="shared" si="1"/>
        <v>14569.5</v>
      </c>
      <c r="M25" s="11">
        <f>Table24[[#This Row],[rating]]*Table24[[#This Row],[rating_count]]</f>
        <v>14569.5</v>
      </c>
      <c r="N25" s="35">
        <f t="shared" si="2"/>
        <v>5800</v>
      </c>
      <c r="O25" s="35">
        <f t="shared" si="3"/>
        <v>5500</v>
      </c>
      <c r="P25" s="6" t="s">
        <v>3487</v>
      </c>
      <c r="Q25" s="6" t="s">
        <v>3232</v>
      </c>
      <c r="R25" s="6" t="s">
        <v>3233</v>
      </c>
      <c r="S25" s="6" t="s">
        <v>3234</v>
      </c>
      <c r="T25" s="6" t="s">
        <v>3235</v>
      </c>
      <c r="U25" s="6" t="s">
        <v>3236</v>
      </c>
      <c r="V25" s="6" t="s">
        <v>3488</v>
      </c>
      <c r="W25" s="6" t="s">
        <v>3489</v>
      </c>
    </row>
    <row r="26" spans="1:23" s="6" customFormat="1">
      <c r="A26" s="6" t="s">
        <v>5245</v>
      </c>
      <c r="B26" s="6" t="s">
        <v>5246</v>
      </c>
      <c r="C26" s="7" t="s">
        <v>12268</v>
      </c>
      <c r="D26" s="6">
        <v>199</v>
      </c>
      <c r="E26" s="8">
        <v>499</v>
      </c>
      <c r="F26" s="9">
        <v>0.6</v>
      </c>
      <c r="G26" s="27" t="str">
        <f>IF(Table24[discount_percentage]&gt;=0.5,"Yes","No")</f>
        <v>Yes</v>
      </c>
      <c r="H26" s="6">
        <v>3.3</v>
      </c>
      <c r="I26" s="10">
        <v>2804</v>
      </c>
      <c r="J26" s="10">
        <f t="shared" si="0"/>
        <v>1399196</v>
      </c>
      <c r="K26" s="37" t="str">
        <f>IF(Table24[rating_count]&lt;1000,"Yes", "No")</f>
        <v>No</v>
      </c>
      <c r="L26" s="11">
        <f t="shared" si="1"/>
        <v>9253.1999999999989</v>
      </c>
      <c r="M26" s="11">
        <f>Table24[[#This Row],[rating]]*Table24[[#This Row],[rating_count]]</f>
        <v>9253.1999999999989</v>
      </c>
      <c r="N26" s="35">
        <f t="shared" si="2"/>
        <v>400</v>
      </c>
      <c r="O26" s="35">
        <f t="shared" si="3"/>
        <v>0</v>
      </c>
      <c r="P26" s="6" t="s">
        <v>12035</v>
      </c>
      <c r="Q26" s="6" t="s">
        <v>5247</v>
      </c>
      <c r="R26" s="6" t="s">
        <v>5248</v>
      </c>
      <c r="S26" s="6" t="s">
        <v>5249</v>
      </c>
      <c r="T26" s="6" t="s">
        <v>5250</v>
      </c>
      <c r="U26" s="6" t="s">
        <v>5251</v>
      </c>
      <c r="V26" s="6" t="s">
        <v>5252</v>
      </c>
      <c r="W26" s="6" t="s">
        <v>5253</v>
      </c>
    </row>
    <row r="27" spans="1:23" s="6" customFormat="1">
      <c r="A27" s="6" t="s">
        <v>6020</v>
      </c>
      <c r="B27" s="6" t="s">
        <v>6021</v>
      </c>
      <c r="C27" s="7" t="s">
        <v>11351</v>
      </c>
      <c r="D27" s="6">
        <v>115</v>
      </c>
      <c r="E27" s="8">
        <v>999</v>
      </c>
      <c r="F27" s="9">
        <v>0.88</v>
      </c>
      <c r="G27" s="27" t="str">
        <f>IF(Table24[discount_percentage]&gt;=0.5,"Yes","No")</f>
        <v>Yes</v>
      </c>
      <c r="H27" s="6">
        <v>3.3</v>
      </c>
      <c r="I27" s="10">
        <v>5692</v>
      </c>
      <c r="J27" s="10">
        <f t="shared" si="0"/>
        <v>5686308</v>
      </c>
      <c r="K27" s="37" t="str">
        <f>IF(Table24[rating_count]&lt;1000,"Yes", "No")</f>
        <v>No</v>
      </c>
      <c r="L27" s="11">
        <f t="shared" si="1"/>
        <v>18783.599999999999</v>
      </c>
      <c r="M27" s="11">
        <f>Table24[[#This Row],[rating]]*Table24[[#This Row],[rating_count]]</f>
        <v>18783.599999999999</v>
      </c>
      <c r="N27" s="35">
        <f t="shared" si="2"/>
        <v>800</v>
      </c>
      <c r="O27" s="35">
        <f t="shared" si="3"/>
        <v>500</v>
      </c>
      <c r="P27" s="6" t="s">
        <v>6022</v>
      </c>
      <c r="Q27" s="6" t="s">
        <v>6023</v>
      </c>
      <c r="R27" s="6" t="s">
        <v>6024</v>
      </c>
      <c r="S27" s="6" t="s">
        <v>6025</v>
      </c>
      <c r="T27" s="6" t="s">
        <v>6026</v>
      </c>
      <c r="U27" s="6" t="s">
        <v>6027</v>
      </c>
      <c r="V27" s="6" t="s">
        <v>6028</v>
      </c>
      <c r="W27" s="6" t="s">
        <v>6029</v>
      </c>
    </row>
    <row r="28" spans="1:23" s="6" customFormat="1">
      <c r="A28" s="6" t="s">
        <v>7234</v>
      </c>
      <c r="B28" s="6" t="s">
        <v>7235</v>
      </c>
      <c r="C28" s="7" t="s">
        <v>11434</v>
      </c>
      <c r="D28" s="6">
        <v>249</v>
      </c>
      <c r="E28" s="8">
        <v>499</v>
      </c>
      <c r="F28" s="9">
        <v>0.5</v>
      </c>
      <c r="G28" s="27" t="str">
        <f>IF(Table24[discount_percentage]&gt;=0.5,"Yes","No")</f>
        <v>Yes</v>
      </c>
      <c r="H28" s="6">
        <v>3.3</v>
      </c>
      <c r="I28" s="10">
        <v>8427</v>
      </c>
      <c r="J28" s="10">
        <f t="shared" si="0"/>
        <v>4205073</v>
      </c>
      <c r="K28" s="37" t="str">
        <f>IF(Table24[rating_count]&lt;1000,"Yes", "No")</f>
        <v>No</v>
      </c>
      <c r="L28" s="11">
        <f t="shared" si="1"/>
        <v>27809.1</v>
      </c>
      <c r="M28" s="11">
        <f>Table24[[#This Row],[rating]]*Table24[[#This Row],[rating_count]]</f>
        <v>27809.1</v>
      </c>
      <c r="N28" s="35">
        <f t="shared" si="2"/>
        <v>400</v>
      </c>
      <c r="O28" s="35">
        <f t="shared" si="3"/>
        <v>0</v>
      </c>
      <c r="P28" s="6" t="s">
        <v>12568</v>
      </c>
      <c r="Q28" s="6" t="s">
        <v>7236</v>
      </c>
      <c r="R28" s="6" t="s">
        <v>7237</v>
      </c>
      <c r="S28" s="6" t="s">
        <v>12358</v>
      </c>
      <c r="T28" s="6" t="s">
        <v>7238</v>
      </c>
      <c r="U28" s="6" t="s">
        <v>7239</v>
      </c>
      <c r="V28" s="6" t="s">
        <v>7240</v>
      </c>
      <c r="W28" s="6" t="s">
        <v>7241</v>
      </c>
    </row>
    <row r="29" spans="1:23" s="6" customFormat="1">
      <c r="A29" s="6" t="s">
        <v>7996</v>
      </c>
      <c r="B29" s="6" t="s">
        <v>7997</v>
      </c>
      <c r="C29" s="7" t="s">
        <v>11458</v>
      </c>
      <c r="D29" s="6">
        <v>244</v>
      </c>
      <c r="E29" s="8">
        <v>499</v>
      </c>
      <c r="F29" s="9">
        <v>0.51</v>
      </c>
      <c r="G29" s="27" t="str">
        <f>IF(Table24[discount_percentage]&gt;=0.5,"Yes","No")</f>
        <v>Yes</v>
      </c>
      <c r="H29" s="6">
        <v>3.3</v>
      </c>
      <c r="I29" s="10">
        <v>478</v>
      </c>
      <c r="J29" s="10">
        <f t="shared" si="0"/>
        <v>238522</v>
      </c>
      <c r="K29" s="37" t="str">
        <f>IF(Table24[rating_count]&lt;1000,"Yes", "No")</f>
        <v>Yes</v>
      </c>
      <c r="L29" s="11">
        <f t="shared" si="1"/>
        <v>1577.3999999999999</v>
      </c>
      <c r="M29" s="11">
        <f>Table24[[#This Row],[rating]]*Table24[[#This Row],[rating_count]]</f>
        <v>1577.3999999999999</v>
      </c>
      <c r="N29" s="35">
        <f t="shared" si="2"/>
        <v>400</v>
      </c>
      <c r="O29" s="35">
        <f t="shared" si="3"/>
        <v>0</v>
      </c>
      <c r="P29" s="6" t="s">
        <v>7998</v>
      </c>
      <c r="Q29" s="6" t="s">
        <v>7999</v>
      </c>
      <c r="R29" s="6" t="s">
        <v>8000</v>
      </c>
      <c r="S29" s="6" t="s">
        <v>8001</v>
      </c>
      <c r="T29" s="6" t="s">
        <v>8002</v>
      </c>
      <c r="U29" s="6" t="s">
        <v>12068</v>
      </c>
      <c r="V29" s="6" t="s">
        <v>8003</v>
      </c>
      <c r="W29" s="6" t="s">
        <v>8004</v>
      </c>
    </row>
    <row r="30" spans="1:23" s="6" customFormat="1">
      <c r="A30" s="6" t="s">
        <v>8197</v>
      </c>
      <c r="B30" s="6" t="s">
        <v>8198</v>
      </c>
      <c r="C30" s="7" t="s">
        <v>11451</v>
      </c>
      <c r="D30" s="6">
        <v>199</v>
      </c>
      <c r="E30" s="8">
        <v>499</v>
      </c>
      <c r="F30" s="9">
        <v>0.6</v>
      </c>
      <c r="G30" s="27" t="str">
        <f>IF(Table24[discount_percentage]&gt;=0.5,"Yes","No")</f>
        <v>Yes</v>
      </c>
      <c r="H30" s="6">
        <v>3.3</v>
      </c>
      <c r="I30" s="10">
        <v>12</v>
      </c>
      <c r="J30" s="10">
        <f t="shared" si="0"/>
        <v>5988</v>
      </c>
      <c r="K30" s="37" t="str">
        <f>IF(Table24[rating_count]&lt;1000,"Yes", "No")</f>
        <v>Yes</v>
      </c>
      <c r="L30" s="11">
        <f t="shared" si="1"/>
        <v>39.599999999999994</v>
      </c>
      <c r="M30" s="11">
        <f>Table24[[#This Row],[rating]]*Table24[[#This Row],[rating_count]]</f>
        <v>39.599999999999994</v>
      </c>
      <c r="N30" s="35">
        <f t="shared" si="2"/>
        <v>400</v>
      </c>
      <c r="O30" s="35">
        <f t="shared" si="3"/>
        <v>0</v>
      </c>
      <c r="P30" s="6" t="s">
        <v>8199</v>
      </c>
      <c r="Q30" s="6" t="s">
        <v>8200</v>
      </c>
      <c r="R30" s="6" t="s">
        <v>8201</v>
      </c>
      <c r="S30" s="6" t="s">
        <v>8202</v>
      </c>
      <c r="T30" s="6" t="s">
        <v>8203</v>
      </c>
      <c r="U30" s="6" t="s">
        <v>8204</v>
      </c>
      <c r="V30" s="6" t="s">
        <v>8205</v>
      </c>
      <c r="W30" s="6" t="s">
        <v>8206</v>
      </c>
    </row>
    <row r="31" spans="1:23" s="6" customFormat="1">
      <c r="A31" s="6" t="s">
        <v>8947</v>
      </c>
      <c r="B31" s="6" t="s">
        <v>12814</v>
      </c>
      <c r="C31" s="7" t="s">
        <v>11428</v>
      </c>
      <c r="D31" s="12">
        <v>1529</v>
      </c>
      <c r="E31" s="8">
        <v>2999</v>
      </c>
      <c r="F31" s="9">
        <v>0.49</v>
      </c>
      <c r="G31" s="27" t="str">
        <f>IF(Table24[discount_percentage]&gt;=0.5,"Yes","No")</f>
        <v>No</v>
      </c>
      <c r="H31" s="6">
        <v>3.3</v>
      </c>
      <c r="I31" s="10">
        <v>29</v>
      </c>
      <c r="J31" s="10">
        <f t="shared" si="0"/>
        <v>86971</v>
      </c>
      <c r="K31" s="37" t="str">
        <f>IF(Table24[rating_count]&lt;1000,"Yes", "No")</f>
        <v>Yes</v>
      </c>
      <c r="L31" s="11">
        <f t="shared" si="1"/>
        <v>95.699999999999989</v>
      </c>
      <c r="M31" s="11">
        <f>Table24[[#This Row],[rating]]*Table24[[#This Row],[rating_count]]</f>
        <v>95.699999999999989</v>
      </c>
      <c r="N31" s="35">
        <f t="shared" si="2"/>
        <v>2800</v>
      </c>
      <c r="O31" s="35">
        <f t="shared" si="3"/>
        <v>2500</v>
      </c>
      <c r="P31" s="6" t="s">
        <v>12646</v>
      </c>
      <c r="Q31" s="6" t="s">
        <v>8948</v>
      </c>
      <c r="R31" s="6" t="s">
        <v>8949</v>
      </c>
      <c r="S31" s="6" t="s">
        <v>8950</v>
      </c>
      <c r="T31" s="6" t="s">
        <v>8951</v>
      </c>
      <c r="U31" s="6" t="s">
        <v>8952</v>
      </c>
      <c r="V31" s="6" t="s">
        <v>8953</v>
      </c>
      <c r="W31" s="6" t="s">
        <v>8954</v>
      </c>
    </row>
    <row r="32" spans="1:23" s="6" customFormat="1">
      <c r="A32" s="6" t="s">
        <v>10407</v>
      </c>
      <c r="B32" s="6" t="s">
        <v>10408</v>
      </c>
      <c r="C32" s="7" t="s">
        <v>11429</v>
      </c>
      <c r="D32" s="6">
        <v>778</v>
      </c>
      <c r="E32" s="8">
        <v>999</v>
      </c>
      <c r="F32" s="9">
        <v>0.22</v>
      </c>
      <c r="G32" s="27" t="str">
        <f>IF(Table24[discount_percentage]&gt;=0.5,"Yes","No")</f>
        <v>No</v>
      </c>
      <c r="H32" s="6">
        <v>3.3</v>
      </c>
      <c r="I32" s="10">
        <v>8</v>
      </c>
      <c r="J32" s="10">
        <f t="shared" si="0"/>
        <v>7992</v>
      </c>
      <c r="K32" s="37" t="str">
        <f>IF(Table24[rating_count]&lt;1000,"Yes", "No")</f>
        <v>Yes</v>
      </c>
      <c r="L32" s="11">
        <f t="shared" si="1"/>
        <v>26.4</v>
      </c>
      <c r="M32" s="11">
        <f>Table24[[#This Row],[rating]]*Table24[[#This Row],[rating_count]]</f>
        <v>26.4</v>
      </c>
      <c r="N32" s="35">
        <f t="shared" si="2"/>
        <v>800</v>
      </c>
      <c r="O32" s="35">
        <f t="shared" si="3"/>
        <v>500</v>
      </c>
      <c r="P32" s="6" t="s">
        <v>10409</v>
      </c>
      <c r="Q32" s="6" t="s">
        <v>10410</v>
      </c>
      <c r="R32" s="6" t="s">
        <v>10411</v>
      </c>
      <c r="S32" s="6" t="s">
        <v>10412</v>
      </c>
      <c r="T32" s="6" t="s">
        <v>10413</v>
      </c>
      <c r="U32" s="6" t="s">
        <v>10414</v>
      </c>
      <c r="V32" s="6" t="s">
        <v>10415</v>
      </c>
      <c r="W32" s="6" t="s">
        <v>10416</v>
      </c>
    </row>
    <row r="33" spans="1:23" s="6" customFormat="1">
      <c r="A33" s="6" t="s">
        <v>600</v>
      </c>
      <c r="B33" s="6" t="s">
        <v>601</v>
      </c>
      <c r="C33" s="7" t="s">
        <v>11294</v>
      </c>
      <c r="D33" s="12">
        <v>7299</v>
      </c>
      <c r="E33" s="8">
        <v>19125</v>
      </c>
      <c r="F33" s="9">
        <v>0.62</v>
      </c>
      <c r="G33" s="27" t="str">
        <f>IF(Table24[discount_percentage]&gt;=0.5,"Yes","No")</f>
        <v>Yes</v>
      </c>
      <c r="H33" s="6">
        <v>3.4</v>
      </c>
      <c r="I33" s="10">
        <v>902</v>
      </c>
      <c r="J33" s="10">
        <f t="shared" si="0"/>
        <v>17250750</v>
      </c>
      <c r="K33" s="37" t="str">
        <f>IF(Table24[rating_count]&lt;1000,"Yes", "No")</f>
        <v>Yes</v>
      </c>
      <c r="L33" s="11">
        <f t="shared" si="1"/>
        <v>3066.7999999999997</v>
      </c>
      <c r="M33" s="11">
        <f>Table24[[#This Row],[rating]]*Table24[[#This Row],[rating_count]]</f>
        <v>3066.7999999999997</v>
      </c>
      <c r="N33" s="35">
        <f t="shared" si="2"/>
        <v>19000</v>
      </c>
      <c r="O33" s="35">
        <f t="shared" si="3"/>
        <v>19000</v>
      </c>
      <c r="P33" s="6" t="s">
        <v>602</v>
      </c>
      <c r="Q33" s="6" t="s">
        <v>603</v>
      </c>
      <c r="R33" s="6" t="s">
        <v>604</v>
      </c>
      <c r="S33" s="6" t="s">
        <v>605</v>
      </c>
      <c r="T33" s="6" t="s">
        <v>606</v>
      </c>
      <c r="U33" s="6" t="s">
        <v>607</v>
      </c>
      <c r="V33" s="6" t="s">
        <v>608</v>
      </c>
      <c r="W33" s="6" t="s">
        <v>609</v>
      </c>
    </row>
    <row r="34" spans="1:23" s="6" customFormat="1">
      <c r="A34" s="6" t="s">
        <v>1104</v>
      </c>
      <c r="B34" s="6" t="s">
        <v>1105</v>
      </c>
      <c r="C34" s="7" t="s">
        <v>11292</v>
      </c>
      <c r="D34" s="6">
        <v>249</v>
      </c>
      <c r="E34" s="8">
        <v>399</v>
      </c>
      <c r="F34" s="9">
        <v>0.38</v>
      </c>
      <c r="G34" s="27" t="str">
        <f>IF(Table24[discount_percentage]&gt;=0.5,"Yes","No")</f>
        <v>No</v>
      </c>
      <c r="H34" s="6">
        <v>3.4</v>
      </c>
      <c r="I34" s="10">
        <v>4642</v>
      </c>
      <c r="J34" s="10">
        <f t="shared" si="0"/>
        <v>1852158</v>
      </c>
      <c r="K34" s="37" t="str">
        <f>IF(Table24[rating_count]&lt;1000,"Yes", "No")</f>
        <v>No</v>
      </c>
      <c r="L34" s="11">
        <f t="shared" si="1"/>
        <v>15782.8</v>
      </c>
      <c r="M34" s="11">
        <f>Table24[[#This Row],[rating]]*Table24[[#This Row],[rating_count]]</f>
        <v>15782.8</v>
      </c>
      <c r="N34" s="35">
        <f t="shared" si="2"/>
        <v>200</v>
      </c>
      <c r="O34" s="35">
        <f t="shared" si="3"/>
        <v>0</v>
      </c>
      <c r="P34" s="6" t="s">
        <v>1106</v>
      </c>
      <c r="Q34" s="6" t="s">
        <v>1107</v>
      </c>
      <c r="R34" s="6" t="s">
        <v>1108</v>
      </c>
      <c r="S34" s="6" t="s">
        <v>1109</v>
      </c>
      <c r="T34" s="6" t="s">
        <v>1110</v>
      </c>
      <c r="U34" s="6" t="s">
        <v>11978</v>
      </c>
      <c r="V34" s="6" t="s">
        <v>1111</v>
      </c>
      <c r="W34" s="6" t="s">
        <v>1112</v>
      </c>
    </row>
    <row r="35" spans="1:23" s="6" customFormat="1" ht="12" customHeight="1">
      <c r="A35" s="6" t="s">
        <v>1724</v>
      </c>
      <c r="B35" s="6" t="s">
        <v>1725</v>
      </c>
      <c r="C35" s="7" t="s">
        <v>11295</v>
      </c>
      <c r="D35" s="6">
        <v>399</v>
      </c>
      <c r="E35" s="8">
        <v>899</v>
      </c>
      <c r="F35" s="9">
        <v>0.56000000000000005</v>
      </c>
      <c r="G35" s="27" t="str">
        <f>IF(Table24[discount_percentage]&gt;=0.5,"Yes","No")</f>
        <v>Yes</v>
      </c>
      <c r="H35" s="6">
        <v>3.4</v>
      </c>
      <c r="I35" s="10">
        <v>431</v>
      </c>
      <c r="J35" s="10">
        <f t="shared" si="0"/>
        <v>387469</v>
      </c>
      <c r="K35" s="37" t="str">
        <f>IF(Table24[rating_count]&lt;1000,"Yes", "No")</f>
        <v>Yes</v>
      </c>
      <c r="L35" s="11">
        <f t="shared" si="1"/>
        <v>1465.3999999999999</v>
      </c>
      <c r="M35" s="11">
        <f>Table24[[#This Row],[rating]]*Table24[[#This Row],[rating_count]]</f>
        <v>1465.3999999999999</v>
      </c>
      <c r="N35" s="35">
        <f t="shared" si="2"/>
        <v>800</v>
      </c>
      <c r="O35" s="35">
        <f t="shared" si="3"/>
        <v>500</v>
      </c>
      <c r="P35" s="6" t="s">
        <v>1726</v>
      </c>
      <c r="Q35" s="6" t="s">
        <v>12159</v>
      </c>
      <c r="R35" s="6" t="s">
        <v>1727</v>
      </c>
      <c r="S35" s="6" t="s">
        <v>1728</v>
      </c>
      <c r="T35" s="6" t="s">
        <v>1729</v>
      </c>
      <c r="U35" s="6" t="s">
        <v>1730</v>
      </c>
      <c r="V35" s="6" t="s">
        <v>1731</v>
      </c>
      <c r="W35" s="6" t="s">
        <v>1732</v>
      </c>
    </row>
    <row r="36" spans="1:23" s="6" customFormat="1">
      <c r="A36" s="6" t="s">
        <v>5024</v>
      </c>
      <c r="B36" s="6" t="s">
        <v>5025</v>
      </c>
      <c r="C36" s="7" t="s">
        <v>11375</v>
      </c>
      <c r="D36" s="6">
        <v>179</v>
      </c>
      <c r="E36" s="8">
        <v>499</v>
      </c>
      <c r="F36" s="9">
        <v>0.64</v>
      </c>
      <c r="G36" s="27" t="str">
        <f>IF(Table24[discount_percentage]&gt;=0.5,"Yes","No")</f>
        <v>Yes</v>
      </c>
      <c r="H36" s="6">
        <v>3.4</v>
      </c>
      <c r="I36" s="10">
        <v>9385</v>
      </c>
      <c r="J36" s="10">
        <f t="shared" si="0"/>
        <v>4683115</v>
      </c>
      <c r="K36" s="37" t="str">
        <f>IF(Table24[rating_count]&lt;1000,"Yes", "No")</f>
        <v>No</v>
      </c>
      <c r="L36" s="11">
        <f t="shared" si="1"/>
        <v>31909</v>
      </c>
      <c r="M36" s="11">
        <f>Table24[[#This Row],[rating]]*Table24[[#This Row],[rating_count]]</f>
        <v>31909</v>
      </c>
      <c r="N36" s="35">
        <f t="shared" si="2"/>
        <v>400</v>
      </c>
      <c r="O36" s="35">
        <f t="shared" si="3"/>
        <v>0</v>
      </c>
      <c r="P36" s="6" t="s">
        <v>5026</v>
      </c>
      <c r="Q36" s="6" t="s">
        <v>5027</v>
      </c>
      <c r="R36" s="6" t="s">
        <v>5028</v>
      </c>
      <c r="S36" s="6" t="s">
        <v>5029</v>
      </c>
      <c r="T36" s="6" t="s">
        <v>11676</v>
      </c>
      <c r="U36" s="6" t="s">
        <v>5030</v>
      </c>
      <c r="V36" s="6" t="s">
        <v>5031</v>
      </c>
      <c r="W36" s="6" t="s">
        <v>5032</v>
      </c>
    </row>
    <row r="37" spans="1:23" s="6" customFormat="1">
      <c r="A37" s="6" t="s">
        <v>5038</v>
      </c>
      <c r="B37" s="6" t="s">
        <v>11935</v>
      </c>
      <c r="C37" s="7" t="s">
        <v>11314</v>
      </c>
      <c r="D37" s="6">
        <v>399</v>
      </c>
      <c r="E37" s="8">
        <v>699</v>
      </c>
      <c r="F37" s="9">
        <v>0.43</v>
      </c>
      <c r="G37" s="27" t="str">
        <f>IF(Table24[discount_percentage]&gt;=0.5,"Yes","No")</f>
        <v>No</v>
      </c>
      <c r="H37" s="6">
        <v>3.4</v>
      </c>
      <c r="I37" s="10">
        <v>3454</v>
      </c>
      <c r="J37" s="10">
        <f t="shared" si="0"/>
        <v>2414346</v>
      </c>
      <c r="K37" s="37" t="str">
        <f>IF(Table24[rating_count]&lt;1000,"Yes", "No")</f>
        <v>No</v>
      </c>
      <c r="L37" s="11">
        <f t="shared" si="1"/>
        <v>11743.6</v>
      </c>
      <c r="M37" s="11">
        <f>Table24[[#This Row],[rating]]*Table24[[#This Row],[rating_count]]</f>
        <v>11743.6</v>
      </c>
      <c r="N37" s="35">
        <f t="shared" si="2"/>
        <v>600</v>
      </c>
      <c r="O37" s="35">
        <f t="shared" si="3"/>
        <v>500</v>
      </c>
      <c r="P37" s="6" t="s">
        <v>11936</v>
      </c>
      <c r="Q37" s="6" t="s">
        <v>5039</v>
      </c>
      <c r="R37" s="6" t="s">
        <v>5040</v>
      </c>
      <c r="S37" s="6" t="s">
        <v>5041</v>
      </c>
      <c r="T37" s="6" t="s">
        <v>5042</v>
      </c>
      <c r="U37" s="6" t="s">
        <v>11937</v>
      </c>
      <c r="V37" s="6" t="s">
        <v>5043</v>
      </c>
      <c r="W37" s="6" t="s">
        <v>5044</v>
      </c>
    </row>
    <row r="38" spans="1:23" s="6" customFormat="1">
      <c r="A38" s="6" t="s">
        <v>6400</v>
      </c>
      <c r="B38" s="6" t="s">
        <v>6401</v>
      </c>
      <c r="C38" s="7" t="s">
        <v>11409</v>
      </c>
      <c r="D38" s="12">
        <v>3498</v>
      </c>
      <c r="E38" s="8">
        <v>3875</v>
      </c>
      <c r="F38" s="9">
        <v>0.1</v>
      </c>
      <c r="G38" s="27" t="str">
        <f>IF(Table24[discount_percentage]&gt;=0.5,"Yes","No")</f>
        <v>No</v>
      </c>
      <c r="H38" s="6">
        <v>3.4</v>
      </c>
      <c r="I38" s="10">
        <v>12185</v>
      </c>
      <c r="J38" s="10">
        <f t="shared" si="0"/>
        <v>47216875</v>
      </c>
      <c r="K38" s="37" t="str">
        <f>IF(Table24[rating_count]&lt;1000,"Yes", "No")</f>
        <v>No</v>
      </c>
      <c r="L38" s="11">
        <f t="shared" si="1"/>
        <v>41429</v>
      </c>
      <c r="M38" s="11">
        <f>Table24[[#This Row],[rating]]*Table24[[#This Row],[rating_count]]</f>
        <v>41429</v>
      </c>
      <c r="N38" s="35">
        <f t="shared" si="2"/>
        <v>3800</v>
      </c>
      <c r="O38" s="35">
        <f t="shared" si="3"/>
        <v>3500</v>
      </c>
      <c r="P38" s="6" t="s">
        <v>12317</v>
      </c>
      <c r="Q38" s="6" t="s">
        <v>6402</v>
      </c>
      <c r="R38" s="6" t="s">
        <v>6403</v>
      </c>
      <c r="S38" s="6" t="s">
        <v>6404</v>
      </c>
      <c r="T38" s="6" t="s">
        <v>6405</v>
      </c>
      <c r="U38" s="6" t="s">
        <v>6406</v>
      </c>
      <c r="V38" s="6" t="s">
        <v>6407</v>
      </c>
      <c r="W38" s="6" t="s">
        <v>6408</v>
      </c>
    </row>
    <row r="39" spans="1:23" s="6" customFormat="1">
      <c r="A39" s="6" t="s">
        <v>9068</v>
      </c>
      <c r="B39" s="6" t="s">
        <v>9069</v>
      </c>
      <c r="C39" s="7" t="s">
        <v>11437</v>
      </c>
      <c r="D39" s="6">
        <v>999</v>
      </c>
      <c r="E39" s="8">
        <v>2600</v>
      </c>
      <c r="F39" s="9">
        <v>0.62</v>
      </c>
      <c r="G39" s="27" t="str">
        <f>IF(Table24[discount_percentage]&gt;=0.5,"Yes","No")</f>
        <v>Yes</v>
      </c>
      <c r="H39" s="6">
        <v>3.4</v>
      </c>
      <c r="I39" s="10">
        <v>252</v>
      </c>
      <c r="J39" s="10">
        <f t="shared" si="0"/>
        <v>655200</v>
      </c>
      <c r="K39" s="37" t="str">
        <f>IF(Table24[rating_count]&lt;1000,"Yes", "No")</f>
        <v>Yes</v>
      </c>
      <c r="L39" s="11">
        <f t="shared" si="1"/>
        <v>856.8</v>
      </c>
      <c r="M39" s="11">
        <f>Table24[[#This Row],[rating]]*Table24[[#This Row],[rating_count]]</f>
        <v>856.8</v>
      </c>
      <c r="N39" s="35">
        <f t="shared" si="2"/>
        <v>2600</v>
      </c>
      <c r="O39" s="35">
        <f t="shared" si="3"/>
        <v>2500</v>
      </c>
      <c r="P39" s="6" t="s">
        <v>9070</v>
      </c>
      <c r="Q39" s="6" t="s">
        <v>12429</v>
      </c>
      <c r="R39" s="6" t="s">
        <v>9071</v>
      </c>
      <c r="S39" s="6" t="s">
        <v>9072</v>
      </c>
      <c r="T39" s="6" t="s">
        <v>9073</v>
      </c>
      <c r="U39" s="6" t="s">
        <v>9074</v>
      </c>
      <c r="V39" s="6" t="s">
        <v>9075</v>
      </c>
      <c r="W39" s="6" t="s">
        <v>9076</v>
      </c>
    </row>
    <row r="40" spans="1:23" s="6" customFormat="1">
      <c r="A40" s="6" t="s">
        <v>9643</v>
      </c>
      <c r="B40" s="6" t="s">
        <v>9644</v>
      </c>
      <c r="C40" s="7" t="s">
        <v>11429</v>
      </c>
      <c r="D40" s="6">
        <v>899</v>
      </c>
      <c r="E40" s="8">
        <v>1599</v>
      </c>
      <c r="F40" s="9">
        <v>0.44</v>
      </c>
      <c r="G40" s="27" t="str">
        <f>IF(Table24[discount_percentage]&gt;=0.5,"Yes","No")</f>
        <v>No</v>
      </c>
      <c r="H40" s="6">
        <v>3.4</v>
      </c>
      <c r="I40" s="10">
        <v>15</v>
      </c>
      <c r="J40" s="10">
        <f t="shared" si="0"/>
        <v>23985</v>
      </c>
      <c r="K40" s="37" t="str">
        <f>IF(Table24[rating_count]&lt;1000,"Yes", "No")</f>
        <v>Yes</v>
      </c>
      <c r="L40" s="11">
        <f t="shared" si="1"/>
        <v>51</v>
      </c>
      <c r="M40" s="11">
        <f>Table24[[#This Row],[rating]]*Table24[[#This Row],[rating_count]]</f>
        <v>51</v>
      </c>
      <c r="N40" s="35">
        <f t="shared" si="2"/>
        <v>1400</v>
      </c>
      <c r="O40" s="35">
        <f t="shared" si="3"/>
        <v>1500</v>
      </c>
      <c r="P40" s="6" t="s">
        <v>9645</v>
      </c>
      <c r="Q40" s="6" t="s">
        <v>12451</v>
      </c>
      <c r="R40" s="6" t="s">
        <v>9646</v>
      </c>
      <c r="S40" s="6" t="s">
        <v>9647</v>
      </c>
      <c r="T40" s="6" t="s">
        <v>9648</v>
      </c>
      <c r="U40" s="6" t="s">
        <v>9649</v>
      </c>
      <c r="V40" s="6" t="s">
        <v>9650</v>
      </c>
      <c r="W40" s="6" t="s">
        <v>9651</v>
      </c>
    </row>
    <row r="41" spans="1:23" s="6" customFormat="1">
      <c r="A41" s="6" t="s">
        <v>10146</v>
      </c>
      <c r="B41" s="6" t="s">
        <v>10147</v>
      </c>
      <c r="C41" s="7" t="s">
        <v>11436</v>
      </c>
      <c r="D41" s="12">
        <v>2033</v>
      </c>
      <c r="E41" s="8">
        <v>4295</v>
      </c>
      <c r="F41" s="9">
        <v>0.53</v>
      </c>
      <c r="G41" s="27" t="str">
        <f>IF(Table24[discount_percentage]&gt;=0.5,"Yes","No")</f>
        <v>Yes</v>
      </c>
      <c r="H41" s="6">
        <v>3.4</v>
      </c>
      <c r="I41" s="10">
        <v>422</v>
      </c>
      <c r="J41" s="10">
        <f t="shared" si="0"/>
        <v>1812490</v>
      </c>
      <c r="K41" s="37" t="str">
        <f>IF(Table24[rating_count]&lt;1000,"Yes", "No")</f>
        <v>Yes</v>
      </c>
      <c r="L41" s="11">
        <f t="shared" si="1"/>
        <v>1434.8</v>
      </c>
      <c r="M41" s="11">
        <f>Table24[[#This Row],[rating]]*Table24[[#This Row],[rating_count]]</f>
        <v>1434.8</v>
      </c>
      <c r="N41" s="35">
        <f t="shared" si="2"/>
        <v>4200</v>
      </c>
      <c r="O41" s="35">
        <f t="shared" si="3"/>
        <v>4000</v>
      </c>
      <c r="P41" s="6" t="s">
        <v>10148</v>
      </c>
      <c r="Q41" s="6" t="s">
        <v>10149</v>
      </c>
      <c r="R41" s="6" t="s">
        <v>10150</v>
      </c>
      <c r="S41" s="6" t="s">
        <v>10151</v>
      </c>
      <c r="T41" s="6" t="s">
        <v>10152</v>
      </c>
      <c r="U41" s="6" t="s">
        <v>10153</v>
      </c>
      <c r="V41" s="6" t="s">
        <v>10154</v>
      </c>
      <c r="W41" s="6" t="s">
        <v>10155</v>
      </c>
    </row>
    <row r="42" spans="1:23" s="6" customFormat="1">
      <c r="A42" s="6" t="s">
        <v>10323</v>
      </c>
      <c r="B42" s="6" t="s">
        <v>12816</v>
      </c>
      <c r="C42" s="7" t="s">
        <v>11439</v>
      </c>
      <c r="D42" s="6">
        <v>479</v>
      </c>
      <c r="E42" s="8">
        <v>1999</v>
      </c>
      <c r="F42" s="9">
        <v>0.76</v>
      </c>
      <c r="G42" s="27" t="str">
        <f>IF(Table24[discount_percentage]&gt;=0.5,"Yes","No")</f>
        <v>Yes</v>
      </c>
      <c r="H42" s="6">
        <v>3.4</v>
      </c>
      <c r="I42" s="10">
        <v>1066</v>
      </c>
      <c r="J42" s="10">
        <f t="shared" si="0"/>
        <v>2130934</v>
      </c>
      <c r="K42" s="37" t="str">
        <f>IF(Table24[rating_count]&lt;1000,"Yes", "No")</f>
        <v>No</v>
      </c>
      <c r="L42" s="11">
        <f t="shared" si="1"/>
        <v>3624.4</v>
      </c>
      <c r="M42" s="11">
        <f>Table24[[#This Row],[rating]]*Table24[[#This Row],[rating_count]]</f>
        <v>3624.4</v>
      </c>
      <c r="N42" s="35">
        <f t="shared" si="2"/>
        <v>1800</v>
      </c>
      <c r="O42" s="35">
        <f t="shared" si="3"/>
        <v>1500</v>
      </c>
      <c r="P42" s="6" t="s">
        <v>10324</v>
      </c>
      <c r="Q42" s="6" t="s">
        <v>10325</v>
      </c>
      <c r="R42" s="6" t="s">
        <v>10326</v>
      </c>
      <c r="S42" s="6" t="s">
        <v>10327</v>
      </c>
      <c r="T42" s="6" t="s">
        <v>10328</v>
      </c>
      <c r="U42" s="6" t="s">
        <v>10329</v>
      </c>
      <c r="V42" s="6" t="s">
        <v>10330</v>
      </c>
      <c r="W42" s="6" t="s">
        <v>10331</v>
      </c>
    </row>
    <row r="43" spans="1:23" s="6" customFormat="1">
      <c r="A43" s="6" t="s">
        <v>847</v>
      </c>
      <c r="B43" s="6" t="s">
        <v>12723</v>
      </c>
      <c r="C43" s="7" t="s">
        <v>11291</v>
      </c>
      <c r="D43" s="6">
        <v>347</v>
      </c>
      <c r="E43" s="8">
        <v>999</v>
      </c>
      <c r="F43" s="9">
        <v>0.65</v>
      </c>
      <c r="G43" s="27" t="str">
        <f>IF(Table24[discount_percentage]&gt;=0.5,"Yes","No")</f>
        <v>Yes</v>
      </c>
      <c r="H43" s="6">
        <v>3.5</v>
      </c>
      <c r="I43" s="10">
        <v>1121</v>
      </c>
      <c r="J43" s="10">
        <f t="shared" si="0"/>
        <v>1119879</v>
      </c>
      <c r="K43" s="37" t="str">
        <f>IF(Table24[rating_count]&lt;1000,"Yes", "No")</f>
        <v>No</v>
      </c>
      <c r="L43" s="11">
        <f t="shared" si="1"/>
        <v>3923.5</v>
      </c>
      <c r="M43" s="11">
        <f>Table24[[#This Row],[rating]]*Table24[[#This Row],[rating_count]]</f>
        <v>3923.5</v>
      </c>
      <c r="N43" s="35">
        <f t="shared" si="2"/>
        <v>800</v>
      </c>
      <c r="O43" s="35">
        <f t="shared" si="3"/>
        <v>500</v>
      </c>
      <c r="P43" s="6" t="s">
        <v>848</v>
      </c>
      <c r="Q43" s="6" t="s">
        <v>849</v>
      </c>
      <c r="R43" s="6" t="s">
        <v>850</v>
      </c>
      <c r="S43" s="6" t="s">
        <v>851</v>
      </c>
      <c r="T43" s="6" t="s">
        <v>852</v>
      </c>
      <c r="U43" s="6" t="s">
        <v>853</v>
      </c>
      <c r="V43" s="6" t="s">
        <v>854</v>
      </c>
      <c r="W43" s="6" t="s">
        <v>855</v>
      </c>
    </row>
    <row r="44" spans="1:23" s="6" customFormat="1">
      <c r="A44" s="6" t="s">
        <v>1514</v>
      </c>
      <c r="B44" s="6" t="s">
        <v>1515</v>
      </c>
      <c r="C44" s="7" t="s">
        <v>11295</v>
      </c>
      <c r="D44" s="6">
        <v>235</v>
      </c>
      <c r="E44" s="8">
        <v>599</v>
      </c>
      <c r="F44" s="9">
        <v>0.61</v>
      </c>
      <c r="G44" s="27" t="str">
        <f>IF(Table24[discount_percentage]&gt;=0.5,"Yes","No")</f>
        <v>Yes</v>
      </c>
      <c r="H44" s="6">
        <v>3.5</v>
      </c>
      <c r="I44" s="10">
        <v>197</v>
      </c>
      <c r="J44" s="10">
        <f t="shared" si="0"/>
        <v>118003</v>
      </c>
      <c r="K44" s="37" t="str">
        <f>IF(Table24[rating_count]&lt;1000,"Yes", "No")</f>
        <v>Yes</v>
      </c>
      <c r="L44" s="11">
        <f t="shared" si="1"/>
        <v>689.5</v>
      </c>
      <c r="M44" s="11">
        <f>Table24[[#This Row],[rating]]*Table24[[#This Row],[rating_count]]</f>
        <v>689.5</v>
      </c>
      <c r="N44" s="35">
        <f t="shared" si="2"/>
        <v>400</v>
      </c>
      <c r="O44" s="35">
        <f t="shared" si="3"/>
        <v>500</v>
      </c>
      <c r="P44" s="6" t="s">
        <v>1516</v>
      </c>
      <c r="Q44" s="6" t="s">
        <v>1517</v>
      </c>
      <c r="R44" s="6" t="s">
        <v>1518</v>
      </c>
      <c r="S44" s="6" t="s">
        <v>1519</v>
      </c>
      <c r="T44" s="6" t="s">
        <v>1520</v>
      </c>
      <c r="U44" s="6" t="s">
        <v>1521</v>
      </c>
      <c r="V44" s="6" t="s">
        <v>1522</v>
      </c>
      <c r="W44" s="6" t="s">
        <v>1523</v>
      </c>
    </row>
    <row r="45" spans="1:23" s="6" customFormat="1">
      <c r="A45" s="6" t="s">
        <v>1703</v>
      </c>
      <c r="B45" s="6" t="s">
        <v>1704</v>
      </c>
      <c r="C45" s="7" t="s">
        <v>11295</v>
      </c>
      <c r="D45" s="6">
        <v>299</v>
      </c>
      <c r="E45" s="8">
        <v>1199</v>
      </c>
      <c r="F45" s="9">
        <v>0.75</v>
      </c>
      <c r="G45" s="27" t="str">
        <f>IF(Table24[discount_percentage]&gt;=0.5,"Yes","No")</f>
        <v>Yes</v>
      </c>
      <c r="H45" s="6">
        <v>3.5</v>
      </c>
      <c r="I45" s="10">
        <v>466</v>
      </c>
      <c r="J45" s="10">
        <f t="shared" si="0"/>
        <v>558734</v>
      </c>
      <c r="K45" s="37" t="str">
        <f>IF(Table24[rating_count]&lt;1000,"Yes", "No")</f>
        <v>Yes</v>
      </c>
      <c r="L45" s="11">
        <f t="shared" si="1"/>
        <v>1631</v>
      </c>
      <c r="M45" s="11">
        <f>Table24[[#This Row],[rating]]*Table24[[#This Row],[rating_count]]</f>
        <v>1631</v>
      </c>
      <c r="N45" s="35">
        <f t="shared" si="2"/>
        <v>1000</v>
      </c>
      <c r="O45" s="35">
        <f t="shared" si="3"/>
        <v>1000</v>
      </c>
      <c r="P45" s="6" t="s">
        <v>1705</v>
      </c>
      <c r="Q45" s="6" t="s">
        <v>1706</v>
      </c>
      <c r="R45" s="6" t="s">
        <v>1707</v>
      </c>
      <c r="S45" s="6" t="s">
        <v>1708</v>
      </c>
      <c r="T45" s="6" t="s">
        <v>1709</v>
      </c>
      <c r="U45" s="6" t="s">
        <v>1710</v>
      </c>
      <c r="V45" s="6" t="s">
        <v>1711</v>
      </c>
      <c r="W45" s="6" t="s">
        <v>1712</v>
      </c>
    </row>
    <row r="46" spans="1:23" s="6" customFormat="1">
      <c r="A46" s="6" t="s">
        <v>2051</v>
      </c>
      <c r="B46" s="6" t="s">
        <v>2052</v>
      </c>
      <c r="C46" s="7" t="s">
        <v>11295</v>
      </c>
      <c r="D46" s="6">
        <v>215</v>
      </c>
      <c r="E46" s="8">
        <v>499</v>
      </c>
      <c r="F46" s="9">
        <v>0.56999999999999995</v>
      </c>
      <c r="G46" s="27" t="str">
        <f>IF(Table24[discount_percentage]&gt;=0.5,"Yes","No")</f>
        <v>Yes</v>
      </c>
      <c r="H46" s="6">
        <v>3.5</v>
      </c>
      <c r="I46" s="10">
        <v>121</v>
      </c>
      <c r="J46" s="10">
        <f t="shared" si="0"/>
        <v>60379</v>
      </c>
      <c r="K46" s="37" t="str">
        <f>IF(Table24[rating_count]&lt;1000,"Yes", "No")</f>
        <v>Yes</v>
      </c>
      <c r="L46" s="11">
        <f t="shared" si="1"/>
        <v>423.5</v>
      </c>
      <c r="M46" s="11">
        <f>Table24[[#This Row],[rating]]*Table24[[#This Row],[rating_count]]</f>
        <v>423.5</v>
      </c>
      <c r="N46" s="35">
        <f t="shared" si="2"/>
        <v>400</v>
      </c>
      <c r="O46" s="35">
        <f t="shared" si="3"/>
        <v>0</v>
      </c>
      <c r="P46" s="6" t="s">
        <v>2053</v>
      </c>
      <c r="Q46" s="6" t="s">
        <v>2054</v>
      </c>
      <c r="R46" s="6" t="s">
        <v>2055</v>
      </c>
      <c r="S46" s="6" t="s">
        <v>2056</v>
      </c>
      <c r="T46" s="6" t="s">
        <v>2057</v>
      </c>
      <c r="U46" s="6" t="s">
        <v>2058</v>
      </c>
      <c r="V46" s="6" t="s">
        <v>2059</v>
      </c>
      <c r="W46" s="6" t="s">
        <v>2060</v>
      </c>
    </row>
    <row r="47" spans="1:23" s="6" customFormat="1">
      <c r="A47" s="6" t="s">
        <v>2271</v>
      </c>
      <c r="B47" s="6" t="s">
        <v>2272</v>
      </c>
      <c r="C47" s="7" t="s">
        <v>11309</v>
      </c>
      <c r="D47" s="12">
        <v>2699</v>
      </c>
      <c r="E47" s="8">
        <v>3500</v>
      </c>
      <c r="F47" s="9">
        <v>0.23</v>
      </c>
      <c r="G47" s="27" t="str">
        <f>IF(Table24[discount_percentage]&gt;=0.5,"Yes","No")</f>
        <v>No</v>
      </c>
      <c r="H47" s="6">
        <v>3.5</v>
      </c>
      <c r="I47" s="10">
        <v>621</v>
      </c>
      <c r="J47" s="10">
        <f t="shared" si="0"/>
        <v>2173500</v>
      </c>
      <c r="K47" s="37" t="str">
        <f>IF(Table24[rating_count]&lt;1000,"Yes", "No")</f>
        <v>Yes</v>
      </c>
      <c r="L47" s="11">
        <f t="shared" si="1"/>
        <v>2173.5</v>
      </c>
      <c r="M47" s="11">
        <f>Table24[[#This Row],[rating]]*Table24[[#This Row],[rating_count]]</f>
        <v>2173.5</v>
      </c>
      <c r="N47" s="35">
        <f t="shared" si="2"/>
        <v>3400</v>
      </c>
      <c r="O47" s="35">
        <f t="shared" si="3"/>
        <v>3500</v>
      </c>
      <c r="P47" s="6" t="s">
        <v>2273</v>
      </c>
      <c r="Q47" s="6" t="s">
        <v>2274</v>
      </c>
      <c r="R47" s="6" t="s">
        <v>2275</v>
      </c>
      <c r="S47" s="6" t="s">
        <v>2276</v>
      </c>
      <c r="T47" s="6" t="s">
        <v>2277</v>
      </c>
      <c r="U47" s="6" t="s">
        <v>2278</v>
      </c>
      <c r="V47" s="6" t="s">
        <v>2279</v>
      </c>
      <c r="W47" s="6" t="s">
        <v>2280</v>
      </c>
    </row>
    <row r="48" spans="1:23" s="6" customFormat="1">
      <c r="A48" s="6" t="s">
        <v>2973</v>
      </c>
      <c r="B48" s="6" t="s">
        <v>12779</v>
      </c>
      <c r="C48" s="7" t="s">
        <v>11314</v>
      </c>
      <c r="D48" s="6">
        <v>599</v>
      </c>
      <c r="E48" s="8">
        <v>1800</v>
      </c>
      <c r="F48" s="9">
        <v>0.67</v>
      </c>
      <c r="G48" s="27" t="str">
        <f>IF(Table24[discount_percentage]&gt;=0.5,"Yes","No")</f>
        <v>Yes</v>
      </c>
      <c r="H48" s="6">
        <v>3.5</v>
      </c>
      <c r="I48" s="10">
        <v>83996</v>
      </c>
      <c r="J48" s="10">
        <f t="shared" si="0"/>
        <v>151192800</v>
      </c>
      <c r="K48" s="37" t="str">
        <f>IF(Table24[rating_count]&lt;1000,"Yes", "No")</f>
        <v>No</v>
      </c>
      <c r="L48" s="11">
        <f t="shared" si="1"/>
        <v>293986</v>
      </c>
      <c r="M48" s="11">
        <f>Table24[[#This Row],[rating]]*Table24[[#This Row],[rating_count]]</f>
        <v>293986</v>
      </c>
      <c r="N48" s="35">
        <f t="shared" si="2"/>
        <v>1800</v>
      </c>
      <c r="O48" s="35">
        <f t="shared" si="3"/>
        <v>1500</v>
      </c>
      <c r="P48" s="6" t="s">
        <v>12620</v>
      </c>
      <c r="Q48" s="6" t="s">
        <v>2974</v>
      </c>
      <c r="R48" s="6" t="s">
        <v>2975</v>
      </c>
      <c r="S48" s="6" t="s">
        <v>2976</v>
      </c>
      <c r="T48" s="6" t="s">
        <v>2977</v>
      </c>
      <c r="U48" s="6" t="s">
        <v>2978</v>
      </c>
      <c r="V48" s="6" t="s">
        <v>2979</v>
      </c>
      <c r="W48" s="6" t="s">
        <v>2980</v>
      </c>
    </row>
    <row r="49" spans="1:23" s="6" customFormat="1">
      <c r="A49" s="6" t="s">
        <v>3364</v>
      </c>
      <c r="B49" s="6" t="s">
        <v>3365</v>
      </c>
      <c r="C49" s="7" t="s">
        <v>11310</v>
      </c>
      <c r="D49" s="12">
        <v>4499</v>
      </c>
      <c r="E49" s="8">
        <v>7999</v>
      </c>
      <c r="F49" s="9">
        <v>0.44</v>
      </c>
      <c r="G49" s="27" t="str">
        <f>IF(Table24[discount_percentage]&gt;=0.5,"Yes","No")</f>
        <v>No</v>
      </c>
      <c r="H49" s="6">
        <v>3.5</v>
      </c>
      <c r="I49" s="10">
        <v>37</v>
      </c>
      <c r="J49" s="10">
        <f t="shared" si="0"/>
        <v>295963</v>
      </c>
      <c r="K49" s="37" t="str">
        <f>IF(Table24[rating_count]&lt;1000,"Yes", "No")</f>
        <v>Yes</v>
      </c>
      <c r="L49" s="11">
        <f t="shared" si="1"/>
        <v>129.5</v>
      </c>
      <c r="M49" s="11">
        <f>Table24[[#This Row],[rating]]*Table24[[#This Row],[rating_count]]</f>
        <v>129.5</v>
      </c>
      <c r="N49" s="35">
        <f t="shared" si="2"/>
        <v>7800</v>
      </c>
      <c r="O49" s="35">
        <f t="shared" si="3"/>
        <v>7500</v>
      </c>
      <c r="P49" s="6" t="s">
        <v>3366</v>
      </c>
      <c r="Q49" s="6" t="s">
        <v>3367</v>
      </c>
      <c r="R49" s="6" t="s">
        <v>3368</v>
      </c>
      <c r="S49" s="6" t="s">
        <v>3369</v>
      </c>
      <c r="T49" s="6" t="s">
        <v>3370</v>
      </c>
      <c r="U49" s="6" t="s">
        <v>3371</v>
      </c>
      <c r="V49" s="6" t="s">
        <v>3372</v>
      </c>
      <c r="W49" s="6" t="s">
        <v>3373</v>
      </c>
    </row>
    <row r="50" spans="1:23" s="6" customFormat="1">
      <c r="A50" s="6" t="s">
        <v>3711</v>
      </c>
      <c r="B50" s="6" t="s">
        <v>3712</v>
      </c>
      <c r="C50" s="7" t="s">
        <v>12190</v>
      </c>
      <c r="D50" s="12">
        <v>3799</v>
      </c>
      <c r="E50" s="8">
        <v>5299</v>
      </c>
      <c r="F50" s="9">
        <v>0.28000000000000003</v>
      </c>
      <c r="G50" s="27" t="str">
        <f>IF(Table24[discount_percentage]&gt;=0.5,"Yes","No")</f>
        <v>No</v>
      </c>
      <c r="H50" s="6">
        <v>3.5</v>
      </c>
      <c r="I50" s="10">
        <v>1641</v>
      </c>
      <c r="J50" s="10">
        <f t="shared" si="0"/>
        <v>8695659</v>
      </c>
      <c r="K50" s="37" t="str">
        <f>IF(Table24[rating_count]&lt;1000,"Yes", "No")</f>
        <v>No</v>
      </c>
      <c r="L50" s="11">
        <f t="shared" si="1"/>
        <v>5743.5</v>
      </c>
      <c r="M50" s="11">
        <f>Table24[[#This Row],[rating]]*Table24[[#This Row],[rating_count]]</f>
        <v>5743.5</v>
      </c>
      <c r="N50" s="35">
        <f t="shared" si="2"/>
        <v>5200</v>
      </c>
      <c r="O50" s="35">
        <f t="shared" si="3"/>
        <v>5000</v>
      </c>
      <c r="P50" s="6" t="s">
        <v>3713</v>
      </c>
      <c r="Q50" s="6" t="s">
        <v>3714</v>
      </c>
      <c r="R50" s="6" t="s">
        <v>3715</v>
      </c>
      <c r="S50" s="6" t="s">
        <v>3716</v>
      </c>
      <c r="T50" s="6" t="s">
        <v>3717</v>
      </c>
      <c r="U50" s="6" t="s">
        <v>3718</v>
      </c>
      <c r="V50" s="6" t="s">
        <v>3719</v>
      </c>
      <c r="W50" s="6" t="s">
        <v>3720</v>
      </c>
    </row>
    <row r="51" spans="1:23" s="6" customFormat="1">
      <c r="A51" s="6" t="s">
        <v>4060</v>
      </c>
      <c r="B51" s="6" t="s">
        <v>4061</v>
      </c>
      <c r="C51" s="7" t="s">
        <v>11336</v>
      </c>
      <c r="D51" s="6">
        <v>263</v>
      </c>
      <c r="E51" s="8">
        <v>699</v>
      </c>
      <c r="F51" s="9">
        <v>0.62</v>
      </c>
      <c r="G51" s="27" t="str">
        <f>IF(Table24[discount_percentage]&gt;=0.5,"Yes","No")</f>
        <v>Yes</v>
      </c>
      <c r="H51" s="6">
        <v>3.5</v>
      </c>
      <c r="I51" s="10">
        <v>690</v>
      </c>
      <c r="J51" s="10">
        <f t="shared" si="0"/>
        <v>482310</v>
      </c>
      <c r="K51" s="37" t="str">
        <f>IF(Table24[rating_count]&lt;1000,"Yes", "No")</f>
        <v>Yes</v>
      </c>
      <c r="L51" s="11">
        <f t="shared" si="1"/>
        <v>2415</v>
      </c>
      <c r="M51" s="11">
        <f>Table24[[#This Row],[rating]]*Table24[[#This Row],[rating_count]]</f>
        <v>2415</v>
      </c>
      <c r="N51" s="35">
        <f t="shared" si="2"/>
        <v>600</v>
      </c>
      <c r="O51" s="35">
        <f t="shared" si="3"/>
        <v>500</v>
      </c>
      <c r="P51" s="6" t="s">
        <v>12231</v>
      </c>
      <c r="Q51" s="6" t="s">
        <v>12232</v>
      </c>
      <c r="R51" s="6" t="s">
        <v>4062</v>
      </c>
      <c r="S51" s="6" t="s">
        <v>4063</v>
      </c>
      <c r="T51" s="6" t="s">
        <v>4064</v>
      </c>
      <c r="U51" s="6" t="s">
        <v>4065</v>
      </c>
      <c r="V51" s="6" t="s">
        <v>4066</v>
      </c>
      <c r="W51" s="6" t="s">
        <v>4067</v>
      </c>
    </row>
    <row r="52" spans="1:23" s="6" customFormat="1">
      <c r="A52" s="6" t="s">
        <v>4082</v>
      </c>
      <c r="B52" s="6" t="s">
        <v>4083</v>
      </c>
      <c r="C52" s="7" t="s">
        <v>11314</v>
      </c>
      <c r="D52" s="6">
        <v>149</v>
      </c>
      <c r="E52" s="8">
        <v>399</v>
      </c>
      <c r="F52" s="9">
        <v>0.63</v>
      </c>
      <c r="G52" s="27" t="str">
        <f>IF(Table24[discount_percentage]&gt;=0.5,"Yes","No")</f>
        <v>Yes</v>
      </c>
      <c r="H52" s="6">
        <v>3.5</v>
      </c>
      <c r="I52" s="10">
        <v>21764</v>
      </c>
      <c r="J52" s="10">
        <f t="shared" si="0"/>
        <v>8683836</v>
      </c>
      <c r="K52" s="37" t="str">
        <f>IF(Table24[rating_count]&lt;1000,"Yes", "No")</f>
        <v>No</v>
      </c>
      <c r="L52" s="11">
        <f t="shared" si="1"/>
        <v>76174</v>
      </c>
      <c r="M52" s="11">
        <f>Table24[[#This Row],[rating]]*Table24[[#This Row],[rating_count]]</f>
        <v>76174</v>
      </c>
      <c r="N52" s="35">
        <f t="shared" si="2"/>
        <v>200</v>
      </c>
      <c r="O52" s="35">
        <f t="shared" si="3"/>
        <v>0</v>
      </c>
      <c r="P52" s="6" t="s">
        <v>4084</v>
      </c>
      <c r="Q52" s="6" t="s">
        <v>4085</v>
      </c>
      <c r="R52" s="6" t="s">
        <v>4086</v>
      </c>
      <c r="S52" s="6" t="s">
        <v>4087</v>
      </c>
      <c r="T52" s="6" t="s">
        <v>4088</v>
      </c>
      <c r="U52" s="6" t="s">
        <v>4089</v>
      </c>
      <c r="V52" s="6" t="s">
        <v>4090</v>
      </c>
      <c r="W52" s="6" t="s">
        <v>4091</v>
      </c>
    </row>
    <row r="53" spans="1:23" s="6" customFormat="1">
      <c r="A53" s="6" t="s">
        <v>4250</v>
      </c>
      <c r="B53" s="6" t="s">
        <v>4251</v>
      </c>
      <c r="C53" s="7" t="s">
        <v>11334</v>
      </c>
      <c r="D53" s="6">
        <v>299</v>
      </c>
      <c r="E53" s="8">
        <v>449</v>
      </c>
      <c r="F53" s="9">
        <v>0.33</v>
      </c>
      <c r="G53" s="27" t="str">
        <f>IF(Table24[discount_percentage]&gt;=0.5,"Yes","No")</f>
        <v>No</v>
      </c>
      <c r="H53" s="6">
        <v>3.5</v>
      </c>
      <c r="I53" s="10">
        <v>11827</v>
      </c>
      <c r="J53" s="10">
        <f t="shared" si="0"/>
        <v>5310323</v>
      </c>
      <c r="K53" s="37" t="str">
        <f>IF(Table24[rating_count]&lt;1000,"Yes", "No")</f>
        <v>No</v>
      </c>
      <c r="L53" s="11">
        <f t="shared" si="1"/>
        <v>41394.5</v>
      </c>
      <c r="M53" s="11">
        <f>Table24[[#This Row],[rating]]*Table24[[#This Row],[rating_count]]</f>
        <v>41394.5</v>
      </c>
      <c r="N53" s="35">
        <f t="shared" si="2"/>
        <v>400</v>
      </c>
      <c r="O53" s="35">
        <f t="shared" si="3"/>
        <v>0</v>
      </c>
      <c r="P53" s="6" t="s">
        <v>4252</v>
      </c>
      <c r="Q53" s="6" t="s">
        <v>4253</v>
      </c>
      <c r="R53" s="6" t="s">
        <v>4254</v>
      </c>
      <c r="S53" s="6" t="s">
        <v>4255</v>
      </c>
      <c r="T53" s="6" t="s">
        <v>4256</v>
      </c>
      <c r="U53" s="6" t="s">
        <v>4257</v>
      </c>
      <c r="V53" s="6" t="s">
        <v>4258</v>
      </c>
      <c r="W53" s="6" t="s">
        <v>4259</v>
      </c>
    </row>
    <row r="54" spans="1:23" s="6" customFormat="1">
      <c r="A54" s="6" t="s">
        <v>4260</v>
      </c>
      <c r="B54" s="6" t="s">
        <v>4261</v>
      </c>
      <c r="C54" s="7" t="s">
        <v>11343</v>
      </c>
      <c r="D54" s="6">
        <v>699</v>
      </c>
      <c r="E54" s="8">
        <v>999</v>
      </c>
      <c r="F54" s="9">
        <v>0.3</v>
      </c>
      <c r="G54" s="27" t="str">
        <f>IF(Table24[discount_percentage]&gt;=0.5,"Yes","No")</f>
        <v>No</v>
      </c>
      <c r="H54" s="6">
        <v>3.5</v>
      </c>
      <c r="I54" s="10">
        <v>15295</v>
      </c>
      <c r="J54" s="10">
        <f t="shared" si="0"/>
        <v>15279705</v>
      </c>
      <c r="K54" s="37" t="str">
        <f>IF(Table24[rating_count]&lt;1000,"Yes", "No")</f>
        <v>No</v>
      </c>
      <c r="L54" s="11">
        <f t="shared" si="1"/>
        <v>53532.5</v>
      </c>
      <c r="M54" s="11">
        <f>Table24[[#This Row],[rating]]*Table24[[#This Row],[rating_count]]</f>
        <v>53532.5</v>
      </c>
      <c r="N54" s="35">
        <f t="shared" si="2"/>
        <v>800</v>
      </c>
      <c r="O54" s="35">
        <f t="shared" si="3"/>
        <v>500</v>
      </c>
      <c r="P54" s="6" t="s">
        <v>4262</v>
      </c>
      <c r="Q54" s="6" t="s">
        <v>4263</v>
      </c>
      <c r="R54" s="6" t="s">
        <v>4264</v>
      </c>
      <c r="S54" s="6" t="s">
        <v>4265</v>
      </c>
      <c r="T54" s="6" t="s">
        <v>4266</v>
      </c>
      <c r="U54" s="6" t="s">
        <v>4267</v>
      </c>
      <c r="V54" s="6" t="s">
        <v>4268</v>
      </c>
      <c r="W54" s="6" t="s">
        <v>4269</v>
      </c>
    </row>
    <row r="55" spans="1:23" s="6" customFormat="1">
      <c r="A55" s="6" t="s">
        <v>4339</v>
      </c>
      <c r="B55" s="6" t="s">
        <v>4340</v>
      </c>
      <c r="C55" s="7" t="s">
        <v>11351</v>
      </c>
      <c r="D55" s="6">
        <v>39</v>
      </c>
      <c r="E55" s="8">
        <v>299</v>
      </c>
      <c r="F55" s="9">
        <v>0.87</v>
      </c>
      <c r="G55" s="27" t="str">
        <f>IF(Table24[discount_percentage]&gt;=0.5,"Yes","No")</f>
        <v>Yes</v>
      </c>
      <c r="H55" s="6">
        <v>3.5</v>
      </c>
      <c r="I55" s="10">
        <v>15233</v>
      </c>
      <c r="J55" s="10">
        <f t="shared" si="0"/>
        <v>4554667</v>
      </c>
      <c r="K55" s="37" t="str">
        <f>IF(Table24[rating_count]&lt;1000,"Yes", "No")</f>
        <v>No</v>
      </c>
      <c r="L55" s="11">
        <f t="shared" si="1"/>
        <v>53315.5</v>
      </c>
      <c r="M55" s="11">
        <f>Table24[[#This Row],[rating]]*Table24[[#This Row],[rating_count]]</f>
        <v>53315.5</v>
      </c>
      <c r="N55" s="35">
        <f t="shared" si="2"/>
        <v>200</v>
      </c>
      <c r="O55" s="35">
        <f t="shared" si="3"/>
        <v>0</v>
      </c>
      <c r="P55" s="6" t="s">
        <v>4341</v>
      </c>
      <c r="Q55" s="6" t="s">
        <v>4342</v>
      </c>
      <c r="R55" s="6" t="s">
        <v>4343</v>
      </c>
      <c r="S55" s="6" t="s">
        <v>4344</v>
      </c>
      <c r="T55" s="6" t="s">
        <v>4345</v>
      </c>
      <c r="U55" s="6" t="s">
        <v>4346</v>
      </c>
      <c r="V55" s="6" t="s">
        <v>4347</v>
      </c>
      <c r="W55" s="6" t="s">
        <v>4348</v>
      </c>
    </row>
    <row r="56" spans="1:23" s="6" customFormat="1">
      <c r="A56" s="6" t="s">
        <v>4507</v>
      </c>
      <c r="B56" s="6" t="s">
        <v>4508</v>
      </c>
      <c r="C56" s="7" t="s">
        <v>11335</v>
      </c>
      <c r="D56" s="6">
        <v>100</v>
      </c>
      <c r="E56" s="8">
        <v>499</v>
      </c>
      <c r="F56" s="9">
        <v>0.8</v>
      </c>
      <c r="G56" s="27" t="str">
        <f>IF(Table24[discount_percentage]&gt;=0.5,"Yes","No")</f>
        <v>Yes</v>
      </c>
      <c r="H56" s="6">
        <v>3.5</v>
      </c>
      <c r="I56" s="10">
        <v>9638</v>
      </c>
      <c r="J56" s="10">
        <f t="shared" si="0"/>
        <v>4809362</v>
      </c>
      <c r="K56" s="37" t="str">
        <f>IF(Table24[rating_count]&lt;1000,"Yes", "No")</f>
        <v>No</v>
      </c>
      <c r="L56" s="11">
        <f t="shared" si="1"/>
        <v>33733</v>
      </c>
      <c r="M56" s="11">
        <f>Table24[[#This Row],[rating]]*Table24[[#This Row],[rating_count]]</f>
        <v>33733</v>
      </c>
      <c r="N56" s="35">
        <f t="shared" si="2"/>
        <v>400</v>
      </c>
      <c r="O56" s="35">
        <f t="shared" si="3"/>
        <v>0</v>
      </c>
      <c r="P56" s="6" t="s">
        <v>4509</v>
      </c>
      <c r="Q56" s="6" t="s">
        <v>4510</v>
      </c>
      <c r="R56" s="6" t="s">
        <v>4511</v>
      </c>
      <c r="S56" s="6" t="s">
        <v>4512</v>
      </c>
      <c r="T56" s="6" t="s">
        <v>4513</v>
      </c>
      <c r="U56" s="6" t="s">
        <v>4514</v>
      </c>
      <c r="V56" s="6" t="s">
        <v>4515</v>
      </c>
      <c r="W56" s="6" t="s">
        <v>4516</v>
      </c>
    </row>
    <row r="57" spans="1:23" s="6" customFormat="1">
      <c r="A57" s="6" t="s">
        <v>5794</v>
      </c>
      <c r="B57" s="6" t="s">
        <v>5795</v>
      </c>
      <c r="C57" s="7" t="s">
        <v>11396</v>
      </c>
      <c r="D57" s="6">
        <v>149</v>
      </c>
      <c r="E57" s="8">
        <v>999</v>
      </c>
      <c r="F57" s="9">
        <v>0.85</v>
      </c>
      <c r="G57" s="27" t="str">
        <f>IF(Table24[discount_percentage]&gt;=0.5,"Yes","No")</f>
        <v>Yes</v>
      </c>
      <c r="H57" s="6">
        <v>3.5</v>
      </c>
      <c r="I57" s="10">
        <v>2523</v>
      </c>
      <c r="J57" s="10">
        <f t="shared" si="0"/>
        <v>2520477</v>
      </c>
      <c r="K57" s="37" t="str">
        <f>IF(Table24[rating_count]&lt;1000,"Yes", "No")</f>
        <v>No</v>
      </c>
      <c r="L57" s="11">
        <f t="shared" si="1"/>
        <v>8830.5</v>
      </c>
      <c r="M57" s="11">
        <f>Table24[[#This Row],[rating]]*Table24[[#This Row],[rating_count]]</f>
        <v>8830.5</v>
      </c>
      <c r="N57" s="35">
        <f t="shared" si="2"/>
        <v>800</v>
      </c>
      <c r="O57" s="35">
        <f t="shared" si="3"/>
        <v>500</v>
      </c>
      <c r="P57" s="6" t="s">
        <v>5796</v>
      </c>
      <c r="Q57" s="6" t="s">
        <v>5797</v>
      </c>
      <c r="R57" s="6" t="s">
        <v>5798</v>
      </c>
      <c r="S57" s="6" t="s">
        <v>5799</v>
      </c>
      <c r="T57" s="6" t="s">
        <v>5800</v>
      </c>
      <c r="U57" s="6" t="s">
        <v>5801</v>
      </c>
      <c r="V57" s="6" t="s">
        <v>5802</v>
      </c>
      <c r="W57" s="6" t="s">
        <v>5803</v>
      </c>
    </row>
    <row r="58" spans="1:23" s="6" customFormat="1">
      <c r="A58" s="6" t="s">
        <v>6002</v>
      </c>
      <c r="B58" s="6" t="s">
        <v>12807</v>
      </c>
      <c r="C58" s="7" t="s">
        <v>11314</v>
      </c>
      <c r="D58" s="12">
        <v>1099</v>
      </c>
      <c r="E58" s="8">
        <v>5999</v>
      </c>
      <c r="F58" s="9">
        <v>0.82</v>
      </c>
      <c r="G58" s="27" t="str">
        <f>IF(Table24[discount_percentage]&gt;=0.5,"Yes","No")</f>
        <v>Yes</v>
      </c>
      <c r="H58" s="6">
        <v>3.5</v>
      </c>
      <c r="I58" s="10">
        <v>12966</v>
      </c>
      <c r="J58" s="10">
        <f t="shared" si="0"/>
        <v>77783034</v>
      </c>
      <c r="K58" s="37" t="str">
        <f>IF(Table24[rating_count]&lt;1000,"Yes", "No")</f>
        <v>No</v>
      </c>
      <c r="L58" s="11">
        <f t="shared" si="1"/>
        <v>45381</v>
      </c>
      <c r="M58" s="11">
        <f>Table24[[#This Row],[rating]]*Table24[[#This Row],[rating_count]]</f>
        <v>45381</v>
      </c>
      <c r="N58" s="35">
        <f t="shared" si="2"/>
        <v>5800</v>
      </c>
      <c r="O58" s="35">
        <f t="shared" si="3"/>
        <v>5500</v>
      </c>
      <c r="P58" s="6" t="s">
        <v>4359</v>
      </c>
      <c r="Q58" s="6" t="s">
        <v>6003</v>
      </c>
      <c r="R58" s="6" t="s">
        <v>6004</v>
      </c>
      <c r="S58" s="6" t="s">
        <v>6005</v>
      </c>
      <c r="T58" s="6" t="s">
        <v>6006</v>
      </c>
      <c r="U58" s="6" t="s">
        <v>6007</v>
      </c>
      <c r="V58" s="6" t="s">
        <v>6008</v>
      </c>
      <c r="W58" s="6" t="s">
        <v>6009</v>
      </c>
    </row>
    <row r="59" spans="1:23" s="6" customFormat="1">
      <c r="A59" s="6" t="s">
        <v>6047</v>
      </c>
      <c r="B59" s="6" t="s">
        <v>6048</v>
      </c>
      <c r="C59" s="7" t="s">
        <v>11402</v>
      </c>
      <c r="D59" s="12">
        <v>3999</v>
      </c>
      <c r="E59" s="8">
        <v>4332.96</v>
      </c>
      <c r="F59" s="9">
        <v>0.08</v>
      </c>
      <c r="G59" s="27" t="str">
        <f>IF(Table24[discount_percentage]&gt;=0.5,"Yes","No")</f>
        <v>No</v>
      </c>
      <c r="H59" s="6">
        <v>3.5</v>
      </c>
      <c r="I59" s="10">
        <v>21762</v>
      </c>
      <c r="J59" s="10">
        <f t="shared" si="0"/>
        <v>94293875.519999996</v>
      </c>
      <c r="K59" s="37" t="str">
        <f>IF(Table24[rating_count]&lt;1000,"Yes", "No")</f>
        <v>No</v>
      </c>
      <c r="L59" s="11">
        <f t="shared" si="1"/>
        <v>76167</v>
      </c>
      <c r="M59" s="11">
        <f>Table24[[#This Row],[rating]]*Table24[[#This Row],[rating_count]]</f>
        <v>76167</v>
      </c>
      <c r="N59" s="35">
        <f t="shared" si="2"/>
        <v>4200</v>
      </c>
      <c r="O59" s="35">
        <f t="shared" si="3"/>
        <v>4000</v>
      </c>
      <c r="P59" s="6" t="s">
        <v>6049</v>
      </c>
      <c r="Q59" s="6" t="s">
        <v>6050</v>
      </c>
      <c r="R59" s="6" t="s">
        <v>6051</v>
      </c>
      <c r="S59" s="6" t="s">
        <v>12300</v>
      </c>
      <c r="T59" s="6" t="s">
        <v>6052</v>
      </c>
      <c r="U59" s="6" t="s">
        <v>11688</v>
      </c>
      <c r="V59" s="6" t="s">
        <v>6053</v>
      </c>
      <c r="W59" s="6" t="s">
        <v>6054</v>
      </c>
    </row>
    <row r="60" spans="1:23" s="6" customFormat="1">
      <c r="A60" s="6" t="s">
        <v>6180</v>
      </c>
      <c r="B60" s="6" t="s">
        <v>11944</v>
      </c>
      <c r="C60" s="7" t="s">
        <v>11314</v>
      </c>
      <c r="D60" s="6">
        <v>999</v>
      </c>
      <c r="E60" s="8">
        <v>4199</v>
      </c>
      <c r="F60" s="9">
        <v>0.76</v>
      </c>
      <c r="G60" s="27" t="str">
        <f>IF(Table24[discount_percentage]&gt;=0.5,"Yes","No")</f>
        <v>Yes</v>
      </c>
      <c r="H60" s="6">
        <v>3.5</v>
      </c>
      <c r="I60" s="10">
        <v>1913</v>
      </c>
      <c r="J60" s="10">
        <f t="shared" si="0"/>
        <v>8032687</v>
      </c>
      <c r="K60" s="37" t="str">
        <f>IF(Table24[rating_count]&lt;1000,"Yes", "No")</f>
        <v>No</v>
      </c>
      <c r="L60" s="11">
        <f t="shared" si="1"/>
        <v>6695.5</v>
      </c>
      <c r="M60" s="11">
        <f>Table24[[#This Row],[rating]]*Table24[[#This Row],[rating_count]]</f>
        <v>6695.5</v>
      </c>
      <c r="N60" s="35">
        <f t="shared" si="2"/>
        <v>4000</v>
      </c>
      <c r="O60" s="35">
        <f t="shared" si="3"/>
        <v>4000</v>
      </c>
      <c r="P60" s="6" t="s">
        <v>11945</v>
      </c>
      <c r="Q60" s="6" t="s">
        <v>12307</v>
      </c>
      <c r="R60" s="6" t="s">
        <v>6181</v>
      </c>
      <c r="S60" s="6" t="s">
        <v>12308</v>
      </c>
      <c r="T60" s="6" t="s">
        <v>6182</v>
      </c>
      <c r="U60" s="6" t="s">
        <v>6183</v>
      </c>
      <c r="V60" s="6" t="s">
        <v>6184</v>
      </c>
      <c r="W60" s="6" t="s">
        <v>6185</v>
      </c>
    </row>
    <row r="61" spans="1:23" s="6" customFormat="1">
      <c r="A61" s="6" t="s">
        <v>6290</v>
      </c>
      <c r="B61" s="6" t="s">
        <v>6291</v>
      </c>
      <c r="C61" s="7" t="s">
        <v>11405</v>
      </c>
      <c r="D61" s="6">
        <v>649</v>
      </c>
      <c r="E61" s="8">
        <v>999</v>
      </c>
      <c r="F61" s="9">
        <v>0.35</v>
      </c>
      <c r="G61" s="27" t="str">
        <f>IF(Table24[discount_percentage]&gt;=0.5,"Yes","No")</f>
        <v>No</v>
      </c>
      <c r="H61" s="6">
        <v>3.5</v>
      </c>
      <c r="I61" s="10">
        <v>7222</v>
      </c>
      <c r="J61" s="10">
        <f t="shared" si="0"/>
        <v>7214778</v>
      </c>
      <c r="K61" s="37" t="str">
        <f>IF(Table24[rating_count]&lt;1000,"Yes", "No")</f>
        <v>No</v>
      </c>
      <c r="L61" s="11">
        <f t="shared" si="1"/>
        <v>25277</v>
      </c>
      <c r="M61" s="11">
        <f>Table24[[#This Row],[rating]]*Table24[[#This Row],[rating_count]]</f>
        <v>25277</v>
      </c>
      <c r="N61" s="35">
        <f t="shared" si="2"/>
        <v>800</v>
      </c>
      <c r="O61" s="35">
        <f t="shared" si="3"/>
        <v>500</v>
      </c>
      <c r="P61" s="6" t="s">
        <v>6292</v>
      </c>
      <c r="Q61" s="6" t="s">
        <v>12312</v>
      </c>
      <c r="R61" s="6" t="s">
        <v>6293</v>
      </c>
      <c r="S61" s="6" t="s">
        <v>6294</v>
      </c>
      <c r="T61" s="6" t="s">
        <v>6295</v>
      </c>
      <c r="U61" s="6" t="s">
        <v>6296</v>
      </c>
      <c r="V61" s="6" t="s">
        <v>6297</v>
      </c>
      <c r="W61" s="6" t="s">
        <v>6298</v>
      </c>
    </row>
    <row r="62" spans="1:23" s="6" customFormat="1">
      <c r="A62" s="6" t="s">
        <v>8343</v>
      </c>
      <c r="B62" s="6" t="s">
        <v>8344</v>
      </c>
      <c r="C62" s="7" t="s">
        <v>11430</v>
      </c>
      <c r="D62" s="6">
        <v>179</v>
      </c>
      <c r="E62" s="8">
        <v>799</v>
      </c>
      <c r="F62" s="9">
        <v>0.78</v>
      </c>
      <c r="G62" s="27" t="str">
        <f>IF(Table24[discount_percentage]&gt;=0.5,"Yes","No")</f>
        <v>Yes</v>
      </c>
      <c r="H62" s="6">
        <v>3.5</v>
      </c>
      <c r="I62" s="10">
        <v>132</v>
      </c>
      <c r="J62" s="10">
        <f t="shared" si="0"/>
        <v>105468</v>
      </c>
      <c r="K62" s="37" t="str">
        <f>IF(Table24[rating_count]&lt;1000,"Yes", "No")</f>
        <v>Yes</v>
      </c>
      <c r="L62" s="11">
        <f t="shared" si="1"/>
        <v>462</v>
      </c>
      <c r="M62" s="11">
        <f>Table24[[#This Row],[rating]]*Table24[[#This Row],[rating_count]]</f>
        <v>462</v>
      </c>
      <c r="N62" s="35">
        <f t="shared" si="2"/>
        <v>600</v>
      </c>
      <c r="O62" s="35">
        <f t="shared" si="3"/>
        <v>500</v>
      </c>
      <c r="P62" s="6" t="s">
        <v>8345</v>
      </c>
      <c r="Q62" s="6" t="s">
        <v>12395</v>
      </c>
      <c r="R62" s="6" t="s">
        <v>8346</v>
      </c>
      <c r="S62" s="6" t="s">
        <v>8347</v>
      </c>
      <c r="T62" s="6" t="s">
        <v>8348</v>
      </c>
      <c r="U62" s="6" t="s">
        <v>8349</v>
      </c>
      <c r="V62" s="6" t="s">
        <v>8350</v>
      </c>
      <c r="W62" s="6" t="s">
        <v>8351</v>
      </c>
    </row>
    <row r="63" spans="1:23" s="6" customFormat="1">
      <c r="A63" s="6" t="s">
        <v>9442</v>
      </c>
      <c r="B63" s="6" t="s">
        <v>9443</v>
      </c>
      <c r="C63" s="7" t="s">
        <v>11479</v>
      </c>
      <c r="D63" s="6">
        <v>229</v>
      </c>
      <c r="E63" s="8">
        <v>499</v>
      </c>
      <c r="F63" s="9">
        <v>0.54</v>
      </c>
      <c r="G63" s="27" t="str">
        <f>IF(Table24[discount_percentage]&gt;=0.5,"Yes","No")</f>
        <v>Yes</v>
      </c>
      <c r="H63" s="6">
        <v>3.5</v>
      </c>
      <c r="I63" s="10">
        <v>185</v>
      </c>
      <c r="J63" s="10">
        <f t="shared" si="0"/>
        <v>92315</v>
      </c>
      <c r="K63" s="37" t="str">
        <f>IF(Table24[rating_count]&lt;1000,"Yes", "No")</f>
        <v>Yes</v>
      </c>
      <c r="L63" s="11">
        <f t="shared" si="1"/>
        <v>647.5</v>
      </c>
      <c r="M63" s="11">
        <f>Table24[[#This Row],[rating]]*Table24[[#This Row],[rating_count]]</f>
        <v>647.5</v>
      </c>
      <c r="N63" s="35">
        <f t="shared" si="2"/>
        <v>400</v>
      </c>
      <c r="O63" s="35">
        <f t="shared" si="3"/>
        <v>0</v>
      </c>
      <c r="P63" s="6" t="s">
        <v>9444</v>
      </c>
      <c r="Q63" s="6" t="s">
        <v>9445</v>
      </c>
      <c r="R63" s="6" t="s">
        <v>9446</v>
      </c>
      <c r="S63" s="6" t="s">
        <v>9447</v>
      </c>
      <c r="T63" s="6" t="s">
        <v>9448</v>
      </c>
      <c r="U63" s="6" t="s">
        <v>9449</v>
      </c>
      <c r="V63" s="6" t="s">
        <v>9450</v>
      </c>
      <c r="W63" s="6" t="s">
        <v>9451</v>
      </c>
    </row>
    <row r="64" spans="1:23" s="6" customFormat="1">
      <c r="A64" s="6" t="s">
        <v>10269</v>
      </c>
      <c r="B64" s="6" t="s">
        <v>10270</v>
      </c>
      <c r="C64" s="7" t="s">
        <v>11455</v>
      </c>
      <c r="D64" s="12">
        <v>2199</v>
      </c>
      <c r="E64" s="8">
        <v>3999</v>
      </c>
      <c r="F64" s="9">
        <v>0.45</v>
      </c>
      <c r="G64" s="27" t="str">
        <f>IF(Table24[discount_percentage]&gt;=0.5,"Yes","No")</f>
        <v>No</v>
      </c>
      <c r="H64" s="6">
        <v>3.5</v>
      </c>
      <c r="I64" s="10">
        <v>340</v>
      </c>
      <c r="J64" s="10">
        <f t="shared" si="0"/>
        <v>1359660</v>
      </c>
      <c r="K64" s="37" t="str">
        <f>IF(Table24[rating_count]&lt;1000,"Yes", "No")</f>
        <v>Yes</v>
      </c>
      <c r="L64" s="11">
        <f t="shared" si="1"/>
        <v>1190</v>
      </c>
      <c r="M64" s="11">
        <f>Table24[[#This Row],[rating]]*Table24[[#This Row],[rating_count]]</f>
        <v>1190</v>
      </c>
      <c r="N64" s="35">
        <f t="shared" si="2"/>
        <v>3800</v>
      </c>
      <c r="O64" s="35">
        <f t="shared" si="3"/>
        <v>3500</v>
      </c>
      <c r="P64" s="6" t="s">
        <v>10271</v>
      </c>
      <c r="Q64" s="6" t="s">
        <v>10272</v>
      </c>
      <c r="R64" s="6" t="s">
        <v>10273</v>
      </c>
      <c r="S64" s="6" t="s">
        <v>10274</v>
      </c>
      <c r="T64" s="6" t="s">
        <v>10275</v>
      </c>
      <c r="U64" s="6" t="s">
        <v>10276</v>
      </c>
      <c r="V64" s="6" t="s">
        <v>10277</v>
      </c>
      <c r="W64" s="6" t="s">
        <v>10278</v>
      </c>
    </row>
    <row r="65" spans="1:23" s="6" customFormat="1">
      <c r="A65" s="6" t="s">
        <v>10306</v>
      </c>
      <c r="B65" s="6" t="s">
        <v>10307</v>
      </c>
      <c r="C65" s="7" t="s">
        <v>11429</v>
      </c>
      <c r="D65" s="12">
        <v>1090</v>
      </c>
      <c r="E65" s="8">
        <v>2999</v>
      </c>
      <c r="F65" s="9">
        <v>0.64</v>
      </c>
      <c r="G65" s="27" t="str">
        <f>IF(Table24[discount_percentage]&gt;=0.5,"Yes","No")</f>
        <v>Yes</v>
      </c>
      <c r="H65" s="6">
        <v>3.5</v>
      </c>
      <c r="I65" s="10">
        <v>57</v>
      </c>
      <c r="J65" s="10">
        <f t="shared" si="0"/>
        <v>170943</v>
      </c>
      <c r="K65" s="37" t="str">
        <f>IF(Table24[rating_count]&lt;1000,"Yes", "No")</f>
        <v>Yes</v>
      </c>
      <c r="L65" s="11">
        <f t="shared" si="1"/>
        <v>199.5</v>
      </c>
      <c r="M65" s="11">
        <f>Table24[[#This Row],[rating]]*Table24[[#This Row],[rating_count]]</f>
        <v>199.5</v>
      </c>
      <c r="N65" s="35">
        <f t="shared" si="2"/>
        <v>2800</v>
      </c>
      <c r="O65" s="35">
        <f t="shared" si="3"/>
        <v>2500</v>
      </c>
      <c r="P65" s="6" t="s">
        <v>12084</v>
      </c>
      <c r="Q65" s="6" t="s">
        <v>12481</v>
      </c>
      <c r="R65" s="6" t="s">
        <v>10308</v>
      </c>
      <c r="S65" s="6" t="s">
        <v>10309</v>
      </c>
      <c r="T65" s="6" t="s">
        <v>10310</v>
      </c>
      <c r="U65" s="6" t="s">
        <v>10311</v>
      </c>
      <c r="V65" s="6" t="s">
        <v>10312</v>
      </c>
      <c r="W65" s="6" t="s">
        <v>10313</v>
      </c>
    </row>
    <row r="66" spans="1:23" s="6" customFormat="1">
      <c r="A66" s="6" t="s">
        <v>10582</v>
      </c>
      <c r="B66" s="6" t="s">
        <v>10583</v>
      </c>
      <c r="C66" s="7" t="s">
        <v>11430</v>
      </c>
      <c r="D66" s="6">
        <v>279</v>
      </c>
      <c r="E66" s="8">
        <v>599</v>
      </c>
      <c r="F66" s="9">
        <v>0.53</v>
      </c>
      <c r="G66" s="27" t="str">
        <f>IF(Table24[discount_percentage]&gt;=0.5,"Yes","No")</f>
        <v>Yes</v>
      </c>
      <c r="H66" s="6">
        <v>3.5</v>
      </c>
      <c r="I66" s="10">
        <v>1367</v>
      </c>
      <c r="J66" s="10">
        <f t="shared" ref="J66:J129" si="4">E66*I66</f>
        <v>818833</v>
      </c>
      <c r="K66" s="37" t="str">
        <f>IF(Table24[rating_count]&lt;1000,"Yes", "No")</f>
        <v>No</v>
      </c>
      <c r="L66" s="11">
        <f t="shared" ref="L66:L129" si="5">H66*I66</f>
        <v>4784.5</v>
      </c>
      <c r="M66" s="11">
        <f>Table24[[#This Row],[rating]]*Table24[[#This Row],[rating_count]]</f>
        <v>4784.5</v>
      </c>
      <c r="N66" s="35">
        <f t="shared" ref="N66:N129" si="6">FLOOR(E66,200)</f>
        <v>400</v>
      </c>
      <c r="O66" s="35">
        <f t="shared" ref="O66:O129" si="7">FLOOR(E66,500)</f>
        <v>500</v>
      </c>
      <c r="P66" s="6" t="s">
        <v>10584</v>
      </c>
      <c r="Q66" s="6" t="s">
        <v>10585</v>
      </c>
      <c r="R66" s="6" t="s">
        <v>10586</v>
      </c>
      <c r="S66" s="6" t="s">
        <v>10587</v>
      </c>
      <c r="T66" s="6" t="s">
        <v>10588</v>
      </c>
      <c r="U66" s="6" t="s">
        <v>10589</v>
      </c>
      <c r="V66" s="6" t="s">
        <v>10590</v>
      </c>
      <c r="W66" s="6" t="s">
        <v>10591</v>
      </c>
    </row>
    <row r="67" spans="1:23" s="6" customFormat="1">
      <c r="A67" s="6" t="s">
        <v>11076</v>
      </c>
      <c r="B67" s="6" t="s">
        <v>11077</v>
      </c>
      <c r="C67" s="7" t="s">
        <v>11428</v>
      </c>
      <c r="D67" s="12">
        <v>1149</v>
      </c>
      <c r="E67" s="8">
        <v>1899</v>
      </c>
      <c r="F67" s="9">
        <v>0.39</v>
      </c>
      <c r="G67" s="27" t="str">
        <f>IF(Table24[discount_percentage]&gt;=0.5,"Yes","No")</f>
        <v>No</v>
      </c>
      <c r="H67" s="6">
        <v>3.5</v>
      </c>
      <c r="I67" s="10">
        <v>24</v>
      </c>
      <c r="J67" s="10">
        <f t="shared" si="4"/>
        <v>45576</v>
      </c>
      <c r="K67" s="37" t="str">
        <f>IF(Table24[rating_count]&lt;1000,"Yes", "No")</f>
        <v>Yes</v>
      </c>
      <c r="L67" s="11">
        <f t="shared" si="5"/>
        <v>84</v>
      </c>
      <c r="M67" s="11">
        <f>Table24[[#This Row],[rating]]*Table24[[#This Row],[rating_count]]</f>
        <v>84</v>
      </c>
      <c r="N67" s="35">
        <f t="shared" si="6"/>
        <v>1800</v>
      </c>
      <c r="O67" s="35">
        <f t="shared" si="7"/>
        <v>1500</v>
      </c>
      <c r="P67" s="6" t="s">
        <v>11078</v>
      </c>
      <c r="Q67" s="6" t="s">
        <v>11079</v>
      </c>
      <c r="R67" s="6" t="s">
        <v>11080</v>
      </c>
      <c r="S67" s="6" t="s">
        <v>11081</v>
      </c>
      <c r="T67" s="6" t="s">
        <v>11082</v>
      </c>
      <c r="U67" s="6" t="s">
        <v>11083</v>
      </c>
      <c r="V67" s="6" t="s">
        <v>11084</v>
      </c>
      <c r="W67" s="6" t="s">
        <v>11085</v>
      </c>
    </row>
    <row r="68" spans="1:23" s="6" customFormat="1">
      <c r="A68" s="6" t="s">
        <v>11155</v>
      </c>
      <c r="B68" s="6" t="s">
        <v>11156</v>
      </c>
      <c r="C68" s="7" t="s">
        <v>11469</v>
      </c>
      <c r="D68" s="12">
        <v>1563</v>
      </c>
      <c r="E68" s="8">
        <v>3098</v>
      </c>
      <c r="F68" s="9">
        <v>0.5</v>
      </c>
      <c r="G68" s="27" t="str">
        <f>IF(Table24[discount_percentage]&gt;=0.5,"Yes","No")</f>
        <v>Yes</v>
      </c>
      <c r="H68" s="6">
        <v>3.5</v>
      </c>
      <c r="I68" s="10">
        <v>2283</v>
      </c>
      <c r="J68" s="10">
        <f t="shared" si="4"/>
        <v>7072734</v>
      </c>
      <c r="K68" s="37" t="str">
        <f>IF(Table24[rating_count]&lt;1000,"Yes", "No")</f>
        <v>No</v>
      </c>
      <c r="L68" s="11">
        <f t="shared" si="5"/>
        <v>7990.5</v>
      </c>
      <c r="M68" s="11">
        <f>Table24[[#This Row],[rating]]*Table24[[#This Row],[rating_count]]</f>
        <v>7990.5</v>
      </c>
      <c r="N68" s="35">
        <f t="shared" si="6"/>
        <v>3000</v>
      </c>
      <c r="O68" s="35">
        <f t="shared" si="7"/>
        <v>3000</v>
      </c>
      <c r="P68" s="6" t="s">
        <v>11157</v>
      </c>
      <c r="Q68" s="6" t="s">
        <v>12517</v>
      </c>
      <c r="R68" s="6" t="s">
        <v>11158</v>
      </c>
      <c r="S68" s="6" t="s">
        <v>11159</v>
      </c>
      <c r="T68" s="6" t="s">
        <v>11160</v>
      </c>
      <c r="U68" s="6" t="s">
        <v>11161</v>
      </c>
      <c r="V68" s="6" t="s">
        <v>11162</v>
      </c>
      <c r="W68" s="6" t="s">
        <v>11163</v>
      </c>
    </row>
    <row r="69" spans="1:23" s="6" customFormat="1">
      <c r="A69" s="6" t="s">
        <v>6928</v>
      </c>
      <c r="B69" s="6" t="s">
        <v>6929</v>
      </c>
      <c r="C69" s="7" t="s">
        <v>11370</v>
      </c>
      <c r="D69" s="6">
        <v>39</v>
      </c>
      <c r="E69" s="8">
        <v>39</v>
      </c>
      <c r="F69" s="9">
        <v>0</v>
      </c>
      <c r="G69" s="27" t="str">
        <f>IF(Table24[discount_percentage]&gt;=0.5,"Yes","No")</f>
        <v>No</v>
      </c>
      <c r="H69" s="6">
        <v>3.6</v>
      </c>
      <c r="I69" s="10">
        <v>13572</v>
      </c>
      <c r="J69" s="10">
        <f t="shared" si="4"/>
        <v>529308</v>
      </c>
      <c r="K69" s="37" t="str">
        <f>IF(Table24[rating_count]&lt;1000,"Yes", "No")</f>
        <v>No</v>
      </c>
      <c r="L69" s="11">
        <f t="shared" si="5"/>
        <v>48859.200000000004</v>
      </c>
      <c r="M69" s="11">
        <f>Table24[[#This Row],[rating]]*Table24[[#This Row],[rating_count]]</f>
        <v>48859.200000000004</v>
      </c>
      <c r="N69" s="35">
        <f t="shared" si="6"/>
        <v>0</v>
      </c>
      <c r="O69" s="35">
        <f t="shared" si="7"/>
        <v>0</v>
      </c>
      <c r="P69" s="6" t="s">
        <v>6781</v>
      </c>
      <c r="Q69" s="6" t="s">
        <v>6930</v>
      </c>
      <c r="R69" s="6" t="s">
        <v>6931</v>
      </c>
      <c r="S69" s="6" t="s">
        <v>6932</v>
      </c>
      <c r="T69" s="6" t="s">
        <v>6933</v>
      </c>
      <c r="U69" s="6" t="s">
        <v>6934</v>
      </c>
      <c r="V69" s="6" t="s">
        <v>6935</v>
      </c>
      <c r="W69" s="6" t="s">
        <v>6936</v>
      </c>
    </row>
    <row r="70" spans="1:23" s="6" customFormat="1">
      <c r="A70" s="6" t="s">
        <v>360</v>
      </c>
      <c r="B70" s="6" t="s">
        <v>361</v>
      </c>
      <c r="C70" s="7" t="s">
        <v>11295</v>
      </c>
      <c r="D70" s="6">
        <v>399</v>
      </c>
      <c r="E70" s="8">
        <v>999</v>
      </c>
      <c r="F70" s="9">
        <v>0.6</v>
      </c>
      <c r="G70" s="27" t="str">
        <f>IF(Table24[discount_percentage]&gt;=0.5,"Yes","No")</f>
        <v>Yes</v>
      </c>
      <c r="H70" s="6">
        <v>3.6</v>
      </c>
      <c r="I70" s="10">
        <v>493</v>
      </c>
      <c r="J70" s="10">
        <f t="shared" si="4"/>
        <v>492507</v>
      </c>
      <c r="K70" s="37" t="str">
        <f>IF(Table24[rating_count]&lt;1000,"Yes", "No")</f>
        <v>Yes</v>
      </c>
      <c r="L70" s="11">
        <f t="shared" si="5"/>
        <v>1774.8</v>
      </c>
      <c r="M70" s="11">
        <f>Table24[[#This Row],[rating]]*Table24[[#This Row],[rating_count]]</f>
        <v>1774.8</v>
      </c>
      <c r="N70" s="35">
        <f t="shared" si="6"/>
        <v>800</v>
      </c>
      <c r="O70" s="35">
        <f t="shared" si="7"/>
        <v>500</v>
      </c>
      <c r="P70" s="6" t="s">
        <v>11969</v>
      </c>
      <c r="Q70" s="6" t="s">
        <v>362</v>
      </c>
      <c r="R70" s="6" t="s">
        <v>363</v>
      </c>
      <c r="S70" s="6" t="s">
        <v>364</v>
      </c>
      <c r="T70" s="6" t="s">
        <v>365</v>
      </c>
      <c r="U70" s="6" t="s">
        <v>366</v>
      </c>
      <c r="V70" s="6" t="s">
        <v>367</v>
      </c>
      <c r="W70" s="6" t="s">
        <v>368</v>
      </c>
    </row>
    <row r="71" spans="1:23" s="6" customFormat="1">
      <c r="A71" s="6" t="s">
        <v>649</v>
      </c>
      <c r="B71" s="6" t="s">
        <v>650</v>
      </c>
      <c r="C71" s="7" t="s">
        <v>11292</v>
      </c>
      <c r="D71" s="6">
        <v>269</v>
      </c>
      <c r="E71" s="8">
        <v>800</v>
      </c>
      <c r="F71" s="9">
        <v>0.66</v>
      </c>
      <c r="G71" s="27" t="str">
        <f>IF(Table24[discount_percentage]&gt;=0.5,"Yes","No")</f>
        <v>Yes</v>
      </c>
      <c r="H71" s="6">
        <v>3.6</v>
      </c>
      <c r="I71" s="10">
        <v>10134</v>
      </c>
      <c r="J71" s="10">
        <f t="shared" si="4"/>
        <v>8107200</v>
      </c>
      <c r="K71" s="37" t="str">
        <f>IF(Table24[rating_count]&lt;1000,"Yes", "No")</f>
        <v>No</v>
      </c>
      <c r="L71" s="11">
        <f t="shared" si="5"/>
        <v>36482.400000000001</v>
      </c>
      <c r="M71" s="11">
        <f>Table24[[#This Row],[rating]]*Table24[[#This Row],[rating_count]]</f>
        <v>36482.400000000001</v>
      </c>
      <c r="N71" s="35">
        <f t="shared" si="6"/>
        <v>800</v>
      </c>
      <c r="O71" s="35">
        <f t="shared" si="7"/>
        <v>500</v>
      </c>
      <c r="P71" s="6" t="s">
        <v>12590</v>
      </c>
      <c r="Q71" s="6" t="s">
        <v>651</v>
      </c>
      <c r="R71" s="6" t="s">
        <v>652</v>
      </c>
      <c r="S71" s="6" t="s">
        <v>653</v>
      </c>
      <c r="T71" s="6" t="s">
        <v>11713</v>
      </c>
      <c r="U71" s="6" t="s">
        <v>11714</v>
      </c>
      <c r="V71" s="6" t="s">
        <v>654</v>
      </c>
      <c r="W71" s="6" t="s">
        <v>655</v>
      </c>
    </row>
    <row r="72" spans="1:23" s="6" customFormat="1">
      <c r="A72" s="6" t="s">
        <v>837</v>
      </c>
      <c r="B72" s="6" t="s">
        <v>838</v>
      </c>
      <c r="C72" s="7" t="s">
        <v>11295</v>
      </c>
      <c r="D72" s="12">
        <v>1299</v>
      </c>
      <c r="E72" s="8">
        <v>1999</v>
      </c>
      <c r="F72" s="9">
        <v>0.35</v>
      </c>
      <c r="G72" s="27" t="str">
        <f>IF(Table24[discount_percentage]&gt;=0.5,"Yes","No")</f>
        <v>No</v>
      </c>
      <c r="H72" s="6">
        <v>3.6</v>
      </c>
      <c r="I72" s="10">
        <v>590</v>
      </c>
      <c r="J72" s="10">
        <f t="shared" si="4"/>
        <v>1179410</v>
      </c>
      <c r="K72" s="37" t="str">
        <f>IF(Table24[rating_count]&lt;1000,"Yes", "No")</f>
        <v>Yes</v>
      </c>
      <c r="L72" s="11">
        <f t="shared" si="5"/>
        <v>2124</v>
      </c>
      <c r="M72" s="11">
        <f>Table24[[#This Row],[rating]]*Table24[[#This Row],[rating_count]]</f>
        <v>2124</v>
      </c>
      <c r="N72" s="35">
        <f t="shared" si="6"/>
        <v>1800</v>
      </c>
      <c r="O72" s="35">
        <f t="shared" si="7"/>
        <v>1500</v>
      </c>
      <c r="P72" s="6" t="s">
        <v>839</v>
      </c>
      <c r="Q72" s="6" t="s">
        <v>840</v>
      </c>
      <c r="R72" s="6" t="s">
        <v>841</v>
      </c>
      <c r="S72" s="6" t="s">
        <v>842</v>
      </c>
      <c r="T72" s="6" t="s">
        <v>843</v>
      </c>
      <c r="U72" s="6" t="s">
        <v>844</v>
      </c>
      <c r="V72" s="6" t="s">
        <v>845</v>
      </c>
      <c r="W72" s="6" t="s">
        <v>846</v>
      </c>
    </row>
    <row r="73" spans="1:23" s="6" customFormat="1">
      <c r="A73" s="6" t="s">
        <v>1496</v>
      </c>
      <c r="B73" s="6" t="s">
        <v>1497</v>
      </c>
      <c r="C73" s="7" t="s">
        <v>11295</v>
      </c>
      <c r="D73" s="6">
        <v>204</v>
      </c>
      <c r="E73" s="8">
        <v>599</v>
      </c>
      <c r="F73" s="9">
        <v>0.66</v>
      </c>
      <c r="G73" s="27" t="str">
        <f>IF(Table24[discount_percentage]&gt;=0.5,"Yes","No")</f>
        <v>Yes</v>
      </c>
      <c r="H73" s="6">
        <v>3.6</v>
      </c>
      <c r="I73" s="10">
        <v>339</v>
      </c>
      <c r="J73" s="10">
        <f t="shared" si="4"/>
        <v>203061</v>
      </c>
      <c r="K73" s="37" t="str">
        <f>IF(Table24[rating_count]&lt;1000,"Yes", "No")</f>
        <v>Yes</v>
      </c>
      <c r="L73" s="11">
        <f t="shared" si="5"/>
        <v>1220.4000000000001</v>
      </c>
      <c r="M73" s="11">
        <f>Table24[[#This Row],[rating]]*Table24[[#This Row],[rating_count]]</f>
        <v>1220.4000000000001</v>
      </c>
      <c r="N73" s="35">
        <f t="shared" si="6"/>
        <v>400</v>
      </c>
      <c r="O73" s="35">
        <f t="shared" si="7"/>
        <v>500</v>
      </c>
      <c r="P73" s="6" t="s">
        <v>11989</v>
      </c>
      <c r="Q73" s="6" t="s">
        <v>12154</v>
      </c>
      <c r="R73" s="6" t="s">
        <v>1498</v>
      </c>
      <c r="S73" s="6" t="s">
        <v>1499</v>
      </c>
      <c r="T73" s="6" t="s">
        <v>1500</v>
      </c>
      <c r="U73" s="6" t="s">
        <v>1501</v>
      </c>
      <c r="V73" s="6" t="s">
        <v>1502</v>
      </c>
      <c r="W73" s="6" t="s">
        <v>1503</v>
      </c>
    </row>
    <row r="74" spans="1:23" s="6" customFormat="1">
      <c r="A74" s="6" t="s">
        <v>1819</v>
      </c>
      <c r="B74" s="6" t="s">
        <v>1820</v>
      </c>
      <c r="C74" s="7" t="s">
        <v>11295</v>
      </c>
      <c r="D74" s="6">
        <v>349</v>
      </c>
      <c r="E74" s="8">
        <v>799</v>
      </c>
      <c r="F74" s="9">
        <v>0.56000000000000005</v>
      </c>
      <c r="G74" s="27" t="str">
        <f>IF(Table24[discount_percentage]&gt;=0.5,"Yes","No")</f>
        <v>Yes</v>
      </c>
      <c r="H74" s="6">
        <v>3.6</v>
      </c>
      <c r="I74" s="10">
        <v>323</v>
      </c>
      <c r="J74" s="10">
        <f t="shared" si="4"/>
        <v>258077</v>
      </c>
      <c r="K74" s="37" t="str">
        <f>IF(Table24[rating_count]&lt;1000,"Yes", "No")</f>
        <v>Yes</v>
      </c>
      <c r="L74" s="11">
        <f t="shared" si="5"/>
        <v>1162.8</v>
      </c>
      <c r="M74" s="11">
        <f>Table24[[#This Row],[rating]]*Table24[[#This Row],[rating_count]]</f>
        <v>1162.8</v>
      </c>
      <c r="N74" s="35">
        <f t="shared" si="6"/>
        <v>600</v>
      </c>
      <c r="O74" s="35">
        <f t="shared" si="7"/>
        <v>500</v>
      </c>
      <c r="P74" s="6" t="s">
        <v>1821</v>
      </c>
      <c r="Q74" s="6" t="s">
        <v>1822</v>
      </c>
      <c r="R74" s="6" t="s">
        <v>1823</v>
      </c>
      <c r="S74" s="6" t="s">
        <v>1824</v>
      </c>
      <c r="T74" s="6" t="s">
        <v>1825</v>
      </c>
      <c r="U74" s="6" t="s">
        <v>1826</v>
      </c>
      <c r="V74" s="6" t="s">
        <v>1827</v>
      </c>
      <c r="W74" s="6" t="s">
        <v>1828</v>
      </c>
    </row>
    <row r="75" spans="1:23" s="6" customFormat="1">
      <c r="A75" s="6" t="s">
        <v>1848</v>
      </c>
      <c r="B75" s="6" t="s">
        <v>1849</v>
      </c>
      <c r="C75" s="7" t="s">
        <v>11297</v>
      </c>
      <c r="D75" s="6">
        <v>96</v>
      </c>
      <c r="E75" s="8">
        <v>399</v>
      </c>
      <c r="F75" s="9">
        <v>0.76</v>
      </c>
      <c r="G75" s="27" t="str">
        <f>IF(Table24[discount_percentage]&gt;=0.5,"Yes","No")</f>
        <v>Yes</v>
      </c>
      <c r="H75" s="6">
        <v>3.6</v>
      </c>
      <c r="I75" s="10">
        <v>1796</v>
      </c>
      <c r="J75" s="10">
        <f t="shared" si="4"/>
        <v>716604</v>
      </c>
      <c r="K75" s="37" t="str">
        <f>IF(Table24[rating_count]&lt;1000,"Yes", "No")</f>
        <v>No</v>
      </c>
      <c r="L75" s="11">
        <f t="shared" si="5"/>
        <v>6465.6</v>
      </c>
      <c r="M75" s="11">
        <f>Table24[[#This Row],[rating]]*Table24[[#This Row],[rating_count]]</f>
        <v>6465.6</v>
      </c>
      <c r="N75" s="35">
        <f t="shared" si="6"/>
        <v>200</v>
      </c>
      <c r="O75" s="35">
        <f t="shared" si="7"/>
        <v>0</v>
      </c>
      <c r="P75" s="6" t="s">
        <v>12163</v>
      </c>
      <c r="Q75" s="6" t="s">
        <v>12164</v>
      </c>
      <c r="R75" s="6" t="s">
        <v>1850</v>
      </c>
      <c r="S75" s="6" t="s">
        <v>12165</v>
      </c>
      <c r="T75" s="6" t="s">
        <v>1851</v>
      </c>
      <c r="U75" s="6" t="s">
        <v>1852</v>
      </c>
      <c r="V75" s="6" t="s">
        <v>1853</v>
      </c>
      <c r="W75" s="6" t="s">
        <v>1854</v>
      </c>
    </row>
    <row r="76" spans="1:23" s="6" customFormat="1">
      <c r="A76" s="6" t="s">
        <v>2926</v>
      </c>
      <c r="B76" s="6" t="s">
        <v>2927</v>
      </c>
      <c r="C76" s="7" t="s">
        <v>11314</v>
      </c>
      <c r="D76" s="6">
        <v>299</v>
      </c>
      <c r="E76" s="8">
        <v>1900</v>
      </c>
      <c r="F76" s="9">
        <v>0.84</v>
      </c>
      <c r="G76" s="27" t="str">
        <f>IF(Table24[discount_percentage]&gt;=0.5,"Yes","No")</f>
        <v>Yes</v>
      </c>
      <c r="H76" s="6">
        <v>3.6</v>
      </c>
      <c r="I76" s="10">
        <v>18202</v>
      </c>
      <c r="J76" s="10">
        <f t="shared" si="4"/>
        <v>34583800</v>
      </c>
      <c r="K76" s="37" t="str">
        <f>IF(Table24[rating_count]&lt;1000,"Yes", "No")</f>
        <v>No</v>
      </c>
      <c r="L76" s="11">
        <f t="shared" si="5"/>
        <v>65527.200000000004</v>
      </c>
      <c r="M76" s="11">
        <f>Table24[[#This Row],[rating]]*Table24[[#This Row],[rating_count]]</f>
        <v>65527.200000000004</v>
      </c>
      <c r="N76" s="35">
        <f t="shared" si="6"/>
        <v>1800</v>
      </c>
      <c r="O76" s="35">
        <f t="shared" si="7"/>
        <v>1500</v>
      </c>
      <c r="P76" s="6" t="s">
        <v>2928</v>
      </c>
      <c r="Q76" s="6" t="s">
        <v>2929</v>
      </c>
      <c r="R76" s="6" t="s">
        <v>2930</v>
      </c>
      <c r="S76" s="6" t="s">
        <v>2931</v>
      </c>
      <c r="T76" s="6" t="s">
        <v>2932</v>
      </c>
      <c r="U76" s="6" t="s">
        <v>2933</v>
      </c>
      <c r="V76" s="6" t="s">
        <v>2934</v>
      </c>
      <c r="W76" s="6" t="s">
        <v>2935</v>
      </c>
    </row>
    <row r="77" spans="1:23" s="6" customFormat="1">
      <c r="A77" s="6" t="s">
        <v>3624</v>
      </c>
      <c r="B77" s="6" t="s">
        <v>3625</v>
      </c>
      <c r="C77" s="7" t="s">
        <v>11321</v>
      </c>
      <c r="D77" s="6">
        <v>209</v>
      </c>
      <c r="E77" s="8">
        <v>499</v>
      </c>
      <c r="F77" s="9">
        <v>0.57999999999999996</v>
      </c>
      <c r="G77" s="27" t="str">
        <f>IF(Table24[discount_percentage]&gt;=0.5,"Yes","No")</f>
        <v>Yes</v>
      </c>
      <c r="H77" s="6">
        <v>3.6</v>
      </c>
      <c r="I77" s="10">
        <v>104</v>
      </c>
      <c r="J77" s="10">
        <f t="shared" si="4"/>
        <v>51896</v>
      </c>
      <c r="K77" s="37" t="str">
        <f>IF(Table24[rating_count]&lt;1000,"Yes", "No")</f>
        <v>Yes</v>
      </c>
      <c r="L77" s="11">
        <f t="shared" si="5"/>
        <v>374.40000000000003</v>
      </c>
      <c r="M77" s="11">
        <f>Table24[[#This Row],[rating]]*Table24[[#This Row],[rating_count]]</f>
        <v>374.40000000000003</v>
      </c>
      <c r="N77" s="35">
        <f t="shared" si="6"/>
        <v>400</v>
      </c>
      <c r="O77" s="35">
        <f t="shared" si="7"/>
        <v>0</v>
      </c>
      <c r="P77" s="6" t="s">
        <v>12628</v>
      </c>
      <c r="Q77" s="6" t="s">
        <v>3626</v>
      </c>
      <c r="R77" s="6" t="s">
        <v>3627</v>
      </c>
      <c r="S77" s="6" t="s">
        <v>3628</v>
      </c>
      <c r="T77" s="6" t="s">
        <v>3629</v>
      </c>
      <c r="U77" s="6" t="s">
        <v>3630</v>
      </c>
      <c r="V77" s="6" t="s">
        <v>3631</v>
      </c>
      <c r="W77" s="6" t="s">
        <v>3632</v>
      </c>
    </row>
    <row r="78" spans="1:23" s="6" customFormat="1">
      <c r="A78" s="6" t="s">
        <v>4517</v>
      </c>
      <c r="B78" s="6" t="s">
        <v>4518</v>
      </c>
      <c r="C78" s="7" t="s">
        <v>11338</v>
      </c>
      <c r="D78" s="6">
        <v>329</v>
      </c>
      <c r="E78" s="8">
        <v>399</v>
      </c>
      <c r="F78" s="9">
        <v>0.18</v>
      </c>
      <c r="G78" s="27" t="str">
        <f>IF(Table24[discount_percentage]&gt;=0.5,"Yes","No")</f>
        <v>No</v>
      </c>
      <c r="H78" s="6">
        <v>3.6</v>
      </c>
      <c r="I78" s="10">
        <v>33735</v>
      </c>
      <c r="J78" s="10">
        <f t="shared" si="4"/>
        <v>13460265</v>
      </c>
      <c r="K78" s="37" t="str">
        <f>IF(Table24[rating_count]&lt;1000,"Yes", "No")</f>
        <v>No</v>
      </c>
      <c r="L78" s="11">
        <f t="shared" si="5"/>
        <v>121446</v>
      </c>
      <c r="M78" s="11">
        <f>Table24[[#This Row],[rating]]*Table24[[#This Row],[rating_count]]</f>
        <v>121446</v>
      </c>
      <c r="N78" s="35">
        <f t="shared" si="6"/>
        <v>200</v>
      </c>
      <c r="O78" s="35">
        <f t="shared" si="7"/>
        <v>0</v>
      </c>
      <c r="P78" s="6" t="s">
        <v>4519</v>
      </c>
      <c r="Q78" s="6" t="s">
        <v>4520</v>
      </c>
      <c r="R78" s="6" t="s">
        <v>4521</v>
      </c>
      <c r="S78" s="6" t="s">
        <v>4522</v>
      </c>
      <c r="T78" s="6" t="s">
        <v>4523</v>
      </c>
      <c r="U78" s="6" t="s">
        <v>4524</v>
      </c>
      <c r="V78" s="6" t="s">
        <v>4525</v>
      </c>
      <c r="W78" s="6" t="s">
        <v>4526</v>
      </c>
    </row>
    <row r="79" spans="1:23" s="6" customFormat="1">
      <c r="A79" s="6" t="s">
        <v>5313</v>
      </c>
      <c r="B79" s="6" t="s">
        <v>12806</v>
      </c>
      <c r="C79" s="7" t="s">
        <v>11314</v>
      </c>
      <c r="D79" s="12">
        <v>1199</v>
      </c>
      <c r="E79" s="8">
        <v>7999</v>
      </c>
      <c r="F79" s="9">
        <v>0.85</v>
      </c>
      <c r="G79" s="27" t="str">
        <f>IF(Table24[discount_percentage]&gt;=0.5,"Yes","No")</f>
        <v>Yes</v>
      </c>
      <c r="H79" s="6">
        <v>3.6</v>
      </c>
      <c r="I79" s="10">
        <v>25910</v>
      </c>
      <c r="J79" s="10">
        <f t="shared" si="4"/>
        <v>207254090</v>
      </c>
      <c r="K79" s="37" t="str">
        <f>IF(Table24[rating_count]&lt;1000,"Yes", "No")</f>
        <v>No</v>
      </c>
      <c r="L79" s="11">
        <f t="shared" si="5"/>
        <v>93276</v>
      </c>
      <c r="M79" s="11">
        <f>Table24[[#This Row],[rating]]*Table24[[#This Row],[rating_count]]</f>
        <v>93276</v>
      </c>
      <c r="N79" s="35">
        <f t="shared" si="6"/>
        <v>7800</v>
      </c>
      <c r="O79" s="35">
        <f t="shared" si="7"/>
        <v>7500</v>
      </c>
      <c r="P79" s="6" t="s">
        <v>5314</v>
      </c>
      <c r="Q79" s="6" t="s">
        <v>5315</v>
      </c>
      <c r="R79" s="6" t="s">
        <v>5316</v>
      </c>
      <c r="S79" s="6" t="s">
        <v>5317</v>
      </c>
      <c r="T79" s="6" t="s">
        <v>5318</v>
      </c>
      <c r="U79" s="6" t="s">
        <v>12274</v>
      </c>
      <c r="V79" s="6" t="s">
        <v>5319</v>
      </c>
      <c r="W79" s="6" t="s">
        <v>5320</v>
      </c>
    </row>
    <row r="80" spans="1:23" s="6" customFormat="1">
      <c r="A80" s="6" t="s">
        <v>5331</v>
      </c>
      <c r="B80" s="6" t="s">
        <v>5332</v>
      </c>
      <c r="C80" s="7" t="s">
        <v>11336</v>
      </c>
      <c r="D80" s="6">
        <v>549</v>
      </c>
      <c r="E80" s="8">
        <v>1999</v>
      </c>
      <c r="F80" s="9">
        <v>0.73</v>
      </c>
      <c r="G80" s="27" t="str">
        <f>IF(Table24[discount_percentage]&gt;=0.5,"Yes","No")</f>
        <v>Yes</v>
      </c>
      <c r="H80" s="6">
        <v>3.6</v>
      </c>
      <c r="I80" s="10">
        <v>6422</v>
      </c>
      <c r="J80" s="10">
        <f t="shared" si="4"/>
        <v>12837578</v>
      </c>
      <c r="K80" s="37" t="str">
        <f>IF(Table24[rating_count]&lt;1000,"Yes", "No")</f>
        <v>No</v>
      </c>
      <c r="L80" s="11">
        <f t="shared" si="5"/>
        <v>23119.200000000001</v>
      </c>
      <c r="M80" s="11">
        <f>Table24[[#This Row],[rating]]*Table24[[#This Row],[rating_count]]</f>
        <v>23119.200000000001</v>
      </c>
      <c r="N80" s="35">
        <f t="shared" si="6"/>
        <v>1800</v>
      </c>
      <c r="O80" s="35">
        <f t="shared" si="7"/>
        <v>1500</v>
      </c>
      <c r="P80" s="6" t="s">
        <v>5333</v>
      </c>
      <c r="Q80" s="6" t="s">
        <v>5334</v>
      </c>
      <c r="R80" s="6" t="s">
        <v>5335</v>
      </c>
      <c r="S80" s="6" t="s">
        <v>5336</v>
      </c>
      <c r="T80" s="6" t="s">
        <v>5337</v>
      </c>
      <c r="U80" s="6" t="s">
        <v>5338</v>
      </c>
      <c r="V80" s="6" t="s">
        <v>5339</v>
      </c>
      <c r="W80" s="6" t="s">
        <v>5340</v>
      </c>
    </row>
    <row r="81" spans="1:23" s="6" customFormat="1">
      <c r="A81" s="6" t="s">
        <v>5593</v>
      </c>
      <c r="B81" s="6" t="s">
        <v>5594</v>
      </c>
      <c r="C81" s="7" t="s">
        <v>11314</v>
      </c>
      <c r="D81" s="6">
        <v>499</v>
      </c>
      <c r="E81" s="8">
        <v>1499</v>
      </c>
      <c r="F81" s="9">
        <v>0.67</v>
      </c>
      <c r="G81" s="27" t="str">
        <f>IF(Table24[discount_percentage]&gt;=0.5,"Yes","No")</f>
        <v>Yes</v>
      </c>
      <c r="H81" s="6">
        <v>3.6</v>
      </c>
      <c r="I81" s="10">
        <v>9169</v>
      </c>
      <c r="J81" s="10">
        <f t="shared" si="4"/>
        <v>13744331</v>
      </c>
      <c r="K81" s="37" t="str">
        <f>IF(Table24[rating_count]&lt;1000,"Yes", "No")</f>
        <v>No</v>
      </c>
      <c r="L81" s="11">
        <f t="shared" si="5"/>
        <v>33008.400000000001</v>
      </c>
      <c r="M81" s="11">
        <f>Table24[[#This Row],[rating]]*Table24[[#This Row],[rating_count]]</f>
        <v>33008.400000000001</v>
      </c>
      <c r="N81" s="35">
        <f t="shared" si="6"/>
        <v>1400</v>
      </c>
      <c r="O81" s="35">
        <f t="shared" si="7"/>
        <v>1000</v>
      </c>
      <c r="P81" s="6" t="s">
        <v>11941</v>
      </c>
      <c r="Q81" s="6" t="s">
        <v>5595</v>
      </c>
      <c r="R81" s="6" t="s">
        <v>5596</v>
      </c>
      <c r="S81" s="6" t="s">
        <v>5597</v>
      </c>
      <c r="T81" s="6" t="s">
        <v>5598</v>
      </c>
      <c r="U81" s="6" t="s">
        <v>11942</v>
      </c>
      <c r="V81" s="6" t="s">
        <v>5599</v>
      </c>
      <c r="W81" s="6" t="s">
        <v>5600</v>
      </c>
    </row>
    <row r="82" spans="1:23" s="6" customFormat="1">
      <c r="A82" s="6" t="s">
        <v>5785</v>
      </c>
      <c r="B82" s="6" t="s">
        <v>5786</v>
      </c>
      <c r="C82" s="7" t="s">
        <v>11314</v>
      </c>
      <c r="D82" s="6">
        <v>199</v>
      </c>
      <c r="E82" s="8">
        <v>499</v>
      </c>
      <c r="F82" s="9">
        <v>0.6</v>
      </c>
      <c r="G82" s="27" t="str">
        <f>IF(Table24[discount_percentage]&gt;=0.5,"Yes","No")</f>
        <v>Yes</v>
      </c>
      <c r="H82" s="6">
        <v>3.6</v>
      </c>
      <c r="I82" s="10">
        <v>2492</v>
      </c>
      <c r="J82" s="10">
        <f t="shared" si="4"/>
        <v>1243508</v>
      </c>
      <c r="K82" s="37" t="str">
        <f>IF(Table24[rating_count]&lt;1000,"Yes", "No")</f>
        <v>No</v>
      </c>
      <c r="L82" s="11">
        <f t="shared" si="5"/>
        <v>8971.2000000000007</v>
      </c>
      <c r="M82" s="11">
        <f>Table24[[#This Row],[rating]]*Table24[[#This Row],[rating_count]]</f>
        <v>8971.2000000000007</v>
      </c>
      <c r="N82" s="35">
        <f t="shared" si="6"/>
        <v>400</v>
      </c>
      <c r="O82" s="35">
        <f t="shared" si="7"/>
        <v>0</v>
      </c>
      <c r="P82" s="6" t="s">
        <v>12046</v>
      </c>
      <c r="Q82" s="6" t="s">
        <v>5787</v>
      </c>
      <c r="R82" s="6" t="s">
        <v>5788</v>
      </c>
      <c r="S82" s="6" t="s">
        <v>5789</v>
      </c>
      <c r="T82" s="6" t="s">
        <v>5790</v>
      </c>
      <c r="U82" s="6" t="s">
        <v>5791</v>
      </c>
      <c r="V82" s="6" t="s">
        <v>5792</v>
      </c>
      <c r="W82" s="6" t="s">
        <v>5793</v>
      </c>
    </row>
    <row r="83" spans="1:23" s="6" customFormat="1">
      <c r="A83" s="6" t="s">
        <v>6098</v>
      </c>
      <c r="B83" s="6" t="s">
        <v>12808</v>
      </c>
      <c r="C83" s="7" t="s">
        <v>11314</v>
      </c>
      <c r="D83" s="12">
        <v>1599</v>
      </c>
      <c r="E83" s="8">
        <v>2790</v>
      </c>
      <c r="F83" s="9">
        <v>0.43</v>
      </c>
      <c r="G83" s="27" t="str">
        <f>IF(Table24[discount_percentage]&gt;=0.5,"Yes","No")</f>
        <v>No</v>
      </c>
      <c r="H83" s="6">
        <v>3.6</v>
      </c>
      <c r="I83" s="10">
        <v>2272</v>
      </c>
      <c r="J83" s="10">
        <f t="shared" si="4"/>
        <v>6338880</v>
      </c>
      <c r="K83" s="37" t="str">
        <f>IF(Table24[rating_count]&lt;1000,"Yes", "No")</f>
        <v>No</v>
      </c>
      <c r="L83" s="11">
        <f t="shared" si="5"/>
        <v>8179.2</v>
      </c>
      <c r="M83" s="11">
        <f>Table24[[#This Row],[rating]]*Table24[[#This Row],[rating_count]]</f>
        <v>8179.2</v>
      </c>
      <c r="N83" s="35">
        <f t="shared" si="6"/>
        <v>2600</v>
      </c>
      <c r="O83" s="35">
        <f t="shared" si="7"/>
        <v>2500</v>
      </c>
      <c r="P83" s="6" t="s">
        <v>6099</v>
      </c>
      <c r="Q83" s="6" t="s">
        <v>6100</v>
      </c>
      <c r="R83" s="6" t="s">
        <v>6101</v>
      </c>
      <c r="S83" s="6" t="s">
        <v>6102</v>
      </c>
      <c r="T83" s="6" t="s">
        <v>6103</v>
      </c>
      <c r="U83" s="6" t="s">
        <v>12666</v>
      </c>
      <c r="V83" s="6" t="s">
        <v>6104</v>
      </c>
      <c r="W83" s="6" t="s">
        <v>6105</v>
      </c>
    </row>
    <row r="84" spans="1:23" s="6" customFormat="1">
      <c r="A84" s="6" t="s">
        <v>6667</v>
      </c>
      <c r="B84" s="6" t="s">
        <v>6668</v>
      </c>
      <c r="C84" s="7" t="s">
        <v>11402</v>
      </c>
      <c r="D84" s="12">
        <v>5899</v>
      </c>
      <c r="E84" s="8">
        <v>7005</v>
      </c>
      <c r="F84" s="9">
        <v>0.16</v>
      </c>
      <c r="G84" s="27" t="str">
        <f>IF(Table24[discount_percentage]&gt;=0.5,"Yes","No")</f>
        <v>No</v>
      </c>
      <c r="H84" s="6">
        <v>3.6</v>
      </c>
      <c r="I84" s="10">
        <v>4199</v>
      </c>
      <c r="J84" s="10">
        <f t="shared" si="4"/>
        <v>29413995</v>
      </c>
      <c r="K84" s="37" t="str">
        <f>IF(Table24[rating_count]&lt;1000,"Yes", "No")</f>
        <v>No</v>
      </c>
      <c r="L84" s="11">
        <f t="shared" si="5"/>
        <v>15116.4</v>
      </c>
      <c r="M84" s="11">
        <f>Table24[[#This Row],[rating]]*Table24[[#This Row],[rating_count]]</f>
        <v>15116.4</v>
      </c>
      <c r="N84" s="35">
        <f t="shared" si="6"/>
        <v>7000</v>
      </c>
      <c r="O84" s="35">
        <f t="shared" si="7"/>
        <v>7000</v>
      </c>
      <c r="P84" s="6" t="s">
        <v>11745</v>
      </c>
      <c r="Q84" s="6" t="s">
        <v>6669</v>
      </c>
      <c r="R84" s="6" t="s">
        <v>6670</v>
      </c>
      <c r="S84" s="6" t="s">
        <v>6671</v>
      </c>
      <c r="T84" s="6" t="s">
        <v>6672</v>
      </c>
      <c r="U84" s="6" t="s">
        <v>11746</v>
      </c>
      <c r="V84" s="6" t="s">
        <v>6673</v>
      </c>
      <c r="W84" s="6" t="s">
        <v>6674</v>
      </c>
    </row>
    <row r="85" spans="1:23" s="6" customFormat="1">
      <c r="A85" s="6" t="s">
        <v>6762</v>
      </c>
      <c r="B85" s="6" t="s">
        <v>6763</v>
      </c>
      <c r="C85" s="7" t="s">
        <v>11396</v>
      </c>
      <c r="D85" s="12">
        <v>1699</v>
      </c>
      <c r="E85" s="8">
        <v>3499</v>
      </c>
      <c r="F85" s="9">
        <v>0.51</v>
      </c>
      <c r="G85" s="27" t="str">
        <f>IF(Table24[discount_percentage]&gt;=0.5,"Yes","No")</f>
        <v>Yes</v>
      </c>
      <c r="H85" s="6">
        <v>3.6</v>
      </c>
      <c r="I85" s="10">
        <v>7689</v>
      </c>
      <c r="J85" s="10">
        <f t="shared" si="4"/>
        <v>26903811</v>
      </c>
      <c r="K85" s="37" t="str">
        <f>IF(Table24[rating_count]&lt;1000,"Yes", "No")</f>
        <v>No</v>
      </c>
      <c r="L85" s="11">
        <f t="shared" si="5"/>
        <v>27680.400000000001</v>
      </c>
      <c r="M85" s="11">
        <f>Table24[[#This Row],[rating]]*Table24[[#This Row],[rating_count]]</f>
        <v>27680.400000000001</v>
      </c>
      <c r="N85" s="35">
        <f t="shared" si="6"/>
        <v>3400</v>
      </c>
      <c r="O85" s="35">
        <f t="shared" si="7"/>
        <v>3000</v>
      </c>
      <c r="P85" s="6" t="s">
        <v>6764</v>
      </c>
      <c r="Q85" s="6" t="s">
        <v>6765</v>
      </c>
      <c r="R85" s="6" t="s">
        <v>6766</v>
      </c>
      <c r="S85" s="6" t="s">
        <v>6767</v>
      </c>
      <c r="T85" s="6" t="s">
        <v>6768</v>
      </c>
      <c r="U85" s="6" t="s">
        <v>6769</v>
      </c>
      <c r="V85" s="6" t="s">
        <v>6770</v>
      </c>
      <c r="W85" s="6" t="s">
        <v>6771</v>
      </c>
    </row>
    <row r="86" spans="1:23" s="6" customFormat="1">
      <c r="A86" s="6" t="s">
        <v>7105</v>
      </c>
      <c r="B86" s="6" t="s">
        <v>7106</v>
      </c>
      <c r="C86" s="7" t="s">
        <v>11428</v>
      </c>
      <c r="D86" s="12">
        <v>1199</v>
      </c>
      <c r="E86" s="8">
        <v>1695</v>
      </c>
      <c r="F86" s="9">
        <v>0.28999999999999998</v>
      </c>
      <c r="G86" s="27" t="str">
        <f>IF(Table24[discount_percentage]&gt;=0.5,"Yes","No")</f>
        <v>No</v>
      </c>
      <c r="H86" s="6">
        <v>3.6</v>
      </c>
      <c r="I86" s="10">
        <v>13300</v>
      </c>
      <c r="J86" s="10">
        <f t="shared" si="4"/>
        <v>22543500</v>
      </c>
      <c r="K86" s="37" t="str">
        <f>IF(Table24[rating_count]&lt;1000,"Yes", "No")</f>
        <v>No</v>
      </c>
      <c r="L86" s="11">
        <f t="shared" si="5"/>
        <v>47880</v>
      </c>
      <c r="M86" s="11">
        <f>Table24[[#This Row],[rating]]*Table24[[#This Row],[rating_count]]</f>
        <v>47880</v>
      </c>
      <c r="N86" s="35">
        <f t="shared" si="6"/>
        <v>1600</v>
      </c>
      <c r="O86" s="35">
        <f t="shared" si="7"/>
        <v>1500</v>
      </c>
      <c r="P86" s="6" t="s">
        <v>7107</v>
      </c>
      <c r="Q86" s="6" t="s">
        <v>7108</v>
      </c>
      <c r="R86" s="6" t="s">
        <v>7109</v>
      </c>
      <c r="S86" s="6" t="s">
        <v>12357</v>
      </c>
      <c r="T86" s="6" t="s">
        <v>7110</v>
      </c>
      <c r="U86" s="6" t="s">
        <v>7111</v>
      </c>
      <c r="V86" s="6" t="s">
        <v>7112</v>
      </c>
      <c r="W86" s="6" t="s">
        <v>7113</v>
      </c>
    </row>
    <row r="87" spans="1:23" s="6" customFormat="1">
      <c r="A87" s="6" t="s">
        <v>7348</v>
      </c>
      <c r="B87" s="6" t="s">
        <v>12813</v>
      </c>
      <c r="C87" s="7" t="s">
        <v>11439</v>
      </c>
      <c r="D87" s="6">
        <v>549</v>
      </c>
      <c r="E87" s="8">
        <v>1000</v>
      </c>
      <c r="F87" s="9">
        <v>0.45</v>
      </c>
      <c r="G87" s="27" t="str">
        <f>IF(Table24[discount_percentage]&gt;=0.5,"Yes","No")</f>
        <v>No</v>
      </c>
      <c r="H87" s="6">
        <v>3.6</v>
      </c>
      <c r="I87" s="10">
        <v>1074</v>
      </c>
      <c r="J87" s="10">
        <f t="shared" si="4"/>
        <v>1074000</v>
      </c>
      <c r="K87" s="37" t="str">
        <f>IF(Table24[rating_count]&lt;1000,"Yes", "No")</f>
        <v>No</v>
      </c>
      <c r="L87" s="11">
        <f t="shared" si="5"/>
        <v>3866.4</v>
      </c>
      <c r="M87" s="11">
        <f>Table24[[#This Row],[rating]]*Table24[[#This Row],[rating_count]]</f>
        <v>3866.4</v>
      </c>
      <c r="N87" s="35">
        <f t="shared" si="6"/>
        <v>1000</v>
      </c>
      <c r="O87" s="35">
        <f t="shared" si="7"/>
        <v>1000</v>
      </c>
      <c r="P87" s="6" t="s">
        <v>7349</v>
      </c>
      <c r="Q87" s="6" t="s">
        <v>7350</v>
      </c>
      <c r="R87" s="6" t="s">
        <v>7351</v>
      </c>
      <c r="S87" s="6" t="s">
        <v>7352</v>
      </c>
      <c r="T87" s="6" t="s">
        <v>7353</v>
      </c>
      <c r="U87" s="6" t="s">
        <v>7354</v>
      </c>
      <c r="V87" s="6" t="s">
        <v>7355</v>
      </c>
      <c r="W87" s="6" t="s">
        <v>7356</v>
      </c>
    </row>
    <row r="88" spans="1:23" s="6" customFormat="1">
      <c r="A88" s="6" t="s">
        <v>12367</v>
      </c>
      <c r="B88" s="6" t="s">
        <v>7595</v>
      </c>
      <c r="C88" s="7" t="s">
        <v>11429</v>
      </c>
      <c r="D88" s="6">
        <v>899</v>
      </c>
      <c r="E88" s="8">
        <v>2000</v>
      </c>
      <c r="F88" s="9">
        <v>0.55000000000000004</v>
      </c>
      <c r="G88" s="27" t="str">
        <f>IF(Table24[discount_percentage]&gt;=0.5,"Yes","No")</f>
        <v>Yes</v>
      </c>
      <c r="H88" s="6">
        <v>3.6</v>
      </c>
      <c r="I88" s="10">
        <v>291</v>
      </c>
      <c r="J88" s="10">
        <f t="shared" si="4"/>
        <v>582000</v>
      </c>
      <c r="K88" s="37" t="str">
        <f>IF(Table24[rating_count]&lt;1000,"Yes", "No")</f>
        <v>Yes</v>
      </c>
      <c r="L88" s="11">
        <f t="shared" si="5"/>
        <v>1047.6000000000001</v>
      </c>
      <c r="M88" s="11">
        <f>Table24[[#This Row],[rating]]*Table24[[#This Row],[rating_count]]</f>
        <v>1047.6000000000001</v>
      </c>
      <c r="N88" s="35">
        <f t="shared" si="6"/>
        <v>2000</v>
      </c>
      <c r="O88" s="35">
        <f t="shared" si="7"/>
        <v>2000</v>
      </c>
      <c r="P88" s="6" t="s">
        <v>7596</v>
      </c>
      <c r="Q88" s="6" t="s">
        <v>12368</v>
      </c>
      <c r="R88" s="6" t="s">
        <v>7597</v>
      </c>
      <c r="S88" s="6" t="s">
        <v>7598</v>
      </c>
      <c r="T88" s="6" t="s">
        <v>7599</v>
      </c>
      <c r="U88" s="6" t="s">
        <v>7600</v>
      </c>
      <c r="V88" s="6" t="s">
        <v>7601</v>
      </c>
      <c r="W88" s="6" t="s">
        <v>12369</v>
      </c>
    </row>
    <row r="89" spans="1:23" s="6" customFormat="1">
      <c r="A89" s="6" t="s">
        <v>8618</v>
      </c>
      <c r="B89" s="6" t="s">
        <v>8619</v>
      </c>
      <c r="C89" s="7" t="s">
        <v>11467</v>
      </c>
      <c r="D89" s="12">
        <v>1699</v>
      </c>
      <c r="E89" s="8">
        <v>1900</v>
      </c>
      <c r="F89" s="9">
        <v>0.11</v>
      </c>
      <c r="G89" s="27" t="str">
        <f>IF(Table24[discount_percentage]&gt;=0.5,"Yes","No")</f>
        <v>No</v>
      </c>
      <c r="H89" s="6">
        <v>3.6</v>
      </c>
      <c r="I89" s="10">
        <v>11456</v>
      </c>
      <c r="J89" s="10">
        <f t="shared" si="4"/>
        <v>21766400</v>
      </c>
      <c r="K89" s="37" t="str">
        <f>IF(Table24[rating_count]&lt;1000,"Yes", "No")</f>
        <v>No</v>
      </c>
      <c r="L89" s="11">
        <f t="shared" si="5"/>
        <v>41241.599999999999</v>
      </c>
      <c r="M89" s="11">
        <f>Table24[[#This Row],[rating]]*Table24[[#This Row],[rating_count]]</f>
        <v>41241.599999999999</v>
      </c>
      <c r="N89" s="35">
        <f t="shared" si="6"/>
        <v>1800</v>
      </c>
      <c r="O89" s="35">
        <f t="shared" si="7"/>
        <v>1500</v>
      </c>
      <c r="P89" s="6" t="s">
        <v>8620</v>
      </c>
      <c r="Q89" s="6" t="s">
        <v>8621</v>
      </c>
      <c r="R89" s="6" t="s">
        <v>8622</v>
      </c>
      <c r="S89" s="6" t="s">
        <v>8623</v>
      </c>
      <c r="T89" s="6" t="s">
        <v>8624</v>
      </c>
      <c r="U89" s="6" t="s">
        <v>8625</v>
      </c>
      <c r="V89" s="6" t="s">
        <v>8626</v>
      </c>
      <c r="W89" s="6" t="s">
        <v>8627</v>
      </c>
    </row>
    <row r="90" spans="1:23" s="6" customFormat="1">
      <c r="A90" s="6" t="s">
        <v>8704</v>
      </c>
      <c r="B90" s="6" t="s">
        <v>8705</v>
      </c>
      <c r="C90" s="7" t="s">
        <v>11444</v>
      </c>
      <c r="D90" s="6">
        <v>999</v>
      </c>
      <c r="E90" s="8">
        <v>1560</v>
      </c>
      <c r="F90" s="9">
        <v>0.36</v>
      </c>
      <c r="G90" s="27" t="str">
        <f>IF(Table24[discount_percentage]&gt;=0.5,"Yes","No")</f>
        <v>No</v>
      </c>
      <c r="H90" s="6">
        <v>3.6</v>
      </c>
      <c r="I90" s="10">
        <v>4881</v>
      </c>
      <c r="J90" s="10">
        <f t="shared" si="4"/>
        <v>7614360</v>
      </c>
      <c r="K90" s="37" t="str">
        <f>IF(Table24[rating_count]&lt;1000,"Yes", "No")</f>
        <v>No</v>
      </c>
      <c r="L90" s="11">
        <f t="shared" si="5"/>
        <v>17571.600000000002</v>
      </c>
      <c r="M90" s="11">
        <f>Table24[[#This Row],[rating]]*Table24[[#This Row],[rating_count]]</f>
        <v>17571.600000000002</v>
      </c>
      <c r="N90" s="35">
        <f t="shared" si="6"/>
        <v>1400</v>
      </c>
      <c r="O90" s="35">
        <f t="shared" si="7"/>
        <v>1500</v>
      </c>
      <c r="P90" s="6" t="s">
        <v>8706</v>
      </c>
      <c r="Q90" s="6" t="s">
        <v>8707</v>
      </c>
      <c r="R90" s="6" t="s">
        <v>8708</v>
      </c>
      <c r="S90" s="6" t="s">
        <v>8709</v>
      </c>
      <c r="T90" s="6" t="s">
        <v>8710</v>
      </c>
      <c r="U90" s="6" t="s">
        <v>8711</v>
      </c>
      <c r="V90" s="6" t="s">
        <v>8712</v>
      </c>
      <c r="W90" s="6" t="s">
        <v>8713</v>
      </c>
    </row>
    <row r="91" spans="1:23" s="6" customFormat="1">
      <c r="A91" s="6" t="s">
        <v>9325</v>
      </c>
      <c r="B91" s="6" t="s">
        <v>9326</v>
      </c>
      <c r="C91" s="7" t="s">
        <v>11437</v>
      </c>
      <c r="D91" s="12">
        <v>1049</v>
      </c>
      <c r="E91" s="8">
        <v>2499</v>
      </c>
      <c r="F91" s="9">
        <v>0.57999999999999996</v>
      </c>
      <c r="G91" s="27" t="str">
        <f>IF(Table24[discount_percentage]&gt;=0.5,"Yes","No")</f>
        <v>Yes</v>
      </c>
      <c r="H91" s="6">
        <v>3.6</v>
      </c>
      <c r="I91" s="10">
        <v>328</v>
      </c>
      <c r="J91" s="10">
        <f t="shared" si="4"/>
        <v>819672</v>
      </c>
      <c r="K91" s="37" t="str">
        <f>IF(Table24[rating_count]&lt;1000,"Yes", "No")</f>
        <v>Yes</v>
      </c>
      <c r="L91" s="11">
        <f t="shared" si="5"/>
        <v>1180.8</v>
      </c>
      <c r="M91" s="11">
        <f>Table24[[#This Row],[rating]]*Table24[[#This Row],[rating_count]]</f>
        <v>1180.8</v>
      </c>
      <c r="N91" s="35">
        <f t="shared" si="6"/>
        <v>2400</v>
      </c>
      <c r="O91" s="35">
        <f t="shared" si="7"/>
        <v>2000</v>
      </c>
      <c r="P91" s="6" t="s">
        <v>9327</v>
      </c>
      <c r="Q91" s="6" t="s">
        <v>9328</v>
      </c>
      <c r="R91" s="6" t="s">
        <v>9329</v>
      </c>
      <c r="S91" s="6" t="s">
        <v>9330</v>
      </c>
      <c r="T91" s="6" t="s">
        <v>9331</v>
      </c>
      <c r="U91" s="6" t="s">
        <v>9332</v>
      </c>
      <c r="V91" s="6" t="s">
        <v>9333</v>
      </c>
      <c r="W91" s="6" t="s">
        <v>9334</v>
      </c>
    </row>
    <row r="92" spans="1:23" s="6" customFormat="1">
      <c r="A92" s="6" t="s">
        <v>9796</v>
      </c>
      <c r="B92" s="6" t="s">
        <v>9797</v>
      </c>
      <c r="C92" s="7" t="s">
        <v>11461</v>
      </c>
      <c r="D92" s="6">
        <v>193</v>
      </c>
      <c r="E92" s="8">
        <v>399</v>
      </c>
      <c r="F92" s="9">
        <v>0.52</v>
      </c>
      <c r="G92" s="27" t="str">
        <f>IF(Table24[discount_percentage]&gt;=0.5,"Yes","No")</f>
        <v>Yes</v>
      </c>
      <c r="H92" s="6">
        <v>3.6</v>
      </c>
      <c r="I92" s="10">
        <v>37</v>
      </c>
      <c r="J92" s="10">
        <f t="shared" si="4"/>
        <v>14763</v>
      </c>
      <c r="K92" s="37" t="str">
        <f>IF(Table24[rating_count]&lt;1000,"Yes", "No")</f>
        <v>Yes</v>
      </c>
      <c r="L92" s="11">
        <f t="shared" si="5"/>
        <v>133.20000000000002</v>
      </c>
      <c r="M92" s="11">
        <f>Table24[[#This Row],[rating]]*Table24[[#This Row],[rating_count]]</f>
        <v>133.20000000000002</v>
      </c>
      <c r="N92" s="35">
        <f t="shared" si="6"/>
        <v>200</v>
      </c>
      <c r="O92" s="35">
        <f t="shared" si="7"/>
        <v>0</v>
      </c>
      <c r="P92" s="6" t="s">
        <v>9798</v>
      </c>
      <c r="Q92" s="6" t="s">
        <v>9799</v>
      </c>
      <c r="R92" s="6" t="s">
        <v>9800</v>
      </c>
      <c r="S92" s="6" t="s">
        <v>9801</v>
      </c>
      <c r="T92" s="6" t="s">
        <v>9802</v>
      </c>
      <c r="U92" s="6" t="s">
        <v>9803</v>
      </c>
      <c r="V92" s="6" t="s">
        <v>9804</v>
      </c>
      <c r="W92" s="6" t="s">
        <v>9805</v>
      </c>
    </row>
    <row r="93" spans="1:23" s="6" customFormat="1">
      <c r="A93" s="6" t="s">
        <v>9895</v>
      </c>
      <c r="B93" s="6" t="s">
        <v>9896</v>
      </c>
      <c r="C93" s="7" t="s">
        <v>11435</v>
      </c>
      <c r="D93" s="6">
        <v>660</v>
      </c>
      <c r="E93" s="8">
        <v>1100</v>
      </c>
      <c r="F93" s="9">
        <v>0.4</v>
      </c>
      <c r="G93" s="27" t="str">
        <f>IF(Table24[discount_percentage]&gt;=0.5,"Yes","No")</f>
        <v>No</v>
      </c>
      <c r="H93" s="6">
        <v>3.6</v>
      </c>
      <c r="I93" s="10">
        <v>91</v>
      </c>
      <c r="J93" s="10">
        <f t="shared" si="4"/>
        <v>100100</v>
      </c>
      <c r="K93" s="37" t="str">
        <f>IF(Table24[rating_count]&lt;1000,"Yes", "No")</f>
        <v>Yes</v>
      </c>
      <c r="L93" s="11">
        <f t="shared" si="5"/>
        <v>327.60000000000002</v>
      </c>
      <c r="M93" s="11">
        <f>Table24[[#This Row],[rating]]*Table24[[#This Row],[rating_count]]</f>
        <v>327.60000000000002</v>
      </c>
      <c r="N93" s="35">
        <f t="shared" si="6"/>
        <v>1000</v>
      </c>
      <c r="O93" s="35">
        <f t="shared" si="7"/>
        <v>1000</v>
      </c>
      <c r="P93" s="6" t="s">
        <v>9897</v>
      </c>
      <c r="Q93" s="6" t="s">
        <v>9898</v>
      </c>
      <c r="R93" s="6" t="s">
        <v>9899</v>
      </c>
      <c r="S93" s="6" t="s">
        <v>9900</v>
      </c>
      <c r="T93" s="6" t="s">
        <v>9901</v>
      </c>
      <c r="U93" s="6" t="s">
        <v>9902</v>
      </c>
      <c r="V93" s="6" t="s">
        <v>9903</v>
      </c>
      <c r="W93" s="6" t="s">
        <v>9904</v>
      </c>
    </row>
    <row r="94" spans="1:23" s="6" customFormat="1">
      <c r="A94" s="6" t="s">
        <v>9969</v>
      </c>
      <c r="B94" s="6" t="s">
        <v>9970</v>
      </c>
      <c r="C94" s="7" t="s">
        <v>11434</v>
      </c>
      <c r="D94" s="6">
        <v>375</v>
      </c>
      <c r="E94" s="8">
        <v>999</v>
      </c>
      <c r="F94" s="9">
        <v>0.62</v>
      </c>
      <c r="G94" s="27" t="str">
        <f>IF(Table24[discount_percentage]&gt;=0.5,"Yes","No")</f>
        <v>Yes</v>
      </c>
      <c r="H94" s="6">
        <v>3.6</v>
      </c>
      <c r="I94" s="10">
        <v>1988</v>
      </c>
      <c r="J94" s="10">
        <f t="shared" si="4"/>
        <v>1986012</v>
      </c>
      <c r="K94" s="37" t="str">
        <f>IF(Table24[rating_count]&lt;1000,"Yes", "No")</f>
        <v>No</v>
      </c>
      <c r="L94" s="11">
        <f t="shared" si="5"/>
        <v>7156.8</v>
      </c>
      <c r="M94" s="11">
        <f>Table24[[#This Row],[rating]]*Table24[[#This Row],[rating_count]]</f>
        <v>7156.8</v>
      </c>
      <c r="N94" s="35">
        <f t="shared" si="6"/>
        <v>800</v>
      </c>
      <c r="O94" s="35">
        <f t="shared" si="7"/>
        <v>500</v>
      </c>
      <c r="P94" s="6" t="s">
        <v>9971</v>
      </c>
      <c r="Q94" s="6" t="s">
        <v>9972</v>
      </c>
      <c r="R94" s="6" t="s">
        <v>9973</v>
      </c>
      <c r="S94" s="6" t="s">
        <v>9974</v>
      </c>
      <c r="T94" s="6" t="s">
        <v>9975</v>
      </c>
      <c r="U94" s="6" t="s">
        <v>9976</v>
      </c>
      <c r="V94" s="6" t="s">
        <v>9977</v>
      </c>
      <c r="W94" s="6" t="s">
        <v>9978</v>
      </c>
    </row>
    <row r="95" spans="1:23" s="6" customFormat="1">
      <c r="A95" s="6" t="s">
        <v>10443</v>
      </c>
      <c r="B95" s="6" t="s">
        <v>10444</v>
      </c>
      <c r="C95" s="7" t="s">
        <v>11437</v>
      </c>
      <c r="D95" s="12">
        <v>1449</v>
      </c>
      <c r="E95" s="8">
        <v>4999</v>
      </c>
      <c r="F95" s="9">
        <v>0.71</v>
      </c>
      <c r="G95" s="27" t="str">
        <f>IF(Table24[discount_percentage]&gt;=0.5,"Yes","No")</f>
        <v>Yes</v>
      </c>
      <c r="H95" s="6">
        <v>3.6</v>
      </c>
      <c r="I95" s="10">
        <v>63</v>
      </c>
      <c r="J95" s="10">
        <f t="shared" si="4"/>
        <v>314937</v>
      </c>
      <c r="K95" s="37" t="str">
        <f>IF(Table24[rating_count]&lt;1000,"Yes", "No")</f>
        <v>Yes</v>
      </c>
      <c r="L95" s="11">
        <f t="shared" si="5"/>
        <v>226.8</v>
      </c>
      <c r="M95" s="11">
        <f>Table24[[#This Row],[rating]]*Table24[[#This Row],[rating_count]]</f>
        <v>226.8</v>
      </c>
      <c r="N95" s="35">
        <f t="shared" si="6"/>
        <v>4800</v>
      </c>
      <c r="O95" s="35">
        <f t="shared" si="7"/>
        <v>4500</v>
      </c>
      <c r="P95" s="6" t="s">
        <v>10445</v>
      </c>
      <c r="Q95" s="6" t="s">
        <v>10446</v>
      </c>
      <c r="R95" s="6" t="s">
        <v>10447</v>
      </c>
      <c r="S95" s="6" t="s">
        <v>10448</v>
      </c>
      <c r="T95" s="6" t="s">
        <v>10449</v>
      </c>
      <c r="U95" s="6" t="s">
        <v>10450</v>
      </c>
      <c r="V95" s="6" t="s">
        <v>10451</v>
      </c>
      <c r="W95" s="6" t="s">
        <v>10452</v>
      </c>
    </row>
    <row r="96" spans="1:23" s="6" customFormat="1">
      <c r="A96" s="6" t="s">
        <v>10511</v>
      </c>
      <c r="B96" s="6" t="s">
        <v>10512</v>
      </c>
      <c r="C96" s="7" t="s">
        <v>11445</v>
      </c>
      <c r="D96" s="6">
        <v>649</v>
      </c>
      <c r="E96" s="8">
        <v>999</v>
      </c>
      <c r="F96" s="9">
        <v>0.35</v>
      </c>
      <c r="G96" s="27" t="str">
        <f>IF(Table24[discount_percentage]&gt;=0.5,"Yes","No")</f>
        <v>No</v>
      </c>
      <c r="H96" s="6">
        <v>3.6</v>
      </c>
      <c r="I96" s="10">
        <v>4</v>
      </c>
      <c r="J96" s="10">
        <f t="shared" si="4"/>
        <v>3996</v>
      </c>
      <c r="K96" s="37" t="str">
        <f>IF(Table24[rating_count]&lt;1000,"Yes", "No")</f>
        <v>Yes</v>
      </c>
      <c r="L96" s="11">
        <f t="shared" si="5"/>
        <v>14.4</v>
      </c>
      <c r="M96" s="11">
        <f>Table24[[#This Row],[rating]]*Table24[[#This Row],[rating_count]]</f>
        <v>14.4</v>
      </c>
      <c r="N96" s="35">
        <f t="shared" si="6"/>
        <v>800</v>
      </c>
      <c r="O96" s="35">
        <f t="shared" si="7"/>
        <v>500</v>
      </c>
      <c r="P96" s="6" t="s">
        <v>12576</v>
      </c>
      <c r="Q96" s="6" t="s">
        <v>10513</v>
      </c>
      <c r="R96" s="6" t="s">
        <v>10514</v>
      </c>
      <c r="S96" s="6" t="s">
        <v>12491</v>
      </c>
      <c r="T96" s="6" t="s">
        <v>10515</v>
      </c>
      <c r="U96" s="6" t="s">
        <v>10516</v>
      </c>
      <c r="V96" s="6" t="s">
        <v>10517</v>
      </c>
      <c r="W96" s="6" t="s">
        <v>10518</v>
      </c>
    </row>
    <row r="97" spans="1:23" s="6" customFormat="1">
      <c r="A97" s="6" t="s">
        <v>10727</v>
      </c>
      <c r="B97" s="6" t="s">
        <v>10728</v>
      </c>
      <c r="C97" s="7" t="s">
        <v>11430</v>
      </c>
      <c r="D97" s="6">
        <v>179</v>
      </c>
      <c r="E97" s="8">
        <v>799</v>
      </c>
      <c r="F97" s="9">
        <v>0.78</v>
      </c>
      <c r="G97" s="27" t="str">
        <f>IF(Table24[discount_percentage]&gt;=0.5,"Yes","No")</f>
        <v>Yes</v>
      </c>
      <c r="H97" s="6">
        <v>3.6</v>
      </c>
      <c r="I97" s="10">
        <v>101</v>
      </c>
      <c r="J97" s="10">
        <f t="shared" si="4"/>
        <v>80699</v>
      </c>
      <c r="K97" s="37" t="str">
        <f>IF(Table24[rating_count]&lt;1000,"Yes", "No")</f>
        <v>Yes</v>
      </c>
      <c r="L97" s="11">
        <f t="shared" si="5"/>
        <v>363.6</v>
      </c>
      <c r="M97" s="11">
        <f>Table24[[#This Row],[rating]]*Table24[[#This Row],[rating_count]]</f>
        <v>363.6</v>
      </c>
      <c r="N97" s="35">
        <f t="shared" si="6"/>
        <v>600</v>
      </c>
      <c r="O97" s="35">
        <f t="shared" si="7"/>
        <v>500</v>
      </c>
      <c r="P97" s="6" t="s">
        <v>12089</v>
      </c>
      <c r="Q97" s="6" t="s">
        <v>10729</v>
      </c>
      <c r="R97" s="6" t="s">
        <v>10730</v>
      </c>
      <c r="S97" s="6" t="s">
        <v>10731</v>
      </c>
      <c r="T97" s="6" t="s">
        <v>10732</v>
      </c>
      <c r="U97" s="6" t="s">
        <v>10733</v>
      </c>
      <c r="V97" s="6" t="s">
        <v>10734</v>
      </c>
      <c r="W97" s="6" t="s">
        <v>10735</v>
      </c>
    </row>
    <row r="98" spans="1:23" s="6" customFormat="1">
      <c r="A98" s="6" t="s">
        <v>10921</v>
      </c>
      <c r="B98" s="6" t="s">
        <v>10922</v>
      </c>
      <c r="C98" s="7" t="s">
        <v>11444</v>
      </c>
      <c r="D98" s="12">
        <v>1799</v>
      </c>
      <c r="E98" s="8">
        <v>2599</v>
      </c>
      <c r="F98" s="9">
        <v>0.31</v>
      </c>
      <c r="G98" s="27" t="str">
        <f>IF(Table24[discount_percentage]&gt;=0.5,"Yes","No")</f>
        <v>No</v>
      </c>
      <c r="H98" s="6">
        <v>3.6</v>
      </c>
      <c r="I98" s="10">
        <v>771</v>
      </c>
      <c r="J98" s="10">
        <f t="shared" si="4"/>
        <v>2003829</v>
      </c>
      <c r="K98" s="37" t="str">
        <f>IF(Table24[rating_count]&lt;1000,"Yes", "No")</f>
        <v>Yes</v>
      </c>
      <c r="L98" s="11">
        <f t="shared" si="5"/>
        <v>2775.6</v>
      </c>
      <c r="M98" s="11">
        <f>Table24[[#This Row],[rating]]*Table24[[#This Row],[rating_count]]</f>
        <v>2775.6</v>
      </c>
      <c r="N98" s="35">
        <f t="shared" si="6"/>
        <v>2400</v>
      </c>
      <c r="O98" s="35">
        <f t="shared" si="7"/>
        <v>2500</v>
      </c>
      <c r="P98" s="6" t="s">
        <v>10923</v>
      </c>
      <c r="Q98" s="6" t="s">
        <v>12504</v>
      </c>
      <c r="R98" s="6" t="s">
        <v>10924</v>
      </c>
      <c r="S98" s="6" t="s">
        <v>10925</v>
      </c>
      <c r="T98" s="6" t="s">
        <v>10926</v>
      </c>
      <c r="U98" s="6" t="s">
        <v>10927</v>
      </c>
      <c r="V98" s="6" t="s">
        <v>10928</v>
      </c>
      <c r="W98" s="6" t="s">
        <v>10929</v>
      </c>
    </row>
    <row r="99" spans="1:23" s="6" customFormat="1">
      <c r="A99" s="6" t="s">
        <v>11068</v>
      </c>
      <c r="B99" s="6" t="s">
        <v>11069</v>
      </c>
      <c r="C99" s="7" t="s">
        <v>11480</v>
      </c>
      <c r="D99" s="6">
        <v>499</v>
      </c>
      <c r="E99" s="8">
        <v>799</v>
      </c>
      <c r="F99" s="9">
        <v>0.38</v>
      </c>
      <c r="G99" s="27" t="str">
        <f>IF(Table24[discount_percentage]&gt;=0.5,"Yes","No")</f>
        <v>No</v>
      </c>
      <c r="H99" s="6">
        <v>3.6</v>
      </c>
      <c r="I99" s="10">
        <v>212</v>
      </c>
      <c r="J99" s="10">
        <f t="shared" si="4"/>
        <v>169388</v>
      </c>
      <c r="K99" s="37" t="str">
        <f>IF(Table24[rating_count]&lt;1000,"Yes", "No")</f>
        <v>Yes</v>
      </c>
      <c r="L99" s="11">
        <f t="shared" si="5"/>
        <v>763.2</v>
      </c>
      <c r="M99" s="11">
        <f>Table24[[#This Row],[rating]]*Table24[[#This Row],[rating_count]]</f>
        <v>763.2</v>
      </c>
      <c r="N99" s="35">
        <f t="shared" si="6"/>
        <v>600</v>
      </c>
      <c r="O99" s="35">
        <f t="shared" si="7"/>
        <v>500</v>
      </c>
      <c r="P99" s="6" t="s">
        <v>11070</v>
      </c>
      <c r="Q99" s="6" t="s">
        <v>12514</v>
      </c>
      <c r="R99" s="6" t="s">
        <v>11071</v>
      </c>
      <c r="S99" s="6" t="s">
        <v>12515</v>
      </c>
      <c r="T99" s="6" t="s">
        <v>11072</v>
      </c>
      <c r="U99" s="6" t="s">
        <v>11073</v>
      </c>
      <c r="V99" s="6" t="s">
        <v>11074</v>
      </c>
      <c r="W99" s="6" t="s">
        <v>11075</v>
      </c>
    </row>
    <row r="100" spans="1:23" s="6" customFormat="1">
      <c r="A100" s="6" t="s">
        <v>11096</v>
      </c>
      <c r="B100" s="6" t="s">
        <v>11097</v>
      </c>
      <c r="C100" s="7" t="s">
        <v>11479</v>
      </c>
      <c r="D100" s="6">
        <v>229</v>
      </c>
      <c r="E100" s="8">
        <v>399</v>
      </c>
      <c r="F100" s="9">
        <v>0.43</v>
      </c>
      <c r="G100" s="27" t="str">
        <f>IF(Table24[discount_percentage]&gt;=0.5,"Yes","No")</f>
        <v>No</v>
      </c>
      <c r="H100" s="6">
        <v>3.6</v>
      </c>
      <c r="I100" s="10">
        <v>451</v>
      </c>
      <c r="J100" s="10">
        <f t="shared" si="4"/>
        <v>179949</v>
      </c>
      <c r="K100" s="37" t="str">
        <f>IF(Table24[rating_count]&lt;1000,"Yes", "No")</f>
        <v>Yes</v>
      </c>
      <c r="L100" s="11">
        <f t="shared" si="5"/>
        <v>1623.6000000000001</v>
      </c>
      <c r="M100" s="11">
        <f>Table24[[#This Row],[rating]]*Table24[[#This Row],[rating_count]]</f>
        <v>1623.6000000000001</v>
      </c>
      <c r="N100" s="35">
        <f t="shared" si="6"/>
        <v>200</v>
      </c>
      <c r="O100" s="35">
        <f t="shared" si="7"/>
        <v>0</v>
      </c>
      <c r="P100" s="6" t="s">
        <v>11098</v>
      </c>
      <c r="Q100" s="6" t="s">
        <v>11099</v>
      </c>
      <c r="R100" s="6" t="s">
        <v>11100</v>
      </c>
      <c r="S100" s="6" t="s">
        <v>11101</v>
      </c>
      <c r="T100" s="6" t="s">
        <v>11102</v>
      </c>
      <c r="U100" s="6" t="s">
        <v>11103</v>
      </c>
      <c r="V100" s="6" t="s">
        <v>11104</v>
      </c>
      <c r="W100" s="6" t="s">
        <v>11105</v>
      </c>
    </row>
    <row r="101" spans="1:23" s="6" customFormat="1">
      <c r="A101" s="6" t="s">
        <v>11194</v>
      </c>
      <c r="B101" s="6" t="s">
        <v>11195</v>
      </c>
      <c r="C101" s="7" t="s">
        <v>11428</v>
      </c>
      <c r="D101" s="6">
        <v>949</v>
      </c>
      <c r="E101" s="8">
        <v>2299</v>
      </c>
      <c r="F101" s="9">
        <v>0.59</v>
      </c>
      <c r="G101" s="27" t="str">
        <f>IF(Table24[discount_percentage]&gt;=0.5,"Yes","No")</f>
        <v>Yes</v>
      </c>
      <c r="H101" s="6">
        <v>3.6</v>
      </c>
      <c r="I101" s="10">
        <v>550</v>
      </c>
      <c r="J101" s="10">
        <f t="shared" si="4"/>
        <v>1264450</v>
      </c>
      <c r="K101" s="37" t="str">
        <f>IF(Table24[rating_count]&lt;1000,"Yes", "No")</f>
        <v>Yes</v>
      </c>
      <c r="L101" s="11">
        <f t="shared" si="5"/>
        <v>1980</v>
      </c>
      <c r="M101" s="11">
        <f>Table24[[#This Row],[rating]]*Table24[[#This Row],[rating_count]]</f>
        <v>1980</v>
      </c>
      <c r="N101" s="35">
        <f t="shared" si="6"/>
        <v>2200</v>
      </c>
      <c r="O101" s="35">
        <f t="shared" si="7"/>
        <v>2000</v>
      </c>
      <c r="P101" s="6" t="s">
        <v>11196</v>
      </c>
      <c r="Q101" s="6" t="s">
        <v>12518</v>
      </c>
      <c r="R101" s="6" t="s">
        <v>11197</v>
      </c>
      <c r="S101" s="6" t="s">
        <v>11198</v>
      </c>
      <c r="T101" s="6" t="s">
        <v>11199</v>
      </c>
      <c r="U101" s="6" t="s">
        <v>11200</v>
      </c>
      <c r="V101" s="6" t="s">
        <v>11201</v>
      </c>
      <c r="W101" s="6" t="s">
        <v>11202</v>
      </c>
    </row>
    <row r="102" spans="1:23" s="6" customFormat="1">
      <c r="A102" s="6" t="s">
        <v>11232</v>
      </c>
      <c r="B102" s="6" t="s">
        <v>11233</v>
      </c>
      <c r="C102" s="7" t="s">
        <v>11457</v>
      </c>
      <c r="D102" s="12">
        <v>2219</v>
      </c>
      <c r="E102" s="8">
        <v>3080</v>
      </c>
      <c r="F102" s="9">
        <v>0.28000000000000003</v>
      </c>
      <c r="G102" s="27" t="str">
        <f>IF(Table24[discount_percentage]&gt;=0.5,"Yes","No")</f>
        <v>No</v>
      </c>
      <c r="H102" s="6">
        <v>3.6</v>
      </c>
      <c r="I102" s="10">
        <v>468</v>
      </c>
      <c r="J102" s="10">
        <f t="shared" si="4"/>
        <v>1441440</v>
      </c>
      <c r="K102" s="37" t="str">
        <f>IF(Table24[rating_count]&lt;1000,"Yes", "No")</f>
        <v>Yes</v>
      </c>
      <c r="L102" s="11">
        <f t="shared" si="5"/>
        <v>1684.8</v>
      </c>
      <c r="M102" s="11">
        <f>Table24[[#This Row],[rating]]*Table24[[#This Row],[rating_count]]</f>
        <v>1684.8</v>
      </c>
      <c r="N102" s="35">
        <f t="shared" si="6"/>
        <v>3000</v>
      </c>
      <c r="O102" s="35">
        <f t="shared" si="7"/>
        <v>3000</v>
      </c>
      <c r="P102" s="6" t="s">
        <v>11234</v>
      </c>
      <c r="Q102" s="6" t="s">
        <v>12520</v>
      </c>
      <c r="R102" s="6" t="s">
        <v>11235</v>
      </c>
      <c r="S102" s="6" t="s">
        <v>11236</v>
      </c>
      <c r="T102" s="6" t="s">
        <v>11237</v>
      </c>
      <c r="U102" s="6" t="s">
        <v>11238</v>
      </c>
      <c r="V102" s="6" t="s">
        <v>11239</v>
      </c>
      <c r="W102" s="6" t="s">
        <v>11240</v>
      </c>
    </row>
    <row r="103" spans="1:23" s="6" customFormat="1">
      <c r="A103" s="6" t="s">
        <v>167</v>
      </c>
      <c r="B103" s="6" t="s">
        <v>168</v>
      </c>
      <c r="C103" s="7" t="s">
        <v>11293</v>
      </c>
      <c r="D103" s="6">
        <v>279</v>
      </c>
      <c r="E103" s="8">
        <v>499</v>
      </c>
      <c r="F103" s="9">
        <v>0.44</v>
      </c>
      <c r="G103" s="27" t="str">
        <f>IF(Table24[discount_percentage]&gt;=0.5,"Yes","No")</f>
        <v>No</v>
      </c>
      <c r="H103" s="6">
        <v>3.7</v>
      </c>
      <c r="I103" s="10">
        <v>10962</v>
      </c>
      <c r="J103" s="10">
        <f t="shared" si="4"/>
        <v>5470038</v>
      </c>
      <c r="K103" s="37" t="str">
        <f>IF(Table24[rating_count]&lt;1000,"Yes", "No")</f>
        <v>No</v>
      </c>
      <c r="L103" s="11">
        <f t="shared" si="5"/>
        <v>40559.4</v>
      </c>
      <c r="M103" s="11">
        <f>Table24[[#This Row],[rating]]*Table24[[#This Row],[rating_count]]</f>
        <v>40559.4</v>
      </c>
      <c r="N103" s="35">
        <f t="shared" si="6"/>
        <v>400</v>
      </c>
      <c r="O103" s="35">
        <f t="shared" si="7"/>
        <v>0</v>
      </c>
      <c r="P103" s="6" t="s">
        <v>169</v>
      </c>
      <c r="Q103" s="6" t="s">
        <v>170</v>
      </c>
      <c r="R103" s="6" t="s">
        <v>171</v>
      </c>
      <c r="S103" s="6" t="s">
        <v>172</v>
      </c>
      <c r="T103" s="6" t="s">
        <v>173</v>
      </c>
      <c r="U103" s="6" t="s">
        <v>174</v>
      </c>
      <c r="V103" s="6" t="s">
        <v>175</v>
      </c>
      <c r="W103" s="6" t="s">
        <v>176</v>
      </c>
    </row>
    <row r="104" spans="1:23" s="6" customFormat="1">
      <c r="A104" s="6" t="s">
        <v>409</v>
      </c>
      <c r="B104" s="6" t="s">
        <v>410</v>
      </c>
      <c r="C104" s="7" t="s">
        <v>11295</v>
      </c>
      <c r="D104" s="6">
        <v>230</v>
      </c>
      <c r="E104" s="8">
        <v>499</v>
      </c>
      <c r="F104" s="9">
        <v>0.54</v>
      </c>
      <c r="G104" s="27" t="str">
        <f>IF(Table24[discount_percentage]&gt;=0.5,"Yes","No")</f>
        <v>Yes</v>
      </c>
      <c r="H104" s="6">
        <v>3.7</v>
      </c>
      <c r="I104" s="10">
        <v>2960</v>
      </c>
      <c r="J104" s="10">
        <f t="shared" si="4"/>
        <v>1477040</v>
      </c>
      <c r="K104" s="37" t="str">
        <f>IF(Table24[rating_count]&lt;1000,"Yes", "No")</f>
        <v>No</v>
      </c>
      <c r="L104" s="11">
        <f t="shared" si="5"/>
        <v>10952</v>
      </c>
      <c r="M104" s="11">
        <f>Table24[[#This Row],[rating]]*Table24[[#This Row],[rating_count]]</f>
        <v>10952</v>
      </c>
      <c r="N104" s="35">
        <f t="shared" si="6"/>
        <v>400</v>
      </c>
      <c r="O104" s="35">
        <f t="shared" si="7"/>
        <v>0</v>
      </c>
      <c r="P104" s="6" t="s">
        <v>411</v>
      </c>
      <c r="Q104" s="6" t="s">
        <v>412</v>
      </c>
      <c r="R104" s="6" t="s">
        <v>413</v>
      </c>
      <c r="S104" s="6" t="s">
        <v>12112</v>
      </c>
      <c r="T104" s="6" t="s">
        <v>414</v>
      </c>
      <c r="U104" s="6" t="s">
        <v>415</v>
      </c>
      <c r="V104" s="6" t="s">
        <v>416</v>
      </c>
      <c r="W104" s="6" t="s">
        <v>417</v>
      </c>
    </row>
    <row r="105" spans="1:23" s="6" customFormat="1">
      <c r="A105" s="6" t="s">
        <v>439</v>
      </c>
      <c r="B105" s="6" t="s">
        <v>11856</v>
      </c>
      <c r="C105" s="7" t="s">
        <v>11295</v>
      </c>
      <c r="D105" s="6">
        <v>179</v>
      </c>
      <c r="E105" s="8">
        <v>799</v>
      </c>
      <c r="F105" s="9">
        <v>0.78</v>
      </c>
      <c r="G105" s="27" t="str">
        <f>IF(Table24[discount_percentage]&gt;=0.5,"Yes","No")</f>
        <v>Yes</v>
      </c>
      <c r="H105" s="6">
        <v>3.7</v>
      </c>
      <c r="I105" s="10">
        <v>2201</v>
      </c>
      <c r="J105" s="10">
        <f t="shared" si="4"/>
        <v>1758599</v>
      </c>
      <c r="K105" s="37" t="str">
        <f>IF(Table24[rating_count]&lt;1000,"Yes", "No")</f>
        <v>No</v>
      </c>
      <c r="L105" s="11">
        <f t="shared" si="5"/>
        <v>8143.7000000000007</v>
      </c>
      <c r="M105" s="11">
        <f>Table24[[#This Row],[rating]]*Table24[[#This Row],[rating_count]]</f>
        <v>8143.7000000000007</v>
      </c>
      <c r="N105" s="35">
        <f t="shared" si="6"/>
        <v>600</v>
      </c>
      <c r="O105" s="35">
        <f t="shared" si="7"/>
        <v>500</v>
      </c>
      <c r="P105" s="6" t="s">
        <v>440</v>
      </c>
      <c r="Q105" s="6" t="s">
        <v>441</v>
      </c>
      <c r="R105" s="6" t="s">
        <v>442</v>
      </c>
      <c r="S105" s="6" t="s">
        <v>443</v>
      </c>
      <c r="T105" s="6" t="s">
        <v>444</v>
      </c>
      <c r="U105" s="6" t="s">
        <v>445</v>
      </c>
      <c r="V105" s="6" t="s">
        <v>446</v>
      </c>
      <c r="W105" s="6" t="s">
        <v>447</v>
      </c>
    </row>
    <row r="106" spans="1:23" s="6" customFormat="1">
      <c r="A106" s="6" t="s">
        <v>683</v>
      </c>
      <c r="B106" s="6" t="s">
        <v>684</v>
      </c>
      <c r="C106" s="7" t="s">
        <v>11292</v>
      </c>
      <c r="D106" s="6">
        <v>290</v>
      </c>
      <c r="E106" s="8">
        <v>349</v>
      </c>
      <c r="F106" s="9">
        <v>0.17</v>
      </c>
      <c r="G106" s="27" t="str">
        <f>IF(Table24[discount_percentage]&gt;=0.5,"Yes","No")</f>
        <v>No</v>
      </c>
      <c r="H106" s="6">
        <v>3.7</v>
      </c>
      <c r="I106" s="10">
        <v>1977</v>
      </c>
      <c r="J106" s="10">
        <f t="shared" si="4"/>
        <v>689973</v>
      </c>
      <c r="K106" s="37" t="str">
        <f>IF(Table24[rating_count]&lt;1000,"Yes", "No")</f>
        <v>No</v>
      </c>
      <c r="L106" s="11">
        <f t="shared" si="5"/>
        <v>7314.9000000000005</v>
      </c>
      <c r="M106" s="11">
        <f>Table24[[#This Row],[rating]]*Table24[[#This Row],[rating_count]]</f>
        <v>7314.9000000000005</v>
      </c>
      <c r="N106" s="35">
        <f t="shared" si="6"/>
        <v>200</v>
      </c>
      <c r="O106" s="35">
        <f t="shared" si="7"/>
        <v>0</v>
      </c>
      <c r="P106" s="6" t="s">
        <v>685</v>
      </c>
      <c r="Q106" s="6" t="s">
        <v>686</v>
      </c>
      <c r="R106" s="6" t="s">
        <v>687</v>
      </c>
      <c r="S106" s="6" t="s">
        <v>688</v>
      </c>
      <c r="T106" s="6" t="s">
        <v>689</v>
      </c>
      <c r="U106" s="6" t="s">
        <v>11767</v>
      </c>
      <c r="V106" s="6" t="s">
        <v>690</v>
      </c>
      <c r="W106" s="6" t="s">
        <v>691</v>
      </c>
    </row>
    <row r="107" spans="1:23" s="6" customFormat="1">
      <c r="A107" s="6" t="s">
        <v>702</v>
      </c>
      <c r="B107" s="6" t="s">
        <v>12714</v>
      </c>
      <c r="C107" s="7" t="s">
        <v>11291</v>
      </c>
      <c r="D107" s="6">
        <v>345</v>
      </c>
      <c r="E107" s="8">
        <v>999</v>
      </c>
      <c r="F107" s="9">
        <v>0.65</v>
      </c>
      <c r="G107" s="27" t="str">
        <f>IF(Table24[discount_percentage]&gt;=0.5,"Yes","No")</f>
        <v>Yes</v>
      </c>
      <c r="H107" s="6">
        <v>3.7</v>
      </c>
      <c r="I107" s="10">
        <v>1097</v>
      </c>
      <c r="J107" s="10">
        <f t="shared" si="4"/>
        <v>1095903</v>
      </c>
      <c r="K107" s="37" t="str">
        <f>IF(Table24[rating_count]&lt;1000,"Yes", "No")</f>
        <v>No</v>
      </c>
      <c r="L107" s="11">
        <f t="shared" si="5"/>
        <v>4058.9</v>
      </c>
      <c r="M107" s="11">
        <f>Table24[[#This Row],[rating]]*Table24[[#This Row],[rating_count]]</f>
        <v>4058.9</v>
      </c>
      <c r="N107" s="35">
        <f t="shared" si="6"/>
        <v>800</v>
      </c>
      <c r="O107" s="35">
        <f t="shared" si="7"/>
        <v>500</v>
      </c>
      <c r="P107" s="6" t="s">
        <v>11960</v>
      </c>
      <c r="Q107" s="6" t="s">
        <v>703</v>
      </c>
      <c r="R107" s="6" t="s">
        <v>704</v>
      </c>
      <c r="S107" s="6" t="s">
        <v>705</v>
      </c>
      <c r="T107" s="6" t="s">
        <v>706</v>
      </c>
      <c r="U107" s="6" t="s">
        <v>707</v>
      </c>
      <c r="V107" s="6" t="s">
        <v>708</v>
      </c>
      <c r="W107" s="6" t="s">
        <v>709</v>
      </c>
    </row>
    <row r="108" spans="1:23" s="6" customFormat="1">
      <c r="A108" s="6" t="s">
        <v>872</v>
      </c>
      <c r="B108" s="6" t="s">
        <v>873</v>
      </c>
      <c r="C108" s="7" t="s">
        <v>11295</v>
      </c>
      <c r="D108" s="12">
        <v>1499</v>
      </c>
      <c r="E108" s="8">
        <v>3999</v>
      </c>
      <c r="F108" s="9">
        <v>0.63</v>
      </c>
      <c r="G108" s="27" t="str">
        <f>IF(Table24[discount_percentage]&gt;=0.5,"Yes","No")</f>
        <v>Yes</v>
      </c>
      <c r="H108" s="6">
        <v>3.7</v>
      </c>
      <c r="I108" s="10">
        <v>37</v>
      </c>
      <c r="J108" s="10">
        <f t="shared" si="4"/>
        <v>147963</v>
      </c>
      <c r="K108" s="37" t="str">
        <f>IF(Table24[rating_count]&lt;1000,"Yes", "No")</f>
        <v>Yes</v>
      </c>
      <c r="L108" s="11">
        <f t="shared" si="5"/>
        <v>136.9</v>
      </c>
      <c r="M108" s="11">
        <f>Table24[[#This Row],[rating]]*Table24[[#This Row],[rating_count]]</f>
        <v>136.9</v>
      </c>
      <c r="N108" s="35">
        <f t="shared" si="6"/>
        <v>3800</v>
      </c>
      <c r="O108" s="35">
        <f t="shared" si="7"/>
        <v>3500</v>
      </c>
      <c r="P108" s="6" t="s">
        <v>874</v>
      </c>
      <c r="Q108" s="6" t="s">
        <v>875</v>
      </c>
      <c r="R108" s="6" t="s">
        <v>876</v>
      </c>
      <c r="S108" s="6" t="s">
        <v>877</v>
      </c>
      <c r="T108" s="6" t="s">
        <v>878</v>
      </c>
      <c r="U108" s="6" t="s">
        <v>879</v>
      </c>
      <c r="V108" s="6" t="s">
        <v>880</v>
      </c>
      <c r="W108" s="6" t="s">
        <v>881</v>
      </c>
    </row>
    <row r="109" spans="1:23" s="6" customFormat="1">
      <c r="A109" s="6" t="s">
        <v>1049</v>
      </c>
      <c r="B109" s="6" t="s">
        <v>11857</v>
      </c>
      <c r="C109" s="7" t="s">
        <v>11295</v>
      </c>
      <c r="D109" s="6">
        <v>195</v>
      </c>
      <c r="E109" s="8">
        <v>499</v>
      </c>
      <c r="F109" s="9">
        <v>0.61</v>
      </c>
      <c r="G109" s="27" t="str">
        <f>IF(Table24[discount_percentage]&gt;=0.5,"Yes","No")</f>
        <v>Yes</v>
      </c>
      <c r="H109" s="6">
        <v>3.7</v>
      </c>
      <c r="I109" s="10">
        <v>1383</v>
      </c>
      <c r="J109" s="10">
        <f t="shared" si="4"/>
        <v>690117</v>
      </c>
      <c r="K109" s="37" t="str">
        <f>IF(Table24[rating_count]&lt;1000,"Yes", "No")</f>
        <v>No</v>
      </c>
      <c r="L109" s="11">
        <f t="shared" si="5"/>
        <v>5117.1000000000004</v>
      </c>
      <c r="M109" s="11">
        <f>Table24[[#This Row],[rating]]*Table24[[#This Row],[rating_count]]</f>
        <v>5117.1000000000004</v>
      </c>
      <c r="N109" s="35">
        <f t="shared" si="6"/>
        <v>400</v>
      </c>
      <c r="O109" s="35">
        <f t="shared" si="7"/>
        <v>0</v>
      </c>
      <c r="P109" s="6" t="s">
        <v>1050</v>
      </c>
      <c r="Q109" s="6" t="s">
        <v>1051</v>
      </c>
      <c r="R109" s="6" t="s">
        <v>1052</v>
      </c>
      <c r="S109" s="6" t="s">
        <v>1053</v>
      </c>
      <c r="T109" s="6" t="s">
        <v>1054</v>
      </c>
      <c r="U109" s="6" t="s">
        <v>1055</v>
      </c>
      <c r="V109" s="6" t="s">
        <v>1056</v>
      </c>
      <c r="W109" s="6" t="s">
        <v>1057</v>
      </c>
    </row>
    <row r="110" spans="1:23" s="6" customFormat="1">
      <c r="A110" s="6" t="s">
        <v>1253</v>
      </c>
      <c r="B110" s="6" t="s">
        <v>11781</v>
      </c>
      <c r="C110" s="7" t="s">
        <v>11292</v>
      </c>
      <c r="D110" s="6">
        <v>199</v>
      </c>
      <c r="E110" s="8">
        <v>499</v>
      </c>
      <c r="F110" s="9">
        <v>0.6</v>
      </c>
      <c r="G110" s="27" t="str">
        <f>IF(Table24[discount_percentage]&gt;=0.5,"Yes","No")</f>
        <v>Yes</v>
      </c>
      <c r="H110" s="6">
        <v>3.7</v>
      </c>
      <c r="I110" s="10">
        <v>612</v>
      </c>
      <c r="J110" s="10">
        <f t="shared" si="4"/>
        <v>305388</v>
      </c>
      <c r="K110" s="37" t="str">
        <f>IF(Table24[rating_count]&lt;1000,"Yes", "No")</f>
        <v>Yes</v>
      </c>
      <c r="L110" s="11">
        <f t="shared" si="5"/>
        <v>2264.4</v>
      </c>
      <c r="M110" s="11">
        <f>Table24[[#This Row],[rating]]*Table24[[#This Row],[rating_count]]</f>
        <v>2264.4</v>
      </c>
      <c r="N110" s="35">
        <f t="shared" si="6"/>
        <v>400</v>
      </c>
      <c r="O110" s="35">
        <f t="shared" si="7"/>
        <v>0</v>
      </c>
      <c r="P110" s="6" t="s">
        <v>12529</v>
      </c>
      <c r="Q110" s="6" t="s">
        <v>1254</v>
      </c>
      <c r="R110" s="6" t="s">
        <v>1255</v>
      </c>
      <c r="S110" s="6" t="s">
        <v>1256</v>
      </c>
      <c r="T110" s="6" t="s">
        <v>1257</v>
      </c>
      <c r="U110" s="6" t="s">
        <v>1258</v>
      </c>
      <c r="V110" s="6" t="s">
        <v>1259</v>
      </c>
      <c r="W110" s="6" t="s">
        <v>1260</v>
      </c>
    </row>
    <row r="111" spans="1:23" s="6" customFormat="1">
      <c r="A111" s="6" t="s">
        <v>1369</v>
      </c>
      <c r="B111" s="6" t="s">
        <v>1370</v>
      </c>
      <c r="C111" s="7" t="s">
        <v>11295</v>
      </c>
      <c r="D111" s="6">
        <v>299</v>
      </c>
      <c r="E111" s="8">
        <v>1199</v>
      </c>
      <c r="F111" s="9">
        <v>0.75</v>
      </c>
      <c r="G111" s="27" t="str">
        <f>IF(Table24[discount_percentage]&gt;=0.5,"Yes","No")</f>
        <v>Yes</v>
      </c>
      <c r="H111" s="6">
        <v>3.7</v>
      </c>
      <c r="I111" s="10">
        <v>490</v>
      </c>
      <c r="J111" s="10">
        <f t="shared" si="4"/>
        <v>587510</v>
      </c>
      <c r="K111" s="37" t="str">
        <f>IF(Table24[rating_count]&lt;1000,"Yes", "No")</f>
        <v>Yes</v>
      </c>
      <c r="L111" s="11">
        <f t="shared" si="5"/>
        <v>1813</v>
      </c>
      <c r="M111" s="11">
        <f>Table24[[#This Row],[rating]]*Table24[[#This Row],[rating_count]]</f>
        <v>1813</v>
      </c>
      <c r="N111" s="35">
        <f t="shared" si="6"/>
        <v>1000</v>
      </c>
      <c r="O111" s="35">
        <f t="shared" si="7"/>
        <v>1000</v>
      </c>
      <c r="P111" s="6" t="s">
        <v>1371</v>
      </c>
      <c r="Q111" s="6" t="s">
        <v>12148</v>
      </c>
      <c r="R111" s="6" t="s">
        <v>1372</v>
      </c>
      <c r="S111" s="6" t="s">
        <v>1373</v>
      </c>
      <c r="T111" s="6" t="s">
        <v>1374</v>
      </c>
      <c r="U111" s="6" t="s">
        <v>1375</v>
      </c>
      <c r="V111" s="6" t="s">
        <v>1376</v>
      </c>
      <c r="W111" s="6" t="s">
        <v>1377</v>
      </c>
    </row>
    <row r="112" spans="1:23" s="6" customFormat="1">
      <c r="A112" s="6" t="s">
        <v>1486</v>
      </c>
      <c r="B112" s="6" t="s">
        <v>1487</v>
      </c>
      <c r="C112" s="7" t="s">
        <v>11291</v>
      </c>
      <c r="D112" s="6">
        <v>252</v>
      </c>
      <c r="E112" s="8">
        <v>999</v>
      </c>
      <c r="F112" s="9">
        <v>0.75</v>
      </c>
      <c r="G112" s="27" t="str">
        <f>IF(Table24[discount_percentage]&gt;=0.5,"Yes","No")</f>
        <v>Yes</v>
      </c>
      <c r="H112" s="6">
        <v>3.7</v>
      </c>
      <c r="I112" s="10">
        <v>2249</v>
      </c>
      <c r="J112" s="10">
        <f t="shared" si="4"/>
        <v>2246751</v>
      </c>
      <c r="K112" s="37" t="str">
        <f>IF(Table24[rating_count]&lt;1000,"Yes", "No")</f>
        <v>No</v>
      </c>
      <c r="L112" s="11">
        <f t="shared" si="5"/>
        <v>8321.3000000000011</v>
      </c>
      <c r="M112" s="11">
        <f>Table24[[#This Row],[rating]]*Table24[[#This Row],[rating_count]]</f>
        <v>8321.3000000000011</v>
      </c>
      <c r="N112" s="35">
        <f t="shared" si="6"/>
        <v>800</v>
      </c>
      <c r="O112" s="35">
        <f t="shared" si="7"/>
        <v>500</v>
      </c>
      <c r="P112" s="6" t="s">
        <v>1488</v>
      </c>
      <c r="Q112" s="6" t="s">
        <v>1489</v>
      </c>
      <c r="R112" s="6" t="s">
        <v>1490</v>
      </c>
      <c r="S112" s="6" t="s">
        <v>1491</v>
      </c>
      <c r="T112" s="6" t="s">
        <v>1492</v>
      </c>
      <c r="U112" s="6" t="s">
        <v>1493</v>
      </c>
      <c r="V112" s="6" t="s">
        <v>1494</v>
      </c>
      <c r="W112" s="6" t="s">
        <v>1495</v>
      </c>
    </row>
    <row r="113" spans="1:23" s="6" customFormat="1">
      <c r="A113" s="6" t="s">
        <v>1630</v>
      </c>
      <c r="B113" s="6" t="s">
        <v>1631</v>
      </c>
      <c r="C113" s="7" t="s">
        <v>11295</v>
      </c>
      <c r="D113" s="6">
        <v>213</v>
      </c>
      <c r="E113" s="8">
        <v>499</v>
      </c>
      <c r="F113" s="9">
        <v>0.56999999999999995</v>
      </c>
      <c r="G113" s="27" t="str">
        <f>IF(Table24[discount_percentage]&gt;=0.5,"Yes","No")</f>
        <v>Yes</v>
      </c>
      <c r="H113" s="6">
        <v>3.7</v>
      </c>
      <c r="I113" s="10">
        <v>246</v>
      </c>
      <c r="J113" s="10">
        <f t="shared" si="4"/>
        <v>122754</v>
      </c>
      <c r="K113" s="37" t="str">
        <f>IF(Table24[rating_count]&lt;1000,"Yes", "No")</f>
        <v>Yes</v>
      </c>
      <c r="L113" s="11">
        <f t="shared" si="5"/>
        <v>910.2</v>
      </c>
      <c r="M113" s="11">
        <f>Table24[[#This Row],[rating]]*Table24[[#This Row],[rating_count]]</f>
        <v>910.2</v>
      </c>
      <c r="N113" s="35">
        <f t="shared" si="6"/>
        <v>400</v>
      </c>
      <c r="O113" s="35">
        <f t="shared" si="7"/>
        <v>0</v>
      </c>
      <c r="P113" s="6" t="s">
        <v>1632</v>
      </c>
      <c r="Q113" s="6" t="s">
        <v>1633</v>
      </c>
      <c r="R113" s="6" t="s">
        <v>1634</v>
      </c>
      <c r="S113" s="6" t="s">
        <v>1635</v>
      </c>
      <c r="T113" s="6" t="s">
        <v>1636</v>
      </c>
      <c r="U113" s="6" t="s">
        <v>1637</v>
      </c>
      <c r="V113" s="6" t="s">
        <v>1638</v>
      </c>
      <c r="W113" s="6" t="s">
        <v>1639</v>
      </c>
    </row>
    <row r="114" spans="1:23" s="6" customFormat="1">
      <c r="A114" s="6" t="s">
        <v>1829</v>
      </c>
      <c r="B114" s="6" t="s">
        <v>1830</v>
      </c>
      <c r="C114" s="7" t="s">
        <v>11295</v>
      </c>
      <c r="D114" s="6">
        <v>499</v>
      </c>
      <c r="E114" s="8">
        <v>899</v>
      </c>
      <c r="F114" s="9">
        <v>0.44</v>
      </c>
      <c r="G114" s="27" t="str">
        <f>IF(Table24[discount_percentage]&gt;=0.5,"Yes","No")</f>
        <v>No</v>
      </c>
      <c r="H114" s="6">
        <v>3.7</v>
      </c>
      <c r="I114" s="10">
        <v>185</v>
      </c>
      <c r="J114" s="10">
        <f t="shared" si="4"/>
        <v>166315</v>
      </c>
      <c r="K114" s="37" t="str">
        <f>IF(Table24[rating_count]&lt;1000,"Yes", "No")</f>
        <v>Yes</v>
      </c>
      <c r="L114" s="11">
        <f t="shared" si="5"/>
        <v>684.5</v>
      </c>
      <c r="M114" s="11">
        <f>Table24[[#This Row],[rating]]*Table24[[#This Row],[rating_count]]</f>
        <v>684.5</v>
      </c>
      <c r="N114" s="35">
        <f t="shared" si="6"/>
        <v>800</v>
      </c>
      <c r="O114" s="35">
        <f t="shared" si="7"/>
        <v>500</v>
      </c>
      <c r="P114" s="6" t="s">
        <v>11993</v>
      </c>
      <c r="Q114" s="6" t="s">
        <v>1831</v>
      </c>
      <c r="R114" s="6" t="s">
        <v>1832</v>
      </c>
      <c r="S114" s="6" t="s">
        <v>1833</v>
      </c>
      <c r="T114" s="6" t="s">
        <v>1834</v>
      </c>
      <c r="U114" s="6" t="s">
        <v>1835</v>
      </c>
      <c r="V114" s="6" t="s">
        <v>1836</v>
      </c>
      <c r="W114" s="6" t="s">
        <v>1837</v>
      </c>
    </row>
    <row r="115" spans="1:23" s="6" customFormat="1">
      <c r="A115" s="6" t="s">
        <v>2015</v>
      </c>
      <c r="B115" s="6" t="s">
        <v>2016</v>
      </c>
      <c r="C115" s="7" t="s">
        <v>11295</v>
      </c>
      <c r="D115" s="6">
        <v>299</v>
      </c>
      <c r="E115" s="8">
        <v>599</v>
      </c>
      <c r="F115" s="9">
        <v>0.5</v>
      </c>
      <c r="G115" s="27" t="str">
        <f>IF(Table24[discount_percentage]&gt;=0.5,"Yes","No")</f>
        <v>Yes</v>
      </c>
      <c r="H115" s="6">
        <v>3.7</v>
      </c>
      <c r="I115" s="10">
        <v>708</v>
      </c>
      <c r="J115" s="10">
        <f t="shared" si="4"/>
        <v>424092</v>
      </c>
      <c r="K115" s="37" t="str">
        <f>IF(Table24[rating_count]&lt;1000,"Yes", "No")</f>
        <v>Yes</v>
      </c>
      <c r="L115" s="11">
        <f t="shared" si="5"/>
        <v>2619.6</v>
      </c>
      <c r="M115" s="11">
        <f>Table24[[#This Row],[rating]]*Table24[[#This Row],[rating_count]]</f>
        <v>2619.6</v>
      </c>
      <c r="N115" s="35">
        <f t="shared" si="6"/>
        <v>400</v>
      </c>
      <c r="O115" s="35">
        <f t="shared" si="7"/>
        <v>500</v>
      </c>
      <c r="P115" s="6" t="s">
        <v>2017</v>
      </c>
      <c r="Q115" s="6" t="s">
        <v>12171</v>
      </c>
      <c r="R115" s="6" t="s">
        <v>2018</v>
      </c>
      <c r="S115" s="6" t="s">
        <v>2019</v>
      </c>
      <c r="T115" s="6" t="s">
        <v>2020</v>
      </c>
      <c r="U115" s="6" t="s">
        <v>2021</v>
      </c>
      <c r="V115" s="6" t="s">
        <v>2022</v>
      </c>
      <c r="W115" s="6" t="s">
        <v>2023</v>
      </c>
    </row>
    <row r="116" spans="1:23" s="6" customFormat="1">
      <c r="A116" s="6" t="s">
        <v>2178</v>
      </c>
      <c r="B116" s="6" t="s">
        <v>12762</v>
      </c>
      <c r="C116" s="7" t="s">
        <v>11291</v>
      </c>
      <c r="D116" s="6">
        <v>129</v>
      </c>
      <c r="E116" s="8">
        <v>449</v>
      </c>
      <c r="F116" s="9">
        <v>0.71</v>
      </c>
      <c r="G116" s="27" t="str">
        <f>IF(Table24[discount_percentage]&gt;=0.5,"Yes","No")</f>
        <v>Yes</v>
      </c>
      <c r="H116" s="6">
        <v>3.7</v>
      </c>
      <c r="I116" s="10">
        <v>41</v>
      </c>
      <c r="J116" s="10">
        <f t="shared" si="4"/>
        <v>18409</v>
      </c>
      <c r="K116" s="37" t="str">
        <f>IF(Table24[rating_count]&lt;1000,"Yes", "No")</f>
        <v>Yes</v>
      </c>
      <c r="L116" s="11">
        <f t="shared" si="5"/>
        <v>151.70000000000002</v>
      </c>
      <c r="M116" s="11">
        <f>Table24[[#This Row],[rating]]*Table24[[#This Row],[rating_count]]</f>
        <v>151.70000000000002</v>
      </c>
      <c r="N116" s="35">
        <f t="shared" si="6"/>
        <v>400</v>
      </c>
      <c r="O116" s="35">
        <f t="shared" si="7"/>
        <v>0</v>
      </c>
      <c r="P116" s="6" t="s">
        <v>12606</v>
      </c>
      <c r="Q116" s="6" t="s">
        <v>2179</v>
      </c>
      <c r="R116" s="6" t="s">
        <v>2180</v>
      </c>
      <c r="S116" s="6" t="s">
        <v>2181</v>
      </c>
      <c r="T116" s="6" t="s">
        <v>11652</v>
      </c>
      <c r="U116" s="6" t="s">
        <v>11653</v>
      </c>
      <c r="V116" s="6" t="s">
        <v>2182</v>
      </c>
      <c r="W116" s="6" t="s">
        <v>2183</v>
      </c>
    </row>
    <row r="117" spans="1:23" s="6" customFormat="1">
      <c r="A117" s="6" t="s">
        <v>2241</v>
      </c>
      <c r="B117" s="6" t="s">
        <v>12176</v>
      </c>
      <c r="C117" s="7" t="s">
        <v>11294</v>
      </c>
      <c r="D117" s="12">
        <v>10990</v>
      </c>
      <c r="E117" s="8">
        <v>19990</v>
      </c>
      <c r="F117" s="9">
        <v>0.45</v>
      </c>
      <c r="G117" s="27" t="str">
        <f>IF(Table24[discount_percentage]&gt;=0.5,"Yes","No")</f>
        <v>No</v>
      </c>
      <c r="H117" s="6">
        <v>3.7</v>
      </c>
      <c r="I117" s="10">
        <v>129</v>
      </c>
      <c r="J117" s="10">
        <f t="shared" si="4"/>
        <v>2578710</v>
      </c>
      <c r="K117" s="37" t="str">
        <f>IF(Table24[rating_count]&lt;1000,"Yes", "No")</f>
        <v>Yes</v>
      </c>
      <c r="L117" s="11">
        <f t="shared" si="5"/>
        <v>477.3</v>
      </c>
      <c r="M117" s="11">
        <f>Table24[[#This Row],[rating]]*Table24[[#This Row],[rating_count]]</f>
        <v>477.3</v>
      </c>
      <c r="N117" s="35">
        <f t="shared" si="6"/>
        <v>19800</v>
      </c>
      <c r="O117" s="35">
        <f t="shared" si="7"/>
        <v>19500</v>
      </c>
      <c r="P117" s="6" t="s">
        <v>11790</v>
      </c>
      <c r="Q117" s="6" t="s">
        <v>2242</v>
      </c>
      <c r="R117" s="6" t="s">
        <v>2243</v>
      </c>
      <c r="S117" s="6" t="s">
        <v>2244</v>
      </c>
      <c r="T117" s="6" t="s">
        <v>2245</v>
      </c>
      <c r="U117" s="6" t="s">
        <v>2246</v>
      </c>
      <c r="V117" s="6" t="s">
        <v>2247</v>
      </c>
      <c r="W117" s="6" t="s">
        <v>2248</v>
      </c>
    </row>
    <row r="118" spans="1:23" s="6" customFormat="1">
      <c r="A118" s="6" t="s">
        <v>3265</v>
      </c>
      <c r="B118" s="6" t="s">
        <v>3266</v>
      </c>
      <c r="C118" s="7" t="s">
        <v>11326</v>
      </c>
      <c r="D118" s="6">
        <v>251</v>
      </c>
      <c r="E118" s="8">
        <v>999</v>
      </c>
      <c r="F118" s="9">
        <v>0.75</v>
      </c>
      <c r="G118" s="27" t="str">
        <f>IF(Table24[discount_percentage]&gt;=0.5,"Yes","No")</f>
        <v>Yes</v>
      </c>
      <c r="H118" s="6">
        <v>3.7</v>
      </c>
      <c r="I118" s="10">
        <v>3234</v>
      </c>
      <c r="J118" s="10">
        <f t="shared" si="4"/>
        <v>3230766</v>
      </c>
      <c r="K118" s="37" t="str">
        <f>IF(Table24[rating_count]&lt;1000,"Yes", "No")</f>
        <v>No</v>
      </c>
      <c r="L118" s="11">
        <f t="shared" si="5"/>
        <v>11965.800000000001</v>
      </c>
      <c r="M118" s="11">
        <f>Table24[[#This Row],[rating]]*Table24[[#This Row],[rating_count]]</f>
        <v>11965.800000000001</v>
      </c>
      <c r="N118" s="35">
        <f t="shared" si="6"/>
        <v>800</v>
      </c>
      <c r="O118" s="35">
        <f t="shared" si="7"/>
        <v>500</v>
      </c>
      <c r="P118" s="6" t="s">
        <v>3267</v>
      </c>
      <c r="Q118" s="6" t="s">
        <v>3268</v>
      </c>
      <c r="R118" s="6" t="s">
        <v>3269</v>
      </c>
      <c r="S118" s="6" t="s">
        <v>3270</v>
      </c>
      <c r="T118" s="6" t="s">
        <v>3271</v>
      </c>
      <c r="U118" s="6" t="s">
        <v>3272</v>
      </c>
      <c r="V118" s="6" t="s">
        <v>3273</v>
      </c>
      <c r="W118" s="6" t="s">
        <v>3274</v>
      </c>
    </row>
    <row r="119" spans="1:23" s="6" customFormat="1">
      <c r="A119" s="6" t="s">
        <v>3532</v>
      </c>
      <c r="B119" s="6" t="s">
        <v>3533</v>
      </c>
      <c r="C119" s="7" t="s">
        <v>11310</v>
      </c>
      <c r="D119" s="12">
        <v>2499</v>
      </c>
      <c r="E119" s="8">
        <v>5999</v>
      </c>
      <c r="F119" s="9">
        <v>0.57999999999999996</v>
      </c>
      <c r="G119" s="27" t="str">
        <f>IF(Table24[discount_percentage]&gt;=0.5,"Yes","No")</f>
        <v>Yes</v>
      </c>
      <c r="H119" s="6">
        <v>3.7</v>
      </c>
      <c r="I119" s="10">
        <v>828</v>
      </c>
      <c r="J119" s="10">
        <f t="shared" si="4"/>
        <v>4967172</v>
      </c>
      <c r="K119" s="37" t="str">
        <f>IF(Table24[rating_count]&lt;1000,"Yes", "No")</f>
        <v>Yes</v>
      </c>
      <c r="L119" s="11">
        <f t="shared" si="5"/>
        <v>3063.6000000000004</v>
      </c>
      <c r="M119" s="11">
        <f>Table24[[#This Row],[rating]]*Table24[[#This Row],[rating_count]]</f>
        <v>3063.6000000000004</v>
      </c>
      <c r="N119" s="35">
        <f t="shared" si="6"/>
        <v>5800</v>
      </c>
      <c r="O119" s="35">
        <f t="shared" si="7"/>
        <v>5500</v>
      </c>
      <c r="P119" s="6" t="s">
        <v>3534</v>
      </c>
      <c r="Q119" s="6" t="s">
        <v>3535</v>
      </c>
      <c r="R119" s="6" t="s">
        <v>3536</v>
      </c>
      <c r="S119" s="6" t="s">
        <v>3537</v>
      </c>
      <c r="T119" s="6" t="s">
        <v>3538</v>
      </c>
      <c r="U119" s="6" t="s">
        <v>3539</v>
      </c>
      <c r="V119" s="6" t="s">
        <v>3540</v>
      </c>
      <c r="W119" s="6" t="s">
        <v>3541</v>
      </c>
    </row>
    <row r="120" spans="1:23" s="6" customFormat="1">
      <c r="A120" s="6" t="s">
        <v>3900</v>
      </c>
      <c r="B120" s="6" t="s">
        <v>3901</v>
      </c>
      <c r="C120" s="7" t="s">
        <v>11310</v>
      </c>
      <c r="D120" s="6">
        <v>265</v>
      </c>
      <c r="E120" s="8">
        <v>999</v>
      </c>
      <c r="F120" s="9">
        <v>0.73</v>
      </c>
      <c r="G120" s="27" t="str">
        <f>IF(Table24[discount_percentage]&gt;=0.5,"Yes","No")</f>
        <v>Yes</v>
      </c>
      <c r="H120" s="6">
        <v>3.7</v>
      </c>
      <c r="I120" s="10">
        <v>465</v>
      </c>
      <c r="J120" s="10">
        <f t="shared" si="4"/>
        <v>464535</v>
      </c>
      <c r="K120" s="37" t="str">
        <f>IF(Table24[rating_count]&lt;1000,"Yes", "No")</f>
        <v>Yes</v>
      </c>
      <c r="L120" s="11">
        <f t="shared" si="5"/>
        <v>1720.5</v>
      </c>
      <c r="M120" s="11">
        <f>Table24[[#This Row],[rating]]*Table24[[#This Row],[rating_count]]</f>
        <v>1720.5</v>
      </c>
      <c r="N120" s="35">
        <f t="shared" si="6"/>
        <v>800</v>
      </c>
      <c r="O120" s="35">
        <f t="shared" si="7"/>
        <v>500</v>
      </c>
      <c r="P120" s="6" t="s">
        <v>12553</v>
      </c>
      <c r="Q120" s="6" t="s">
        <v>3902</v>
      </c>
      <c r="R120" s="6" t="s">
        <v>3903</v>
      </c>
      <c r="S120" s="6" t="s">
        <v>3904</v>
      </c>
      <c r="T120" s="6" t="s">
        <v>3905</v>
      </c>
      <c r="U120" s="6" t="s">
        <v>3906</v>
      </c>
      <c r="V120" s="6" t="s">
        <v>3907</v>
      </c>
      <c r="W120" s="6" t="s">
        <v>3908</v>
      </c>
    </row>
    <row r="121" spans="1:23" s="6" customFormat="1">
      <c r="A121" s="6" t="s">
        <v>4240</v>
      </c>
      <c r="B121" s="6" t="s">
        <v>4241</v>
      </c>
      <c r="C121" s="7" t="s">
        <v>11345</v>
      </c>
      <c r="D121" s="6">
        <v>499</v>
      </c>
      <c r="E121" s="8">
        <v>1999</v>
      </c>
      <c r="F121" s="9">
        <v>0.75</v>
      </c>
      <c r="G121" s="27" t="str">
        <f>IF(Table24[discount_percentage]&gt;=0.5,"Yes","No")</f>
        <v>Yes</v>
      </c>
      <c r="H121" s="6">
        <v>3.7</v>
      </c>
      <c r="I121" s="10">
        <v>3369</v>
      </c>
      <c r="J121" s="10">
        <f t="shared" si="4"/>
        <v>6734631</v>
      </c>
      <c r="K121" s="37" t="str">
        <f>IF(Table24[rating_count]&lt;1000,"Yes", "No")</f>
        <v>No</v>
      </c>
      <c r="L121" s="11">
        <f t="shared" si="5"/>
        <v>12465.300000000001</v>
      </c>
      <c r="M121" s="11">
        <f>Table24[[#This Row],[rating]]*Table24[[#This Row],[rating_count]]</f>
        <v>12465.300000000001</v>
      </c>
      <c r="N121" s="35">
        <f t="shared" si="6"/>
        <v>1800</v>
      </c>
      <c r="O121" s="35">
        <f t="shared" si="7"/>
        <v>1500</v>
      </c>
      <c r="P121" s="6" t="s">
        <v>4242</v>
      </c>
      <c r="Q121" s="6" t="s">
        <v>4243</v>
      </c>
      <c r="R121" s="6" t="s">
        <v>4244</v>
      </c>
      <c r="S121" s="6" t="s">
        <v>4245</v>
      </c>
      <c r="T121" s="6" t="s">
        <v>4246</v>
      </c>
      <c r="U121" s="6" t="s">
        <v>4247</v>
      </c>
      <c r="V121" s="6" t="s">
        <v>4248</v>
      </c>
      <c r="W121" s="6" t="s">
        <v>4249</v>
      </c>
    </row>
    <row r="122" spans="1:23" s="6" customFormat="1">
      <c r="A122" s="6" t="s">
        <v>4376</v>
      </c>
      <c r="B122" s="6" t="s">
        <v>12802</v>
      </c>
      <c r="C122" s="7" t="s">
        <v>11314</v>
      </c>
      <c r="D122" s="12">
        <v>1499</v>
      </c>
      <c r="E122" s="8">
        <v>8999</v>
      </c>
      <c r="F122" s="9">
        <v>0.83</v>
      </c>
      <c r="G122" s="27" t="str">
        <f>IF(Table24[discount_percentage]&gt;=0.5,"Yes","No")</f>
        <v>Yes</v>
      </c>
      <c r="H122" s="6">
        <v>3.7</v>
      </c>
      <c r="I122" s="10">
        <v>28324</v>
      </c>
      <c r="J122" s="10">
        <f t="shared" si="4"/>
        <v>254887676</v>
      </c>
      <c r="K122" s="37" t="str">
        <f>IF(Table24[rating_count]&lt;1000,"Yes", "No")</f>
        <v>No</v>
      </c>
      <c r="L122" s="11">
        <f t="shared" si="5"/>
        <v>104798.8</v>
      </c>
      <c r="M122" s="11">
        <f>Table24[[#This Row],[rating]]*Table24[[#This Row],[rating_count]]</f>
        <v>104798.8</v>
      </c>
      <c r="N122" s="35">
        <f t="shared" si="6"/>
        <v>8800</v>
      </c>
      <c r="O122" s="35">
        <f t="shared" si="7"/>
        <v>8500</v>
      </c>
      <c r="P122" s="6" t="s">
        <v>4377</v>
      </c>
      <c r="Q122" s="6" t="s">
        <v>4378</v>
      </c>
      <c r="R122" s="6" t="s">
        <v>4379</v>
      </c>
      <c r="S122" s="6" t="s">
        <v>4380</v>
      </c>
      <c r="T122" s="6" t="s">
        <v>4381</v>
      </c>
      <c r="U122" s="6" t="s">
        <v>11576</v>
      </c>
      <c r="V122" s="6" t="s">
        <v>4382</v>
      </c>
      <c r="W122" s="6" t="s">
        <v>4383</v>
      </c>
    </row>
    <row r="123" spans="1:23" s="6" customFormat="1">
      <c r="A123" s="6" t="s">
        <v>4829</v>
      </c>
      <c r="B123" s="6" t="s">
        <v>11932</v>
      </c>
      <c r="C123" s="7" t="s">
        <v>11314</v>
      </c>
      <c r="D123" s="12">
        <v>1499</v>
      </c>
      <c r="E123" s="8">
        <v>2999</v>
      </c>
      <c r="F123" s="9">
        <v>0.5</v>
      </c>
      <c r="G123" s="27" t="str">
        <f>IF(Table24[discount_percentage]&gt;=0.5,"Yes","No")</f>
        <v>Yes</v>
      </c>
      <c r="H123" s="6">
        <v>3.7</v>
      </c>
      <c r="I123" s="10">
        <v>87798</v>
      </c>
      <c r="J123" s="10">
        <f t="shared" si="4"/>
        <v>263306202</v>
      </c>
      <c r="K123" s="37" t="str">
        <f>IF(Table24[rating_count]&lt;1000,"Yes", "No")</f>
        <v>No</v>
      </c>
      <c r="L123" s="11">
        <f t="shared" si="5"/>
        <v>324852.60000000003</v>
      </c>
      <c r="M123" s="11">
        <f>Table24[[#This Row],[rating]]*Table24[[#This Row],[rating_count]]</f>
        <v>324852.60000000003</v>
      </c>
      <c r="N123" s="35">
        <f t="shared" si="6"/>
        <v>2800</v>
      </c>
      <c r="O123" s="35">
        <f t="shared" si="7"/>
        <v>2500</v>
      </c>
      <c r="P123" s="6" t="s">
        <v>4830</v>
      </c>
      <c r="Q123" s="6" t="s">
        <v>4831</v>
      </c>
      <c r="R123" s="6" t="s">
        <v>4832</v>
      </c>
      <c r="S123" s="6" t="s">
        <v>4833</v>
      </c>
      <c r="T123" s="6" t="s">
        <v>4834</v>
      </c>
      <c r="U123" s="6" t="s">
        <v>4835</v>
      </c>
      <c r="V123" s="6" t="s">
        <v>4836</v>
      </c>
      <c r="W123" s="6" t="s">
        <v>4837</v>
      </c>
    </row>
    <row r="124" spans="1:23" s="6" customFormat="1">
      <c r="A124" s="6" t="s">
        <v>5254</v>
      </c>
      <c r="B124" s="6" t="s">
        <v>12805</v>
      </c>
      <c r="C124" s="7" t="s">
        <v>11314</v>
      </c>
      <c r="D124" s="12">
        <v>1999</v>
      </c>
      <c r="E124" s="8">
        <v>9999</v>
      </c>
      <c r="F124" s="9">
        <v>0.8</v>
      </c>
      <c r="G124" s="27" t="str">
        <f>IF(Table24[discount_percentage]&gt;=0.5,"Yes","No")</f>
        <v>Yes</v>
      </c>
      <c r="H124" s="6">
        <v>3.7</v>
      </c>
      <c r="I124" s="10">
        <v>1986</v>
      </c>
      <c r="J124" s="10">
        <f t="shared" si="4"/>
        <v>19858014</v>
      </c>
      <c r="K124" s="37" t="str">
        <f>IF(Table24[rating_count]&lt;1000,"Yes", "No")</f>
        <v>No</v>
      </c>
      <c r="L124" s="11">
        <f t="shared" si="5"/>
        <v>7348.2000000000007</v>
      </c>
      <c r="M124" s="11">
        <f>Table24[[#This Row],[rating]]*Table24[[#This Row],[rating_count]]</f>
        <v>7348.2000000000007</v>
      </c>
      <c r="N124" s="35">
        <f t="shared" si="6"/>
        <v>9800</v>
      </c>
      <c r="O124" s="35">
        <f t="shared" si="7"/>
        <v>9500</v>
      </c>
      <c r="P124" s="6" t="s">
        <v>4359</v>
      </c>
      <c r="Q124" s="6" t="s">
        <v>5255</v>
      </c>
      <c r="R124" s="6" t="s">
        <v>5256</v>
      </c>
      <c r="S124" s="6" t="s">
        <v>5257</v>
      </c>
      <c r="T124" s="6" t="s">
        <v>12036</v>
      </c>
      <c r="U124" s="6" t="s">
        <v>12037</v>
      </c>
      <c r="V124" s="6" t="s">
        <v>5258</v>
      </c>
      <c r="W124" s="6" t="s">
        <v>5259</v>
      </c>
    </row>
    <row r="125" spans="1:23" s="6" customFormat="1">
      <c r="A125" s="6" t="s">
        <v>5929</v>
      </c>
      <c r="B125" s="6" t="s">
        <v>11596</v>
      </c>
      <c r="C125" s="7" t="s">
        <v>11314</v>
      </c>
      <c r="D125" s="12">
        <v>1599</v>
      </c>
      <c r="E125" s="8">
        <v>3490</v>
      </c>
      <c r="F125" s="9">
        <v>0.54</v>
      </c>
      <c r="G125" s="27" t="str">
        <f>IF(Table24[discount_percentage]&gt;=0.5,"Yes","No")</f>
        <v>Yes</v>
      </c>
      <c r="H125" s="6">
        <v>3.7</v>
      </c>
      <c r="I125" s="10">
        <v>676</v>
      </c>
      <c r="J125" s="10">
        <f t="shared" si="4"/>
        <v>2359240</v>
      </c>
      <c r="K125" s="37" t="str">
        <f>IF(Table24[rating_count]&lt;1000,"Yes", "No")</f>
        <v>Yes</v>
      </c>
      <c r="L125" s="11">
        <f t="shared" si="5"/>
        <v>2501.2000000000003</v>
      </c>
      <c r="M125" s="11">
        <f>Table24[[#This Row],[rating]]*Table24[[#This Row],[rating_count]]</f>
        <v>2501.2000000000003</v>
      </c>
      <c r="N125" s="35">
        <f t="shared" si="6"/>
        <v>3400</v>
      </c>
      <c r="O125" s="35">
        <f t="shared" si="7"/>
        <v>3000</v>
      </c>
      <c r="P125" s="6" t="s">
        <v>11597</v>
      </c>
      <c r="Q125" s="6" t="s">
        <v>5930</v>
      </c>
      <c r="R125" s="6" t="s">
        <v>5931</v>
      </c>
      <c r="S125" s="6" t="s">
        <v>5932</v>
      </c>
      <c r="T125" s="6" t="s">
        <v>5933</v>
      </c>
      <c r="U125" s="6" t="s">
        <v>5934</v>
      </c>
      <c r="V125" s="6" t="s">
        <v>5935</v>
      </c>
      <c r="W125" s="6" t="s">
        <v>11598</v>
      </c>
    </row>
    <row r="126" spans="1:23" s="6" customFormat="1">
      <c r="A126" s="6" t="s">
        <v>6354</v>
      </c>
      <c r="B126" s="6" t="s">
        <v>6355</v>
      </c>
      <c r="C126" s="7" t="s">
        <v>11375</v>
      </c>
      <c r="D126" s="6">
        <v>330</v>
      </c>
      <c r="E126" s="8">
        <v>499</v>
      </c>
      <c r="F126" s="9">
        <v>0.34</v>
      </c>
      <c r="G126" s="27" t="str">
        <f>IF(Table24[discount_percentage]&gt;=0.5,"Yes","No")</f>
        <v>No</v>
      </c>
      <c r="H126" s="6">
        <v>3.7</v>
      </c>
      <c r="I126" s="10">
        <v>8566</v>
      </c>
      <c r="J126" s="10">
        <f t="shared" si="4"/>
        <v>4274434</v>
      </c>
      <c r="K126" s="37" t="str">
        <f>IF(Table24[rating_count]&lt;1000,"Yes", "No")</f>
        <v>No</v>
      </c>
      <c r="L126" s="11">
        <f t="shared" si="5"/>
        <v>31694.2</v>
      </c>
      <c r="M126" s="11">
        <f>Table24[[#This Row],[rating]]*Table24[[#This Row],[rating_count]]</f>
        <v>31694.2</v>
      </c>
      <c r="N126" s="35">
        <f t="shared" si="6"/>
        <v>400</v>
      </c>
      <c r="O126" s="35">
        <f t="shared" si="7"/>
        <v>0</v>
      </c>
      <c r="P126" s="6" t="s">
        <v>11693</v>
      </c>
      <c r="Q126" s="6" t="s">
        <v>12315</v>
      </c>
      <c r="R126" s="6" t="s">
        <v>6356</v>
      </c>
      <c r="S126" s="6" t="s">
        <v>6357</v>
      </c>
      <c r="T126" s="6" t="s">
        <v>6358</v>
      </c>
      <c r="U126" s="6" t="s">
        <v>6359</v>
      </c>
      <c r="V126" s="6" t="s">
        <v>6360</v>
      </c>
      <c r="W126" s="6" t="s">
        <v>6361</v>
      </c>
    </row>
    <row r="127" spans="1:23" s="6" customFormat="1">
      <c r="A127" s="6" t="s">
        <v>7066</v>
      </c>
      <c r="B127" s="6" t="s">
        <v>7067</v>
      </c>
      <c r="C127" s="7" t="s">
        <v>11376</v>
      </c>
      <c r="D127" s="6">
        <v>799</v>
      </c>
      <c r="E127" s="8">
        <v>1999</v>
      </c>
      <c r="F127" s="9">
        <v>0.6</v>
      </c>
      <c r="G127" s="27" t="str">
        <f>IF(Table24[discount_percentage]&gt;=0.5,"Yes","No")</f>
        <v>Yes</v>
      </c>
      <c r="H127" s="6">
        <v>3.7</v>
      </c>
      <c r="I127" s="10">
        <v>418</v>
      </c>
      <c r="J127" s="10">
        <f t="shared" si="4"/>
        <v>835582</v>
      </c>
      <c r="K127" s="37" t="str">
        <f>IF(Table24[rating_count]&lt;1000,"Yes", "No")</f>
        <v>Yes</v>
      </c>
      <c r="L127" s="11">
        <f t="shared" si="5"/>
        <v>1546.6000000000001</v>
      </c>
      <c r="M127" s="11">
        <f>Table24[[#This Row],[rating]]*Table24[[#This Row],[rating_count]]</f>
        <v>1546.6000000000001</v>
      </c>
      <c r="N127" s="35">
        <f t="shared" si="6"/>
        <v>1800</v>
      </c>
      <c r="O127" s="35">
        <f t="shared" si="7"/>
        <v>1500</v>
      </c>
      <c r="P127" s="6" t="s">
        <v>12356</v>
      </c>
      <c r="Q127" s="6" t="s">
        <v>7068</v>
      </c>
      <c r="R127" s="6" t="s">
        <v>7069</v>
      </c>
      <c r="S127" s="6" t="s">
        <v>7070</v>
      </c>
      <c r="T127" s="6" t="s">
        <v>7071</v>
      </c>
      <c r="U127" s="6" t="s">
        <v>7072</v>
      </c>
      <c r="V127" s="6" t="s">
        <v>7073</v>
      </c>
      <c r="W127" s="6" t="s">
        <v>7074</v>
      </c>
    </row>
    <row r="128" spans="1:23" s="6" customFormat="1">
      <c r="A128" s="6" t="s">
        <v>7134</v>
      </c>
      <c r="B128" s="6" t="s">
        <v>7135</v>
      </c>
      <c r="C128" s="7" t="s">
        <v>11431</v>
      </c>
      <c r="D128" s="6">
        <v>199</v>
      </c>
      <c r="E128" s="8">
        <v>1999</v>
      </c>
      <c r="F128" s="9">
        <v>0.9</v>
      </c>
      <c r="G128" s="27" t="str">
        <f>IF(Table24[discount_percentage]&gt;=0.5,"Yes","No")</f>
        <v>Yes</v>
      </c>
      <c r="H128" s="6">
        <v>3.7</v>
      </c>
      <c r="I128" s="10">
        <v>2031</v>
      </c>
      <c r="J128" s="10">
        <f t="shared" si="4"/>
        <v>4059969</v>
      </c>
      <c r="K128" s="37" t="str">
        <f>IF(Table24[rating_count]&lt;1000,"Yes", "No")</f>
        <v>No</v>
      </c>
      <c r="L128" s="11">
        <f t="shared" si="5"/>
        <v>7514.7000000000007</v>
      </c>
      <c r="M128" s="11">
        <f>Table24[[#This Row],[rating]]*Table24[[#This Row],[rating_count]]</f>
        <v>7514.7000000000007</v>
      </c>
      <c r="N128" s="35">
        <f t="shared" si="6"/>
        <v>1800</v>
      </c>
      <c r="O128" s="35">
        <f t="shared" si="7"/>
        <v>1500</v>
      </c>
      <c r="P128" s="6" t="s">
        <v>7136</v>
      </c>
      <c r="Q128" s="6" t="s">
        <v>7137</v>
      </c>
      <c r="R128" s="6" t="s">
        <v>7138</v>
      </c>
      <c r="S128" s="6" t="s">
        <v>7139</v>
      </c>
      <c r="T128" s="6" t="s">
        <v>7140</v>
      </c>
      <c r="U128" s="6" t="s">
        <v>7141</v>
      </c>
      <c r="V128" s="6" t="s">
        <v>7142</v>
      </c>
      <c r="W128" s="6" t="s">
        <v>7143</v>
      </c>
    </row>
    <row r="129" spans="1:23" s="6" customFormat="1">
      <c r="A129" s="6" t="s">
        <v>7451</v>
      </c>
      <c r="B129" s="6" t="s">
        <v>7452</v>
      </c>
      <c r="C129" s="7" t="s">
        <v>11439</v>
      </c>
      <c r="D129" s="6">
        <v>809</v>
      </c>
      <c r="E129" s="8">
        <v>1545</v>
      </c>
      <c r="F129" s="9">
        <v>0.48</v>
      </c>
      <c r="G129" s="27" t="str">
        <f>IF(Table24[discount_percentage]&gt;=0.5,"Yes","No")</f>
        <v>No</v>
      </c>
      <c r="H129" s="6">
        <v>3.7</v>
      </c>
      <c r="I129" s="10">
        <v>976</v>
      </c>
      <c r="J129" s="10">
        <f t="shared" si="4"/>
        <v>1507920</v>
      </c>
      <c r="K129" s="37" t="str">
        <f>IF(Table24[rating_count]&lt;1000,"Yes", "No")</f>
        <v>Yes</v>
      </c>
      <c r="L129" s="11">
        <f t="shared" si="5"/>
        <v>3611.2000000000003</v>
      </c>
      <c r="M129" s="11">
        <f>Table24[[#This Row],[rating]]*Table24[[#This Row],[rating_count]]</f>
        <v>3611.2000000000003</v>
      </c>
      <c r="N129" s="35">
        <f t="shared" si="6"/>
        <v>1400</v>
      </c>
      <c r="O129" s="35">
        <f t="shared" si="7"/>
        <v>1500</v>
      </c>
      <c r="P129" s="6" t="s">
        <v>7453</v>
      </c>
      <c r="Q129" s="6" t="s">
        <v>7454</v>
      </c>
      <c r="R129" s="6" t="s">
        <v>7455</v>
      </c>
      <c r="S129" s="6" t="s">
        <v>7456</v>
      </c>
      <c r="T129" s="6" t="s">
        <v>7457</v>
      </c>
      <c r="U129" s="6" t="s">
        <v>7458</v>
      </c>
      <c r="V129" s="6" t="s">
        <v>7459</v>
      </c>
      <c r="W129" s="6" t="s">
        <v>7460</v>
      </c>
    </row>
    <row r="130" spans="1:23" s="6" customFormat="1">
      <c r="A130" s="6" t="s">
        <v>7881</v>
      </c>
      <c r="B130" s="6" t="s">
        <v>7882</v>
      </c>
      <c r="C130" s="7" t="s">
        <v>11455</v>
      </c>
      <c r="D130" s="12">
        <v>1409</v>
      </c>
      <c r="E130" s="8">
        <v>1639</v>
      </c>
      <c r="F130" s="9">
        <v>0.14000000000000001</v>
      </c>
      <c r="G130" s="27" t="str">
        <f>IF(Table24[discount_percentage]&gt;=0.5,"Yes","No")</f>
        <v>No</v>
      </c>
      <c r="H130" s="6">
        <v>3.7</v>
      </c>
      <c r="I130" s="10">
        <v>787</v>
      </c>
      <c r="J130" s="10">
        <f t="shared" ref="J130:J193" si="8">E130*I130</f>
        <v>1289893</v>
      </c>
      <c r="K130" s="37" t="str">
        <f>IF(Table24[rating_count]&lt;1000,"Yes", "No")</f>
        <v>Yes</v>
      </c>
      <c r="L130" s="11">
        <f t="shared" ref="L130:L193" si="9">H130*I130</f>
        <v>2911.9</v>
      </c>
      <c r="M130" s="11">
        <f>Table24[[#This Row],[rating]]*Table24[[#This Row],[rating_count]]</f>
        <v>2911.9</v>
      </c>
      <c r="N130" s="35">
        <f t="shared" ref="N130:N193" si="10">FLOOR(E130,200)</f>
        <v>1600</v>
      </c>
      <c r="O130" s="35">
        <f t="shared" ref="O130:O193" si="11">FLOOR(E130,500)</f>
        <v>1500</v>
      </c>
      <c r="P130" s="6" t="s">
        <v>7883</v>
      </c>
      <c r="Q130" s="6" t="s">
        <v>7884</v>
      </c>
      <c r="R130" s="6" t="s">
        <v>7885</v>
      </c>
      <c r="S130" s="6" t="s">
        <v>7886</v>
      </c>
      <c r="T130" s="6" t="s">
        <v>7887</v>
      </c>
      <c r="U130" s="6" t="s">
        <v>7888</v>
      </c>
      <c r="V130" s="6" t="s">
        <v>7889</v>
      </c>
      <c r="W130" s="6" t="s">
        <v>7890</v>
      </c>
    </row>
    <row r="131" spans="1:23" s="6" customFormat="1">
      <c r="A131" s="6" t="s">
        <v>8033</v>
      </c>
      <c r="B131" s="6" t="s">
        <v>8034</v>
      </c>
      <c r="C131" s="7" t="s">
        <v>11430</v>
      </c>
      <c r="D131" s="6">
        <v>469</v>
      </c>
      <c r="E131" s="8">
        <v>1599</v>
      </c>
      <c r="F131" s="9">
        <v>0.71</v>
      </c>
      <c r="G131" s="27" t="str">
        <f>IF(Table24[discount_percentage]&gt;=0.5,"Yes","No")</f>
        <v>Yes</v>
      </c>
      <c r="H131" s="6">
        <v>3.7</v>
      </c>
      <c r="I131" s="10">
        <v>6</v>
      </c>
      <c r="J131" s="10">
        <f t="shared" si="8"/>
        <v>9594</v>
      </c>
      <c r="K131" s="37" t="str">
        <f>IF(Table24[rating_count]&lt;1000,"Yes", "No")</f>
        <v>Yes</v>
      </c>
      <c r="L131" s="11">
        <f t="shared" si="9"/>
        <v>22.200000000000003</v>
      </c>
      <c r="M131" s="11">
        <f>Table24[[#This Row],[rating]]*Table24[[#This Row],[rating_count]]</f>
        <v>22.200000000000003</v>
      </c>
      <c r="N131" s="35">
        <f t="shared" si="10"/>
        <v>1400</v>
      </c>
      <c r="O131" s="35">
        <f t="shared" si="11"/>
        <v>1500</v>
      </c>
      <c r="P131" s="6" t="s">
        <v>8035</v>
      </c>
      <c r="Q131" s="6" t="s">
        <v>8036</v>
      </c>
      <c r="R131" s="6" t="s">
        <v>8037</v>
      </c>
      <c r="S131" s="6" t="s">
        <v>8038</v>
      </c>
      <c r="T131" s="6" t="s">
        <v>8039</v>
      </c>
      <c r="U131" s="6" t="s">
        <v>8040</v>
      </c>
      <c r="V131" s="6" t="s">
        <v>8041</v>
      </c>
      <c r="W131" s="6" t="s">
        <v>8042</v>
      </c>
    </row>
    <row r="132" spans="1:23" s="6" customFormat="1">
      <c r="A132" s="6" t="s">
        <v>8159</v>
      </c>
      <c r="B132" s="6" t="s">
        <v>8160</v>
      </c>
      <c r="C132" s="7" t="s">
        <v>11463</v>
      </c>
      <c r="D132" s="12">
        <v>1599</v>
      </c>
      <c r="E132" s="8">
        <v>2900</v>
      </c>
      <c r="F132" s="9">
        <v>0.45</v>
      </c>
      <c r="G132" s="27" t="str">
        <f>IF(Table24[discount_percentage]&gt;=0.5,"Yes","No")</f>
        <v>No</v>
      </c>
      <c r="H132" s="6">
        <v>3.7</v>
      </c>
      <c r="I132" s="10">
        <v>441</v>
      </c>
      <c r="J132" s="10">
        <f t="shared" si="8"/>
        <v>1278900</v>
      </c>
      <c r="K132" s="37" t="str">
        <f>IF(Table24[rating_count]&lt;1000,"Yes", "No")</f>
        <v>Yes</v>
      </c>
      <c r="L132" s="11">
        <f t="shared" si="9"/>
        <v>1631.7</v>
      </c>
      <c r="M132" s="11">
        <f>Table24[[#This Row],[rating]]*Table24[[#This Row],[rating_count]]</f>
        <v>1631.7</v>
      </c>
      <c r="N132" s="35">
        <f t="shared" si="10"/>
        <v>2800</v>
      </c>
      <c r="O132" s="35">
        <f t="shared" si="11"/>
        <v>2500</v>
      </c>
      <c r="P132" s="6" t="s">
        <v>8161</v>
      </c>
      <c r="Q132" s="6" t="s">
        <v>8162</v>
      </c>
      <c r="R132" s="6" t="s">
        <v>8163</v>
      </c>
      <c r="S132" s="6" t="s">
        <v>12393</v>
      </c>
      <c r="T132" s="6" t="s">
        <v>8164</v>
      </c>
      <c r="U132" s="6" t="s">
        <v>8165</v>
      </c>
      <c r="V132" s="6" t="s">
        <v>8166</v>
      </c>
      <c r="W132" s="6" t="s">
        <v>8167</v>
      </c>
    </row>
    <row r="133" spans="1:23" s="6" customFormat="1">
      <c r="A133" s="6" t="s">
        <v>8256</v>
      </c>
      <c r="B133" s="6" t="s">
        <v>8257</v>
      </c>
      <c r="C133" s="7" t="s">
        <v>11463</v>
      </c>
      <c r="D133" s="12">
        <v>2719</v>
      </c>
      <c r="E133" s="8">
        <v>3945</v>
      </c>
      <c r="F133" s="9">
        <v>0.31</v>
      </c>
      <c r="G133" s="27" t="str">
        <f>IF(Table24[discount_percentage]&gt;=0.5,"Yes","No")</f>
        <v>No</v>
      </c>
      <c r="H133" s="6">
        <v>3.7</v>
      </c>
      <c r="I133" s="10">
        <v>13406</v>
      </c>
      <c r="J133" s="10">
        <f t="shared" si="8"/>
        <v>52886670</v>
      </c>
      <c r="K133" s="37" t="str">
        <f>IF(Table24[rating_count]&lt;1000,"Yes", "No")</f>
        <v>No</v>
      </c>
      <c r="L133" s="11">
        <f t="shared" si="9"/>
        <v>49602.200000000004</v>
      </c>
      <c r="M133" s="11">
        <f>Table24[[#This Row],[rating]]*Table24[[#This Row],[rating_count]]</f>
        <v>49602.200000000004</v>
      </c>
      <c r="N133" s="35">
        <f t="shared" si="10"/>
        <v>3800</v>
      </c>
      <c r="O133" s="35">
        <f t="shared" si="11"/>
        <v>3500</v>
      </c>
      <c r="P133" s="6" t="s">
        <v>8258</v>
      </c>
      <c r="Q133" s="6" t="s">
        <v>8259</v>
      </c>
      <c r="R133" s="6" t="s">
        <v>8260</v>
      </c>
      <c r="S133" s="6" t="s">
        <v>8261</v>
      </c>
      <c r="T133" s="6" t="s">
        <v>8262</v>
      </c>
      <c r="U133" s="6" t="s">
        <v>8263</v>
      </c>
      <c r="V133" s="6" t="s">
        <v>8264</v>
      </c>
      <c r="W133" s="6" t="s">
        <v>8265</v>
      </c>
    </row>
    <row r="134" spans="1:23" s="6" customFormat="1">
      <c r="A134" s="6" t="s">
        <v>8694</v>
      </c>
      <c r="B134" s="6" t="s">
        <v>8695</v>
      </c>
      <c r="C134" s="7" t="s">
        <v>11469</v>
      </c>
      <c r="D134" s="12">
        <v>1484</v>
      </c>
      <c r="E134" s="8">
        <v>2499</v>
      </c>
      <c r="F134" s="9">
        <v>0.41</v>
      </c>
      <c r="G134" s="27" t="str">
        <f>IF(Table24[discount_percentage]&gt;=0.5,"Yes","No")</f>
        <v>No</v>
      </c>
      <c r="H134" s="6">
        <v>3.7</v>
      </c>
      <c r="I134" s="10">
        <v>1067</v>
      </c>
      <c r="J134" s="10">
        <f t="shared" si="8"/>
        <v>2666433</v>
      </c>
      <c r="K134" s="37" t="str">
        <f>IF(Table24[rating_count]&lt;1000,"Yes", "No")</f>
        <v>No</v>
      </c>
      <c r="L134" s="11">
        <f t="shared" si="9"/>
        <v>3947.9</v>
      </c>
      <c r="M134" s="11">
        <f>Table24[[#This Row],[rating]]*Table24[[#This Row],[rating_count]]</f>
        <v>3947.9</v>
      </c>
      <c r="N134" s="35">
        <f t="shared" si="10"/>
        <v>2400</v>
      </c>
      <c r="O134" s="35">
        <f t="shared" si="11"/>
        <v>2000</v>
      </c>
      <c r="P134" s="6" t="s">
        <v>8696</v>
      </c>
      <c r="Q134" s="6" t="s">
        <v>8697</v>
      </c>
      <c r="R134" s="6" t="s">
        <v>8698</v>
      </c>
      <c r="S134" s="6" t="s">
        <v>8699</v>
      </c>
      <c r="T134" s="6" t="s">
        <v>8700</v>
      </c>
      <c r="U134" s="6" t="s">
        <v>8701</v>
      </c>
      <c r="V134" s="6" t="s">
        <v>8702</v>
      </c>
      <c r="W134" s="6" t="s">
        <v>8703</v>
      </c>
    </row>
    <row r="135" spans="1:23" s="6" customFormat="1">
      <c r="A135" s="6" t="s">
        <v>8714</v>
      </c>
      <c r="B135" s="6" t="s">
        <v>8715</v>
      </c>
      <c r="C135" s="7" t="s">
        <v>11445</v>
      </c>
      <c r="D135" s="12">
        <v>3299</v>
      </c>
      <c r="E135" s="8">
        <v>6500</v>
      </c>
      <c r="F135" s="9">
        <v>0.49</v>
      </c>
      <c r="G135" s="27" t="str">
        <f>IF(Table24[discount_percentage]&gt;=0.5,"Yes","No")</f>
        <v>No</v>
      </c>
      <c r="H135" s="6">
        <v>3.7</v>
      </c>
      <c r="I135" s="10">
        <v>11217</v>
      </c>
      <c r="J135" s="10">
        <f t="shared" si="8"/>
        <v>72910500</v>
      </c>
      <c r="K135" s="37" t="str">
        <f>IF(Table24[rating_count]&lt;1000,"Yes", "No")</f>
        <v>No</v>
      </c>
      <c r="L135" s="11">
        <f t="shared" si="9"/>
        <v>41502.9</v>
      </c>
      <c r="M135" s="11">
        <f>Table24[[#This Row],[rating]]*Table24[[#This Row],[rating_count]]</f>
        <v>41502.9</v>
      </c>
      <c r="N135" s="35">
        <f t="shared" si="10"/>
        <v>6400</v>
      </c>
      <c r="O135" s="35">
        <f t="shared" si="11"/>
        <v>6500</v>
      </c>
      <c r="P135" s="6" t="s">
        <v>8716</v>
      </c>
      <c r="Q135" s="6" t="s">
        <v>12414</v>
      </c>
      <c r="R135" s="6" t="s">
        <v>8717</v>
      </c>
      <c r="S135" s="6" t="s">
        <v>8718</v>
      </c>
      <c r="T135" s="6" t="s">
        <v>8719</v>
      </c>
      <c r="U135" s="6" t="s">
        <v>8720</v>
      </c>
      <c r="V135" s="6" t="s">
        <v>8721</v>
      </c>
      <c r="W135" s="6" t="s">
        <v>8722</v>
      </c>
    </row>
    <row r="136" spans="1:23" s="6" customFormat="1">
      <c r="A136" s="6" t="s">
        <v>8884</v>
      </c>
      <c r="B136" s="6" t="s">
        <v>8885</v>
      </c>
      <c r="C136" s="7" t="s">
        <v>11445</v>
      </c>
      <c r="D136" s="6">
        <v>499</v>
      </c>
      <c r="E136" s="8">
        <v>2199</v>
      </c>
      <c r="F136" s="9">
        <v>0.77</v>
      </c>
      <c r="G136" s="27" t="str">
        <f>IF(Table24[discount_percentage]&gt;=0.5,"Yes","No")</f>
        <v>Yes</v>
      </c>
      <c r="H136" s="6">
        <v>3.7</v>
      </c>
      <c r="I136" s="10">
        <v>53</v>
      </c>
      <c r="J136" s="10">
        <f t="shared" si="8"/>
        <v>116547</v>
      </c>
      <c r="K136" s="37" t="str">
        <f>IF(Table24[rating_count]&lt;1000,"Yes", "No")</f>
        <v>Yes</v>
      </c>
      <c r="L136" s="11">
        <f t="shared" si="9"/>
        <v>196.10000000000002</v>
      </c>
      <c r="M136" s="11">
        <f>Table24[[#This Row],[rating]]*Table24[[#This Row],[rating_count]]</f>
        <v>196.10000000000002</v>
      </c>
      <c r="N136" s="35">
        <f t="shared" si="10"/>
        <v>2000</v>
      </c>
      <c r="O136" s="35">
        <f t="shared" si="11"/>
        <v>2000</v>
      </c>
      <c r="P136" s="6" t="s">
        <v>11701</v>
      </c>
      <c r="Q136" s="6" t="s">
        <v>8886</v>
      </c>
      <c r="R136" s="6" t="s">
        <v>8887</v>
      </c>
      <c r="S136" s="6" t="s">
        <v>8888</v>
      </c>
      <c r="T136" s="6" t="s">
        <v>8889</v>
      </c>
      <c r="U136" s="6" t="s">
        <v>8890</v>
      </c>
      <c r="V136" s="6" t="s">
        <v>8891</v>
      </c>
      <c r="W136" s="6" t="s">
        <v>8892</v>
      </c>
    </row>
    <row r="137" spans="1:23" s="6" customFormat="1">
      <c r="A137" s="6" t="s">
        <v>9086</v>
      </c>
      <c r="B137" s="6" t="s">
        <v>9087</v>
      </c>
      <c r="C137" s="7" t="s">
        <v>11434</v>
      </c>
      <c r="D137" s="6">
        <v>210</v>
      </c>
      <c r="E137" s="8">
        <v>699</v>
      </c>
      <c r="F137" s="9">
        <v>0.7</v>
      </c>
      <c r="G137" s="27" t="str">
        <f>IF(Table24[discount_percentage]&gt;=0.5,"Yes","No")</f>
        <v>Yes</v>
      </c>
      <c r="H137" s="6">
        <v>3.7</v>
      </c>
      <c r="I137" s="10">
        <v>74</v>
      </c>
      <c r="J137" s="10">
        <f t="shared" si="8"/>
        <v>51726</v>
      </c>
      <c r="K137" s="37" t="str">
        <f>IF(Table24[rating_count]&lt;1000,"Yes", "No")</f>
        <v>Yes</v>
      </c>
      <c r="L137" s="11">
        <f t="shared" si="9"/>
        <v>273.8</v>
      </c>
      <c r="M137" s="11">
        <f>Table24[[#This Row],[rating]]*Table24[[#This Row],[rating_count]]</f>
        <v>273.8</v>
      </c>
      <c r="N137" s="35">
        <f t="shared" si="10"/>
        <v>600</v>
      </c>
      <c r="O137" s="35">
        <f t="shared" si="11"/>
        <v>500</v>
      </c>
      <c r="P137" s="6" t="s">
        <v>9088</v>
      </c>
      <c r="Q137" s="6" t="s">
        <v>9089</v>
      </c>
      <c r="R137" s="6" t="s">
        <v>9090</v>
      </c>
      <c r="S137" s="6" t="s">
        <v>12430</v>
      </c>
      <c r="T137" s="6" t="s">
        <v>9091</v>
      </c>
      <c r="U137" s="6" t="s">
        <v>9092</v>
      </c>
      <c r="V137" s="6" t="s">
        <v>9093</v>
      </c>
      <c r="W137" s="6" t="s">
        <v>9094</v>
      </c>
    </row>
    <row r="138" spans="1:23" s="6" customFormat="1">
      <c r="A138" s="6" t="s">
        <v>9211</v>
      </c>
      <c r="B138" s="6" t="s">
        <v>9212</v>
      </c>
      <c r="C138" s="7" t="s">
        <v>11443</v>
      </c>
      <c r="D138" s="6">
        <v>351</v>
      </c>
      <c r="E138" s="8">
        <v>1099</v>
      </c>
      <c r="F138" s="9">
        <v>0.68</v>
      </c>
      <c r="G138" s="27" t="str">
        <f>IF(Table24[discount_percentage]&gt;=0.5,"Yes","No")</f>
        <v>Yes</v>
      </c>
      <c r="H138" s="6">
        <v>3.7</v>
      </c>
      <c r="I138" s="10">
        <v>1470</v>
      </c>
      <c r="J138" s="10">
        <f t="shared" si="8"/>
        <v>1615530</v>
      </c>
      <c r="K138" s="37" t="str">
        <f>IF(Table24[rating_count]&lt;1000,"Yes", "No")</f>
        <v>No</v>
      </c>
      <c r="L138" s="11">
        <f t="shared" si="9"/>
        <v>5439</v>
      </c>
      <c r="M138" s="11">
        <f>Table24[[#This Row],[rating]]*Table24[[#This Row],[rating_count]]</f>
        <v>5439</v>
      </c>
      <c r="N138" s="35">
        <f t="shared" si="10"/>
        <v>1000</v>
      </c>
      <c r="O138" s="35">
        <f t="shared" si="11"/>
        <v>1000</v>
      </c>
      <c r="P138" s="6" t="s">
        <v>9213</v>
      </c>
      <c r="Q138" s="6" t="s">
        <v>9214</v>
      </c>
      <c r="R138" s="6" t="s">
        <v>9215</v>
      </c>
      <c r="S138" s="6" t="s">
        <v>9216</v>
      </c>
      <c r="T138" s="6" t="s">
        <v>9217</v>
      </c>
      <c r="U138" s="6" t="s">
        <v>9218</v>
      </c>
      <c r="V138" s="6" t="s">
        <v>9219</v>
      </c>
      <c r="W138" s="6" t="s">
        <v>9220</v>
      </c>
    </row>
    <row r="139" spans="1:23" s="6" customFormat="1">
      <c r="A139" s="6" t="s">
        <v>9826</v>
      </c>
      <c r="B139" s="6" t="s">
        <v>9827</v>
      </c>
      <c r="C139" s="7" t="s">
        <v>11437</v>
      </c>
      <c r="D139" s="12">
        <v>1049</v>
      </c>
      <c r="E139" s="8">
        <v>2499</v>
      </c>
      <c r="F139" s="9">
        <v>0.57999999999999996</v>
      </c>
      <c r="G139" s="27" t="str">
        <f>IF(Table24[discount_percentage]&gt;=0.5,"Yes","No")</f>
        <v>Yes</v>
      </c>
      <c r="H139" s="6">
        <v>3.7</v>
      </c>
      <c r="I139" s="10">
        <v>638</v>
      </c>
      <c r="J139" s="10">
        <f t="shared" si="8"/>
        <v>1594362</v>
      </c>
      <c r="K139" s="37" t="str">
        <f>IF(Table24[rating_count]&lt;1000,"Yes", "No")</f>
        <v>Yes</v>
      </c>
      <c r="L139" s="11">
        <f t="shared" si="9"/>
        <v>2360.6</v>
      </c>
      <c r="M139" s="11">
        <f>Table24[[#This Row],[rating]]*Table24[[#This Row],[rating_count]]</f>
        <v>2360.6</v>
      </c>
      <c r="N139" s="35">
        <f t="shared" si="10"/>
        <v>2400</v>
      </c>
      <c r="O139" s="35">
        <f t="shared" si="11"/>
        <v>2000</v>
      </c>
      <c r="P139" s="6" t="s">
        <v>9327</v>
      </c>
      <c r="Q139" s="6" t="s">
        <v>12456</v>
      </c>
      <c r="R139" s="6" t="s">
        <v>9828</v>
      </c>
      <c r="S139" s="6" t="s">
        <v>9829</v>
      </c>
      <c r="T139" s="6" t="s">
        <v>9830</v>
      </c>
      <c r="U139" s="6" t="s">
        <v>9831</v>
      </c>
      <c r="V139" s="6" t="s">
        <v>9832</v>
      </c>
      <c r="W139" s="6" t="s">
        <v>9833</v>
      </c>
    </row>
    <row r="140" spans="1:23" s="6" customFormat="1" ht="12" customHeight="1">
      <c r="A140" s="6" t="s">
        <v>10126</v>
      </c>
      <c r="B140" s="6" t="s">
        <v>10127</v>
      </c>
      <c r="C140" s="7" t="s">
        <v>11428</v>
      </c>
      <c r="D140" s="6">
        <v>929</v>
      </c>
      <c r="E140" s="8">
        <v>2199</v>
      </c>
      <c r="F140" s="9">
        <v>0.57999999999999996</v>
      </c>
      <c r="G140" s="27" t="str">
        <f>IF(Table24[discount_percentage]&gt;=0.5,"Yes","No")</f>
        <v>Yes</v>
      </c>
      <c r="H140" s="6">
        <v>3.7</v>
      </c>
      <c r="I140" s="10">
        <v>4</v>
      </c>
      <c r="J140" s="10">
        <f t="shared" si="8"/>
        <v>8796</v>
      </c>
      <c r="K140" s="37" t="str">
        <f>IF(Table24[rating_count]&lt;1000,"Yes", "No")</f>
        <v>Yes</v>
      </c>
      <c r="L140" s="11">
        <f t="shared" si="9"/>
        <v>14.8</v>
      </c>
      <c r="M140" s="11">
        <f>Table24[[#This Row],[rating]]*Table24[[#This Row],[rating_count]]</f>
        <v>14.8</v>
      </c>
      <c r="N140" s="35">
        <f t="shared" si="10"/>
        <v>2000</v>
      </c>
      <c r="O140" s="35">
        <f t="shared" si="11"/>
        <v>2000</v>
      </c>
      <c r="P140" s="6" t="s">
        <v>10128</v>
      </c>
      <c r="Q140" s="6" t="s">
        <v>10129</v>
      </c>
      <c r="R140" s="6" t="s">
        <v>10130</v>
      </c>
      <c r="S140" s="6" t="s">
        <v>10131</v>
      </c>
      <c r="T140" s="6" t="s">
        <v>10132</v>
      </c>
      <c r="U140" s="6" t="s">
        <v>10133</v>
      </c>
      <c r="V140" s="6" t="s">
        <v>10134</v>
      </c>
      <c r="W140" s="6" t="s">
        <v>10135</v>
      </c>
    </row>
    <row r="141" spans="1:23" s="6" customFormat="1">
      <c r="A141" s="6" t="s">
        <v>10136</v>
      </c>
      <c r="B141" s="6" t="s">
        <v>10137</v>
      </c>
      <c r="C141" s="7" t="s">
        <v>11472</v>
      </c>
      <c r="D141" s="12">
        <v>3710</v>
      </c>
      <c r="E141" s="8">
        <v>4330</v>
      </c>
      <c r="F141" s="9">
        <v>0.14000000000000001</v>
      </c>
      <c r="G141" s="27" t="str">
        <f>IF(Table24[discount_percentage]&gt;=0.5,"Yes","No")</f>
        <v>No</v>
      </c>
      <c r="H141" s="6">
        <v>3.7</v>
      </c>
      <c r="I141" s="10">
        <v>1662</v>
      </c>
      <c r="J141" s="10">
        <f t="shared" si="8"/>
        <v>7196460</v>
      </c>
      <c r="K141" s="37" t="str">
        <f>IF(Table24[rating_count]&lt;1000,"Yes", "No")</f>
        <v>No</v>
      </c>
      <c r="L141" s="11">
        <f t="shared" si="9"/>
        <v>6149.4000000000005</v>
      </c>
      <c r="M141" s="11">
        <f>Table24[[#This Row],[rating]]*Table24[[#This Row],[rating_count]]</f>
        <v>6149.4000000000005</v>
      </c>
      <c r="N141" s="35">
        <f t="shared" si="10"/>
        <v>4200</v>
      </c>
      <c r="O141" s="35">
        <f t="shared" si="11"/>
        <v>4000</v>
      </c>
      <c r="P141" s="6" t="s">
        <v>10138</v>
      </c>
      <c r="Q141" s="6" t="s">
        <v>10139</v>
      </c>
      <c r="R141" s="6" t="s">
        <v>10140</v>
      </c>
      <c r="S141" s="6" t="s">
        <v>10141</v>
      </c>
      <c r="T141" s="6" t="s">
        <v>10142</v>
      </c>
      <c r="U141" s="6" t="s">
        <v>10143</v>
      </c>
      <c r="V141" s="6" t="s">
        <v>10144</v>
      </c>
      <c r="W141" s="6" t="s">
        <v>10145</v>
      </c>
    </row>
    <row r="142" spans="1:23" s="6" customFormat="1">
      <c r="A142" s="6" t="s">
        <v>10573</v>
      </c>
      <c r="B142" s="6" t="s">
        <v>10574</v>
      </c>
      <c r="C142" s="7" t="s">
        <v>11443</v>
      </c>
      <c r="D142" s="6">
        <v>199</v>
      </c>
      <c r="E142" s="8">
        <v>399</v>
      </c>
      <c r="F142" s="9">
        <v>0.5</v>
      </c>
      <c r="G142" s="27" t="str">
        <f>IF(Table24[discount_percentage]&gt;=0.5,"Yes","No")</f>
        <v>Yes</v>
      </c>
      <c r="H142" s="6">
        <v>3.7</v>
      </c>
      <c r="I142" s="10">
        <v>7945</v>
      </c>
      <c r="J142" s="10">
        <f t="shared" si="8"/>
        <v>3170055</v>
      </c>
      <c r="K142" s="37" t="str">
        <f>IF(Table24[rating_count]&lt;1000,"Yes", "No")</f>
        <v>No</v>
      </c>
      <c r="L142" s="11">
        <f t="shared" si="9"/>
        <v>29396.5</v>
      </c>
      <c r="M142" s="11">
        <f>Table24[[#This Row],[rating]]*Table24[[#This Row],[rating_count]]</f>
        <v>29396.5</v>
      </c>
      <c r="N142" s="35">
        <f t="shared" si="10"/>
        <v>200</v>
      </c>
      <c r="O142" s="35">
        <f t="shared" si="11"/>
        <v>0</v>
      </c>
      <c r="P142" s="6" t="s">
        <v>12495</v>
      </c>
      <c r="Q142" s="6" t="s">
        <v>10575</v>
      </c>
      <c r="R142" s="6" t="s">
        <v>10576</v>
      </c>
      <c r="S142" s="6" t="s">
        <v>10577</v>
      </c>
      <c r="T142" s="6" t="s">
        <v>10578</v>
      </c>
      <c r="U142" s="6" t="s">
        <v>10579</v>
      </c>
      <c r="V142" s="6" t="s">
        <v>10580</v>
      </c>
      <c r="W142" s="6" t="s">
        <v>10581</v>
      </c>
    </row>
    <row r="143" spans="1:23" s="6" customFormat="1">
      <c r="A143" s="6" t="s">
        <v>10689</v>
      </c>
      <c r="B143" s="6" t="s">
        <v>10690</v>
      </c>
      <c r="C143" s="7" t="s">
        <v>11445</v>
      </c>
      <c r="D143" s="12">
        <v>3349</v>
      </c>
      <c r="E143" s="8">
        <v>4799</v>
      </c>
      <c r="F143" s="9">
        <v>0.3</v>
      </c>
      <c r="G143" s="27" t="str">
        <f>IF(Table24[discount_percentage]&gt;=0.5,"Yes","No")</f>
        <v>No</v>
      </c>
      <c r="H143" s="6">
        <v>3.7</v>
      </c>
      <c r="I143" s="10">
        <v>4200</v>
      </c>
      <c r="J143" s="10">
        <f t="shared" si="8"/>
        <v>20155800</v>
      </c>
      <c r="K143" s="37" t="str">
        <f>IF(Table24[rating_count]&lt;1000,"Yes", "No")</f>
        <v>No</v>
      </c>
      <c r="L143" s="11">
        <f t="shared" si="9"/>
        <v>15540</v>
      </c>
      <c r="M143" s="11">
        <f>Table24[[#This Row],[rating]]*Table24[[#This Row],[rating_count]]</f>
        <v>15540</v>
      </c>
      <c r="N143" s="35">
        <f t="shared" si="10"/>
        <v>4600</v>
      </c>
      <c r="O143" s="35">
        <f t="shared" si="11"/>
        <v>4500</v>
      </c>
      <c r="P143" s="6" t="s">
        <v>10691</v>
      </c>
      <c r="Q143" s="6" t="s">
        <v>10692</v>
      </c>
      <c r="R143" s="6" t="s">
        <v>10693</v>
      </c>
      <c r="S143" s="6" t="s">
        <v>10694</v>
      </c>
      <c r="T143" s="6" t="s">
        <v>10695</v>
      </c>
      <c r="U143" s="6" t="s">
        <v>10696</v>
      </c>
      <c r="V143" s="6" t="s">
        <v>10697</v>
      </c>
      <c r="W143" s="6" t="s">
        <v>10698</v>
      </c>
    </row>
    <row r="144" spans="1:23" s="6" customFormat="1">
      <c r="A144" s="6" t="s">
        <v>4792</v>
      </c>
      <c r="B144" s="6" t="s">
        <v>4793</v>
      </c>
      <c r="C144" s="7" t="s">
        <v>11370</v>
      </c>
      <c r="D144" s="6">
        <v>59</v>
      </c>
      <c r="E144" s="8">
        <v>59</v>
      </c>
      <c r="F144" s="9">
        <v>0</v>
      </c>
      <c r="G144" s="27" t="str">
        <f>IF(Table24[discount_percentage]&gt;=0.5,"Yes","No")</f>
        <v>No</v>
      </c>
      <c r="H144" s="6">
        <v>3.8</v>
      </c>
      <c r="I144" s="10">
        <v>5958</v>
      </c>
      <c r="J144" s="10">
        <f t="shared" si="8"/>
        <v>351522</v>
      </c>
      <c r="K144" s="37" t="str">
        <f>IF(Table24[rating_count]&lt;1000,"Yes", "No")</f>
        <v>No</v>
      </c>
      <c r="L144" s="11">
        <f t="shared" si="9"/>
        <v>22640.399999999998</v>
      </c>
      <c r="M144" s="11">
        <f>Table24[[#This Row],[rating]]*Table24[[#This Row],[rating_count]]</f>
        <v>22640.399999999998</v>
      </c>
      <c r="N144" s="35">
        <f t="shared" si="10"/>
        <v>0</v>
      </c>
      <c r="O144" s="35">
        <f t="shared" si="11"/>
        <v>0</v>
      </c>
      <c r="P144" s="6" t="s">
        <v>4794</v>
      </c>
      <c r="Q144" s="6" t="s">
        <v>4795</v>
      </c>
      <c r="R144" s="6" t="s">
        <v>4796</v>
      </c>
      <c r="S144" s="6" t="s">
        <v>4797</v>
      </c>
      <c r="T144" s="6" t="s">
        <v>4798</v>
      </c>
      <c r="U144" s="6" t="s">
        <v>4799</v>
      </c>
      <c r="V144" s="6" t="s">
        <v>4800</v>
      </c>
      <c r="W144" s="6" t="s">
        <v>4801</v>
      </c>
    </row>
    <row r="145" spans="1:23" s="6" customFormat="1">
      <c r="A145" s="6" t="s">
        <v>6779</v>
      </c>
      <c r="B145" s="6" t="s">
        <v>6780</v>
      </c>
      <c r="C145" s="7" t="s">
        <v>11370</v>
      </c>
      <c r="D145" s="6">
        <v>39</v>
      </c>
      <c r="E145" s="8">
        <v>39</v>
      </c>
      <c r="F145" s="9">
        <v>0</v>
      </c>
      <c r="G145" s="27" t="str">
        <f>IF(Table24[discount_percentage]&gt;=0.5,"Yes","No")</f>
        <v>No</v>
      </c>
      <c r="H145" s="6">
        <v>3.8</v>
      </c>
      <c r="I145" s="10">
        <v>3344</v>
      </c>
      <c r="J145" s="10">
        <f t="shared" si="8"/>
        <v>130416</v>
      </c>
      <c r="K145" s="37" t="str">
        <f>IF(Table24[rating_count]&lt;1000,"Yes", "No")</f>
        <v>No</v>
      </c>
      <c r="L145" s="11">
        <f t="shared" si="9"/>
        <v>12707.199999999999</v>
      </c>
      <c r="M145" s="11">
        <f>Table24[[#This Row],[rating]]*Table24[[#This Row],[rating_count]]</f>
        <v>12707.199999999999</v>
      </c>
      <c r="N145" s="35">
        <f t="shared" si="10"/>
        <v>0</v>
      </c>
      <c r="O145" s="35">
        <f t="shared" si="11"/>
        <v>0</v>
      </c>
      <c r="P145" s="6" t="s">
        <v>6781</v>
      </c>
      <c r="Q145" s="6" t="s">
        <v>6782</v>
      </c>
      <c r="R145" s="6" t="s">
        <v>6783</v>
      </c>
      <c r="S145" s="6" t="s">
        <v>6784</v>
      </c>
      <c r="T145" s="6" t="s">
        <v>11699</v>
      </c>
      <c r="U145" s="6" t="s">
        <v>6785</v>
      </c>
      <c r="V145" s="6" t="s">
        <v>6786</v>
      </c>
      <c r="W145" s="6" t="s">
        <v>6787</v>
      </c>
    </row>
    <row r="146" spans="1:23" s="6" customFormat="1">
      <c r="A146" s="6" t="s">
        <v>692</v>
      </c>
      <c r="B146" s="6" t="s">
        <v>693</v>
      </c>
      <c r="C146" s="7" t="s">
        <v>11295</v>
      </c>
      <c r="D146" s="6">
        <v>249</v>
      </c>
      <c r="E146" s="8">
        <v>799</v>
      </c>
      <c r="F146" s="9">
        <v>0.69</v>
      </c>
      <c r="G146" s="27" t="str">
        <f>IF(Table24[discount_percentage]&gt;=0.5,"Yes","No")</f>
        <v>Yes</v>
      </c>
      <c r="H146" s="6">
        <v>3.8</v>
      </c>
      <c r="I146" s="10">
        <v>1079</v>
      </c>
      <c r="J146" s="10">
        <f t="shared" si="8"/>
        <v>862121</v>
      </c>
      <c r="K146" s="37" t="str">
        <f>IF(Table24[rating_count]&lt;1000,"Yes", "No")</f>
        <v>No</v>
      </c>
      <c r="L146" s="11">
        <f t="shared" si="9"/>
        <v>4100.2</v>
      </c>
      <c r="M146" s="11">
        <f>Table24[[#This Row],[rating]]*Table24[[#This Row],[rating_count]]</f>
        <v>4100.2</v>
      </c>
      <c r="N146" s="35">
        <f t="shared" si="10"/>
        <v>600</v>
      </c>
      <c r="O146" s="35">
        <f t="shared" si="11"/>
        <v>500</v>
      </c>
      <c r="P146" s="6" t="s">
        <v>694</v>
      </c>
      <c r="Q146" s="6" t="s">
        <v>695</v>
      </c>
      <c r="R146" s="6" t="s">
        <v>696</v>
      </c>
      <c r="S146" s="6" t="s">
        <v>697</v>
      </c>
      <c r="T146" s="6" t="s">
        <v>698</v>
      </c>
      <c r="U146" s="6" t="s">
        <v>699</v>
      </c>
      <c r="V146" s="6" t="s">
        <v>700</v>
      </c>
      <c r="W146" s="6" t="s">
        <v>701</v>
      </c>
    </row>
    <row r="147" spans="1:23" s="6" customFormat="1">
      <c r="A147" s="6" t="s">
        <v>858</v>
      </c>
      <c r="B147" s="6" t="s">
        <v>859</v>
      </c>
      <c r="C147" s="7" t="s">
        <v>11291</v>
      </c>
      <c r="D147" s="6">
        <v>228</v>
      </c>
      <c r="E147" s="8">
        <v>899</v>
      </c>
      <c r="F147" s="9">
        <v>0.75</v>
      </c>
      <c r="G147" s="27" t="str">
        <f>IF(Table24[discount_percentage]&gt;=0.5,"Yes","No")</f>
        <v>Yes</v>
      </c>
      <c r="H147" s="6">
        <v>3.8</v>
      </c>
      <c r="I147" s="10">
        <v>132</v>
      </c>
      <c r="J147" s="10">
        <f t="shared" si="8"/>
        <v>118668</v>
      </c>
      <c r="K147" s="37" t="str">
        <f>IF(Table24[rating_count]&lt;1000,"Yes", "No")</f>
        <v>Yes</v>
      </c>
      <c r="L147" s="11">
        <f t="shared" si="9"/>
        <v>501.59999999999997</v>
      </c>
      <c r="M147" s="11">
        <f>Table24[[#This Row],[rating]]*Table24[[#This Row],[rating_count]]</f>
        <v>501.59999999999997</v>
      </c>
      <c r="N147" s="35">
        <f t="shared" si="10"/>
        <v>800</v>
      </c>
      <c r="O147" s="35">
        <f t="shared" si="11"/>
        <v>500</v>
      </c>
      <c r="P147" s="6" t="s">
        <v>860</v>
      </c>
      <c r="Q147" s="6" t="s">
        <v>12124</v>
      </c>
      <c r="R147" s="6" t="s">
        <v>861</v>
      </c>
      <c r="S147" s="6" t="s">
        <v>12125</v>
      </c>
      <c r="T147" s="6" t="s">
        <v>862</v>
      </c>
      <c r="U147" s="6" t="s">
        <v>863</v>
      </c>
      <c r="V147" s="6" t="s">
        <v>864</v>
      </c>
      <c r="W147" s="6" t="s">
        <v>865</v>
      </c>
    </row>
    <row r="148" spans="1:23" s="6" customFormat="1">
      <c r="A148" s="6" t="s">
        <v>1282</v>
      </c>
      <c r="B148" s="6" t="s">
        <v>1283</v>
      </c>
      <c r="C148" s="7" t="s">
        <v>11295</v>
      </c>
      <c r="D148" s="6">
        <v>205</v>
      </c>
      <c r="E148" s="8">
        <v>499</v>
      </c>
      <c r="F148" s="9">
        <v>0.59</v>
      </c>
      <c r="G148" s="27" t="str">
        <f>IF(Table24[discount_percentage]&gt;=0.5,"Yes","No")</f>
        <v>Yes</v>
      </c>
      <c r="H148" s="6">
        <v>3.8</v>
      </c>
      <c r="I148" s="10">
        <v>313</v>
      </c>
      <c r="J148" s="10">
        <f t="shared" si="8"/>
        <v>156187</v>
      </c>
      <c r="K148" s="37" t="str">
        <f>IF(Table24[rating_count]&lt;1000,"Yes", "No")</f>
        <v>Yes</v>
      </c>
      <c r="L148" s="11">
        <f t="shared" si="9"/>
        <v>1189.3999999999999</v>
      </c>
      <c r="M148" s="11">
        <f>Table24[[#This Row],[rating]]*Table24[[#This Row],[rating_count]]</f>
        <v>1189.3999999999999</v>
      </c>
      <c r="N148" s="35">
        <f t="shared" si="10"/>
        <v>400</v>
      </c>
      <c r="O148" s="35">
        <f t="shared" si="11"/>
        <v>0</v>
      </c>
      <c r="P148" s="6" t="s">
        <v>1284</v>
      </c>
      <c r="Q148" s="6" t="s">
        <v>1285</v>
      </c>
      <c r="R148" s="6" t="s">
        <v>1286</v>
      </c>
      <c r="S148" s="6" t="s">
        <v>1287</v>
      </c>
      <c r="T148" s="6" t="s">
        <v>1288</v>
      </c>
      <c r="U148" s="6" t="s">
        <v>1289</v>
      </c>
      <c r="V148" s="6" t="s">
        <v>1290</v>
      </c>
      <c r="W148" s="6" t="s">
        <v>1291</v>
      </c>
    </row>
    <row r="149" spans="1:23" s="6" customFormat="1">
      <c r="A149" s="6" t="s">
        <v>1427</v>
      </c>
      <c r="B149" s="6" t="s">
        <v>12151</v>
      </c>
      <c r="C149" s="7" t="s">
        <v>11291</v>
      </c>
      <c r="D149" s="6">
        <v>259</v>
      </c>
      <c r="E149" s="8">
        <v>699</v>
      </c>
      <c r="F149" s="9">
        <v>0.63</v>
      </c>
      <c r="G149" s="27" t="str">
        <f>IF(Table24[discount_percentage]&gt;=0.5,"Yes","No")</f>
        <v>Yes</v>
      </c>
      <c r="H149" s="6">
        <v>3.8</v>
      </c>
      <c r="I149" s="10">
        <v>2399</v>
      </c>
      <c r="J149" s="10">
        <f t="shared" si="8"/>
        <v>1676901</v>
      </c>
      <c r="K149" s="37" t="str">
        <f>IF(Table24[rating_count]&lt;1000,"Yes", "No")</f>
        <v>No</v>
      </c>
      <c r="L149" s="11">
        <f t="shared" si="9"/>
        <v>9116.1999999999989</v>
      </c>
      <c r="M149" s="11">
        <f>Table24[[#This Row],[rating]]*Table24[[#This Row],[rating_count]]</f>
        <v>9116.1999999999989</v>
      </c>
      <c r="N149" s="35">
        <f t="shared" si="10"/>
        <v>600</v>
      </c>
      <c r="O149" s="35">
        <f t="shared" si="11"/>
        <v>500</v>
      </c>
      <c r="P149" s="6" t="s">
        <v>1428</v>
      </c>
      <c r="Q149" s="6" t="s">
        <v>1429</v>
      </c>
      <c r="R149" s="6" t="s">
        <v>1430</v>
      </c>
      <c r="S149" s="6" t="s">
        <v>1431</v>
      </c>
      <c r="T149" s="6" t="s">
        <v>1432</v>
      </c>
      <c r="U149" s="6" t="s">
        <v>1433</v>
      </c>
      <c r="V149" s="6" t="s">
        <v>1434</v>
      </c>
      <c r="W149" s="6" t="s">
        <v>1435</v>
      </c>
    </row>
    <row r="150" spans="1:23" s="6" customFormat="1">
      <c r="A150" s="6" t="s">
        <v>1538</v>
      </c>
      <c r="B150" s="6" t="s">
        <v>1539</v>
      </c>
      <c r="C150" s="7" t="s">
        <v>11295</v>
      </c>
      <c r="D150" s="6">
        <v>299</v>
      </c>
      <c r="E150" s="8">
        <v>999</v>
      </c>
      <c r="F150" s="9">
        <v>0.7</v>
      </c>
      <c r="G150" s="27" t="str">
        <f>IF(Table24[discount_percentage]&gt;=0.5,"Yes","No")</f>
        <v>Yes</v>
      </c>
      <c r="H150" s="6">
        <v>3.8</v>
      </c>
      <c r="I150" s="10">
        <v>928</v>
      </c>
      <c r="J150" s="10">
        <f t="shared" si="8"/>
        <v>927072</v>
      </c>
      <c r="K150" s="37" t="str">
        <f>IF(Table24[rating_count]&lt;1000,"Yes", "No")</f>
        <v>Yes</v>
      </c>
      <c r="L150" s="11">
        <f t="shared" si="9"/>
        <v>3526.3999999999996</v>
      </c>
      <c r="M150" s="11">
        <f>Table24[[#This Row],[rating]]*Table24[[#This Row],[rating_count]]</f>
        <v>3526.3999999999996</v>
      </c>
      <c r="N150" s="35">
        <f t="shared" si="10"/>
        <v>800</v>
      </c>
      <c r="O150" s="35">
        <f t="shared" si="11"/>
        <v>500</v>
      </c>
      <c r="P150" s="6" t="s">
        <v>11990</v>
      </c>
      <c r="Q150" s="6" t="s">
        <v>1540</v>
      </c>
      <c r="R150" s="6" t="s">
        <v>1541</v>
      </c>
      <c r="S150" s="6" t="s">
        <v>1542</v>
      </c>
      <c r="T150" s="6" t="s">
        <v>1543</v>
      </c>
      <c r="U150" s="6" t="s">
        <v>1544</v>
      </c>
      <c r="V150" s="6" t="s">
        <v>1545</v>
      </c>
      <c r="W150" s="6" t="s">
        <v>1546</v>
      </c>
    </row>
    <row r="151" spans="1:23" s="6" customFormat="1">
      <c r="A151" s="6" t="s">
        <v>1547</v>
      </c>
      <c r="B151" s="6" t="s">
        <v>1548</v>
      </c>
      <c r="C151" s="7" t="s">
        <v>11296</v>
      </c>
      <c r="D151" s="12">
        <v>6999</v>
      </c>
      <c r="E151" s="8">
        <v>16990</v>
      </c>
      <c r="F151" s="9">
        <v>0.59</v>
      </c>
      <c r="G151" s="27" t="str">
        <f>IF(Table24[discount_percentage]&gt;=0.5,"Yes","No")</f>
        <v>Yes</v>
      </c>
      <c r="H151" s="6">
        <v>3.8</v>
      </c>
      <c r="I151" s="10">
        <v>110</v>
      </c>
      <c r="J151" s="10">
        <f t="shared" si="8"/>
        <v>1868900</v>
      </c>
      <c r="K151" s="37" t="str">
        <f>IF(Table24[rating_count]&lt;1000,"Yes", "No")</f>
        <v>Yes</v>
      </c>
      <c r="L151" s="11">
        <f t="shared" si="9"/>
        <v>418</v>
      </c>
      <c r="M151" s="11">
        <f>Table24[[#This Row],[rating]]*Table24[[#This Row],[rating_count]]</f>
        <v>418</v>
      </c>
      <c r="N151" s="35">
        <f t="shared" si="10"/>
        <v>16800</v>
      </c>
      <c r="O151" s="35">
        <f t="shared" si="11"/>
        <v>16500</v>
      </c>
      <c r="P151" s="6" t="s">
        <v>1549</v>
      </c>
      <c r="Q151" s="6" t="s">
        <v>1550</v>
      </c>
      <c r="R151" s="6" t="s">
        <v>1551</v>
      </c>
      <c r="S151" s="6" t="s">
        <v>1552</v>
      </c>
      <c r="T151" s="6" t="s">
        <v>1553</v>
      </c>
      <c r="U151" s="6" t="s">
        <v>1554</v>
      </c>
      <c r="V151" s="6" t="s">
        <v>1555</v>
      </c>
      <c r="W151" s="6" t="s">
        <v>1556</v>
      </c>
    </row>
    <row r="152" spans="1:23" s="6" customFormat="1">
      <c r="A152" s="6" t="s">
        <v>1595</v>
      </c>
      <c r="B152" s="6" t="s">
        <v>1596</v>
      </c>
      <c r="C152" s="7" t="s">
        <v>11295</v>
      </c>
      <c r="D152" s="6">
        <v>299</v>
      </c>
      <c r="E152" s="8">
        <v>899</v>
      </c>
      <c r="F152" s="9">
        <v>0.67</v>
      </c>
      <c r="G152" s="27" t="str">
        <f>IF(Table24[discount_percentage]&gt;=0.5,"Yes","No")</f>
        <v>Yes</v>
      </c>
      <c r="H152" s="6">
        <v>3.8</v>
      </c>
      <c r="I152" s="10">
        <v>425</v>
      </c>
      <c r="J152" s="10">
        <f t="shared" si="8"/>
        <v>382075</v>
      </c>
      <c r="K152" s="37" t="str">
        <f>IF(Table24[rating_count]&lt;1000,"Yes", "No")</f>
        <v>Yes</v>
      </c>
      <c r="L152" s="11">
        <f t="shared" si="9"/>
        <v>1615</v>
      </c>
      <c r="M152" s="11">
        <f>Table24[[#This Row],[rating]]*Table24[[#This Row],[rating_count]]</f>
        <v>1615</v>
      </c>
      <c r="N152" s="35">
        <f t="shared" si="10"/>
        <v>800</v>
      </c>
      <c r="O152" s="35">
        <f t="shared" si="11"/>
        <v>500</v>
      </c>
      <c r="P152" s="6" t="s">
        <v>1597</v>
      </c>
      <c r="Q152" s="6" t="s">
        <v>1598</v>
      </c>
      <c r="R152" s="6" t="s">
        <v>1599</v>
      </c>
      <c r="S152" s="6" t="s">
        <v>1600</v>
      </c>
      <c r="T152" s="6" t="s">
        <v>1601</v>
      </c>
      <c r="U152" s="6" t="s">
        <v>1602</v>
      </c>
      <c r="V152" s="6" t="s">
        <v>1603</v>
      </c>
      <c r="W152" s="6" t="s">
        <v>1604</v>
      </c>
    </row>
    <row r="153" spans="1:23" s="6" customFormat="1">
      <c r="A153" s="6" t="s">
        <v>1782</v>
      </c>
      <c r="B153" s="6" t="s">
        <v>1783</v>
      </c>
      <c r="C153" s="7" t="s">
        <v>11295</v>
      </c>
      <c r="D153" s="6">
        <v>349</v>
      </c>
      <c r="E153" s="8">
        <v>1999</v>
      </c>
      <c r="F153" s="9">
        <v>0.83</v>
      </c>
      <c r="G153" s="27" t="str">
        <f>IF(Table24[discount_percentage]&gt;=0.5,"Yes","No")</f>
        <v>Yes</v>
      </c>
      <c r="H153" s="6">
        <v>3.8</v>
      </c>
      <c r="I153" s="10">
        <v>197</v>
      </c>
      <c r="J153" s="10">
        <f t="shared" si="8"/>
        <v>393803</v>
      </c>
      <c r="K153" s="37" t="str">
        <f>IF(Table24[rating_count]&lt;1000,"Yes", "No")</f>
        <v>Yes</v>
      </c>
      <c r="L153" s="11">
        <f t="shared" si="9"/>
        <v>748.59999999999991</v>
      </c>
      <c r="M153" s="11">
        <f>Table24[[#This Row],[rating]]*Table24[[#This Row],[rating_count]]</f>
        <v>748.59999999999991</v>
      </c>
      <c r="N153" s="35">
        <f t="shared" si="10"/>
        <v>1800</v>
      </c>
      <c r="O153" s="35">
        <f t="shared" si="11"/>
        <v>1500</v>
      </c>
      <c r="P153" s="6" t="s">
        <v>11992</v>
      </c>
      <c r="Q153" s="6" t="s">
        <v>1784</v>
      </c>
      <c r="R153" s="6" t="s">
        <v>1785</v>
      </c>
      <c r="S153" s="6" t="s">
        <v>1786</v>
      </c>
      <c r="T153" s="6" t="s">
        <v>1787</v>
      </c>
      <c r="U153" s="6" t="s">
        <v>1788</v>
      </c>
      <c r="V153" s="6" t="s">
        <v>1789</v>
      </c>
      <c r="W153" s="6" t="s">
        <v>1790</v>
      </c>
    </row>
    <row r="154" spans="1:23" s="6" customFormat="1">
      <c r="A154" s="6" t="s">
        <v>1945</v>
      </c>
      <c r="B154" s="6" t="s">
        <v>1946</v>
      </c>
      <c r="C154" s="7" t="s">
        <v>11308</v>
      </c>
      <c r="D154" s="12">
        <v>2299</v>
      </c>
      <c r="E154" s="8">
        <v>3999</v>
      </c>
      <c r="F154" s="9">
        <v>0.43</v>
      </c>
      <c r="G154" s="27" t="str">
        <f>IF(Table24[discount_percentage]&gt;=0.5,"Yes","No")</f>
        <v>No</v>
      </c>
      <c r="H154" s="6">
        <v>3.8</v>
      </c>
      <c r="I154" s="10">
        <v>282</v>
      </c>
      <c r="J154" s="10">
        <f t="shared" si="8"/>
        <v>1127718</v>
      </c>
      <c r="K154" s="37" t="str">
        <f>IF(Table24[rating_count]&lt;1000,"Yes", "No")</f>
        <v>Yes</v>
      </c>
      <c r="L154" s="11">
        <f t="shared" si="9"/>
        <v>1071.5999999999999</v>
      </c>
      <c r="M154" s="11">
        <f>Table24[[#This Row],[rating]]*Table24[[#This Row],[rating_count]]</f>
        <v>1071.5999999999999</v>
      </c>
      <c r="N154" s="35">
        <f t="shared" si="10"/>
        <v>3800</v>
      </c>
      <c r="O154" s="35">
        <f t="shared" si="11"/>
        <v>3500</v>
      </c>
      <c r="P154" s="6" t="s">
        <v>1947</v>
      </c>
      <c r="Q154" s="6" t="s">
        <v>1948</v>
      </c>
      <c r="R154" s="6" t="s">
        <v>1949</v>
      </c>
      <c r="S154" s="6" t="s">
        <v>1950</v>
      </c>
      <c r="T154" s="6" t="s">
        <v>1951</v>
      </c>
      <c r="U154" s="6" t="s">
        <v>1952</v>
      </c>
      <c r="V154" s="6" t="s">
        <v>1953</v>
      </c>
      <c r="W154" s="6" t="s">
        <v>1954</v>
      </c>
    </row>
    <row r="155" spans="1:23" s="6" customFormat="1">
      <c r="A155" s="6" t="s">
        <v>2004</v>
      </c>
      <c r="B155" s="6" t="s">
        <v>12759</v>
      </c>
      <c r="C155" s="7" t="s">
        <v>11291</v>
      </c>
      <c r="D155" s="6">
        <v>119</v>
      </c>
      <c r="E155" s="8">
        <v>299</v>
      </c>
      <c r="F155" s="9">
        <v>0.6</v>
      </c>
      <c r="G155" s="27" t="str">
        <f>IF(Table24[discount_percentage]&gt;=0.5,"Yes","No")</f>
        <v>Yes</v>
      </c>
      <c r="H155" s="6">
        <v>3.8</v>
      </c>
      <c r="I155" s="10">
        <v>51</v>
      </c>
      <c r="J155" s="10">
        <f t="shared" si="8"/>
        <v>15249</v>
      </c>
      <c r="K155" s="37" t="str">
        <f>IF(Table24[rating_count]&lt;1000,"Yes", "No")</f>
        <v>Yes</v>
      </c>
      <c r="L155" s="11">
        <f t="shared" si="9"/>
        <v>193.79999999999998</v>
      </c>
      <c r="M155" s="11">
        <f>Table24[[#This Row],[rating]]*Table24[[#This Row],[rating_count]]</f>
        <v>193.79999999999998</v>
      </c>
      <c r="N155" s="35">
        <f t="shared" si="10"/>
        <v>200</v>
      </c>
      <c r="O155" s="35">
        <f t="shared" si="11"/>
        <v>0</v>
      </c>
      <c r="P155" s="6" t="s">
        <v>2005</v>
      </c>
      <c r="Q155" s="6" t="s">
        <v>12170</v>
      </c>
      <c r="R155" s="6" t="s">
        <v>2006</v>
      </c>
      <c r="S155" s="6" t="s">
        <v>2007</v>
      </c>
      <c r="T155" s="6" t="s">
        <v>11904</v>
      </c>
      <c r="U155" s="6" t="s">
        <v>2008</v>
      </c>
      <c r="V155" s="6" t="s">
        <v>2009</v>
      </c>
      <c r="W155" s="6" t="s">
        <v>2010</v>
      </c>
    </row>
    <row r="156" spans="1:23" s="6" customFormat="1">
      <c r="A156" s="6" t="s">
        <v>2082</v>
      </c>
      <c r="B156" s="6" t="s">
        <v>2083</v>
      </c>
      <c r="C156" s="7" t="s">
        <v>11296</v>
      </c>
      <c r="D156" s="12">
        <v>7999</v>
      </c>
      <c r="E156" s="8">
        <v>15999</v>
      </c>
      <c r="F156" s="9">
        <v>0.5</v>
      </c>
      <c r="G156" s="27" t="str">
        <f>IF(Table24[discount_percentage]&gt;=0.5,"Yes","No")</f>
        <v>Yes</v>
      </c>
      <c r="H156" s="6">
        <v>3.8</v>
      </c>
      <c r="I156" s="10">
        <v>3022</v>
      </c>
      <c r="J156" s="10">
        <f t="shared" si="8"/>
        <v>48348978</v>
      </c>
      <c r="K156" s="37" t="str">
        <f>IF(Table24[rating_count]&lt;1000,"Yes", "No")</f>
        <v>No</v>
      </c>
      <c r="L156" s="11">
        <f t="shared" si="9"/>
        <v>11483.6</v>
      </c>
      <c r="M156" s="11">
        <f>Table24[[#This Row],[rating]]*Table24[[#This Row],[rating_count]]</f>
        <v>11483.6</v>
      </c>
      <c r="N156" s="35">
        <f t="shared" si="10"/>
        <v>15800</v>
      </c>
      <c r="O156" s="35">
        <f t="shared" si="11"/>
        <v>15500</v>
      </c>
      <c r="P156" s="6" t="s">
        <v>2084</v>
      </c>
      <c r="Q156" s="6" t="s">
        <v>2085</v>
      </c>
      <c r="R156" s="6" t="s">
        <v>2086</v>
      </c>
      <c r="S156" s="6" t="s">
        <v>2087</v>
      </c>
      <c r="T156" s="6" t="s">
        <v>2088</v>
      </c>
      <c r="U156" s="6" t="s">
        <v>2089</v>
      </c>
      <c r="V156" s="6" t="s">
        <v>2090</v>
      </c>
      <c r="W156" s="6" t="s">
        <v>2091</v>
      </c>
    </row>
    <row r="157" spans="1:23" s="6" customFormat="1">
      <c r="A157" s="6" t="s">
        <v>2332</v>
      </c>
      <c r="B157" s="6" t="s">
        <v>2333</v>
      </c>
      <c r="C157" s="7" t="s">
        <v>11295</v>
      </c>
      <c r="D157" s="6">
        <v>199</v>
      </c>
      <c r="E157" s="8">
        <v>499</v>
      </c>
      <c r="F157" s="9">
        <v>0.6</v>
      </c>
      <c r="G157" s="27" t="str">
        <f>IF(Table24[discount_percentage]&gt;=0.5,"Yes","No")</f>
        <v>Yes</v>
      </c>
      <c r="H157" s="6">
        <v>3.8</v>
      </c>
      <c r="I157" s="10">
        <v>538</v>
      </c>
      <c r="J157" s="10">
        <f t="shared" si="8"/>
        <v>268462</v>
      </c>
      <c r="K157" s="37" t="str">
        <f>IF(Table24[rating_count]&lt;1000,"Yes", "No")</f>
        <v>Yes</v>
      </c>
      <c r="L157" s="11">
        <f t="shared" si="9"/>
        <v>2044.3999999999999</v>
      </c>
      <c r="M157" s="11">
        <f>Table24[[#This Row],[rating]]*Table24[[#This Row],[rating_count]]</f>
        <v>2044.3999999999999</v>
      </c>
      <c r="N157" s="35">
        <f t="shared" si="10"/>
        <v>400</v>
      </c>
      <c r="O157" s="35">
        <f t="shared" si="11"/>
        <v>0</v>
      </c>
      <c r="P157" s="6" t="s">
        <v>2334</v>
      </c>
      <c r="Q157" s="6" t="s">
        <v>12177</v>
      </c>
      <c r="R157" s="6" t="s">
        <v>2335</v>
      </c>
      <c r="S157" s="6" t="s">
        <v>2336</v>
      </c>
      <c r="T157" s="6" t="s">
        <v>2337</v>
      </c>
      <c r="U157" s="6" t="s">
        <v>2338</v>
      </c>
      <c r="V157" s="6" t="s">
        <v>2339</v>
      </c>
      <c r="W157" s="6" t="s">
        <v>2340</v>
      </c>
    </row>
    <row r="158" spans="1:23" s="6" customFormat="1">
      <c r="A158" s="6" t="s">
        <v>2404</v>
      </c>
      <c r="B158" s="6" t="s">
        <v>11858</v>
      </c>
      <c r="C158" s="7" t="s">
        <v>11295</v>
      </c>
      <c r="D158" s="6">
        <v>197</v>
      </c>
      <c r="E158" s="8">
        <v>499</v>
      </c>
      <c r="F158" s="9">
        <v>0.61</v>
      </c>
      <c r="G158" s="27" t="str">
        <f>IF(Table24[discount_percentage]&gt;=0.5,"Yes","No")</f>
        <v>Yes</v>
      </c>
      <c r="H158" s="6">
        <v>3.8</v>
      </c>
      <c r="I158" s="10">
        <v>136</v>
      </c>
      <c r="J158" s="10">
        <f t="shared" si="8"/>
        <v>67864</v>
      </c>
      <c r="K158" s="37" t="str">
        <f>IF(Table24[rating_count]&lt;1000,"Yes", "No")</f>
        <v>Yes</v>
      </c>
      <c r="L158" s="11">
        <f t="shared" si="9"/>
        <v>516.79999999999995</v>
      </c>
      <c r="M158" s="11">
        <f>Table24[[#This Row],[rating]]*Table24[[#This Row],[rating_count]]</f>
        <v>516.79999999999995</v>
      </c>
      <c r="N158" s="35">
        <f t="shared" si="10"/>
        <v>400</v>
      </c>
      <c r="O158" s="35">
        <f t="shared" si="11"/>
        <v>0</v>
      </c>
      <c r="P158" s="6" t="s">
        <v>2405</v>
      </c>
      <c r="Q158" s="6" t="s">
        <v>2406</v>
      </c>
      <c r="R158" s="6" t="s">
        <v>2407</v>
      </c>
      <c r="S158" s="6" t="s">
        <v>2408</v>
      </c>
      <c r="T158" s="6" t="s">
        <v>2409</v>
      </c>
      <c r="U158" s="6" t="s">
        <v>2410</v>
      </c>
      <c r="V158" s="6" t="s">
        <v>2411</v>
      </c>
      <c r="W158" s="6" t="s">
        <v>2412</v>
      </c>
    </row>
    <row r="159" spans="1:23" s="6" customFormat="1">
      <c r="A159" s="6" t="s">
        <v>2464</v>
      </c>
      <c r="B159" s="6" t="s">
        <v>11516</v>
      </c>
      <c r="C159" s="7" t="s">
        <v>11310</v>
      </c>
      <c r="D159" s="12">
        <v>1999</v>
      </c>
      <c r="E159" s="8">
        <v>7990</v>
      </c>
      <c r="F159" s="9">
        <v>0.75</v>
      </c>
      <c r="G159" s="27" t="str">
        <f>IF(Table24[discount_percentage]&gt;=0.5,"Yes","No")</f>
        <v>Yes</v>
      </c>
      <c r="H159" s="6">
        <v>3.8</v>
      </c>
      <c r="I159" s="10">
        <v>17831</v>
      </c>
      <c r="J159" s="10">
        <f t="shared" si="8"/>
        <v>142469690</v>
      </c>
      <c r="K159" s="37" t="str">
        <f>IF(Table24[rating_count]&lt;1000,"Yes", "No")</f>
        <v>No</v>
      </c>
      <c r="L159" s="11">
        <f t="shared" si="9"/>
        <v>67757.8</v>
      </c>
      <c r="M159" s="11">
        <f>Table24[[#This Row],[rating]]*Table24[[#This Row],[rating_count]]</f>
        <v>67757.8</v>
      </c>
      <c r="N159" s="35">
        <f t="shared" si="10"/>
        <v>7800</v>
      </c>
      <c r="O159" s="35">
        <f t="shared" si="11"/>
        <v>7500</v>
      </c>
      <c r="P159" s="6" t="s">
        <v>2465</v>
      </c>
      <c r="Q159" s="6" t="s">
        <v>2466</v>
      </c>
      <c r="R159" s="6" t="s">
        <v>2467</v>
      </c>
      <c r="S159" s="6" t="s">
        <v>2468</v>
      </c>
      <c r="T159" s="6" t="s">
        <v>2469</v>
      </c>
      <c r="U159" s="6" t="s">
        <v>12002</v>
      </c>
      <c r="V159" s="6" t="s">
        <v>2470</v>
      </c>
      <c r="W159" s="6" t="s">
        <v>11517</v>
      </c>
    </row>
    <row r="160" spans="1:23" s="6" customFormat="1">
      <c r="A160" s="6" t="s">
        <v>2776</v>
      </c>
      <c r="B160" s="6" t="s">
        <v>2777</v>
      </c>
      <c r="C160" s="7" t="s">
        <v>11319</v>
      </c>
      <c r="D160" s="6">
        <v>539</v>
      </c>
      <c r="E160" s="8">
        <v>1599</v>
      </c>
      <c r="F160" s="9">
        <v>0.66</v>
      </c>
      <c r="G160" s="27" t="str">
        <f>IF(Table24[discount_percentage]&gt;=0.5,"Yes","No")</f>
        <v>Yes</v>
      </c>
      <c r="H160" s="6">
        <v>3.8</v>
      </c>
      <c r="I160" s="10">
        <v>14648</v>
      </c>
      <c r="J160" s="10">
        <f t="shared" si="8"/>
        <v>23422152</v>
      </c>
      <c r="K160" s="37" t="str">
        <f>IF(Table24[rating_count]&lt;1000,"Yes", "No")</f>
        <v>No</v>
      </c>
      <c r="L160" s="11">
        <f t="shared" si="9"/>
        <v>55662.399999999994</v>
      </c>
      <c r="M160" s="11">
        <f>Table24[[#This Row],[rating]]*Table24[[#This Row],[rating_count]]</f>
        <v>55662.399999999994</v>
      </c>
      <c r="N160" s="35">
        <f t="shared" si="10"/>
        <v>1400</v>
      </c>
      <c r="O160" s="35">
        <f t="shared" si="11"/>
        <v>1500</v>
      </c>
      <c r="P160" s="6" t="s">
        <v>12200</v>
      </c>
      <c r="Q160" s="6" t="s">
        <v>2778</v>
      </c>
      <c r="R160" s="6" t="s">
        <v>2779</v>
      </c>
      <c r="S160" s="6" t="s">
        <v>2780</v>
      </c>
      <c r="T160" s="6" t="s">
        <v>2781</v>
      </c>
      <c r="U160" s="6" t="s">
        <v>2782</v>
      </c>
      <c r="V160" s="6" t="s">
        <v>2783</v>
      </c>
      <c r="W160" s="6" t="s">
        <v>2784</v>
      </c>
    </row>
    <row r="161" spans="1:23" s="6" customFormat="1">
      <c r="A161" s="6" t="s">
        <v>2827</v>
      </c>
      <c r="B161" s="6" t="s">
        <v>11522</v>
      </c>
      <c r="C161" s="7" t="s">
        <v>11310</v>
      </c>
      <c r="D161" s="12">
        <v>1999</v>
      </c>
      <c r="E161" s="8">
        <v>7990</v>
      </c>
      <c r="F161" s="9">
        <v>0.75</v>
      </c>
      <c r="G161" s="27" t="str">
        <f>IF(Table24[discount_percentage]&gt;=0.5,"Yes","No")</f>
        <v>Yes</v>
      </c>
      <c r="H161" s="6">
        <v>3.8</v>
      </c>
      <c r="I161" s="10">
        <v>17831</v>
      </c>
      <c r="J161" s="10">
        <f t="shared" si="8"/>
        <v>142469690</v>
      </c>
      <c r="K161" s="37" t="str">
        <f>IF(Table24[rating_count]&lt;1000,"Yes", "No")</f>
        <v>No</v>
      </c>
      <c r="L161" s="11">
        <f t="shared" si="9"/>
        <v>67757.8</v>
      </c>
      <c r="M161" s="11">
        <f>Table24[[#This Row],[rating]]*Table24[[#This Row],[rating_count]]</f>
        <v>67757.8</v>
      </c>
      <c r="N161" s="35">
        <f t="shared" si="10"/>
        <v>7800</v>
      </c>
      <c r="O161" s="35">
        <f t="shared" si="11"/>
        <v>7500</v>
      </c>
      <c r="P161" s="6" t="s">
        <v>2465</v>
      </c>
      <c r="Q161" s="6" t="s">
        <v>2466</v>
      </c>
      <c r="R161" s="6" t="s">
        <v>2467</v>
      </c>
      <c r="S161" s="6" t="s">
        <v>2468</v>
      </c>
      <c r="T161" s="6" t="s">
        <v>2469</v>
      </c>
      <c r="U161" s="6" t="s">
        <v>12002</v>
      </c>
      <c r="V161" s="6" t="s">
        <v>2828</v>
      </c>
      <c r="W161" s="6" t="s">
        <v>11523</v>
      </c>
    </row>
    <row r="162" spans="1:23" s="6" customFormat="1">
      <c r="A162" s="6" t="s">
        <v>3002</v>
      </c>
      <c r="B162" s="6" t="s">
        <v>11531</v>
      </c>
      <c r="C162" s="7" t="s">
        <v>11310</v>
      </c>
      <c r="D162" s="12">
        <v>1999</v>
      </c>
      <c r="E162" s="8">
        <v>7990</v>
      </c>
      <c r="F162" s="9">
        <v>0.75</v>
      </c>
      <c r="G162" s="27" t="str">
        <f>IF(Table24[discount_percentage]&gt;=0.5,"Yes","No")</f>
        <v>Yes</v>
      </c>
      <c r="H162" s="6">
        <v>3.8</v>
      </c>
      <c r="I162" s="10">
        <v>17831</v>
      </c>
      <c r="J162" s="10">
        <f t="shared" si="8"/>
        <v>142469690</v>
      </c>
      <c r="K162" s="37" t="str">
        <f>IF(Table24[rating_count]&lt;1000,"Yes", "No")</f>
        <v>No</v>
      </c>
      <c r="L162" s="11">
        <f t="shared" si="9"/>
        <v>67757.8</v>
      </c>
      <c r="M162" s="11">
        <f>Table24[[#This Row],[rating]]*Table24[[#This Row],[rating_count]]</f>
        <v>67757.8</v>
      </c>
      <c r="N162" s="35">
        <f t="shared" si="10"/>
        <v>7800</v>
      </c>
      <c r="O162" s="35">
        <f t="shared" si="11"/>
        <v>7500</v>
      </c>
      <c r="P162" s="6" t="s">
        <v>2465</v>
      </c>
      <c r="Q162" s="6" t="s">
        <v>2466</v>
      </c>
      <c r="R162" s="6" t="s">
        <v>2467</v>
      </c>
      <c r="S162" s="6" t="s">
        <v>2468</v>
      </c>
      <c r="T162" s="6" t="s">
        <v>2469</v>
      </c>
      <c r="U162" s="6" t="s">
        <v>12002</v>
      </c>
      <c r="V162" s="6" t="s">
        <v>3003</v>
      </c>
      <c r="W162" s="6" t="s">
        <v>11532</v>
      </c>
    </row>
    <row r="163" spans="1:23" s="6" customFormat="1">
      <c r="A163" s="6" t="s">
        <v>3194</v>
      </c>
      <c r="B163" s="6" t="s">
        <v>11538</v>
      </c>
      <c r="C163" s="7" t="s">
        <v>11310</v>
      </c>
      <c r="D163" s="12">
        <v>1999</v>
      </c>
      <c r="E163" s="8">
        <v>7990</v>
      </c>
      <c r="F163" s="9">
        <v>0.75</v>
      </c>
      <c r="G163" s="27" t="str">
        <f>IF(Table24[discount_percentage]&gt;=0.5,"Yes","No")</f>
        <v>Yes</v>
      </c>
      <c r="H163" s="6">
        <v>3.8</v>
      </c>
      <c r="I163" s="10">
        <v>17833</v>
      </c>
      <c r="J163" s="10">
        <f t="shared" si="8"/>
        <v>142485670</v>
      </c>
      <c r="K163" s="37" t="str">
        <f>IF(Table24[rating_count]&lt;1000,"Yes", "No")</f>
        <v>No</v>
      </c>
      <c r="L163" s="11">
        <f t="shared" si="9"/>
        <v>67765.399999999994</v>
      </c>
      <c r="M163" s="11">
        <f>Table24[[#This Row],[rating]]*Table24[[#This Row],[rating_count]]</f>
        <v>67765.399999999994</v>
      </c>
      <c r="N163" s="35">
        <f t="shared" si="10"/>
        <v>7800</v>
      </c>
      <c r="O163" s="35">
        <f t="shared" si="11"/>
        <v>7500</v>
      </c>
      <c r="P163" s="6" t="s">
        <v>2465</v>
      </c>
      <c r="Q163" s="6" t="s">
        <v>2466</v>
      </c>
      <c r="R163" s="6" t="s">
        <v>2467</v>
      </c>
      <c r="S163" s="6" t="s">
        <v>2468</v>
      </c>
      <c r="T163" s="6" t="s">
        <v>2469</v>
      </c>
      <c r="U163" s="6" t="s">
        <v>12002</v>
      </c>
      <c r="V163" s="6" t="s">
        <v>3195</v>
      </c>
      <c r="W163" s="6" t="s">
        <v>11539</v>
      </c>
    </row>
    <row r="164" spans="1:23" s="6" customFormat="1">
      <c r="A164" s="6" t="s">
        <v>3309</v>
      </c>
      <c r="B164" s="6" t="s">
        <v>3310</v>
      </c>
      <c r="C164" s="7" t="s">
        <v>11312</v>
      </c>
      <c r="D164" s="12">
        <v>8999</v>
      </c>
      <c r="E164" s="8">
        <v>13499</v>
      </c>
      <c r="F164" s="9">
        <v>0.33</v>
      </c>
      <c r="G164" s="27" t="str">
        <f>IF(Table24[discount_percentage]&gt;=0.5,"Yes","No")</f>
        <v>No</v>
      </c>
      <c r="H164" s="6">
        <v>3.8</v>
      </c>
      <c r="I164" s="10">
        <v>3145</v>
      </c>
      <c r="J164" s="10">
        <f t="shared" si="8"/>
        <v>42454355</v>
      </c>
      <c r="K164" s="37" t="str">
        <f>IF(Table24[rating_count]&lt;1000,"Yes", "No")</f>
        <v>No</v>
      </c>
      <c r="L164" s="11">
        <f t="shared" si="9"/>
        <v>11951</v>
      </c>
      <c r="M164" s="11">
        <f>Table24[[#This Row],[rating]]*Table24[[#This Row],[rating_count]]</f>
        <v>11951</v>
      </c>
      <c r="N164" s="35">
        <f t="shared" si="10"/>
        <v>13400</v>
      </c>
      <c r="O164" s="35">
        <f t="shared" si="11"/>
        <v>13000</v>
      </c>
      <c r="P164" s="6" t="s">
        <v>3311</v>
      </c>
      <c r="Q164" s="6" t="s">
        <v>12217</v>
      </c>
      <c r="R164" s="6" t="s">
        <v>3312</v>
      </c>
      <c r="S164" s="6" t="s">
        <v>3313</v>
      </c>
      <c r="T164" s="6" t="s">
        <v>3314</v>
      </c>
      <c r="U164" s="6" t="s">
        <v>3315</v>
      </c>
      <c r="V164" s="6" t="s">
        <v>3316</v>
      </c>
      <c r="W164" s="6" t="s">
        <v>3317</v>
      </c>
    </row>
    <row r="165" spans="1:23" s="6" customFormat="1">
      <c r="A165" s="6" t="s">
        <v>3322</v>
      </c>
      <c r="B165" s="6" t="s">
        <v>3323</v>
      </c>
      <c r="C165" s="7" t="s">
        <v>11325</v>
      </c>
      <c r="D165" s="6">
        <v>349</v>
      </c>
      <c r="E165" s="8">
        <v>999</v>
      </c>
      <c r="F165" s="9">
        <v>0.65</v>
      </c>
      <c r="G165" s="27" t="str">
        <f>IF(Table24[discount_percentage]&gt;=0.5,"Yes","No")</f>
        <v>Yes</v>
      </c>
      <c r="H165" s="6">
        <v>3.8</v>
      </c>
      <c r="I165" s="10">
        <v>16557</v>
      </c>
      <c r="J165" s="10">
        <f t="shared" si="8"/>
        <v>16540443</v>
      </c>
      <c r="K165" s="37" t="str">
        <f>IF(Table24[rating_count]&lt;1000,"Yes", "No")</f>
        <v>No</v>
      </c>
      <c r="L165" s="11">
        <f t="shared" si="9"/>
        <v>62916.6</v>
      </c>
      <c r="M165" s="11">
        <f>Table24[[#This Row],[rating]]*Table24[[#This Row],[rating_count]]</f>
        <v>62916.6</v>
      </c>
      <c r="N165" s="35">
        <f t="shared" si="10"/>
        <v>800</v>
      </c>
      <c r="O165" s="35">
        <f t="shared" si="11"/>
        <v>500</v>
      </c>
      <c r="P165" s="6" t="s">
        <v>3324</v>
      </c>
      <c r="Q165" s="6" t="s">
        <v>3325</v>
      </c>
      <c r="R165" s="6" t="s">
        <v>3326</v>
      </c>
      <c r="S165" s="6" t="s">
        <v>3327</v>
      </c>
      <c r="T165" s="6" t="s">
        <v>3328</v>
      </c>
      <c r="U165" s="6" t="s">
        <v>3329</v>
      </c>
      <c r="V165" s="6" t="s">
        <v>3330</v>
      </c>
      <c r="W165" s="6" t="s">
        <v>3331</v>
      </c>
    </row>
    <row r="166" spans="1:23" s="6" customFormat="1">
      <c r="A166" s="6" t="s">
        <v>3334</v>
      </c>
      <c r="B166" s="6" t="s">
        <v>3335</v>
      </c>
      <c r="C166" s="7" t="s">
        <v>11325</v>
      </c>
      <c r="D166" s="6">
        <v>349</v>
      </c>
      <c r="E166" s="8">
        <v>999</v>
      </c>
      <c r="F166" s="9">
        <v>0.65</v>
      </c>
      <c r="G166" s="27" t="str">
        <f>IF(Table24[discount_percentage]&gt;=0.5,"Yes","No")</f>
        <v>Yes</v>
      </c>
      <c r="H166" s="6">
        <v>3.8</v>
      </c>
      <c r="I166" s="10">
        <v>16557</v>
      </c>
      <c r="J166" s="10">
        <f t="shared" si="8"/>
        <v>16540443</v>
      </c>
      <c r="K166" s="37" t="str">
        <f>IF(Table24[rating_count]&lt;1000,"Yes", "No")</f>
        <v>No</v>
      </c>
      <c r="L166" s="11">
        <f t="shared" si="9"/>
        <v>62916.6</v>
      </c>
      <c r="M166" s="11">
        <f>Table24[[#This Row],[rating]]*Table24[[#This Row],[rating_count]]</f>
        <v>62916.6</v>
      </c>
      <c r="N166" s="35">
        <f t="shared" si="10"/>
        <v>800</v>
      </c>
      <c r="O166" s="35">
        <f t="shared" si="11"/>
        <v>500</v>
      </c>
      <c r="P166" s="6" t="s">
        <v>3336</v>
      </c>
      <c r="Q166" s="6" t="s">
        <v>3325</v>
      </c>
      <c r="R166" s="6" t="s">
        <v>3326</v>
      </c>
      <c r="S166" s="6" t="s">
        <v>3327</v>
      </c>
      <c r="T166" s="6" t="s">
        <v>3328</v>
      </c>
      <c r="U166" s="6" t="s">
        <v>3329</v>
      </c>
      <c r="V166" s="6" t="s">
        <v>3337</v>
      </c>
      <c r="W166" s="6" t="s">
        <v>3338</v>
      </c>
    </row>
    <row r="167" spans="1:23" s="6" customFormat="1">
      <c r="A167" s="6" t="s">
        <v>3523</v>
      </c>
      <c r="B167" s="6" t="s">
        <v>3524</v>
      </c>
      <c r="C167" s="7" t="s">
        <v>11310</v>
      </c>
      <c r="D167" s="12">
        <v>4999</v>
      </c>
      <c r="E167" s="8">
        <v>6999</v>
      </c>
      <c r="F167" s="9">
        <v>0.28999999999999998</v>
      </c>
      <c r="G167" s="27" t="str">
        <f>IF(Table24[discount_percentage]&gt;=0.5,"Yes","No")</f>
        <v>No</v>
      </c>
      <c r="H167" s="6">
        <v>3.8</v>
      </c>
      <c r="I167" s="10">
        <v>758</v>
      </c>
      <c r="J167" s="10">
        <f t="shared" si="8"/>
        <v>5305242</v>
      </c>
      <c r="K167" s="37" t="str">
        <f>IF(Table24[rating_count]&lt;1000,"Yes", "No")</f>
        <v>Yes</v>
      </c>
      <c r="L167" s="11">
        <f t="shared" si="9"/>
        <v>2880.4</v>
      </c>
      <c r="M167" s="11">
        <f>Table24[[#This Row],[rating]]*Table24[[#This Row],[rating_count]]</f>
        <v>2880.4</v>
      </c>
      <c r="N167" s="35">
        <f t="shared" si="10"/>
        <v>6800</v>
      </c>
      <c r="O167" s="35">
        <f t="shared" si="11"/>
        <v>6500</v>
      </c>
      <c r="P167" s="6" t="s">
        <v>12548</v>
      </c>
      <c r="Q167" s="6" t="s">
        <v>3525</v>
      </c>
      <c r="R167" s="6" t="s">
        <v>3526</v>
      </c>
      <c r="S167" s="6" t="s">
        <v>3527</v>
      </c>
      <c r="T167" s="6" t="s">
        <v>3528</v>
      </c>
      <c r="U167" s="6" t="s">
        <v>3529</v>
      </c>
      <c r="V167" s="6" t="s">
        <v>3530</v>
      </c>
      <c r="W167" s="6" t="s">
        <v>3531</v>
      </c>
    </row>
    <row r="168" spans="1:23" s="6" customFormat="1">
      <c r="A168" s="6" t="s">
        <v>3694</v>
      </c>
      <c r="B168" s="6" t="s">
        <v>12792</v>
      </c>
      <c r="C168" s="7" t="s">
        <v>11317</v>
      </c>
      <c r="D168" s="6">
        <v>799</v>
      </c>
      <c r="E168" s="8">
        <v>3990</v>
      </c>
      <c r="F168" s="9">
        <v>0.8</v>
      </c>
      <c r="G168" s="27" t="str">
        <f>IF(Table24[discount_percentage]&gt;=0.5,"Yes","No")</f>
        <v>Yes</v>
      </c>
      <c r="H168" s="6">
        <v>3.8</v>
      </c>
      <c r="I168" s="10">
        <v>119</v>
      </c>
      <c r="J168" s="10">
        <f t="shared" si="8"/>
        <v>474810</v>
      </c>
      <c r="K168" s="37" t="str">
        <f>IF(Table24[rating_count]&lt;1000,"Yes", "No")</f>
        <v>Yes</v>
      </c>
      <c r="L168" s="11">
        <f t="shared" si="9"/>
        <v>452.2</v>
      </c>
      <c r="M168" s="11">
        <f>Table24[[#This Row],[rating]]*Table24[[#This Row],[rating_count]]</f>
        <v>452.2</v>
      </c>
      <c r="N168" s="35">
        <f t="shared" si="10"/>
        <v>3800</v>
      </c>
      <c r="O168" s="35">
        <f t="shared" si="11"/>
        <v>3500</v>
      </c>
      <c r="P168" s="6" t="s">
        <v>12630</v>
      </c>
      <c r="Q168" s="6" t="s">
        <v>3695</v>
      </c>
      <c r="R168" s="6" t="s">
        <v>3696</v>
      </c>
      <c r="S168" s="6" t="s">
        <v>3697</v>
      </c>
      <c r="T168" s="6" t="s">
        <v>3698</v>
      </c>
      <c r="U168" s="6" t="s">
        <v>3699</v>
      </c>
      <c r="V168" s="6" t="s">
        <v>3700</v>
      </c>
      <c r="W168" s="6" t="s">
        <v>3701</v>
      </c>
    </row>
    <row r="169" spans="1:23" s="6" customFormat="1">
      <c r="A169" s="6" t="s">
        <v>3757</v>
      </c>
      <c r="B169" s="6" t="s">
        <v>3758</v>
      </c>
      <c r="C169" s="7" t="s">
        <v>11312</v>
      </c>
      <c r="D169" s="12">
        <v>7998</v>
      </c>
      <c r="E169" s="8">
        <v>11999</v>
      </c>
      <c r="F169" s="9">
        <v>0.33</v>
      </c>
      <c r="G169" s="27" t="str">
        <f>IF(Table24[discount_percentage]&gt;=0.5,"Yes","No")</f>
        <v>No</v>
      </c>
      <c r="H169" s="6">
        <v>3.8</v>
      </c>
      <c r="I169" s="10">
        <v>125</v>
      </c>
      <c r="J169" s="10">
        <f t="shared" si="8"/>
        <v>1499875</v>
      </c>
      <c r="K169" s="37" t="str">
        <f>IF(Table24[rating_count]&lt;1000,"Yes", "No")</f>
        <v>Yes</v>
      </c>
      <c r="L169" s="11">
        <f t="shared" si="9"/>
        <v>475</v>
      </c>
      <c r="M169" s="11">
        <f>Table24[[#This Row],[rating]]*Table24[[#This Row],[rating_count]]</f>
        <v>475</v>
      </c>
      <c r="N169" s="35">
        <f t="shared" si="10"/>
        <v>11800</v>
      </c>
      <c r="O169" s="35">
        <f t="shared" si="11"/>
        <v>11500</v>
      </c>
      <c r="P169" s="6" t="s">
        <v>3759</v>
      </c>
      <c r="Q169" s="6" t="s">
        <v>3760</v>
      </c>
      <c r="R169" s="6" t="s">
        <v>3761</v>
      </c>
      <c r="S169" s="6" t="s">
        <v>3762</v>
      </c>
      <c r="T169" s="6" t="s">
        <v>3763</v>
      </c>
      <c r="U169" s="6" t="s">
        <v>3764</v>
      </c>
      <c r="V169" s="6" t="s">
        <v>3765</v>
      </c>
      <c r="W169" s="6" t="s">
        <v>3766</v>
      </c>
    </row>
    <row r="170" spans="1:23" s="6" customFormat="1">
      <c r="A170" s="6" t="s">
        <v>3865</v>
      </c>
      <c r="B170" s="6" t="s">
        <v>3866</v>
      </c>
      <c r="C170" s="7" t="s">
        <v>12190</v>
      </c>
      <c r="D170" s="12">
        <v>1055</v>
      </c>
      <c r="E170" s="8">
        <v>1249</v>
      </c>
      <c r="F170" s="9">
        <v>0.16</v>
      </c>
      <c r="G170" s="27" t="str">
        <f>IF(Table24[discount_percentage]&gt;=0.5,"Yes","No")</f>
        <v>No</v>
      </c>
      <c r="H170" s="6">
        <v>3.8</v>
      </c>
      <c r="I170" s="10">
        <v>2352</v>
      </c>
      <c r="J170" s="10">
        <f t="shared" si="8"/>
        <v>2937648</v>
      </c>
      <c r="K170" s="37" t="str">
        <f>IF(Table24[rating_count]&lt;1000,"Yes", "No")</f>
        <v>No</v>
      </c>
      <c r="L170" s="11">
        <f t="shared" si="9"/>
        <v>8937.6</v>
      </c>
      <c r="M170" s="11">
        <f>Table24[[#This Row],[rating]]*Table24[[#This Row],[rating_count]]</f>
        <v>8937.6</v>
      </c>
      <c r="N170" s="35">
        <f t="shared" si="10"/>
        <v>1200</v>
      </c>
      <c r="O170" s="35">
        <f t="shared" si="11"/>
        <v>1000</v>
      </c>
      <c r="P170" s="6" t="s">
        <v>3867</v>
      </c>
      <c r="Q170" s="6" t="s">
        <v>3868</v>
      </c>
      <c r="R170" s="6" t="s">
        <v>3869</v>
      </c>
      <c r="S170" s="6" t="s">
        <v>3870</v>
      </c>
      <c r="T170" s="6" t="s">
        <v>3871</v>
      </c>
      <c r="U170" s="6" t="s">
        <v>3872</v>
      </c>
      <c r="V170" s="6" t="s">
        <v>3873</v>
      </c>
      <c r="W170" s="6" t="s">
        <v>3874</v>
      </c>
    </row>
    <row r="171" spans="1:23" s="6" customFormat="1">
      <c r="A171" s="6" t="s">
        <v>4043</v>
      </c>
      <c r="B171" s="6" t="s">
        <v>4044</v>
      </c>
      <c r="C171" s="7" t="s">
        <v>11335</v>
      </c>
      <c r="D171" s="6">
        <v>217</v>
      </c>
      <c r="E171" s="8">
        <v>237</v>
      </c>
      <c r="F171" s="9">
        <v>0.08</v>
      </c>
      <c r="G171" s="27" t="str">
        <f>IF(Table24[discount_percentage]&gt;=0.5,"Yes","No")</f>
        <v>No</v>
      </c>
      <c r="H171" s="6">
        <v>3.8</v>
      </c>
      <c r="I171" s="10">
        <v>7354</v>
      </c>
      <c r="J171" s="10">
        <f t="shared" si="8"/>
        <v>1742898</v>
      </c>
      <c r="K171" s="37" t="str">
        <f>IF(Table24[rating_count]&lt;1000,"Yes", "No")</f>
        <v>No</v>
      </c>
      <c r="L171" s="11">
        <f t="shared" si="9"/>
        <v>27945.199999999997</v>
      </c>
      <c r="M171" s="11">
        <f>Table24[[#This Row],[rating]]*Table24[[#This Row],[rating_count]]</f>
        <v>27945.199999999997</v>
      </c>
      <c r="N171" s="35">
        <f t="shared" si="10"/>
        <v>200</v>
      </c>
      <c r="O171" s="35">
        <f t="shared" si="11"/>
        <v>0</v>
      </c>
      <c r="P171" s="6" t="s">
        <v>4045</v>
      </c>
      <c r="Q171" s="6" t="s">
        <v>4046</v>
      </c>
      <c r="R171" s="6" t="s">
        <v>4047</v>
      </c>
      <c r="S171" s="6" t="s">
        <v>4048</v>
      </c>
      <c r="T171" s="6" t="s">
        <v>4049</v>
      </c>
      <c r="U171" s="6" t="s">
        <v>4050</v>
      </c>
      <c r="V171" s="6" t="s">
        <v>4051</v>
      </c>
      <c r="W171" s="6" t="s">
        <v>4052</v>
      </c>
    </row>
    <row r="172" spans="1:23" s="6" customFormat="1">
      <c r="A172" s="6" t="s">
        <v>4053</v>
      </c>
      <c r="B172" s="6" t="s">
        <v>11553</v>
      </c>
      <c r="C172" s="7" t="s">
        <v>11314</v>
      </c>
      <c r="D172" s="12">
        <v>1299</v>
      </c>
      <c r="E172" s="8">
        <v>2990</v>
      </c>
      <c r="F172" s="9">
        <v>0.56999999999999995</v>
      </c>
      <c r="G172" s="27" t="str">
        <f>IF(Table24[discount_percentage]&gt;=0.5,"Yes","No")</f>
        <v>Yes</v>
      </c>
      <c r="H172" s="6">
        <v>3.8</v>
      </c>
      <c r="I172" s="10">
        <v>180998</v>
      </c>
      <c r="J172" s="10">
        <f t="shared" si="8"/>
        <v>541184020</v>
      </c>
      <c r="K172" s="37" t="str">
        <f>IF(Table24[rating_count]&lt;1000,"Yes", "No")</f>
        <v>No</v>
      </c>
      <c r="L172" s="11">
        <f t="shared" si="9"/>
        <v>687792.4</v>
      </c>
      <c r="M172" s="11">
        <f>Table24[[#This Row],[rating]]*Table24[[#This Row],[rating_count]]</f>
        <v>687792.4</v>
      </c>
      <c r="N172" s="35">
        <f t="shared" si="10"/>
        <v>2800</v>
      </c>
      <c r="O172" s="35">
        <f t="shared" si="11"/>
        <v>2500</v>
      </c>
      <c r="P172" s="6" t="s">
        <v>4054</v>
      </c>
      <c r="Q172" s="6" t="s">
        <v>12230</v>
      </c>
      <c r="R172" s="6" t="s">
        <v>4055</v>
      </c>
      <c r="S172" s="6" t="s">
        <v>4056</v>
      </c>
      <c r="T172" s="6" t="s">
        <v>4057</v>
      </c>
      <c r="U172" s="6" t="s">
        <v>11554</v>
      </c>
      <c r="V172" s="6" t="s">
        <v>4058</v>
      </c>
      <c r="W172" s="6" t="s">
        <v>4059</v>
      </c>
    </row>
    <row r="173" spans="1:23" s="6" customFormat="1">
      <c r="A173" s="6" t="s">
        <v>4358</v>
      </c>
      <c r="B173" s="6" t="s">
        <v>12801</v>
      </c>
      <c r="C173" s="7" t="s">
        <v>11314</v>
      </c>
      <c r="D173" s="12">
        <v>1199</v>
      </c>
      <c r="E173" s="8">
        <v>4999</v>
      </c>
      <c r="F173" s="9">
        <v>0.76</v>
      </c>
      <c r="G173" s="27" t="str">
        <f>IF(Table24[discount_percentage]&gt;=0.5,"Yes","No")</f>
        <v>Yes</v>
      </c>
      <c r="H173" s="6">
        <v>3.8</v>
      </c>
      <c r="I173" s="10">
        <v>14961</v>
      </c>
      <c r="J173" s="10">
        <f t="shared" si="8"/>
        <v>74790039</v>
      </c>
      <c r="K173" s="37" t="str">
        <f>IF(Table24[rating_count]&lt;1000,"Yes", "No")</f>
        <v>No</v>
      </c>
      <c r="L173" s="11">
        <f t="shared" si="9"/>
        <v>56851.799999999996</v>
      </c>
      <c r="M173" s="11">
        <f>Table24[[#This Row],[rating]]*Table24[[#This Row],[rating_count]]</f>
        <v>56851.799999999996</v>
      </c>
      <c r="N173" s="35">
        <f t="shared" si="10"/>
        <v>4800</v>
      </c>
      <c r="O173" s="35">
        <f t="shared" si="11"/>
        <v>4500</v>
      </c>
      <c r="P173" s="6" t="s">
        <v>4359</v>
      </c>
      <c r="Q173" s="6" t="s">
        <v>4360</v>
      </c>
      <c r="R173" s="6" t="s">
        <v>4361</v>
      </c>
      <c r="S173" s="6" t="s">
        <v>12248</v>
      </c>
      <c r="T173" s="6" t="s">
        <v>4362</v>
      </c>
      <c r="U173" s="6" t="s">
        <v>4363</v>
      </c>
      <c r="V173" s="6" t="s">
        <v>4364</v>
      </c>
      <c r="W173" s="6" t="s">
        <v>4365</v>
      </c>
    </row>
    <row r="174" spans="1:23" s="6" customFormat="1">
      <c r="A174" s="6" t="s">
        <v>4432</v>
      </c>
      <c r="B174" s="6" t="s">
        <v>12803</v>
      </c>
      <c r="C174" s="7" t="s">
        <v>11314</v>
      </c>
      <c r="D174" s="6">
        <v>999</v>
      </c>
      <c r="E174" s="8">
        <v>4499</v>
      </c>
      <c r="F174" s="9">
        <v>0.78</v>
      </c>
      <c r="G174" s="27" t="str">
        <f>IF(Table24[discount_percentage]&gt;=0.5,"Yes","No")</f>
        <v>Yes</v>
      </c>
      <c r="H174" s="6">
        <v>3.8</v>
      </c>
      <c r="I174" s="10">
        <v>3390</v>
      </c>
      <c r="J174" s="10">
        <f t="shared" si="8"/>
        <v>15251610</v>
      </c>
      <c r="K174" s="37" t="str">
        <f>IF(Table24[rating_count]&lt;1000,"Yes", "No")</f>
        <v>No</v>
      </c>
      <c r="L174" s="11">
        <f t="shared" si="9"/>
        <v>12882</v>
      </c>
      <c r="M174" s="11">
        <f>Table24[[#This Row],[rating]]*Table24[[#This Row],[rating_count]]</f>
        <v>12882</v>
      </c>
      <c r="N174" s="35">
        <f t="shared" si="10"/>
        <v>4400</v>
      </c>
      <c r="O174" s="35">
        <f t="shared" si="11"/>
        <v>4000</v>
      </c>
      <c r="P174" s="6" t="s">
        <v>12635</v>
      </c>
      <c r="Q174" s="6" t="s">
        <v>4433</v>
      </c>
      <c r="R174" s="6" t="s">
        <v>4434</v>
      </c>
      <c r="S174" s="6" t="s">
        <v>4435</v>
      </c>
      <c r="T174" s="6" t="s">
        <v>4436</v>
      </c>
      <c r="U174" s="6" t="s">
        <v>4437</v>
      </c>
      <c r="V174" s="6" t="s">
        <v>4438</v>
      </c>
      <c r="W174" s="6" t="s">
        <v>4439</v>
      </c>
    </row>
    <row r="175" spans="1:23" s="6" customFormat="1">
      <c r="A175" s="6" t="s">
        <v>4440</v>
      </c>
      <c r="B175" s="6" t="s">
        <v>4441</v>
      </c>
      <c r="C175" s="7" t="s">
        <v>11314</v>
      </c>
      <c r="D175" s="6">
        <v>899</v>
      </c>
      <c r="E175" s="8">
        <v>4499</v>
      </c>
      <c r="F175" s="9">
        <v>0.8</v>
      </c>
      <c r="G175" s="27" t="str">
        <f>IF(Table24[discount_percentage]&gt;=0.5,"Yes","No")</f>
        <v>Yes</v>
      </c>
      <c r="H175" s="6">
        <v>3.8</v>
      </c>
      <c r="I175" s="10">
        <v>103052</v>
      </c>
      <c r="J175" s="10">
        <f t="shared" si="8"/>
        <v>463630948</v>
      </c>
      <c r="K175" s="37" t="str">
        <f>IF(Table24[rating_count]&lt;1000,"Yes", "No")</f>
        <v>No</v>
      </c>
      <c r="L175" s="11">
        <f t="shared" si="9"/>
        <v>391597.6</v>
      </c>
      <c r="M175" s="11">
        <f>Table24[[#This Row],[rating]]*Table24[[#This Row],[rating_count]]</f>
        <v>391597.6</v>
      </c>
      <c r="N175" s="35">
        <f t="shared" si="10"/>
        <v>4400</v>
      </c>
      <c r="O175" s="35">
        <f t="shared" si="11"/>
        <v>4000</v>
      </c>
      <c r="P175" s="6" t="s">
        <v>4442</v>
      </c>
      <c r="Q175" s="6" t="s">
        <v>4443</v>
      </c>
      <c r="R175" s="6" t="s">
        <v>4444</v>
      </c>
      <c r="S175" s="6" t="s">
        <v>4445</v>
      </c>
      <c r="T175" s="6" t="s">
        <v>4446</v>
      </c>
      <c r="U175" s="6" t="s">
        <v>12665</v>
      </c>
      <c r="V175" s="6" t="s">
        <v>4447</v>
      </c>
      <c r="W175" s="6" t="s">
        <v>4448</v>
      </c>
    </row>
    <row r="176" spans="1:23" s="6" customFormat="1">
      <c r="A176" s="6" t="s">
        <v>4458</v>
      </c>
      <c r="B176" s="6" t="s">
        <v>4459</v>
      </c>
      <c r="C176" s="7" t="s">
        <v>11356</v>
      </c>
      <c r="D176" s="6">
        <v>799</v>
      </c>
      <c r="E176" s="8">
        <v>1999</v>
      </c>
      <c r="F176" s="9">
        <v>0.6</v>
      </c>
      <c r="G176" s="27" t="str">
        <f>IF(Table24[discount_percentage]&gt;=0.5,"Yes","No")</f>
        <v>Yes</v>
      </c>
      <c r="H176" s="6">
        <v>3.8</v>
      </c>
      <c r="I176" s="10">
        <v>12958</v>
      </c>
      <c r="J176" s="10">
        <f t="shared" si="8"/>
        <v>25903042</v>
      </c>
      <c r="K176" s="37" t="str">
        <f>IF(Table24[rating_count]&lt;1000,"Yes", "No")</f>
        <v>No</v>
      </c>
      <c r="L176" s="11">
        <f t="shared" si="9"/>
        <v>49240.399999999994</v>
      </c>
      <c r="M176" s="11">
        <f>Table24[[#This Row],[rating]]*Table24[[#This Row],[rating_count]]</f>
        <v>49240.399999999994</v>
      </c>
      <c r="N176" s="35">
        <f t="shared" si="10"/>
        <v>1800</v>
      </c>
      <c r="O176" s="35">
        <f t="shared" si="11"/>
        <v>1500</v>
      </c>
      <c r="P176" s="6" t="s">
        <v>12024</v>
      </c>
      <c r="Q176" s="6" t="s">
        <v>4460</v>
      </c>
      <c r="R176" s="6" t="s">
        <v>4461</v>
      </c>
      <c r="S176" s="6" t="s">
        <v>4462</v>
      </c>
      <c r="T176" s="6" t="s">
        <v>4463</v>
      </c>
      <c r="U176" s="6" t="s">
        <v>4464</v>
      </c>
      <c r="V176" s="6" t="s">
        <v>4465</v>
      </c>
      <c r="W176" s="6" t="s">
        <v>4466</v>
      </c>
    </row>
    <row r="177" spans="1:23" s="6" customFormat="1">
      <c r="A177" s="6" t="s">
        <v>4527</v>
      </c>
      <c r="B177" s="6" t="s">
        <v>4528</v>
      </c>
      <c r="C177" s="7" t="s">
        <v>11334</v>
      </c>
      <c r="D177" s="6">
        <v>139</v>
      </c>
      <c r="E177" s="8">
        <v>299</v>
      </c>
      <c r="F177" s="9">
        <v>0.54</v>
      </c>
      <c r="G177" s="27" t="str">
        <f>IF(Table24[discount_percentage]&gt;=0.5,"Yes","No")</f>
        <v>Yes</v>
      </c>
      <c r="H177" s="6">
        <v>3.8</v>
      </c>
      <c r="I177" s="10">
        <v>3044</v>
      </c>
      <c r="J177" s="10">
        <f t="shared" si="8"/>
        <v>910156</v>
      </c>
      <c r="K177" s="37" t="str">
        <f>IF(Table24[rating_count]&lt;1000,"Yes", "No")</f>
        <v>No</v>
      </c>
      <c r="L177" s="11">
        <f t="shared" si="9"/>
        <v>11567.199999999999</v>
      </c>
      <c r="M177" s="11">
        <f>Table24[[#This Row],[rating]]*Table24[[#This Row],[rating_count]]</f>
        <v>11567.199999999999</v>
      </c>
      <c r="N177" s="35">
        <f t="shared" si="10"/>
        <v>200</v>
      </c>
      <c r="O177" s="35">
        <f t="shared" si="11"/>
        <v>0</v>
      </c>
      <c r="P177" s="6" t="s">
        <v>4529</v>
      </c>
      <c r="Q177" s="6" t="s">
        <v>12251</v>
      </c>
      <c r="R177" s="6" t="s">
        <v>4530</v>
      </c>
      <c r="S177" s="6" t="s">
        <v>4531</v>
      </c>
      <c r="T177" s="6" t="s">
        <v>4532</v>
      </c>
      <c r="U177" s="6" t="s">
        <v>4533</v>
      </c>
      <c r="V177" s="6" t="s">
        <v>4534</v>
      </c>
      <c r="W177" s="6" t="s">
        <v>4535</v>
      </c>
    </row>
    <row r="178" spans="1:23" s="6" customFormat="1">
      <c r="A178" s="6" t="s">
        <v>4597</v>
      </c>
      <c r="B178" s="6" t="s">
        <v>4598</v>
      </c>
      <c r="C178" s="7" t="s">
        <v>11329</v>
      </c>
      <c r="D178" s="6">
        <v>599</v>
      </c>
      <c r="E178" s="8">
        <v>1399</v>
      </c>
      <c r="F178" s="9">
        <v>0.56999999999999995</v>
      </c>
      <c r="G178" s="27" t="str">
        <f>IF(Table24[discount_percentage]&gt;=0.5,"Yes","No")</f>
        <v>Yes</v>
      </c>
      <c r="H178" s="6">
        <v>3.8</v>
      </c>
      <c r="I178" s="10">
        <v>60026</v>
      </c>
      <c r="J178" s="10">
        <f t="shared" si="8"/>
        <v>83976374</v>
      </c>
      <c r="K178" s="37" t="str">
        <f>IF(Table24[rating_count]&lt;1000,"Yes", "No")</f>
        <v>No</v>
      </c>
      <c r="L178" s="11">
        <f t="shared" si="9"/>
        <v>228098.8</v>
      </c>
      <c r="M178" s="11">
        <f>Table24[[#This Row],[rating]]*Table24[[#This Row],[rating_count]]</f>
        <v>228098.8</v>
      </c>
      <c r="N178" s="35">
        <f t="shared" si="10"/>
        <v>1200</v>
      </c>
      <c r="O178" s="35">
        <f t="shared" si="11"/>
        <v>1000</v>
      </c>
      <c r="P178" s="6" t="s">
        <v>4599</v>
      </c>
      <c r="Q178" s="6" t="s">
        <v>4600</v>
      </c>
      <c r="R178" s="6" t="s">
        <v>4601</v>
      </c>
      <c r="S178" s="6" t="s">
        <v>4602</v>
      </c>
      <c r="T178" s="6" t="s">
        <v>4603</v>
      </c>
      <c r="U178" s="6" t="s">
        <v>11926</v>
      </c>
      <c r="V178" s="6" t="s">
        <v>4604</v>
      </c>
      <c r="W178" s="6" t="s">
        <v>4605</v>
      </c>
    </row>
    <row r="179" spans="1:23" s="6" customFormat="1">
      <c r="A179" s="6" t="s">
        <v>4606</v>
      </c>
      <c r="B179" s="6" t="s">
        <v>11274</v>
      </c>
      <c r="C179" s="7" t="s">
        <v>11338</v>
      </c>
      <c r="D179" s="6">
        <v>299</v>
      </c>
      <c r="E179" s="8">
        <v>599</v>
      </c>
      <c r="F179" s="9">
        <v>0.5</v>
      </c>
      <c r="G179" s="27" t="str">
        <f>IF(Table24[discount_percentage]&gt;=0.5,"Yes","No")</f>
        <v>Yes</v>
      </c>
      <c r="H179" s="6">
        <v>3.8</v>
      </c>
      <c r="I179" s="10">
        <v>3066</v>
      </c>
      <c r="J179" s="10">
        <f t="shared" si="8"/>
        <v>1836534</v>
      </c>
      <c r="K179" s="37" t="str">
        <f>IF(Table24[rating_count]&lt;1000,"Yes", "No")</f>
        <v>No</v>
      </c>
      <c r="L179" s="11">
        <f t="shared" si="9"/>
        <v>11650.8</v>
      </c>
      <c r="M179" s="11">
        <f>Table24[[#This Row],[rating]]*Table24[[#This Row],[rating_count]]</f>
        <v>11650.8</v>
      </c>
      <c r="N179" s="35">
        <f t="shared" si="10"/>
        <v>400</v>
      </c>
      <c r="O179" s="35">
        <f t="shared" si="11"/>
        <v>500</v>
      </c>
      <c r="P179" s="6" t="s">
        <v>4607</v>
      </c>
      <c r="Q179" s="6" t="s">
        <v>4608</v>
      </c>
      <c r="R179" s="6" t="s">
        <v>4609</v>
      </c>
      <c r="S179" s="6" t="s">
        <v>4610</v>
      </c>
      <c r="T179" s="6" t="s">
        <v>4611</v>
      </c>
      <c r="U179" s="6" t="s">
        <v>4612</v>
      </c>
      <c r="V179" s="6" t="s">
        <v>4613</v>
      </c>
      <c r="W179" s="6" t="s">
        <v>4614</v>
      </c>
    </row>
    <row r="180" spans="1:23" s="6" customFormat="1">
      <c r="A180" s="6" t="s">
        <v>4664</v>
      </c>
      <c r="B180" s="6" t="s">
        <v>11583</v>
      </c>
      <c r="C180" s="7" t="s">
        <v>11314</v>
      </c>
      <c r="D180" s="12">
        <v>1598</v>
      </c>
      <c r="E180" s="8">
        <v>2990</v>
      </c>
      <c r="F180" s="9">
        <v>0.47</v>
      </c>
      <c r="G180" s="27" t="str">
        <f>IF(Table24[discount_percentage]&gt;=0.5,"Yes","No")</f>
        <v>No</v>
      </c>
      <c r="H180" s="6">
        <v>3.8</v>
      </c>
      <c r="I180" s="10">
        <v>11015</v>
      </c>
      <c r="J180" s="10">
        <f t="shared" si="8"/>
        <v>32934850</v>
      </c>
      <c r="K180" s="37" t="str">
        <f>IF(Table24[rating_count]&lt;1000,"Yes", "No")</f>
        <v>No</v>
      </c>
      <c r="L180" s="11">
        <f t="shared" si="9"/>
        <v>41857</v>
      </c>
      <c r="M180" s="11">
        <f>Table24[[#This Row],[rating]]*Table24[[#This Row],[rating_count]]</f>
        <v>41857</v>
      </c>
      <c r="N180" s="35">
        <f t="shared" si="10"/>
        <v>2800</v>
      </c>
      <c r="O180" s="35">
        <f t="shared" si="11"/>
        <v>2500</v>
      </c>
      <c r="P180" s="6" t="s">
        <v>11584</v>
      </c>
      <c r="Q180" s="6" t="s">
        <v>4665</v>
      </c>
      <c r="R180" s="6" t="s">
        <v>4666</v>
      </c>
      <c r="S180" s="6" t="s">
        <v>4667</v>
      </c>
      <c r="T180" s="6" t="s">
        <v>4668</v>
      </c>
      <c r="U180" s="6" t="s">
        <v>11585</v>
      </c>
      <c r="V180" s="6" t="s">
        <v>4669</v>
      </c>
      <c r="W180" s="6" t="s">
        <v>4670</v>
      </c>
    </row>
    <row r="181" spans="1:23" s="6" customFormat="1">
      <c r="A181" s="6" t="s">
        <v>5321</v>
      </c>
      <c r="B181" s="6" t="s">
        <v>5322</v>
      </c>
      <c r="C181" s="7" t="s">
        <v>11335</v>
      </c>
      <c r="D181" s="6">
        <v>235</v>
      </c>
      <c r="E181" s="8">
        <v>1599</v>
      </c>
      <c r="F181" s="9">
        <v>0.85</v>
      </c>
      <c r="G181" s="27" t="str">
        <f>IF(Table24[discount_percentage]&gt;=0.5,"Yes","No")</f>
        <v>Yes</v>
      </c>
      <c r="H181" s="6">
        <v>3.8</v>
      </c>
      <c r="I181" s="10">
        <v>1173</v>
      </c>
      <c r="J181" s="10">
        <f t="shared" si="8"/>
        <v>1875627</v>
      </c>
      <c r="K181" s="37" t="str">
        <f>IF(Table24[rating_count]&lt;1000,"Yes", "No")</f>
        <v>No</v>
      </c>
      <c r="L181" s="11">
        <f t="shared" si="9"/>
        <v>4457.3999999999996</v>
      </c>
      <c r="M181" s="11">
        <f>Table24[[#This Row],[rating]]*Table24[[#This Row],[rating_count]]</f>
        <v>4457.3999999999996</v>
      </c>
      <c r="N181" s="35">
        <f t="shared" si="10"/>
        <v>1400</v>
      </c>
      <c r="O181" s="35">
        <f t="shared" si="11"/>
        <v>1500</v>
      </c>
      <c r="P181" s="6" t="s">
        <v>5323</v>
      </c>
      <c r="Q181" s="6" t="s">
        <v>5324</v>
      </c>
      <c r="R181" s="6" t="s">
        <v>5325</v>
      </c>
      <c r="S181" s="6" t="s">
        <v>5326</v>
      </c>
      <c r="T181" s="6" t="s">
        <v>5327</v>
      </c>
      <c r="U181" s="6" t="s">
        <v>5328</v>
      </c>
      <c r="V181" s="6" t="s">
        <v>5329</v>
      </c>
      <c r="W181" s="6" t="s">
        <v>5330</v>
      </c>
    </row>
    <row r="182" spans="1:23" s="6" customFormat="1">
      <c r="A182" s="6" t="s">
        <v>5350</v>
      </c>
      <c r="B182" s="6" t="s">
        <v>5351</v>
      </c>
      <c r="C182" s="7" t="s">
        <v>11314</v>
      </c>
      <c r="D182" s="12">
        <v>1299</v>
      </c>
      <c r="E182" s="8">
        <v>2999</v>
      </c>
      <c r="F182" s="9">
        <v>0.56999999999999995</v>
      </c>
      <c r="G182" s="27" t="str">
        <f>IF(Table24[discount_percentage]&gt;=0.5,"Yes","No")</f>
        <v>Yes</v>
      </c>
      <c r="H182" s="6">
        <v>3.8</v>
      </c>
      <c r="I182" s="10">
        <v>14629</v>
      </c>
      <c r="J182" s="10">
        <f t="shared" si="8"/>
        <v>43872371</v>
      </c>
      <c r="K182" s="37" t="str">
        <f>IF(Table24[rating_count]&lt;1000,"Yes", "No")</f>
        <v>No</v>
      </c>
      <c r="L182" s="11">
        <f t="shared" si="9"/>
        <v>55590.2</v>
      </c>
      <c r="M182" s="11">
        <f>Table24[[#This Row],[rating]]*Table24[[#This Row],[rating_count]]</f>
        <v>55590.2</v>
      </c>
      <c r="N182" s="35">
        <f t="shared" si="10"/>
        <v>2800</v>
      </c>
      <c r="O182" s="35">
        <f t="shared" si="11"/>
        <v>2500</v>
      </c>
      <c r="P182" s="6" t="s">
        <v>5352</v>
      </c>
      <c r="Q182" s="6" t="s">
        <v>5353</v>
      </c>
      <c r="R182" s="6" t="s">
        <v>5354</v>
      </c>
      <c r="S182" s="6" t="s">
        <v>5355</v>
      </c>
      <c r="T182" s="6" t="s">
        <v>5356</v>
      </c>
      <c r="U182" s="6" t="s">
        <v>5357</v>
      </c>
      <c r="V182" s="6" t="s">
        <v>5358</v>
      </c>
      <c r="W182" s="6" t="s">
        <v>5359</v>
      </c>
    </row>
    <row r="183" spans="1:23" s="6" customFormat="1">
      <c r="A183" s="6" t="s">
        <v>5486</v>
      </c>
      <c r="B183" s="6" t="s">
        <v>5487</v>
      </c>
      <c r="C183" s="7" t="s">
        <v>11339</v>
      </c>
      <c r="D183" s="6">
        <v>478</v>
      </c>
      <c r="E183" s="8">
        <v>699</v>
      </c>
      <c r="F183" s="9">
        <v>0.32</v>
      </c>
      <c r="G183" s="27" t="str">
        <f>IF(Table24[discount_percentage]&gt;=0.5,"Yes","No")</f>
        <v>No</v>
      </c>
      <c r="H183" s="6">
        <v>3.8</v>
      </c>
      <c r="I183" s="10">
        <v>20218</v>
      </c>
      <c r="J183" s="10">
        <f t="shared" si="8"/>
        <v>14132382</v>
      </c>
      <c r="K183" s="37" t="str">
        <f>IF(Table24[rating_count]&lt;1000,"Yes", "No")</f>
        <v>No</v>
      </c>
      <c r="L183" s="11">
        <f t="shared" si="9"/>
        <v>76828.399999999994</v>
      </c>
      <c r="M183" s="11">
        <f>Table24[[#This Row],[rating]]*Table24[[#This Row],[rating_count]]</f>
        <v>76828.399999999994</v>
      </c>
      <c r="N183" s="35">
        <f t="shared" si="10"/>
        <v>600</v>
      </c>
      <c r="O183" s="35">
        <f t="shared" si="11"/>
        <v>500</v>
      </c>
      <c r="P183" s="6" t="s">
        <v>5488</v>
      </c>
      <c r="Q183" s="6" t="s">
        <v>5489</v>
      </c>
      <c r="R183" s="6" t="s">
        <v>5490</v>
      </c>
      <c r="S183" s="6" t="s">
        <v>5491</v>
      </c>
      <c r="T183" s="6" t="s">
        <v>5492</v>
      </c>
      <c r="U183" s="6" t="s">
        <v>5493</v>
      </c>
      <c r="V183" s="6" t="s">
        <v>5494</v>
      </c>
      <c r="W183" s="6" t="s">
        <v>5495</v>
      </c>
    </row>
    <row r="184" spans="1:23" s="6" customFormat="1">
      <c r="A184" s="6" t="s">
        <v>5712</v>
      </c>
      <c r="B184" s="6" t="s">
        <v>5713</v>
      </c>
      <c r="C184" s="7" t="s">
        <v>11395</v>
      </c>
      <c r="D184" s="12">
        <v>2099</v>
      </c>
      <c r="E184" s="8">
        <v>3250</v>
      </c>
      <c r="F184" s="9">
        <v>0.35</v>
      </c>
      <c r="G184" s="27" t="str">
        <f>IF(Table24[discount_percentage]&gt;=0.5,"Yes","No")</f>
        <v>No</v>
      </c>
      <c r="H184" s="6">
        <v>3.8</v>
      </c>
      <c r="I184" s="10">
        <v>11213</v>
      </c>
      <c r="J184" s="10">
        <f t="shared" si="8"/>
        <v>36442250</v>
      </c>
      <c r="K184" s="37" t="str">
        <f>IF(Table24[rating_count]&lt;1000,"Yes", "No")</f>
        <v>No</v>
      </c>
      <c r="L184" s="11">
        <f t="shared" si="9"/>
        <v>42609.4</v>
      </c>
      <c r="M184" s="11">
        <f>Table24[[#This Row],[rating]]*Table24[[#This Row],[rating_count]]</f>
        <v>42609.4</v>
      </c>
      <c r="N184" s="35">
        <f t="shared" si="10"/>
        <v>3200</v>
      </c>
      <c r="O184" s="35">
        <f t="shared" si="11"/>
        <v>3000</v>
      </c>
      <c r="P184" s="6" t="s">
        <v>12637</v>
      </c>
      <c r="Q184" s="6" t="s">
        <v>5714</v>
      </c>
      <c r="R184" s="6" t="s">
        <v>5715</v>
      </c>
      <c r="S184" s="6" t="s">
        <v>5716</v>
      </c>
      <c r="T184" s="6" t="s">
        <v>5717</v>
      </c>
      <c r="U184" s="6" t="s">
        <v>5718</v>
      </c>
      <c r="V184" s="6" t="s">
        <v>5719</v>
      </c>
      <c r="W184" s="6" t="s">
        <v>5720</v>
      </c>
    </row>
    <row r="185" spans="1:23" s="6" customFormat="1">
      <c r="A185" s="6" t="s">
        <v>5845</v>
      </c>
      <c r="B185" s="6" t="s">
        <v>5846</v>
      </c>
      <c r="C185" s="7" t="s">
        <v>11398</v>
      </c>
      <c r="D185" s="6">
        <v>299</v>
      </c>
      <c r="E185" s="8">
        <v>400</v>
      </c>
      <c r="F185" s="9">
        <v>0.25</v>
      </c>
      <c r="G185" s="27" t="str">
        <f>IF(Table24[discount_percentage]&gt;=0.5,"Yes","No")</f>
        <v>No</v>
      </c>
      <c r="H185" s="6">
        <v>3.8</v>
      </c>
      <c r="I185" s="10">
        <v>40895</v>
      </c>
      <c r="J185" s="10">
        <f t="shared" si="8"/>
        <v>16358000</v>
      </c>
      <c r="K185" s="37" t="str">
        <f>IF(Table24[rating_count]&lt;1000,"Yes", "No")</f>
        <v>No</v>
      </c>
      <c r="L185" s="11">
        <f t="shared" si="9"/>
        <v>155401</v>
      </c>
      <c r="M185" s="11">
        <f>Table24[[#This Row],[rating]]*Table24[[#This Row],[rating_count]]</f>
        <v>155401</v>
      </c>
      <c r="N185" s="35">
        <f t="shared" si="10"/>
        <v>400</v>
      </c>
      <c r="O185" s="35">
        <f t="shared" si="11"/>
        <v>0</v>
      </c>
      <c r="P185" s="6" t="s">
        <v>5847</v>
      </c>
      <c r="Q185" s="6" t="s">
        <v>5848</v>
      </c>
      <c r="R185" s="6" t="s">
        <v>5849</v>
      </c>
      <c r="S185" s="6" t="s">
        <v>5850</v>
      </c>
      <c r="T185" s="6" t="s">
        <v>5851</v>
      </c>
      <c r="U185" s="6" t="s">
        <v>5852</v>
      </c>
      <c r="V185" s="6" t="s">
        <v>5853</v>
      </c>
      <c r="W185" s="6" t="s">
        <v>5854</v>
      </c>
    </row>
    <row r="186" spans="1:23" s="6" customFormat="1">
      <c r="A186" s="6" t="s">
        <v>6040</v>
      </c>
      <c r="B186" s="6" t="s">
        <v>11806</v>
      </c>
      <c r="C186" s="7" t="s">
        <v>11372</v>
      </c>
      <c r="D186" s="12">
        <v>1999</v>
      </c>
      <c r="E186" s="8">
        <v>4700</v>
      </c>
      <c r="F186" s="9">
        <v>0.56999999999999995</v>
      </c>
      <c r="G186" s="27" t="str">
        <f>IF(Table24[discount_percentage]&gt;=0.5,"Yes","No")</f>
        <v>Yes</v>
      </c>
      <c r="H186" s="6">
        <v>3.8</v>
      </c>
      <c r="I186" s="10">
        <v>1880</v>
      </c>
      <c r="J186" s="10">
        <f t="shared" si="8"/>
        <v>8836000</v>
      </c>
      <c r="K186" s="37" t="str">
        <f>IF(Table24[rating_count]&lt;1000,"Yes", "No")</f>
        <v>No</v>
      </c>
      <c r="L186" s="11">
        <f t="shared" si="9"/>
        <v>7144</v>
      </c>
      <c r="M186" s="11">
        <f>Table24[[#This Row],[rating]]*Table24[[#This Row],[rating_count]]</f>
        <v>7144</v>
      </c>
      <c r="N186" s="35">
        <f t="shared" si="10"/>
        <v>4600</v>
      </c>
      <c r="O186" s="35">
        <f t="shared" si="11"/>
        <v>4500</v>
      </c>
      <c r="P186" s="6" t="s">
        <v>11807</v>
      </c>
      <c r="Q186" s="6" t="s">
        <v>6041</v>
      </c>
      <c r="R186" s="6" t="s">
        <v>6042</v>
      </c>
      <c r="S186" s="6" t="s">
        <v>6043</v>
      </c>
      <c r="T186" s="6" t="s">
        <v>6044</v>
      </c>
      <c r="U186" s="6" t="s">
        <v>11740</v>
      </c>
      <c r="V186" s="6" t="s">
        <v>6045</v>
      </c>
      <c r="W186" s="6" t="s">
        <v>6046</v>
      </c>
    </row>
    <row r="187" spans="1:23" s="6" customFormat="1">
      <c r="A187" s="6" t="s">
        <v>6233</v>
      </c>
      <c r="B187" s="6" t="s">
        <v>6234</v>
      </c>
      <c r="C187" s="7" t="s">
        <v>11360</v>
      </c>
      <c r="D187" s="6">
        <v>899</v>
      </c>
      <c r="E187" s="8">
        <v>1199</v>
      </c>
      <c r="F187" s="9">
        <v>0.25</v>
      </c>
      <c r="G187" s="27" t="str">
        <f>IF(Table24[discount_percentage]&gt;=0.5,"Yes","No")</f>
        <v>No</v>
      </c>
      <c r="H187" s="6">
        <v>3.8</v>
      </c>
      <c r="I187" s="10">
        <v>10751</v>
      </c>
      <c r="J187" s="10">
        <f t="shared" si="8"/>
        <v>12890449</v>
      </c>
      <c r="K187" s="37" t="str">
        <f>IF(Table24[rating_count]&lt;1000,"Yes", "No")</f>
        <v>No</v>
      </c>
      <c r="L187" s="11">
        <f t="shared" si="9"/>
        <v>40853.799999999996</v>
      </c>
      <c r="M187" s="11">
        <f>Table24[[#This Row],[rating]]*Table24[[#This Row],[rating_count]]</f>
        <v>40853.799999999996</v>
      </c>
      <c r="N187" s="35">
        <f t="shared" si="10"/>
        <v>1000</v>
      </c>
      <c r="O187" s="35">
        <f t="shared" si="11"/>
        <v>1000</v>
      </c>
      <c r="P187" s="6" t="s">
        <v>6235</v>
      </c>
      <c r="Q187" s="6" t="s">
        <v>6236</v>
      </c>
      <c r="R187" s="6" t="s">
        <v>6237</v>
      </c>
      <c r="S187" s="6" t="s">
        <v>6238</v>
      </c>
      <c r="T187" s="6" t="s">
        <v>6239</v>
      </c>
      <c r="U187" s="6" t="s">
        <v>6240</v>
      </c>
      <c r="V187" s="6" t="s">
        <v>6241</v>
      </c>
      <c r="W187" s="6" t="s">
        <v>6242</v>
      </c>
    </row>
    <row r="188" spans="1:23" s="6" customFormat="1">
      <c r="A188" s="6" t="s">
        <v>6390</v>
      </c>
      <c r="B188" s="6" t="s">
        <v>6391</v>
      </c>
      <c r="C188" s="7" t="s">
        <v>11408</v>
      </c>
      <c r="D188" s="6">
        <v>99</v>
      </c>
      <c r="E188" s="8">
        <v>999</v>
      </c>
      <c r="F188" s="9">
        <v>0.9</v>
      </c>
      <c r="G188" s="27" t="str">
        <f>IF(Table24[discount_percentage]&gt;=0.5,"Yes","No")</f>
        <v>Yes</v>
      </c>
      <c r="H188" s="6">
        <v>3.8</v>
      </c>
      <c r="I188" s="10">
        <v>594</v>
      </c>
      <c r="J188" s="10">
        <f t="shared" si="8"/>
        <v>593406</v>
      </c>
      <c r="K188" s="37" t="str">
        <f>IF(Table24[rating_count]&lt;1000,"Yes", "No")</f>
        <v>Yes</v>
      </c>
      <c r="L188" s="11">
        <f t="shared" si="9"/>
        <v>2257.1999999999998</v>
      </c>
      <c r="M188" s="11">
        <f>Table24[[#This Row],[rating]]*Table24[[#This Row],[rating_count]]</f>
        <v>2257.1999999999998</v>
      </c>
      <c r="N188" s="35">
        <f t="shared" si="10"/>
        <v>800</v>
      </c>
      <c r="O188" s="35">
        <f t="shared" si="11"/>
        <v>500</v>
      </c>
      <c r="P188" s="6" t="s">
        <v>6392</v>
      </c>
      <c r="Q188" s="6" t="s">
        <v>6393</v>
      </c>
      <c r="R188" s="6" t="s">
        <v>6394</v>
      </c>
      <c r="S188" s="6" t="s">
        <v>6395</v>
      </c>
      <c r="T188" s="6" t="s">
        <v>6396</v>
      </c>
      <c r="U188" s="6" t="s">
        <v>6397</v>
      </c>
      <c r="V188" s="6" t="s">
        <v>6398</v>
      </c>
      <c r="W188" s="6" t="s">
        <v>6399</v>
      </c>
    </row>
    <row r="189" spans="1:23" s="6" customFormat="1">
      <c r="A189" s="6" t="s">
        <v>6481</v>
      </c>
      <c r="B189" s="6" t="s">
        <v>6482</v>
      </c>
      <c r="C189" s="7" t="s">
        <v>11411</v>
      </c>
      <c r="D189" s="12">
        <v>1199</v>
      </c>
      <c r="E189" s="8">
        <v>5499</v>
      </c>
      <c r="F189" s="9">
        <v>0.78</v>
      </c>
      <c r="G189" s="27" t="str">
        <f>IF(Table24[discount_percentage]&gt;=0.5,"Yes","No")</f>
        <v>Yes</v>
      </c>
      <c r="H189" s="6">
        <v>3.8</v>
      </c>
      <c r="I189" s="10">
        <v>2043</v>
      </c>
      <c r="J189" s="10">
        <f t="shared" si="8"/>
        <v>11234457</v>
      </c>
      <c r="K189" s="37" t="str">
        <f>IF(Table24[rating_count]&lt;1000,"Yes", "No")</f>
        <v>No</v>
      </c>
      <c r="L189" s="11">
        <f t="shared" si="9"/>
        <v>7763.4</v>
      </c>
      <c r="M189" s="11">
        <f>Table24[[#This Row],[rating]]*Table24[[#This Row],[rating_count]]</f>
        <v>7763.4</v>
      </c>
      <c r="N189" s="35">
        <f t="shared" si="10"/>
        <v>5400</v>
      </c>
      <c r="O189" s="35">
        <f t="shared" si="11"/>
        <v>5000</v>
      </c>
      <c r="P189" s="6" t="s">
        <v>11946</v>
      </c>
      <c r="Q189" s="6" t="s">
        <v>6483</v>
      </c>
      <c r="R189" s="6" t="s">
        <v>6484</v>
      </c>
      <c r="S189" s="6" t="s">
        <v>6485</v>
      </c>
      <c r="T189" s="6" t="s">
        <v>6486</v>
      </c>
      <c r="U189" s="6" t="s">
        <v>6487</v>
      </c>
      <c r="V189" s="6" t="s">
        <v>6488</v>
      </c>
      <c r="W189" s="6" t="s">
        <v>6489</v>
      </c>
    </row>
    <row r="190" spans="1:23" s="6" customFormat="1">
      <c r="A190" s="6" t="s">
        <v>7005</v>
      </c>
      <c r="B190" s="6" t="s">
        <v>11818</v>
      </c>
      <c r="C190" s="7" t="s">
        <v>11409</v>
      </c>
      <c r="D190" s="12">
        <v>8349</v>
      </c>
      <c r="E190" s="8">
        <v>9625</v>
      </c>
      <c r="F190" s="9">
        <v>0.13</v>
      </c>
      <c r="G190" s="27" t="str">
        <f>IF(Table24[discount_percentage]&gt;=0.5,"Yes","No")</f>
        <v>No</v>
      </c>
      <c r="H190" s="6">
        <v>3.8</v>
      </c>
      <c r="I190" s="10">
        <v>3652</v>
      </c>
      <c r="J190" s="10">
        <f t="shared" si="8"/>
        <v>35150500</v>
      </c>
      <c r="K190" s="37" t="str">
        <f>IF(Table24[rating_count]&lt;1000,"Yes", "No")</f>
        <v>No</v>
      </c>
      <c r="L190" s="11">
        <f t="shared" si="9"/>
        <v>13877.599999999999</v>
      </c>
      <c r="M190" s="11">
        <f>Table24[[#This Row],[rating]]*Table24[[#This Row],[rating_count]]</f>
        <v>13877.599999999999</v>
      </c>
      <c r="N190" s="35">
        <f t="shared" si="10"/>
        <v>9600</v>
      </c>
      <c r="O190" s="35">
        <f t="shared" si="11"/>
        <v>9500</v>
      </c>
      <c r="P190" s="6" t="s">
        <v>12353</v>
      </c>
      <c r="Q190" s="6" t="s">
        <v>12354</v>
      </c>
      <c r="R190" s="6" t="s">
        <v>7006</v>
      </c>
      <c r="S190" s="6" t="s">
        <v>7007</v>
      </c>
      <c r="T190" s="6" t="s">
        <v>7008</v>
      </c>
      <c r="U190" s="6" t="s">
        <v>11750</v>
      </c>
      <c r="V190" s="6" t="s">
        <v>7009</v>
      </c>
      <c r="W190" s="6" t="s">
        <v>7010</v>
      </c>
    </row>
    <row r="191" spans="1:23" s="6" customFormat="1">
      <c r="A191" s="6" t="s">
        <v>7194</v>
      </c>
      <c r="B191" s="6" t="s">
        <v>7195</v>
      </c>
      <c r="C191" s="7" t="s">
        <v>11433</v>
      </c>
      <c r="D191" s="12">
        <v>1699</v>
      </c>
      <c r="E191" s="8">
        <v>3193</v>
      </c>
      <c r="F191" s="9">
        <v>0.47</v>
      </c>
      <c r="G191" s="27" t="str">
        <f>IF(Table24[discount_percentage]&gt;=0.5,"Yes","No")</f>
        <v>No</v>
      </c>
      <c r="H191" s="6">
        <v>3.8</v>
      </c>
      <c r="I191" s="10">
        <v>54032</v>
      </c>
      <c r="J191" s="10">
        <f t="shared" si="8"/>
        <v>172524176</v>
      </c>
      <c r="K191" s="37" t="str">
        <f>IF(Table24[rating_count]&lt;1000,"Yes", "No")</f>
        <v>No</v>
      </c>
      <c r="L191" s="11">
        <f t="shared" si="9"/>
        <v>205321.59999999998</v>
      </c>
      <c r="M191" s="11">
        <f>Table24[[#This Row],[rating]]*Table24[[#This Row],[rating_count]]</f>
        <v>205321.59999999998</v>
      </c>
      <c r="N191" s="35">
        <f t="shared" si="10"/>
        <v>3000</v>
      </c>
      <c r="O191" s="35">
        <f t="shared" si="11"/>
        <v>3000</v>
      </c>
      <c r="P191" s="6" t="s">
        <v>7196</v>
      </c>
      <c r="Q191" s="6" t="s">
        <v>7197</v>
      </c>
      <c r="R191" s="6" t="s">
        <v>7198</v>
      </c>
      <c r="S191" s="6" t="s">
        <v>7199</v>
      </c>
      <c r="T191" s="6" t="s">
        <v>7200</v>
      </c>
      <c r="U191" s="6" t="s">
        <v>7201</v>
      </c>
      <c r="V191" s="6" t="s">
        <v>7202</v>
      </c>
      <c r="W191" s="6" t="s">
        <v>7203</v>
      </c>
    </row>
    <row r="192" spans="1:23" s="6" customFormat="1">
      <c r="A192" s="6" t="s">
        <v>7204</v>
      </c>
      <c r="B192" s="6" t="s">
        <v>7205</v>
      </c>
      <c r="C192" s="7" t="s">
        <v>11427</v>
      </c>
      <c r="D192" s="12">
        <v>1043</v>
      </c>
      <c r="E192" s="8">
        <v>1345</v>
      </c>
      <c r="F192" s="9">
        <v>0.22</v>
      </c>
      <c r="G192" s="27" t="str">
        <f>IF(Table24[discount_percentage]&gt;=0.5,"Yes","No")</f>
        <v>No</v>
      </c>
      <c r="H192" s="6">
        <v>3.8</v>
      </c>
      <c r="I192" s="10">
        <v>15592</v>
      </c>
      <c r="J192" s="10">
        <f t="shared" si="8"/>
        <v>20971240</v>
      </c>
      <c r="K192" s="37" t="str">
        <f>IF(Table24[rating_count]&lt;1000,"Yes", "No")</f>
        <v>No</v>
      </c>
      <c r="L192" s="11">
        <f t="shared" si="9"/>
        <v>59249.599999999999</v>
      </c>
      <c r="M192" s="11">
        <f>Table24[[#This Row],[rating]]*Table24[[#This Row],[rating_count]]</f>
        <v>59249.599999999999</v>
      </c>
      <c r="N192" s="35">
        <f t="shared" si="10"/>
        <v>1200</v>
      </c>
      <c r="O192" s="35">
        <f t="shared" si="11"/>
        <v>1000</v>
      </c>
      <c r="P192" s="6" t="s">
        <v>7206</v>
      </c>
      <c r="Q192" s="6" t="s">
        <v>7207</v>
      </c>
      <c r="R192" s="6" t="s">
        <v>7208</v>
      </c>
      <c r="S192" s="6" t="s">
        <v>7209</v>
      </c>
      <c r="T192" s="6" t="s">
        <v>7210</v>
      </c>
      <c r="U192" s="6" t="s">
        <v>7211</v>
      </c>
      <c r="V192" s="6" t="s">
        <v>7212</v>
      </c>
      <c r="W192" s="6" t="s">
        <v>7213</v>
      </c>
    </row>
    <row r="193" spans="1:23" s="6" customFormat="1">
      <c r="A193" s="6" t="s">
        <v>7318</v>
      </c>
      <c r="B193" s="6" t="s">
        <v>7319</v>
      </c>
      <c r="C193" s="7" t="s">
        <v>11436</v>
      </c>
      <c r="D193" s="12">
        <v>1299</v>
      </c>
      <c r="E193" s="8">
        <v>3500</v>
      </c>
      <c r="F193" s="9">
        <v>0.63</v>
      </c>
      <c r="G193" s="27" t="str">
        <f>IF(Table24[discount_percentage]&gt;=0.5,"Yes","No")</f>
        <v>Yes</v>
      </c>
      <c r="H193" s="6">
        <v>3.8</v>
      </c>
      <c r="I193" s="10">
        <v>44050</v>
      </c>
      <c r="J193" s="10">
        <f t="shared" si="8"/>
        <v>154175000</v>
      </c>
      <c r="K193" s="37" t="str">
        <f>IF(Table24[rating_count]&lt;1000,"Yes", "No")</f>
        <v>No</v>
      </c>
      <c r="L193" s="11">
        <f t="shared" si="9"/>
        <v>167390</v>
      </c>
      <c r="M193" s="11">
        <f>Table24[[#This Row],[rating]]*Table24[[#This Row],[rating_count]]</f>
        <v>167390</v>
      </c>
      <c r="N193" s="35">
        <f t="shared" si="10"/>
        <v>3400</v>
      </c>
      <c r="O193" s="35">
        <f t="shared" si="11"/>
        <v>3500</v>
      </c>
      <c r="P193" s="6" t="s">
        <v>7320</v>
      </c>
      <c r="Q193" s="6" t="s">
        <v>7321</v>
      </c>
      <c r="R193" s="6" t="s">
        <v>7322</v>
      </c>
      <c r="S193" s="6" t="s">
        <v>7323</v>
      </c>
      <c r="T193" s="6" t="s">
        <v>7324</v>
      </c>
      <c r="U193" s="6" t="s">
        <v>7325</v>
      </c>
      <c r="V193" s="6" t="s">
        <v>7326</v>
      </c>
      <c r="W193" s="6" t="s">
        <v>7327</v>
      </c>
    </row>
    <row r="194" spans="1:23" s="6" customFormat="1">
      <c r="A194" s="6" t="s">
        <v>7357</v>
      </c>
      <c r="B194" s="6" t="s">
        <v>7358</v>
      </c>
      <c r="C194" s="7" t="s">
        <v>11428</v>
      </c>
      <c r="D194" s="6">
        <v>999</v>
      </c>
      <c r="E194" s="8">
        <v>2000</v>
      </c>
      <c r="F194" s="9">
        <v>0.5</v>
      </c>
      <c r="G194" s="27" t="str">
        <f>IF(Table24[discount_percentage]&gt;=0.5,"Yes","No")</f>
        <v>Yes</v>
      </c>
      <c r="H194" s="6">
        <v>3.8</v>
      </c>
      <c r="I194" s="10">
        <v>1163</v>
      </c>
      <c r="J194" s="10">
        <f t="shared" ref="J194:J257" si="12">E194*I194</f>
        <v>2326000</v>
      </c>
      <c r="K194" s="37" t="str">
        <f>IF(Table24[rating_count]&lt;1000,"Yes", "No")</f>
        <v>No</v>
      </c>
      <c r="L194" s="11">
        <f t="shared" ref="L194:L257" si="13">H194*I194</f>
        <v>4419.3999999999996</v>
      </c>
      <c r="M194" s="11">
        <f>Table24[[#This Row],[rating]]*Table24[[#This Row],[rating_count]]</f>
        <v>4419.3999999999996</v>
      </c>
      <c r="N194" s="35">
        <f t="shared" ref="N194:N257" si="14">FLOOR(E194,200)</f>
        <v>2000</v>
      </c>
      <c r="O194" s="35">
        <f t="shared" ref="O194:O257" si="15">FLOOR(E194,500)</f>
        <v>2000</v>
      </c>
      <c r="P194" s="6" t="s">
        <v>7359</v>
      </c>
      <c r="Q194" s="6" t="s">
        <v>7360</v>
      </c>
      <c r="R194" s="6" t="s">
        <v>7361</v>
      </c>
      <c r="S194" s="6" t="s">
        <v>7362</v>
      </c>
      <c r="T194" s="6" t="s">
        <v>7363</v>
      </c>
      <c r="U194" s="6" t="s">
        <v>7364</v>
      </c>
      <c r="V194" s="6" t="s">
        <v>7365</v>
      </c>
      <c r="W194" s="6" t="s">
        <v>7366</v>
      </c>
    </row>
    <row r="195" spans="1:23" s="6" customFormat="1">
      <c r="A195" s="6" t="s">
        <v>7481</v>
      </c>
      <c r="B195" s="6" t="s">
        <v>7482</v>
      </c>
      <c r="C195" s="7" t="s">
        <v>11428</v>
      </c>
      <c r="D195" s="12">
        <v>2499</v>
      </c>
      <c r="E195" s="8">
        <v>3945</v>
      </c>
      <c r="F195" s="9">
        <v>0.37</v>
      </c>
      <c r="G195" s="27" t="str">
        <f>IF(Table24[discount_percentage]&gt;=0.5,"Yes","No")</f>
        <v>No</v>
      </c>
      <c r="H195" s="6">
        <v>3.8</v>
      </c>
      <c r="I195" s="10">
        <v>2732</v>
      </c>
      <c r="J195" s="10">
        <f t="shared" si="12"/>
        <v>10777740</v>
      </c>
      <c r="K195" s="37" t="str">
        <f>IF(Table24[rating_count]&lt;1000,"Yes", "No")</f>
        <v>No</v>
      </c>
      <c r="L195" s="11">
        <f t="shared" si="13"/>
        <v>10381.6</v>
      </c>
      <c r="M195" s="11">
        <f>Table24[[#This Row],[rating]]*Table24[[#This Row],[rating_count]]</f>
        <v>10381.6</v>
      </c>
      <c r="N195" s="35">
        <f t="shared" si="14"/>
        <v>3800</v>
      </c>
      <c r="O195" s="35">
        <f t="shared" si="15"/>
        <v>3500</v>
      </c>
      <c r="P195" s="6" t="s">
        <v>7483</v>
      </c>
      <c r="Q195" s="6" t="s">
        <v>7484</v>
      </c>
      <c r="R195" s="6" t="s">
        <v>7485</v>
      </c>
      <c r="S195" s="6" t="s">
        <v>7486</v>
      </c>
      <c r="T195" s="6" t="s">
        <v>7487</v>
      </c>
      <c r="U195" s="6" t="s">
        <v>7488</v>
      </c>
      <c r="V195" s="6" t="s">
        <v>7489</v>
      </c>
      <c r="W195" s="6" t="s">
        <v>7490</v>
      </c>
    </row>
    <row r="196" spans="1:23" s="6" customFormat="1">
      <c r="A196" s="6" t="s">
        <v>7509</v>
      </c>
      <c r="B196" s="6" t="s">
        <v>7510</v>
      </c>
      <c r="C196" s="7" t="s">
        <v>11433</v>
      </c>
      <c r="D196" s="12">
        <v>1799</v>
      </c>
      <c r="E196" s="8">
        <v>3595</v>
      </c>
      <c r="F196" s="9">
        <v>0.5</v>
      </c>
      <c r="G196" s="27" t="str">
        <f>IF(Table24[discount_percentage]&gt;=0.5,"Yes","No")</f>
        <v>Yes</v>
      </c>
      <c r="H196" s="6">
        <v>3.8</v>
      </c>
      <c r="I196" s="10">
        <v>9791</v>
      </c>
      <c r="J196" s="10">
        <f t="shared" si="12"/>
        <v>35198645</v>
      </c>
      <c r="K196" s="37" t="str">
        <f>IF(Table24[rating_count]&lt;1000,"Yes", "No")</f>
        <v>No</v>
      </c>
      <c r="L196" s="11">
        <f t="shared" si="13"/>
        <v>37205.799999999996</v>
      </c>
      <c r="M196" s="11">
        <f>Table24[[#This Row],[rating]]*Table24[[#This Row],[rating_count]]</f>
        <v>37205.799999999996</v>
      </c>
      <c r="N196" s="35">
        <f t="shared" si="14"/>
        <v>3400</v>
      </c>
      <c r="O196" s="35">
        <f t="shared" si="15"/>
        <v>3500</v>
      </c>
      <c r="P196" s="6" t="s">
        <v>7511</v>
      </c>
      <c r="Q196" s="6" t="s">
        <v>7512</v>
      </c>
      <c r="R196" s="6" t="s">
        <v>7513</v>
      </c>
      <c r="S196" s="6" t="s">
        <v>7514</v>
      </c>
      <c r="T196" s="6" t="s">
        <v>7515</v>
      </c>
      <c r="U196" s="6" t="s">
        <v>7516</v>
      </c>
      <c r="V196" s="6" t="s">
        <v>7517</v>
      </c>
      <c r="W196" s="6" t="s">
        <v>7518</v>
      </c>
    </row>
    <row r="197" spans="1:23" s="6" customFormat="1">
      <c r="A197" s="6" t="s">
        <v>7558</v>
      </c>
      <c r="B197" s="6" t="s">
        <v>7559</v>
      </c>
      <c r="C197" s="7" t="s">
        <v>11428</v>
      </c>
      <c r="D197" s="12">
        <v>1099</v>
      </c>
      <c r="E197" s="8">
        <v>2400</v>
      </c>
      <c r="F197" s="9">
        <v>0.54</v>
      </c>
      <c r="G197" s="27" t="str">
        <f>IF(Table24[discount_percentage]&gt;=0.5,"Yes","No")</f>
        <v>Yes</v>
      </c>
      <c r="H197" s="6">
        <v>3.8</v>
      </c>
      <c r="I197" s="10">
        <v>4</v>
      </c>
      <c r="J197" s="10">
        <f t="shared" si="12"/>
        <v>9600</v>
      </c>
      <c r="K197" s="37" t="str">
        <f>IF(Table24[rating_count]&lt;1000,"Yes", "No")</f>
        <v>Yes</v>
      </c>
      <c r="L197" s="11">
        <f t="shared" si="13"/>
        <v>15.2</v>
      </c>
      <c r="M197" s="11">
        <f>Table24[[#This Row],[rating]]*Table24[[#This Row],[rating_count]]</f>
        <v>15.2</v>
      </c>
      <c r="N197" s="35">
        <f t="shared" si="14"/>
        <v>2400</v>
      </c>
      <c r="O197" s="35">
        <f t="shared" si="15"/>
        <v>2000</v>
      </c>
      <c r="P197" s="6" t="s">
        <v>7560</v>
      </c>
      <c r="Q197" s="6" t="s">
        <v>7561</v>
      </c>
      <c r="R197" s="6" t="s">
        <v>7562</v>
      </c>
      <c r="S197" s="6" t="s">
        <v>7563</v>
      </c>
      <c r="T197" s="6" t="s">
        <v>7564</v>
      </c>
      <c r="U197" s="6" t="s">
        <v>7565</v>
      </c>
      <c r="V197" s="6" t="s">
        <v>7566</v>
      </c>
      <c r="W197" s="6" t="s">
        <v>7567</v>
      </c>
    </row>
    <row r="198" spans="1:23" s="6" customFormat="1">
      <c r="A198" s="6" t="s">
        <v>7716</v>
      </c>
      <c r="B198" s="6" t="s">
        <v>7717</v>
      </c>
      <c r="C198" s="7" t="s">
        <v>11436</v>
      </c>
      <c r="D198" s="12">
        <v>3249</v>
      </c>
      <c r="E198" s="8">
        <v>6295</v>
      </c>
      <c r="F198" s="9">
        <v>0.48</v>
      </c>
      <c r="G198" s="27" t="str">
        <f>IF(Table24[discount_percentage]&gt;=0.5,"Yes","No")</f>
        <v>No</v>
      </c>
      <c r="H198" s="6">
        <v>3.8</v>
      </c>
      <c r="I198" s="10">
        <v>14062</v>
      </c>
      <c r="J198" s="10">
        <f t="shared" si="12"/>
        <v>88520290</v>
      </c>
      <c r="K198" s="37" t="str">
        <f>IF(Table24[rating_count]&lt;1000,"Yes", "No")</f>
        <v>No</v>
      </c>
      <c r="L198" s="11">
        <f t="shared" si="13"/>
        <v>53435.6</v>
      </c>
      <c r="M198" s="11">
        <f>Table24[[#This Row],[rating]]*Table24[[#This Row],[rating_count]]</f>
        <v>53435.6</v>
      </c>
      <c r="N198" s="35">
        <f t="shared" si="14"/>
        <v>6200</v>
      </c>
      <c r="O198" s="35">
        <f t="shared" si="15"/>
        <v>6000</v>
      </c>
      <c r="P198" s="6" t="s">
        <v>7718</v>
      </c>
      <c r="Q198" s="6" t="s">
        <v>12376</v>
      </c>
      <c r="R198" s="6" t="s">
        <v>7719</v>
      </c>
      <c r="S198" s="6" t="s">
        <v>7720</v>
      </c>
      <c r="T198" s="6" t="s">
        <v>7721</v>
      </c>
      <c r="U198" s="6" t="s">
        <v>7722</v>
      </c>
      <c r="V198" s="6" t="s">
        <v>7723</v>
      </c>
      <c r="W198" s="6" t="s">
        <v>7724</v>
      </c>
    </row>
    <row r="199" spans="1:23" s="6" customFormat="1">
      <c r="A199" s="6" t="s">
        <v>7833</v>
      </c>
      <c r="B199" s="6" t="s">
        <v>7834</v>
      </c>
      <c r="C199" s="7" t="s">
        <v>11438</v>
      </c>
      <c r="D199" s="12">
        <v>2499</v>
      </c>
      <c r="E199" s="8">
        <v>5000</v>
      </c>
      <c r="F199" s="9">
        <v>0.5</v>
      </c>
      <c r="G199" s="27" t="str">
        <f>IF(Table24[discount_percentage]&gt;=0.5,"Yes","No")</f>
        <v>Yes</v>
      </c>
      <c r="H199" s="6">
        <v>3.8</v>
      </c>
      <c r="I199" s="10">
        <v>1889</v>
      </c>
      <c r="J199" s="10">
        <f t="shared" si="12"/>
        <v>9445000</v>
      </c>
      <c r="K199" s="37" t="str">
        <f>IF(Table24[rating_count]&lt;1000,"Yes", "No")</f>
        <v>No</v>
      </c>
      <c r="L199" s="11">
        <f t="shared" si="13"/>
        <v>7178.2</v>
      </c>
      <c r="M199" s="11">
        <f>Table24[[#This Row],[rating]]*Table24[[#This Row],[rating_count]]</f>
        <v>7178.2</v>
      </c>
      <c r="N199" s="35">
        <f t="shared" si="14"/>
        <v>5000</v>
      </c>
      <c r="O199" s="35">
        <f t="shared" si="15"/>
        <v>5000</v>
      </c>
      <c r="P199" s="6" t="s">
        <v>7835</v>
      </c>
      <c r="Q199" s="6" t="s">
        <v>7836</v>
      </c>
      <c r="R199" s="6" t="s">
        <v>7837</v>
      </c>
      <c r="S199" s="6" t="s">
        <v>7838</v>
      </c>
      <c r="T199" s="6" t="s">
        <v>7839</v>
      </c>
      <c r="U199" s="6" t="s">
        <v>7840</v>
      </c>
      <c r="V199" s="6" t="s">
        <v>7841</v>
      </c>
      <c r="W199" s="6" t="s">
        <v>7842</v>
      </c>
    </row>
    <row r="200" spans="1:23" s="6" customFormat="1">
      <c r="A200" s="6" t="s">
        <v>7929</v>
      </c>
      <c r="B200" s="6" t="s">
        <v>7930</v>
      </c>
      <c r="C200" s="7" t="s">
        <v>11427</v>
      </c>
      <c r="D200" s="12">
        <v>1345</v>
      </c>
      <c r="E200" s="8">
        <v>1750</v>
      </c>
      <c r="F200" s="9">
        <v>0.23</v>
      </c>
      <c r="G200" s="27" t="str">
        <f>IF(Table24[discount_percentage]&gt;=0.5,"Yes","No")</f>
        <v>No</v>
      </c>
      <c r="H200" s="6">
        <v>3.8</v>
      </c>
      <c r="I200" s="10">
        <v>2466</v>
      </c>
      <c r="J200" s="10">
        <f t="shared" si="12"/>
        <v>4315500</v>
      </c>
      <c r="K200" s="37" t="str">
        <f>IF(Table24[rating_count]&lt;1000,"Yes", "No")</f>
        <v>No</v>
      </c>
      <c r="L200" s="11">
        <f t="shared" si="13"/>
        <v>9370.7999999999993</v>
      </c>
      <c r="M200" s="11">
        <f>Table24[[#This Row],[rating]]*Table24[[#This Row],[rating_count]]</f>
        <v>9370.7999999999993</v>
      </c>
      <c r="N200" s="35">
        <f t="shared" si="14"/>
        <v>1600</v>
      </c>
      <c r="O200" s="35">
        <f t="shared" si="15"/>
        <v>1500</v>
      </c>
      <c r="P200" s="6" t="s">
        <v>7931</v>
      </c>
      <c r="Q200" s="6" t="s">
        <v>7932</v>
      </c>
      <c r="R200" s="6" t="s">
        <v>7933</v>
      </c>
      <c r="S200" s="6" t="s">
        <v>7934</v>
      </c>
      <c r="T200" s="6" t="s">
        <v>7935</v>
      </c>
      <c r="U200" s="6" t="s">
        <v>7936</v>
      </c>
      <c r="V200" s="6" t="s">
        <v>7937</v>
      </c>
      <c r="W200" s="6" t="s">
        <v>7938</v>
      </c>
    </row>
    <row r="201" spans="1:23" s="6" customFormat="1">
      <c r="A201" s="6" t="s">
        <v>7949</v>
      </c>
      <c r="B201" s="6" t="s">
        <v>7950</v>
      </c>
      <c r="C201" s="7" t="s">
        <v>11428</v>
      </c>
      <c r="D201" s="12">
        <v>1498</v>
      </c>
      <c r="E201" s="8">
        <v>2300</v>
      </c>
      <c r="F201" s="9">
        <v>0.35</v>
      </c>
      <c r="G201" s="27" t="str">
        <f>IF(Table24[discount_percentage]&gt;=0.5,"Yes","No")</f>
        <v>No</v>
      </c>
      <c r="H201" s="6">
        <v>3.8</v>
      </c>
      <c r="I201" s="10">
        <v>95</v>
      </c>
      <c r="J201" s="10">
        <f t="shared" si="12"/>
        <v>218500</v>
      </c>
      <c r="K201" s="37" t="str">
        <f>IF(Table24[rating_count]&lt;1000,"Yes", "No")</f>
        <v>Yes</v>
      </c>
      <c r="L201" s="11">
        <f t="shared" si="13"/>
        <v>361</v>
      </c>
      <c r="M201" s="11">
        <f>Table24[[#This Row],[rating]]*Table24[[#This Row],[rating_count]]</f>
        <v>361</v>
      </c>
      <c r="N201" s="35">
        <f t="shared" si="14"/>
        <v>2200</v>
      </c>
      <c r="O201" s="35">
        <f t="shared" si="15"/>
        <v>2000</v>
      </c>
      <c r="P201" s="6" t="s">
        <v>7951</v>
      </c>
      <c r="Q201" s="6" t="s">
        <v>7952</v>
      </c>
      <c r="R201" s="6" t="s">
        <v>7953</v>
      </c>
      <c r="S201" s="6" t="s">
        <v>7954</v>
      </c>
      <c r="T201" s="6" t="s">
        <v>7955</v>
      </c>
      <c r="U201" s="6" t="s">
        <v>7956</v>
      </c>
      <c r="V201" s="6" t="s">
        <v>7957</v>
      </c>
      <c r="W201" s="6" t="s">
        <v>7958</v>
      </c>
    </row>
    <row r="202" spans="1:23" s="6" customFormat="1">
      <c r="A202" s="6" t="s">
        <v>7959</v>
      </c>
      <c r="B202" s="6" t="s">
        <v>7960</v>
      </c>
      <c r="C202" s="7" t="s">
        <v>11457</v>
      </c>
      <c r="D202" s="12">
        <v>2199</v>
      </c>
      <c r="E202" s="8">
        <v>2990</v>
      </c>
      <c r="F202" s="9">
        <v>0.26</v>
      </c>
      <c r="G202" s="27" t="str">
        <f>IF(Table24[discount_percentage]&gt;=0.5,"Yes","No")</f>
        <v>No</v>
      </c>
      <c r="H202" s="6">
        <v>3.8</v>
      </c>
      <c r="I202" s="10">
        <v>1558</v>
      </c>
      <c r="J202" s="10">
        <f t="shared" si="12"/>
        <v>4658420</v>
      </c>
      <c r="K202" s="37" t="str">
        <f>IF(Table24[rating_count]&lt;1000,"Yes", "No")</f>
        <v>No</v>
      </c>
      <c r="L202" s="11">
        <f t="shared" si="13"/>
        <v>5920.4</v>
      </c>
      <c r="M202" s="11">
        <f>Table24[[#This Row],[rating]]*Table24[[#This Row],[rating_count]]</f>
        <v>5920.4</v>
      </c>
      <c r="N202" s="35">
        <f t="shared" si="14"/>
        <v>2800</v>
      </c>
      <c r="O202" s="35">
        <f t="shared" si="15"/>
        <v>2500</v>
      </c>
      <c r="P202" s="6" t="s">
        <v>7961</v>
      </c>
      <c r="Q202" s="6" t="s">
        <v>12385</v>
      </c>
      <c r="R202" s="6" t="s">
        <v>7962</v>
      </c>
      <c r="S202" s="6" t="s">
        <v>7963</v>
      </c>
      <c r="T202" s="6" t="s">
        <v>7964</v>
      </c>
      <c r="U202" s="6" t="s">
        <v>7965</v>
      </c>
      <c r="V202" s="6" t="s">
        <v>7966</v>
      </c>
      <c r="W202" s="6" t="s">
        <v>7967</v>
      </c>
    </row>
    <row r="203" spans="1:23" s="6" customFormat="1">
      <c r="A203" s="6" t="s">
        <v>7986</v>
      </c>
      <c r="B203" s="6" t="s">
        <v>7987</v>
      </c>
      <c r="C203" s="7" t="s">
        <v>11436</v>
      </c>
      <c r="D203" s="12">
        <v>1149</v>
      </c>
      <c r="E203" s="8">
        <v>2499</v>
      </c>
      <c r="F203" s="9">
        <v>0.54</v>
      </c>
      <c r="G203" s="27" t="str">
        <f>IF(Table24[discount_percentage]&gt;=0.5,"Yes","No")</f>
        <v>Yes</v>
      </c>
      <c r="H203" s="6">
        <v>3.8</v>
      </c>
      <c r="I203" s="10">
        <v>4383</v>
      </c>
      <c r="J203" s="10">
        <f t="shared" si="12"/>
        <v>10953117</v>
      </c>
      <c r="K203" s="37" t="str">
        <f>IF(Table24[rating_count]&lt;1000,"Yes", "No")</f>
        <v>No</v>
      </c>
      <c r="L203" s="11">
        <f t="shared" si="13"/>
        <v>16655.399999999998</v>
      </c>
      <c r="M203" s="11">
        <f>Table24[[#This Row],[rating]]*Table24[[#This Row],[rating_count]]</f>
        <v>16655.399999999998</v>
      </c>
      <c r="N203" s="35">
        <f t="shared" si="14"/>
        <v>2400</v>
      </c>
      <c r="O203" s="35">
        <f t="shared" si="15"/>
        <v>2000</v>
      </c>
      <c r="P203" s="6" t="s">
        <v>7988</v>
      </c>
      <c r="Q203" s="6" t="s">
        <v>7989</v>
      </c>
      <c r="R203" s="6" t="s">
        <v>7990</v>
      </c>
      <c r="S203" s="6" t="s">
        <v>7991</v>
      </c>
      <c r="T203" s="6" t="s">
        <v>7992</v>
      </c>
      <c r="U203" s="6" t="s">
        <v>7993</v>
      </c>
      <c r="V203" s="6" t="s">
        <v>7994</v>
      </c>
      <c r="W203" s="6" t="s">
        <v>7995</v>
      </c>
    </row>
    <row r="204" spans="1:23" s="6" customFormat="1">
      <c r="A204" s="6" t="s">
        <v>8072</v>
      </c>
      <c r="B204" s="6" t="s">
        <v>8073</v>
      </c>
      <c r="C204" s="7" t="s">
        <v>11439</v>
      </c>
      <c r="D204" s="12">
        <v>1299</v>
      </c>
      <c r="E204" s="8">
        <v>1999</v>
      </c>
      <c r="F204" s="9">
        <v>0.35</v>
      </c>
      <c r="G204" s="27" t="str">
        <f>IF(Table24[discount_percentage]&gt;=0.5,"Yes","No")</f>
        <v>No</v>
      </c>
      <c r="H204" s="6">
        <v>3.8</v>
      </c>
      <c r="I204" s="10">
        <v>311</v>
      </c>
      <c r="J204" s="10">
        <f t="shared" si="12"/>
        <v>621689</v>
      </c>
      <c r="K204" s="37" t="str">
        <f>IF(Table24[rating_count]&lt;1000,"Yes", "No")</f>
        <v>Yes</v>
      </c>
      <c r="L204" s="11">
        <f t="shared" si="13"/>
        <v>1181.8</v>
      </c>
      <c r="M204" s="11">
        <f>Table24[[#This Row],[rating]]*Table24[[#This Row],[rating_count]]</f>
        <v>1181.8</v>
      </c>
      <c r="N204" s="35">
        <f t="shared" si="14"/>
        <v>1800</v>
      </c>
      <c r="O204" s="35">
        <f t="shared" si="15"/>
        <v>1500</v>
      </c>
      <c r="P204" s="6" t="s">
        <v>8074</v>
      </c>
      <c r="Q204" s="6" t="s">
        <v>8075</v>
      </c>
      <c r="R204" s="6" t="s">
        <v>8076</v>
      </c>
      <c r="S204" s="6" t="s">
        <v>8077</v>
      </c>
      <c r="T204" s="6" t="s">
        <v>8078</v>
      </c>
      <c r="U204" s="6" t="s">
        <v>8079</v>
      </c>
      <c r="V204" s="6" t="s">
        <v>8080</v>
      </c>
      <c r="W204" s="6" t="s">
        <v>8081</v>
      </c>
    </row>
    <row r="205" spans="1:23" s="6" customFormat="1">
      <c r="A205" s="6" t="s">
        <v>8378</v>
      </c>
      <c r="B205" s="6" t="s">
        <v>8379</v>
      </c>
      <c r="C205" s="7" t="s">
        <v>11464</v>
      </c>
      <c r="D205" s="12">
        <v>2339</v>
      </c>
      <c r="E205" s="8">
        <v>4000</v>
      </c>
      <c r="F205" s="9">
        <v>0.42</v>
      </c>
      <c r="G205" s="27" t="str">
        <f>IF(Table24[discount_percentage]&gt;=0.5,"Yes","No")</f>
        <v>No</v>
      </c>
      <c r="H205" s="6">
        <v>3.8</v>
      </c>
      <c r="I205" s="10">
        <v>1118</v>
      </c>
      <c r="J205" s="10">
        <f t="shared" si="12"/>
        <v>4472000</v>
      </c>
      <c r="K205" s="37" t="str">
        <f>IF(Table24[rating_count]&lt;1000,"Yes", "No")</f>
        <v>No</v>
      </c>
      <c r="L205" s="11">
        <f t="shared" si="13"/>
        <v>4248.3999999999996</v>
      </c>
      <c r="M205" s="11">
        <f>Table24[[#This Row],[rating]]*Table24[[#This Row],[rating_count]]</f>
        <v>4248.3999999999996</v>
      </c>
      <c r="N205" s="35">
        <f t="shared" si="14"/>
        <v>4000</v>
      </c>
      <c r="O205" s="35">
        <f t="shared" si="15"/>
        <v>4000</v>
      </c>
      <c r="P205" s="6" t="s">
        <v>8380</v>
      </c>
      <c r="Q205" s="6" t="s">
        <v>8381</v>
      </c>
      <c r="R205" s="6" t="s">
        <v>8382</v>
      </c>
      <c r="S205" s="6" t="s">
        <v>8383</v>
      </c>
      <c r="T205" s="6" t="s">
        <v>8384</v>
      </c>
      <c r="U205" s="6" t="s">
        <v>8385</v>
      </c>
      <c r="V205" s="6" t="s">
        <v>8386</v>
      </c>
      <c r="W205" s="6" t="s">
        <v>8387</v>
      </c>
    </row>
    <row r="206" spans="1:23" s="6" customFormat="1">
      <c r="A206" s="6" t="s">
        <v>8396</v>
      </c>
      <c r="B206" s="6" t="s">
        <v>8397</v>
      </c>
      <c r="C206" s="7" t="s">
        <v>11465</v>
      </c>
      <c r="D206" s="12">
        <v>5499</v>
      </c>
      <c r="E206" s="8">
        <v>9999</v>
      </c>
      <c r="F206" s="9">
        <v>0.45</v>
      </c>
      <c r="G206" s="27" t="str">
        <f>IF(Table24[discount_percentage]&gt;=0.5,"Yes","No")</f>
        <v>No</v>
      </c>
      <c r="H206" s="6">
        <v>3.8</v>
      </c>
      <c r="I206" s="10">
        <v>4353</v>
      </c>
      <c r="J206" s="10">
        <f t="shared" si="12"/>
        <v>43525647</v>
      </c>
      <c r="K206" s="37" t="str">
        <f>IF(Table24[rating_count]&lt;1000,"Yes", "No")</f>
        <v>No</v>
      </c>
      <c r="L206" s="11">
        <f t="shared" si="13"/>
        <v>16541.399999999998</v>
      </c>
      <c r="M206" s="11">
        <f>Table24[[#This Row],[rating]]*Table24[[#This Row],[rating_count]]</f>
        <v>16541.399999999998</v>
      </c>
      <c r="N206" s="35">
        <f t="shared" si="14"/>
        <v>9800</v>
      </c>
      <c r="O206" s="35">
        <f t="shared" si="15"/>
        <v>9500</v>
      </c>
      <c r="P206" s="6" t="s">
        <v>8398</v>
      </c>
      <c r="Q206" s="6" t="s">
        <v>8399</v>
      </c>
      <c r="R206" s="6" t="s">
        <v>8400</v>
      </c>
      <c r="S206" s="6" t="s">
        <v>8401</v>
      </c>
      <c r="T206" s="6" t="s">
        <v>8402</v>
      </c>
      <c r="U206" s="6" t="s">
        <v>8403</v>
      </c>
      <c r="V206" s="6" t="s">
        <v>8404</v>
      </c>
      <c r="W206" s="6" t="s">
        <v>8405</v>
      </c>
    </row>
    <row r="207" spans="1:23" s="6" customFormat="1">
      <c r="A207" s="6" t="s">
        <v>8508</v>
      </c>
      <c r="B207" s="6" t="s">
        <v>8509</v>
      </c>
      <c r="C207" s="7" t="s">
        <v>11427</v>
      </c>
      <c r="D207" s="6">
        <v>999</v>
      </c>
      <c r="E207" s="8">
        <v>1950</v>
      </c>
      <c r="F207" s="9">
        <v>0.49</v>
      </c>
      <c r="G207" s="27" t="str">
        <f>IF(Table24[discount_percentage]&gt;=0.5,"Yes","No")</f>
        <v>No</v>
      </c>
      <c r="H207" s="6">
        <v>3.8</v>
      </c>
      <c r="I207" s="10">
        <v>305</v>
      </c>
      <c r="J207" s="10">
        <f t="shared" si="12"/>
        <v>594750</v>
      </c>
      <c r="K207" s="37" t="str">
        <f>IF(Table24[rating_count]&lt;1000,"Yes", "No")</f>
        <v>Yes</v>
      </c>
      <c r="L207" s="11">
        <f t="shared" si="13"/>
        <v>1159</v>
      </c>
      <c r="M207" s="11">
        <f>Table24[[#This Row],[rating]]*Table24[[#This Row],[rating_count]]</f>
        <v>1159</v>
      </c>
      <c r="N207" s="35">
        <f t="shared" si="14"/>
        <v>1800</v>
      </c>
      <c r="O207" s="35">
        <f t="shared" si="15"/>
        <v>1500</v>
      </c>
      <c r="P207" s="6" t="s">
        <v>8510</v>
      </c>
      <c r="Q207" s="6" t="s">
        <v>8511</v>
      </c>
      <c r="R207" s="6" t="s">
        <v>8512</v>
      </c>
      <c r="S207" s="6" t="s">
        <v>8513</v>
      </c>
      <c r="T207" s="6" t="s">
        <v>8514</v>
      </c>
      <c r="U207" s="6" t="s">
        <v>8515</v>
      </c>
      <c r="V207" s="6" t="s">
        <v>8516</v>
      </c>
      <c r="W207" s="6" t="s">
        <v>8517</v>
      </c>
    </row>
    <row r="208" spans="1:23" s="6" customFormat="1">
      <c r="A208" s="6" t="s">
        <v>8571</v>
      </c>
      <c r="B208" s="6" t="s">
        <v>8572</v>
      </c>
      <c r="C208" s="7" t="s">
        <v>11445</v>
      </c>
      <c r="D208" s="12">
        <v>1199</v>
      </c>
      <c r="E208" s="8">
        <v>1499</v>
      </c>
      <c r="F208" s="9">
        <v>0.2</v>
      </c>
      <c r="G208" s="27" t="str">
        <f>IF(Table24[discount_percentage]&gt;=0.5,"Yes","No")</f>
        <v>No</v>
      </c>
      <c r="H208" s="6">
        <v>3.8</v>
      </c>
      <c r="I208" s="10">
        <v>2206</v>
      </c>
      <c r="J208" s="10">
        <f t="shared" si="12"/>
        <v>3306794</v>
      </c>
      <c r="K208" s="37" t="str">
        <f>IF(Table24[rating_count]&lt;1000,"Yes", "No")</f>
        <v>No</v>
      </c>
      <c r="L208" s="11">
        <f t="shared" si="13"/>
        <v>8382.7999999999993</v>
      </c>
      <c r="M208" s="11">
        <f>Table24[[#This Row],[rating]]*Table24[[#This Row],[rating_count]]</f>
        <v>8382.7999999999993</v>
      </c>
      <c r="N208" s="35">
        <f t="shared" si="14"/>
        <v>1400</v>
      </c>
      <c r="O208" s="35">
        <f t="shared" si="15"/>
        <v>1000</v>
      </c>
      <c r="P208" s="6" t="s">
        <v>8573</v>
      </c>
      <c r="Q208" s="6" t="s">
        <v>8574</v>
      </c>
      <c r="R208" s="6" t="s">
        <v>8575</v>
      </c>
      <c r="S208" s="6" t="s">
        <v>8576</v>
      </c>
      <c r="T208" s="6" t="s">
        <v>8577</v>
      </c>
      <c r="U208" s="6" t="s">
        <v>8578</v>
      </c>
      <c r="V208" s="6" t="s">
        <v>8579</v>
      </c>
      <c r="W208" s="6" t="s">
        <v>8580</v>
      </c>
    </row>
    <row r="209" spans="1:23" s="6" customFormat="1">
      <c r="A209" s="6" t="s">
        <v>8628</v>
      </c>
      <c r="B209" s="6" t="s">
        <v>8629</v>
      </c>
      <c r="C209" s="7" t="s">
        <v>11428</v>
      </c>
      <c r="D209" s="6">
        <v>649</v>
      </c>
      <c r="E209" s="8">
        <v>999</v>
      </c>
      <c r="F209" s="9">
        <v>0.35</v>
      </c>
      <c r="G209" s="27" t="str">
        <f>IF(Table24[discount_percentage]&gt;=0.5,"Yes","No")</f>
        <v>No</v>
      </c>
      <c r="H209" s="6">
        <v>3.8</v>
      </c>
      <c r="I209" s="10">
        <v>49</v>
      </c>
      <c r="J209" s="10">
        <f t="shared" si="12"/>
        <v>48951</v>
      </c>
      <c r="K209" s="37" t="str">
        <f>IF(Table24[rating_count]&lt;1000,"Yes", "No")</f>
        <v>Yes</v>
      </c>
      <c r="L209" s="11">
        <f t="shared" si="13"/>
        <v>186.2</v>
      </c>
      <c r="M209" s="11">
        <f>Table24[[#This Row],[rating]]*Table24[[#This Row],[rating_count]]</f>
        <v>186.2</v>
      </c>
      <c r="N209" s="35">
        <f t="shared" si="14"/>
        <v>800</v>
      </c>
      <c r="O209" s="35">
        <f t="shared" si="15"/>
        <v>500</v>
      </c>
      <c r="P209" s="6" t="s">
        <v>8630</v>
      </c>
      <c r="Q209" s="6" t="s">
        <v>8631</v>
      </c>
      <c r="R209" s="6" t="s">
        <v>8632</v>
      </c>
      <c r="S209" s="6" t="s">
        <v>8633</v>
      </c>
      <c r="T209" s="6" t="s">
        <v>8634</v>
      </c>
      <c r="U209" s="6" t="s">
        <v>8635</v>
      </c>
      <c r="V209" s="6" t="s">
        <v>8636</v>
      </c>
      <c r="W209" s="6" t="s">
        <v>8637</v>
      </c>
    </row>
    <row r="210" spans="1:23" s="6" customFormat="1">
      <c r="A210" s="6" t="s">
        <v>8743</v>
      </c>
      <c r="B210" s="6" t="s">
        <v>8744</v>
      </c>
      <c r="C210" s="7" t="s">
        <v>11444</v>
      </c>
      <c r="D210" s="12">
        <v>4280</v>
      </c>
      <c r="E210" s="8">
        <v>5995</v>
      </c>
      <c r="F210" s="9">
        <v>0.28999999999999998</v>
      </c>
      <c r="G210" s="27" t="str">
        <f>IF(Table24[discount_percentage]&gt;=0.5,"Yes","No")</f>
        <v>No</v>
      </c>
      <c r="H210" s="6">
        <v>3.8</v>
      </c>
      <c r="I210" s="10">
        <v>2112</v>
      </c>
      <c r="J210" s="10">
        <f t="shared" si="12"/>
        <v>12661440</v>
      </c>
      <c r="K210" s="37" t="str">
        <f>IF(Table24[rating_count]&lt;1000,"Yes", "No")</f>
        <v>No</v>
      </c>
      <c r="L210" s="11">
        <f t="shared" si="13"/>
        <v>8025.5999999999995</v>
      </c>
      <c r="M210" s="11">
        <f>Table24[[#This Row],[rating]]*Table24[[#This Row],[rating_count]]</f>
        <v>8025.5999999999995</v>
      </c>
      <c r="N210" s="35">
        <f t="shared" si="14"/>
        <v>5800</v>
      </c>
      <c r="O210" s="35">
        <f t="shared" si="15"/>
        <v>5500</v>
      </c>
      <c r="P210" s="6" t="s">
        <v>8745</v>
      </c>
      <c r="Q210" s="6" t="s">
        <v>8746</v>
      </c>
      <c r="R210" s="6" t="s">
        <v>8747</v>
      </c>
      <c r="S210" s="6" t="s">
        <v>8748</v>
      </c>
      <c r="T210" s="6" t="s">
        <v>8749</v>
      </c>
      <c r="U210" s="6" t="s">
        <v>8750</v>
      </c>
      <c r="V210" s="6" t="s">
        <v>8751</v>
      </c>
      <c r="W210" s="6" t="s">
        <v>8752</v>
      </c>
    </row>
    <row r="211" spans="1:23" s="6" customFormat="1">
      <c r="A211" s="6" t="s">
        <v>8911</v>
      </c>
      <c r="B211" s="6" t="s">
        <v>8912</v>
      </c>
      <c r="C211" s="7" t="s">
        <v>11435</v>
      </c>
      <c r="D211" s="12">
        <v>1049</v>
      </c>
      <c r="E211" s="8">
        <v>1950</v>
      </c>
      <c r="F211" s="9">
        <v>0.46</v>
      </c>
      <c r="G211" s="27" t="str">
        <f>IF(Table24[discount_percentage]&gt;=0.5,"Yes","No")</f>
        <v>No</v>
      </c>
      <c r="H211" s="6">
        <v>3.8</v>
      </c>
      <c r="I211" s="10">
        <v>250</v>
      </c>
      <c r="J211" s="10">
        <f t="shared" si="12"/>
        <v>487500</v>
      </c>
      <c r="K211" s="37" t="str">
        <f>IF(Table24[rating_count]&lt;1000,"Yes", "No")</f>
        <v>Yes</v>
      </c>
      <c r="L211" s="11">
        <f t="shared" si="13"/>
        <v>950</v>
      </c>
      <c r="M211" s="11">
        <f>Table24[[#This Row],[rating]]*Table24[[#This Row],[rating_count]]</f>
        <v>950</v>
      </c>
      <c r="N211" s="35">
        <f t="shared" si="14"/>
        <v>1800</v>
      </c>
      <c r="O211" s="35">
        <f t="shared" si="15"/>
        <v>1500</v>
      </c>
      <c r="P211" s="6" t="s">
        <v>8913</v>
      </c>
      <c r="Q211" s="6" t="s">
        <v>8914</v>
      </c>
      <c r="R211" s="6" t="s">
        <v>8915</v>
      </c>
      <c r="S211" s="6" t="s">
        <v>8916</v>
      </c>
      <c r="T211" s="6" t="s">
        <v>8917</v>
      </c>
      <c r="U211" s="6" t="s">
        <v>8918</v>
      </c>
      <c r="V211" s="6" t="s">
        <v>8919</v>
      </c>
      <c r="W211" s="6" t="s">
        <v>8920</v>
      </c>
    </row>
    <row r="212" spans="1:23" s="6" customFormat="1">
      <c r="A212" s="6" t="s">
        <v>9039</v>
      </c>
      <c r="B212" s="6" t="s">
        <v>9040</v>
      </c>
      <c r="C212" s="7" t="s">
        <v>11437</v>
      </c>
      <c r="D212" s="12">
        <v>1899</v>
      </c>
      <c r="E212" s="8">
        <v>3790</v>
      </c>
      <c r="F212" s="9">
        <v>0.5</v>
      </c>
      <c r="G212" s="27" t="str">
        <f>IF(Table24[discount_percentage]&gt;=0.5,"Yes","No")</f>
        <v>Yes</v>
      </c>
      <c r="H212" s="6">
        <v>3.8</v>
      </c>
      <c r="I212" s="10">
        <v>3842</v>
      </c>
      <c r="J212" s="10">
        <f t="shared" si="12"/>
        <v>14561180</v>
      </c>
      <c r="K212" s="37" t="str">
        <f>IF(Table24[rating_count]&lt;1000,"Yes", "No")</f>
        <v>No</v>
      </c>
      <c r="L212" s="11">
        <f t="shared" si="13"/>
        <v>14599.599999999999</v>
      </c>
      <c r="M212" s="11">
        <f>Table24[[#This Row],[rating]]*Table24[[#This Row],[rating_count]]</f>
        <v>14599.599999999999</v>
      </c>
      <c r="N212" s="35">
        <f t="shared" si="14"/>
        <v>3600</v>
      </c>
      <c r="O212" s="35">
        <f t="shared" si="15"/>
        <v>3500</v>
      </c>
      <c r="P212" s="6" t="s">
        <v>9041</v>
      </c>
      <c r="Q212" s="6" t="s">
        <v>9042</v>
      </c>
      <c r="R212" s="6" t="s">
        <v>9043</v>
      </c>
      <c r="S212" s="6" t="s">
        <v>9044</v>
      </c>
      <c r="T212" s="6" t="s">
        <v>9045</v>
      </c>
      <c r="U212" s="6" t="s">
        <v>9046</v>
      </c>
      <c r="V212" s="6" t="s">
        <v>9047</v>
      </c>
      <c r="W212" s="6" t="s">
        <v>9048</v>
      </c>
    </row>
    <row r="213" spans="1:23" s="6" customFormat="1">
      <c r="A213" s="6" t="s">
        <v>9154</v>
      </c>
      <c r="B213" s="6" t="s">
        <v>9155</v>
      </c>
      <c r="C213" s="7" t="s">
        <v>11436</v>
      </c>
      <c r="D213" s="12">
        <v>2899</v>
      </c>
      <c r="E213" s="8">
        <v>5500</v>
      </c>
      <c r="F213" s="9">
        <v>0.47</v>
      </c>
      <c r="G213" s="27" t="str">
        <f>IF(Table24[discount_percentage]&gt;=0.5,"Yes","No")</f>
        <v>No</v>
      </c>
      <c r="H213" s="6">
        <v>3.8</v>
      </c>
      <c r="I213" s="10">
        <v>8958</v>
      </c>
      <c r="J213" s="10">
        <f t="shared" si="12"/>
        <v>49269000</v>
      </c>
      <c r="K213" s="37" t="str">
        <f>IF(Table24[rating_count]&lt;1000,"Yes", "No")</f>
        <v>No</v>
      </c>
      <c r="L213" s="11">
        <f t="shared" si="13"/>
        <v>34040.400000000001</v>
      </c>
      <c r="M213" s="11">
        <f>Table24[[#This Row],[rating]]*Table24[[#This Row],[rating_count]]</f>
        <v>34040.400000000001</v>
      </c>
      <c r="N213" s="35">
        <f t="shared" si="14"/>
        <v>5400</v>
      </c>
      <c r="O213" s="35">
        <f t="shared" si="15"/>
        <v>5500</v>
      </c>
      <c r="P213" s="6" t="s">
        <v>9156</v>
      </c>
      <c r="Q213" s="6" t="s">
        <v>9157</v>
      </c>
      <c r="R213" s="6" t="s">
        <v>9158</v>
      </c>
      <c r="S213" s="6" t="s">
        <v>9159</v>
      </c>
      <c r="T213" s="6" t="s">
        <v>9160</v>
      </c>
      <c r="U213" s="6" t="s">
        <v>9161</v>
      </c>
      <c r="V213" s="6" t="s">
        <v>9162</v>
      </c>
      <c r="W213" s="6" t="s">
        <v>9163</v>
      </c>
    </row>
    <row r="214" spans="1:23" s="6" customFormat="1">
      <c r="A214" s="6" t="s">
        <v>9173</v>
      </c>
      <c r="B214" s="6" t="s">
        <v>9174</v>
      </c>
      <c r="C214" s="7" t="s">
        <v>11444</v>
      </c>
      <c r="D214" s="12">
        <v>3299</v>
      </c>
      <c r="E214" s="8">
        <v>4995</v>
      </c>
      <c r="F214" s="9">
        <v>0.34</v>
      </c>
      <c r="G214" s="27" t="str">
        <f>IF(Table24[discount_percentage]&gt;=0.5,"Yes","No")</f>
        <v>No</v>
      </c>
      <c r="H214" s="6">
        <v>3.8</v>
      </c>
      <c r="I214" s="10">
        <v>1393</v>
      </c>
      <c r="J214" s="10">
        <f t="shared" si="12"/>
        <v>6958035</v>
      </c>
      <c r="K214" s="37" t="str">
        <f>IF(Table24[rating_count]&lt;1000,"Yes", "No")</f>
        <v>No</v>
      </c>
      <c r="L214" s="11">
        <f t="shared" si="13"/>
        <v>5293.4</v>
      </c>
      <c r="M214" s="11">
        <f>Table24[[#This Row],[rating]]*Table24[[#This Row],[rating_count]]</f>
        <v>5293.4</v>
      </c>
      <c r="N214" s="35">
        <f t="shared" si="14"/>
        <v>4800</v>
      </c>
      <c r="O214" s="35">
        <f t="shared" si="15"/>
        <v>4500</v>
      </c>
      <c r="P214" s="6" t="s">
        <v>9175</v>
      </c>
      <c r="Q214" s="6" t="s">
        <v>9176</v>
      </c>
      <c r="R214" s="6" t="s">
        <v>9177</v>
      </c>
      <c r="S214" s="6" t="s">
        <v>9178</v>
      </c>
      <c r="T214" s="6" t="s">
        <v>9179</v>
      </c>
      <c r="U214" s="6" t="s">
        <v>9180</v>
      </c>
      <c r="V214" s="6" t="s">
        <v>9181</v>
      </c>
      <c r="W214" s="6" t="s">
        <v>9182</v>
      </c>
    </row>
    <row r="215" spans="1:23" s="6" customFormat="1">
      <c r="A215" s="6" t="s">
        <v>9355</v>
      </c>
      <c r="B215" s="6" t="s">
        <v>9356</v>
      </c>
      <c r="C215" s="7" t="s">
        <v>11436</v>
      </c>
      <c r="D215" s="12">
        <v>1699</v>
      </c>
      <c r="E215" s="8">
        <v>3398</v>
      </c>
      <c r="F215" s="9">
        <v>0.5</v>
      </c>
      <c r="G215" s="27" t="str">
        <f>IF(Table24[discount_percentage]&gt;=0.5,"Yes","No")</f>
        <v>Yes</v>
      </c>
      <c r="H215" s="6">
        <v>3.8</v>
      </c>
      <c r="I215" s="10">
        <v>7988</v>
      </c>
      <c r="J215" s="10">
        <f t="shared" si="12"/>
        <v>27143224</v>
      </c>
      <c r="K215" s="37" t="str">
        <f>IF(Table24[rating_count]&lt;1000,"Yes", "No")</f>
        <v>No</v>
      </c>
      <c r="L215" s="11">
        <f t="shared" si="13"/>
        <v>30354.399999999998</v>
      </c>
      <c r="M215" s="11">
        <f>Table24[[#This Row],[rating]]*Table24[[#This Row],[rating_count]]</f>
        <v>30354.399999999998</v>
      </c>
      <c r="N215" s="35">
        <f t="shared" si="14"/>
        <v>3200</v>
      </c>
      <c r="O215" s="35">
        <f t="shared" si="15"/>
        <v>3000</v>
      </c>
      <c r="P215" s="6" t="s">
        <v>9357</v>
      </c>
      <c r="Q215" s="6" t="s">
        <v>9358</v>
      </c>
      <c r="R215" s="6" t="s">
        <v>9359</v>
      </c>
      <c r="S215" s="6" t="s">
        <v>12438</v>
      </c>
      <c r="T215" s="6" t="s">
        <v>9360</v>
      </c>
      <c r="U215" s="6" t="s">
        <v>9361</v>
      </c>
      <c r="V215" s="6" t="s">
        <v>9362</v>
      </c>
      <c r="W215" s="6" t="s">
        <v>9363</v>
      </c>
    </row>
    <row r="216" spans="1:23" s="6" customFormat="1">
      <c r="A216" s="6" t="s">
        <v>9394</v>
      </c>
      <c r="B216" s="6" t="s">
        <v>9395</v>
      </c>
      <c r="C216" s="7" t="s">
        <v>11462</v>
      </c>
      <c r="D216" s="6">
        <v>600</v>
      </c>
      <c r="E216" s="8">
        <v>640</v>
      </c>
      <c r="F216" s="9">
        <v>0.06</v>
      </c>
      <c r="G216" s="27" t="str">
        <f>IF(Table24[discount_percentage]&gt;=0.5,"Yes","No")</f>
        <v>No</v>
      </c>
      <c r="H216" s="6">
        <v>3.8</v>
      </c>
      <c r="I216" s="10">
        <v>2593</v>
      </c>
      <c r="J216" s="10">
        <f t="shared" si="12"/>
        <v>1659520</v>
      </c>
      <c r="K216" s="37" t="str">
        <f>IF(Table24[rating_count]&lt;1000,"Yes", "No")</f>
        <v>No</v>
      </c>
      <c r="L216" s="11">
        <f t="shared" si="13"/>
        <v>9853.4</v>
      </c>
      <c r="M216" s="11">
        <f>Table24[[#This Row],[rating]]*Table24[[#This Row],[rating_count]]</f>
        <v>9853.4</v>
      </c>
      <c r="N216" s="35">
        <f t="shared" si="14"/>
        <v>600</v>
      </c>
      <c r="O216" s="35">
        <f t="shared" si="15"/>
        <v>500</v>
      </c>
      <c r="P216" s="6" t="s">
        <v>9396</v>
      </c>
      <c r="Q216" s="6" t="s">
        <v>9397</v>
      </c>
      <c r="R216" s="6" t="s">
        <v>9398</v>
      </c>
      <c r="S216" s="6" t="s">
        <v>9399</v>
      </c>
      <c r="T216" s="6" t="s">
        <v>9400</v>
      </c>
      <c r="U216" s="6" t="s">
        <v>9401</v>
      </c>
      <c r="V216" s="6" t="s">
        <v>9402</v>
      </c>
      <c r="W216" s="6" t="s">
        <v>9403</v>
      </c>
    </row>
    <row r="217" spans="1:23" s="6" customFormat="1">
      <c r="A217" s="6" t="s">
        <v>9505</v>
      </c>
      <c r="B217" s="6" t="s">
        <v>9506</v>
      </c>
      <c r="C217" s="7" t="s">
        <v>11449</v>
      </c>
      <c r="D217" s="12">
        <v>1349</v>
      </c>
      <c r="E217" s="8">
        <v>2999</v>
      </c>
      <c r="F217" s="9">
        <v>0.55000000000000004</v>
      </c>
      <c r="G217" s="27" t="str">
        <f>IF(Table24[discount_percentage]&gt;=0.5,"Yes","No")</f>
        <v>Yes</v>
      </c>
      <c r="H217" s="6">
        <v>3.8</v>
      </c>
      <c r="I217" s="10">
        <v>441</v>
      </c>
      <c r="J217" s="10">
        <f t="shared" si="12"/>
        <v>1322559</v>
      </c>
      <c r="K217" s="37" t="str">
        <f>IF(Table24[rating_count]&lt;1000,"Yes", "No")</f>
        <v>Yes</v>
      </c>
      <c r="L217" s="11">
        <f t="shared" si="13"/>
        <v>1675.8</v>
      </c>
      <c r="M217" s="11">
        <f>Table24[[#This Row],[rating]]*Table24[[#This Row],[rating_count]]</f>
        <v>1675.8</v>
      </c>
      <c r="N217" s="35">
        <f t="shared" si="14"/>
        <v>2800</v>
      </c>
      <c r="O217" s="35">
        <f t="shared" si="15"/>
        <v>2500</v>
      </c>
      <c r="P217" s="6" t="s">
        <v>9507</v>
      </c>
      <c r="Q217" s="6" t="s">
        <v>12445</v>
      </c>
      <c r="R217" s="6" t="s">
        <v>9508</v>
      </c>
      <c r="S217" s="6" t="s">
        <v>9509</v>
      </c>
      <c r="T217" s="6" t="s">
        <v>9510</v>
      </c>
      <c r="U217" s="6" t="s">
        <v>9511</v>
      </c>
      <c r="V217" s="6" t="s">
        <v>9512</v>
      </c>
      <c r="W217" s="6" t="s">
        <v>9513</v>
      </c>
    </row>
    <row r="218" spans="1:23" s="6" customFormat="1">
      <c r="A218" s="6" t="s">
        <v>9553</v>
      </c>
      <c r="B218" s="6" t="s">
        <v>9554</v>
      </c>
      <c r="C218" s="7" t="s">
        <v>11429</v>
      </c>
      <c r="D218" s="12">
        <v>1349</v>
      </c>
      <c r="E218" s="8">
        <v>2495</v>
      </c>
      <c r="F218" s="9">
        <v>0.46</v>
      </c>
      <c r="G218" s="27" t="str">
        <f>IF(Table24[discount_percentage]&gt;=0.5,"Yes","No")</f>
        <v>No</v>
      </c>
      <c r="H218" s="6">
        <v>3.8</v>
      </c>
      <c r="I218" s="10">
        <v>166</v>
      </c>
      <c r="J218" s="10">
        <f t="shared" si="12"/>
        <v>414170</v>
      </c>
      <c r="K218" s="37" t="str">
        <f>IF(Table24[rating_count]&lt;1000,"Yes", "No")</f>
        <v>Yes</v>
      </c>
      <c r="L218" s="11">
        <f t="shared" si="13"/>
        <v>630.79999999999995</v>
      </c>
      <c r="M218" s="11">
        <f>Table24[[#This Row],[rating]]*Table24[[#This Row],[rating_count]]</f>
        <v>630.79999999999995</v>
      </c>
      <c r="N218" s="35">
        <f t="shared" si="14"/>
        <v>2400</v>
      </c>
      <c r="O218" s="35">
        <f t="shared" si="15"/>
        <v>2000</v>
      </c>
      <c r="P218" s="6" t="s">
        <v>9555</v>
      </c>
      <c r="Q218" s="6" t="s">
        <v>9556</v>
      </c>
      <c r="R218" s="6" t="s">
        <v>9557</v>
      </c>
      <c r="S218" s="6" t="s">
        <v>9558</v>
      </c>
      <c r="T218" s="6" t="s">
        <v>9559</v>
      </c>
      <c r="U218" s="6" t="s">
        <v>9560</v>
      </c>
      <c r="V218" s="6" t="s">
        <v>9561</v>
      </c>
      <c r="W218" s="6" t="s">
        <v>9562</v>
      </c>
    </row>
    <row r="219" spans="1:23" s="6" customFormat="1">
      <c r="A219" s="6" t="s">
        <v>9834</v>
      </c>
      <c r="B219" s="6" t="s">
        <v>9835</v>
      </c>
      <c r="C219" s="7" t="s">
        <v>11478</v>
      </c>
      <c r="D219" s="12">
        <v>2399</v>
      </c>
      <c r="E219" s="8">
        <v>4200</v>
      </c>
      <c r="F219" s="9">
        <v>0.43</v>
      </c>
      <c r="G219" s="27" t="str">
        <f>IF(Table24[discount_percentage]&gt;=0.5,"Yes","No")</f>
        <v>No</v>
      </c>
      <c r="H219" s="6">
        <v>3.8</v>
      </c>
      <c r="I219" s="10">
        <v>397</v>
      </c>
      <c r="J219" s="10">
        <f t="shared" si="12"/>
        <v>1667400</v>
      </c>
      <c r="K219" s="37" t="str">
        <f>IF(Table24[rating_count]&lt;1000,"Yes", "No")</f>
        <v>Yes</v>
      </c>
      <c r="L219" s="11">
        <f t="shared" si="13"/>
        <v>1508.6</v>
      </c>
      <c r="M219" s="11">
        <f>Table24[[#This Row],[rating]]*Table24[[#This Row],[rating_count]]</f>
        <v>1508.6</v>
      </c>
      <c r="N219" s="35">
        <f t="shared" si="14"/>
        <v>4200</v>
      </c>
      <c r="O219" s="35">
        <f t="shared" si="15"/>
        <v>4000</v>
      </c>
      <c r="P219" s="6" t="s">
        <v>12080</v>
      </c>
      <c r="Q219" s="6" t="s">
        <v>9836</v>
      </c>
      <c r="R219" s="6" t="s">
        <v>9837</v>
      </c>
      <c r="S219" s="6" t="s">
        <v>9838</v>
      </c>
      <c r="T219" s="6" t="s">
        <v>9839</v>
      </c>
      <c r="U219" s="6" t="s">
        <v>9840</v>
      </c>
      <c r="V219" s="6" t="s">
        <v>9841</v>
      </c>
      <c r="W219" s="6" t="s">
        <v>9842</v>
      </c>
    </row>
    <row r="220" spans="1:23" s="6" customFormat="1">
      <c r="A220" s="6" t="s">
        <v>9932</v>
      </c>
      <c r="B220" s="6" t="s">
        <v>9933</v>
      </c>
      <c r="C220" s="7" t="s">
        <v>11446</v>
      </c>
      <c r="D220" s="12">
        <v>1799</v>
      </c>
      <c r="E220" s="8">
        <v>3295</v>
      </c>
      <c r="F220" s="9">
        <v>0.45</v>
      </c>
      <c r="G220" s="27" t="str">
        <f>IF(Table24[discount_percentage]&gt;=0.5,"Yes","No")</f>
        <v>No</v>
      </c>
      <c r="H220" s="6">
        <v>3.8</v>
      </c>
      <c r="I220" s="10">
        <v>687</v>
      </c>
      <c r="J220" s="10">
        <f t="shared" si="12"/>
        <v>2263665</v>
      </c>
      <c r="K220" s="37" t="str">
        <f>IF(Table24[rating_count]&lt;1000,"Yes", "No")</f>
        <v>Yes</v>
      </c>
      <c r="L220" s="11">
        <f t="shared" si="13"/>
        <v>2610.6</v>
      </c>
      <c r="M220" s="11">
        <f>Table24[[#This Row],[rating]]*Table24[[#This Row],[rating_count]]</f>
        <v>2610.6</v>
      </c>
      <c r="N220" s="35">
        <f t="shared" si="14"/>
        <v>3200</v>
      </c>
      <c r="O220" s="35">
        <f t="shared" si="15"/>
        <v>3000</v>
      </c>
      <c r="P220" s="6" t="s">
        <v>9934</v>
      </c>
      <c r="Q220" s="6" t="s">
        <v>12464</v>
      </c>
      <c r="R220" s="6" t="s">
        <v>9935</v>
      </c>
      <c r="S220" s="6" t="s">
        <v>9936</v>
      </c>
      <c r="T220" s="6" t="s">
        <v>9937</v>
      </c>
      <c r="U220" s="6" t="s">
        <v>9938</v>
      </c>
      <c r="V220" s="6" t="s">
        <v>9939</v>
      </c>
      <c r="W220" s="6" t="s">
        <v>9940</v>
      </c>
    </row>
    <row r="221" spans="1:23" s="6" customFormat="1">
      <c r="A221" s="6" t="s">
        <v>10254</v>
      </c>
      <c r="B221" s="6" t="s">
        <v>10255</v>
      </c>
      <c r="C221" s="7" t="s">
        <v>11433</v>
      </c>
      <c r="D221" s="6">
        <v>697</v>
      </c>
      <c r="E221" s="8">
        <v>1499</v>
      </c>
      <c r="F221" s="9">
        <v>0.54</v>
      </c>
      <c r="G221" s="27" t="str">
        <f>IF(Table24[discount_percentage]&gt;=0.5,"Yes","No")</f>
        <v>Yes</v>
      </c>
      <c r="H221" s="6">
        <v>3.8</v>
      </c>
      <c r="I221" s="10">
        <v>144</v>
      </c>
      <c r="J221" s="10">
        <f t="shared" si="12"/>
        <v>215856</v>
      </c>
      <c r="K221" s="37" t="str">
        <f>IF(Table24[rating_count]&lt;1000,"Yes", "No")</f>
        <v>Yes</v>
      </c>
      <c r="L221" s="11">
        <f t="shared" si="13"/>
        <v>547.19999999999993</v>
      </c>
      <c r="M221" s="11">
        <f>Table24[[#This Row],[rating]]*Table24[[#This Row],[rating_count]]</f>
        <v>547.19999999999993</v>
      </c>
      <c r="N221" s="35">
        <f t="shared" si="14"/>
        <v>1400</v>
      </c>
      <c r="O221" s="35">
        <f t="shared" si="15"/>
        <v>1000</v>
      </c>
      <c r="P221" s="6" t="s">
        <v>12475</v>
      </c>
      <c r="Q221" s="6" t="s">
        <v>12476</v>
      </c>
      <c r="R221" s="6" t="s">
        <v>10256</v>
      </c>
      <c r="S221" s="6" t="s">
        <v>10257</v>
      </c>
      <c r="T221" s="6" t="s">
        <v>10258</v>
      </c>
      <c r="U221" s="6" t="s">
        <v>10259</v>
      </c>
      <c r="V221" s="6" t="s">
        <v>10260</v>
      </c>
      <c r="W221" s="6" t="s">
        <v>10261</v>
      </c>
    </row>
    <row r="222" spans="1:23" s="6" customFormat="1">
      <c r="A222" s="6" t="s">
        <v>10342</v>
      </c>
      <c r="B222" s="6" t="s">
        <v>10343</v>
      </c>
      <c r="C222" s="7" t="s">
        <v>11441</v>
      </c>
      <c r="D222" s="6">
        <v>335</v>
      </c>
      <c r="E222" s="8">
        <v>510</v>
      </c>
      <c r="F222" s="9">
        <v>0.34</v>
      </c>
      <c r="G222" s="27" t="str">
        <f>IF(Table24[discount_percentage]&gt;=0.5,"Yes","No")</f>
        <v>No</v>
      </c>
      <c r="H222" s="6">
        <v>3.8</v>
      </c>
      <c r="I222" s="10">
        <v>3195</v>
      </c>
      <c r="J222" s="10">
        <f t="shared" si="12"/>
        <v>1629450</v>
      </c>
      <c r="K222" s="37" t="str">
        <f>IF(Table24[rating_count]&lt;1000,"Yes", "No")</f>
        <v>No</v>
      </c>
      <c r="L222" s="11">
        <f t="shared" si="13"/>
        <v>12141</v>
      </c>
      <c r="M222" s="11">
        <f>Table24[[#This Row],[rating]]*Table24[[#This Row],[rating_count]]</f>
        <v>12141</v>
      </c>
      <c r="N222" s="35">
        <f t="shared" si="14"/>
        <v>400</v>
      </c>
      <c r="O222" s="35">
        <f t="shared" si="15"/>
        <v>500</v>
      </c>
      <c r="P222" s="6" t="s">
        <v>10344</v>
      </c>
      <c r="Q222" s="6" t="s">
        <v>12483</v>
      </c>
      <c r="R222" s="6" t="s">
        <v>10345</v>
      </c>
      <c r="S222" s="6" t="s">
        <v>10346</v>
      </c>
      <c r="T222" s="6" t="s">
        <v>10347</v>
      </c>
      <c r="U222" s="6" t="s">
        <v>10348</v>
      </c>
      <c r="V222" s="6" t="s">
        <v>10349</v>
      </c>
      <c r="W222" s="6" t="s">
        <v>10350</v>
      </c>
    </row>
    <row r="223" spans="1:23" s="6" customFormat="1">
      <c r="A223" s="6" t="s">
        <v>10453</v>
      </c>
      <c r="B223" s="6" t="s">
        <v>10454</v>
      </c>
      <c r="C223" s="7" t="s">
        <v>11437</v>
      </c>
      <c r="D223" s="12">
        <v>1190</v>
      </c>
      <c r="E223" s="8">
        <v>2550</v>
      </c>
      <c r="F223" s="9">
        <v>0.53</v>
      </c>
      <c r="G223" s="27" t="str">
        <f>IF(Table24[discount_percentage]&gt;=0.5,"Yes","No")</f>
        <v>Yes</v>
      </c>
      <c r="H223" s="6">
        <v>3.8</v>
      </c>
      <c r="I223" s="10">
        <v>1181</v>
      </c>
      <c r="J223" s="10">
        <f t="shared" si="12"/>
        <v>3011550</v>
      </c>
      <c r="K223" s="37" t="str">
        <f>IF(Table24[rating_count]&lt;1000,"Yes", "No")</f>
        <v>No</v>
      </c>
      <c r="L223" s="11">
        <f t="shared" si="13"/>
        <v>4487.8</v>
      </c>
      <c r="M223" s="11">
        <f>Table24[[#This Row],[rating]]*Table24[[#This Row],[rating_count]]</f>
        <v>4487.8</v>
      </c>
      <c r="N223" s="35">
        <f t="shared" si="14"/>
        <v>2400</v>
      </c>
      <c r="O223" s="35">
        <f t="shared" si="15"/>
        <v>2500</v>
      </c>
      <c r="P223" s="6" t="s">
        <v>10455</v>
      </c>
      <c r="Q223" s="6" t="s">
        <v>12489</v>
      </c>
      <c r="R223" s="6" t="s">
        <v>10456</v>
      </c>
      <c r="S223" s="6" t="s">
        <v>10457</v>
      </c>
      <c r="T223" s="6" t="s">
        <v>10458</v>
      </c>
      <c r="U223" s="6" t="s">
        <v>10459</v>
      </c>
      <c r="V223" s="6" t="s">
        <v>10460</v>
      </c>
      <c r="W223" s="6" t="s">
        <v>10461</v>
      </c>
    </row>
    <row r="224" spans="1:23" s="6" customFormat="1">
      <c r="A224" s="6" t="s">
        <v>10482</v>
      </c>
      <c r="B224" s="6" t="s">
        <v>10483</v>
      </c>
      <c r="C224" s="7" t="s">
        <v>11436</v>
      </c>
      <c r="D224" s="12">
        <v>1799</v>
      </c>
      <c r="E224" s="8">
        <v>3299</v>
      </c>
      <c r="F224" s="9">
        <v>0.45</v>
      </c>
      <c r="G224" s="27" t="str">
        <f>IF(Table24[discount_percentage]&gt;=0.5,"Yes","No")</f>
        <v>No</v>
      </c>
      <c r="H224" s="6">
        <v>3.8</v>
      </c>
      <c r="I224" s="10">
        <v>1846</v>
      </c>
      <c r="J224" s="10">
        <f t="shared" si="12"/>
        <v>6089954</v>
      </c>
      <c r="K224" s="37" t="str">
        <f>IF(Table24[rating_count]&lt;1000,"Yes", "No")</f>
        <v>No</v>
      </c>
      <c r="L224" s="11">
        <f t="shared" si="13"/>
        <v>7014.7999999999993</v>
      </c>
      <c r="M224" s="11">
        <f>Table24[[#This Row],[rating]]*Table24[[#This Row],[rating_count]]</f>
        <v>7014.7999999999993</v>
      </c>
      <c r="N224" s="35">
        <f t="shared" si="14"/>
        <v>3200</v>
      </c>
      <c r="O224" s="35">
        <f t="shared" si="15"/>
        <v>3000</v>
      </c>
      <c r="P224" s="6" t="s">
        <v>10484</v>
      </c>
      <c r="Q224" s="6" t="s">
        <v>12490</v>
      </c>
      <c r="R224" s="6" t="s">
        <v>10485</v>
      </c>
      <c r="S224" s="6" t="s">
        <v>10486</v>
      </c>
      <c r="T224" s="6" t="s">
        <v>10487</v>
      </c>
      <c r="U224" s="6" t="s">
        <v>10488</v>
      </c>
      <c r="V224" s="6" t="s">
        <v>10489</v>
      </c>
      <c r="W224" s="6" t="s">
        <v>10490</v>
      </c>
    </row>
    <row r="225" spans="1:23" s="6" customFormat="1">
      <c r="A225" s="6" t="s">
        <v>10811</v>
      </c>
      <c r="B225" s="6" t="s">
        <v>10812</v>
      </c>
      <c r="C225" s="7" t="s">
        <v>11443</v>
      </c>
      <c r="D225" s="6">
        <v>390</v>
      </c>
      <c r="E225" s="8">
        <v>799</v>
      </c>
      <c r="F225" s="9">
        <v>0.51</v>
      </c>
      <c r="G225" s="27" t="str">
        <f>IF(Table24[discount_percentage]&gt;=0.5,"Yes","No")</f>
        <v>Yes</v>
      </c>
      <c r="H225" s="6">
        <v>3.8</v>
      </c>
      <c r="I225" s="10">
        <v>287</v>
      </c>
      <c r="J225" s="10">
        <f t="shared" si="12"/>
        <v>229313</v>
      </c>
      <c r="K225" s="37" t="str">
        <f>IF(Table24[rating_count]&lt;1000,"Yes", "No")</f>
        <v>Yes</v>
      </c>
      <c r="L225" s="11">
        <f t="shared" si="13"/>
        <v>1090.5999999999999</v>
      </c>
      <c r="M225" s="11">
        <f>Table24[[#This Row],[rating]]*Table24[[#This Row],[rating_count]]</f>
        <v>1090.5999999999999</v>
      </c>
      <c r="N225" s="35">
        <f t="shared" si="14"/>
        <v>600</v>
      </c>
      <c r="O225" s="35">
        <f t="shared" si="15"/>
        <v>500</v>
      </c>
      <c r="P225" s="6" t="s">
        <v>10813</v>
      </c>
      <c r="Q225" s="6" t="s">
        <v>12502</v>
      </c>
      <c r="R225" s="6" t="s">
        <v>10814</v>
      </c>
      <c r="S225" s="6" t="s">
        <v>10815</v>
      </c>
      <c r="T225" s="6" t="s">
        <v>10816</v>
      </c>
      <c r="U225" s="6" t="s">
        <v>10817</v>
      </c>
      <c r="V225" s="6" t="s">
        <v>10818</v>
      </c>
      <c r="W225" s="6" t="s">
        <v>10819</v>
      </c>
    </row>
    <row r="226" spans="1:23" s="6" customFormat="1">
      <c r="A226" s="6" t="s">
        <v>10902</v>
      </c>
      <c r="B226" s="6" t="s">
        <v>10903</v>
      </c>
      <c r="C226" s="7" t="s">
        <v>11436</v>
      </c>
      <c r="D226" s="12">
        <v>1199</v>
      </c>
      <c r="E226" s="8">
        <v>2990</v>
      </c>
      <c r="F226" s="9">
        <v>0.6</v>
      </c>
      <c r="G226" s="27" t="str">
        <f>IF(Table24[discount_percentage]&gt;=0.5,"Yes","No")</f>
        <v>Yes</v>
      </c>
      <c r="H226" s="6">
        <v>3.8</v>
      </c>
      <c r="I226" s="10">
        <v>133</v>
      </c>
      <c r="J226" s="10">
        <f t="shared" si="12"/>
        <v>397670</v>
      </c>
      <c r="K226" s="37" t="str">
        <f>IF(Table24[rating_count]&lt;1000,"Yes", "No")</f>
        <v>Yes</v>
      </c>
      <c r="L226" s="11">
        <f t="shared" si="13"/>
        <v>505.4</v>
      </c>
      <c r="M226" s="11">
        <f>Table24[[#This Row],[rating]]*Table24[[#This Row],[rating_count]]</f>
        <v>505.4</v>
      </c>
      <c r="N226" s="35">
        <f t="shared" si="14"/>
        <v>2800</v>
      </c>
      <c r="O226" s="35">
        <f t="shared" si="15"/>
        <v>2500</v>
      </c>
      <c r="P226" s="6" t="s">
        <v>12096</v>
      </c>
      <c r="Q226" s="6" t="s">
        <v>10904</v>
      </c>
      <c r="R226" s="6" t="s">
        <v>10905</v>
      </c>
      <c r="S226" s="6" t="s">
        <v>10906</v>
      </c>
      <c r="T226" s="6" t="s">
        <v>10907</v>
      </c>
      <c r="U226" s="6" t="s">
        <v>10908</v>
      </c>
      <c r="V226" s="6" t="s">
        <v>10909</v>
      </c>
      <c r="W226" s="6" t="s">
        <v>10910</v>
      </c>
    </row>
    <row r="227" spans="1:23" s="6" customFormat="1">
      <c r="A227" s="6" t="s">
        <v>11145</v>
      </c>
      <c r="B227" s="6" t="s">
        <v>11146</v>
      </c>
      <c r="C227" s="7" t="s">
        <v>11429</v>
      </c>
      <c r="D227" s="12">
        <v>2320</v>
      </c>
      <c r="E227" s="8">
        <v>3290</v>
      </c>
      <c r="F227" s="9">
        <v>0.28999999999999998</v>
      </c>
      <c r="G227" s="27" t="str">
        <f>IF(Table24[discount_percentage]&gt;=0.5,"Yes","No")</f>
        <v>No</v>
      </c>
      <c r="H227" s="6">
        <v>3.8</v>
      </c>
      <c r="I227" s="10">
        <v>195</v>
      </c>
      <c r="J227" s="10">
        <f t="shared" si="12"/>
        <v>641550</v>
      </c>
      <c r="K227" s="37" t="str">
        <f>IF(Table24[rating_count]&lt;1000,"Yes", "No")</f>
        <v>Yes</v>
      </c>
      <c r="L227" s="11">
        <f t="shared" si="13"/>
        <v>741</v>
      </c>
      <c r="M227" s="11">
        <f>Table24[[#This Row],[rating]]*Table24[[#This Row],[rating_count]]</f>
        <v>741</v>
      </c>
      <c r="N227" s="35">
        <f t="shared" si="14"/>
        <v>3200</v>
      </c>
      <c r="O227" s="35">
        <f t="shared" si="15"/>
        <v>3000</v>
      </c>
      <c r="P227" s="6" t="s">
        <v>11147</v>
      </c>
      <c r="Q227" s="6" t="s">
        <v>11148</v>
      </c>
      <c r="R227" s="6" t="s">
        <v>11149</v>
      </c>
      <c r="S227" s="6" t="s">
        <v>11150</v>
      </c>
      <c r="T227" s="6" t="s">
        <v>11151</v>
      </c>
      <c r="U227" s="6" t="s">
        <v>11152</v>
      </c>
      <c r="V227" s="6" t="s">
        <v>11153</v>
      </c>
      <c r="W227" s="6" t="s">
        <v>11154</v>
      </c>
    </row>
    <row r="228" spans="1:23" s="6" customFormat="1">
      <c r="A228" s="6" t="s">
        <v>1004</v>
      </c>
      <c r="B228" s="6" t="s">
        <v>1005</v>
      </c>
      <c r="C228" s="7" t="s">
        <v>11295</v>
      </c>
      <c r="D228" s="6">
        <v>399</v>
      </c>
      <c r="E228" s="8">
        <v>399</v>
      </c>
      <c r="F228" s="9">
        <v>0</v>
      </c>
      <c r="G228" s="27" t="str">
        <f>IF(Table24[discount_percentage]&gt;=0.5,"Yes","No")</f>
        <v>No</v>
      </c>
      <c r="H228" s="6">
        <v>3.9</v>
      </c>
      <c r="I228" s="10">
        <v>1951</v>
      </c>
      <c r="J228" s="10">
        <f t="shared" si="12"/>
        <v>778449</v>
      </c>
      <c r="K228" s="37" t="str">
        <f>IF(Table24[rating_count]&lt;1000,"Yes", "No")</f>
        <v>No</v>
      </c>
      <c r="L228" s="11">
        <f t="shared" si="13"/>
        <v>7608.9</v>
      </c>
      <c r="M228" s="11">
        <f>Table24[[#This Row],[rating]]*Table24[[#This Row],[rating_count]]</f>
        <v>7608.9</v>
      </c>
      <c r="N228" s="35">
        <f t="shared" si="14"/>
        <v>200</v>
      </c>
      <c r="O228" s="35">
        <f t="shared" si="15"/>
        <v>0</v>
      </c>
      <c r="P228" s="6" t="s">
        <v>1006</v>
      </c>
      <c r="Q228" s="6" t="s">
        <v>1007</v>
      </c>
      <c r="R228" s="6" t="s">
        <v>1008</v>
      </c>
      <c r="S228" s="6" t="s">
        <v>1009</v>
      </c>
      <c r="T228" s="6" t="s">
        <v>1010</v>
      </c>
      <c r="U228" s="6" t="s">
        <v>1011</v>
      </c>
      <c r="V228" s="6" t="s">
        <v>1012</v>
      </c>
      <c r="W228" s="6" t="s">
        <v>1013</v>
      </c>
    </row>
    <row r="229" spans="1:23" s="6" customFormat="1">
      <c r="A229" s="6" t="s">
        <v>5776</v>
      </c>
      <c r="B229" s="6" t="s">
        <v>5777</v>
      </c>
      <c r="C229" s="7" t="s">
        <v>11363</v>
      </c>
      <c r="D229" s="6">
        <v>250</v>
      </c>
      <c r="E229" s="8">
        <v>250</v>
      </c>
      <c r="F229" s="9">
        <v>0</v>
      </c>
      <c r="G229" s="27" t="str">
        <f>IF(Table24[discount_percentage]&gt;=0.5,"Yes","No")</f>
        <v>No</v>
      </c>
      <c r="H229" s="6">
        <v>3.9</v>
      </c>
      <c r="I229" s="10">
        <v>13971</v>
      </c>
      <c r="J229" s="10">
        <f t="shared" si="12"/>
        <v>3492750</v>
      </c>
      <c r="K229" s="37" t="str">
        <f>IF(Table24[rating_count]&lt;1000,"Yes", "No")</f>
        <v>No</v>
      </c>
      <c r="L229" s="11">
        <f t="shared" si="13"/>
        <v>54486.9</v>
      </c>
      <c r="M229" s="11">
        <f>Table24[[#This Row],[rating]]*Table24[[#This Row],[rating_count]]</f>
        <v>54486.9</v>
      </c>
      <c r="N229" s="35">
        <f t="shared" si="14"/>
        <v>200</v>
      </c>
      <c r="O229" s="35">
        <f t="shared" si="15"/>
        <v>0</v>
      </c>
      <c r="P229" s="6" t="s">
        <v>5778</v>
      </c>
      <c r="Q229" s="6" t="s">
        <v>5779</v>
      </c>
      <c r="R229" s="6" t="s">
        <v>5780</v>
      </c>
      <c r="S229" s="6" t="s">
        <v>5781</v>
      </c>
      <c r="T229" s="6" t="s">
        <v>5782</v>
      </c>
      <c r="U229" s="6" t="s">
        <v>11277</v>
      </c>
      <c r="V229" s="6" t="s">
        <v>5783</v>
      </c>
      <c r="W229" s="6" t="s">
        <v>5784</v>
      </c>
    </row>
    <row r="230" spans="1:23" s="6" customFormat="1">
      <c r="A230" s="6" t="s">
        <v>30</v>
      </c>
      <c r="B230" s="6" t="s">
        <v>12674</v>
      </c>
      <c r="C230" s="7" t="s">
        <v>11291</v>
      </c>
      <c r="D230" s="6">
        <v>199</v>
      </c>
      <c r="E230" s="8">
        <v>1899</v>
      </c>
      <c r="F230" s="9">
        <v>0.9</v>
      </c>
      <c r="G230" s="27" t="str">
        <f>IF(Table24[discount_percentage]&gt;=0.5,"Yes","No")</f>
        <v>Yes</v>
      </c>
      <c r="H230" s="6">
        <v>3.9</v>
      </c>
      <c r="I230" s="10">
        <v>7928</v>
      </c>
      <c r="J230" s="10">
        <f t="shared" si="12"/>
        <v>15055272</v>
      </c>
      <c r="K230" s="37" t="str">
        <f>IF(Table24[rating_count]&lt;1000,"Yes", "No")</f>
        <v>No</v>
      </c>
      <c r="L230" s="11">
        <f t="shared" si="13"/>
        <v>30919.200000000001</v>
      </c>
      <c r="M230" s="11">
        <f>Table24[[#This Row],[rating]]*Table24[[#This Row],[rating_count]]</f>
        <v>30919.200000000001</v>
      </c>
      <c r="N230" s="35">
        <f t="shared" si="14"/>
        <v>1800</v>
      </c>
      <c r="O230" s="35">
        <f t="shared" si="15"/>
        <v>1500</v>
      </c>
      <c r="P230" s="6" t="s">
        <v>12817</v>
      </c>
      <c r="Q230" s="6" t="s">
        <v>31</v>
      </c>
      <c r="R230" s="6" t="s">
        <v>32</v>
      </c>
      <c r="S230" s="6" t="s">
        <v>33</v>
      </c>
      <c r="T230" s="6" t="s">
        <v>34</v>
      </c>
      <c r="U230" s="6" t="s">
        <v>35</v>
      </c>
      <c r="V230" s="6" t="s">
        <v>36</v>
      </c>
      <c r="W230" s="6" t="s">
        <v>37</v>
      </c>
    </row>
    <row r="231" spans="1:23" s="6" customFormat="1">
      <c r="A231" s="6" t="s">
        <v>53</v>
      </c>
      <c r="B231" s="6" t="s">
        <v>12677</v>
      </c>
      <c r="C231" s="7" t="s">
        <v>11291</v>
      </c>
      <c r="D231" s="6">
        <v>149</v>
      </c>
      <c r="E231" s="8">
        <v>1000</v>
      </c>
      <c r="F231" s="9">
        <v>0.85</v>
      </c>
      <c r="G231" s="27" t="str">
        <f>IF(Table24[discount_percentage]&gt;=0.5,"Yes","No")</f>
        <v>Yes</v>
      </c>
      <c r="H231" s="6">
        <v>3.9</v>
      </c>
      <c r="I231" s="10">
        <v>24871</v>
      </c>
      <c r="J231" s="10">
        <f t="shared" si="12"/>
        <v>24871000</v>
      </c>
      <c r="K231" s="37" t="str">
        <f>IF(Table24[rating_count]&lt;1000,"Yes", "No")</f>
        <v>No</v>
      </c>
      <c r="L231" s="11">
        <f t="shared" si="13"/>
        <v>96996.9</v>
      </c>
      <c r="M231" s="11">
        <f>Table24[[#This Row],[rating]]*Table24[[#This Row],[rating_count]]</f>
        <v>96996.9</v>
      </c>
      <c r="N231" s="35">
        <f t="shared" si="14"/>
        <v>1000</v>
      </c>
      <c r="O231" s="35">
        <f t="shared" si="15"/>
        <v>1000</v>
      </c>
      <c r="P231" s="6" t="s">
        <v>11863</v>
      </c>
      <c r="Q231" s="6" t="s">
        <v>54</v>
      </c>
      <c r="R231" s="6" t="s">
        <v>55</v>
      </c>
      <c r="S231" s="6" t="s">
        <v>56</v>
      </c>
      <c r="T231" s="6" t="s">
        <v>11613</v>
      </c>
      <c r="U231" s="6" t="s">
        <v>57</v>
      </c>
      <c r="V231" s="6" t="s">
        <v>58</v>
      </c>
      <c r="W231" s="6" t="s">
        <v>59</v>
      </c>
    </row>
    <row r="232" spans="1:23" s="6" customFormat="1">
      <c r="A232" s="6" t="s">
        <v>265</v>
      </c>
      <c r="B232" s="6" t="s">
        <v>12688</v>
      </c>
      <c r="C232" s="7" t="s">
        <v>11291</v>
      </c>
      <c r="D232" s="6">
        <v>199</v>
      </c>
      <c r="E232" s="8">
        <v>999</v>
      </c>
      <c r="F232" s="9">
        <v>0.8</v>
      </c>
      <c r="G232" s="27" t="str">
        <f>IF(Table24[discount_percentage]&gt;=0.5,"Yes","No")</f>
        <v>Yes</v>
      </c>
      <c r="H232" s="6">
        <v>3.9</v>
      </c>
      <c r="I232" s="10">
        <v>1075</v>
      </c>
      <c r="J232" s="10">
        <f t="shared" si="12"/>
        <v>1073925</v>
      </c>
      <c r="K232" s="37" t="str">
        <f>IF(Table24[rating_count]&lt;1000,"Yes", "No")</f>
        <v>No</v>
      </c>
      <c r="L232" s="11">
        <f t="shared" si="13"/>
        <v>4192.5</v>
      </c>
      <c r="M232" s="11">
        <f>Table24[[#This Row],[rating]]*Table24[[#This Row],[rating_count]]</f>
        <v>4192.5</v>
      </c>
      <c r="N232" s="35">
        <f t="shared" si="14"/>
        <v>800</v>
      </c>
      <c r="O232" s="35">
        <f t="shared" si="15"/>
        <v>500</v>
      </c>
      <c r="P232" s="6" t="s">
        <v>11875</v>
      </c>
      <c r="Q232" s="6" t="s">
        <v>266</v>
      </c>
      <c r="R232" s="6" t="s">
        <v>267</v>
      </c>
      <c r="S232" s="6" t="s">
        <v>268</v>
      </c>
      <c r="T232" s="6" t="s">
        <v>11619</v>
      </c>
      <c r="U232" s="6" t="s">
        <v>11620</v>
      </c>
      <c r="V232" s="6" t="s">
        <v>269</v>
      </c>
      <c r="W232" s="6" t="s">
        <v>270</v>
      </c>
    </row>
    <row r="233" spans="1:23" s="6" customFormat="1">
      <c r="A233" s="6" t="s">
        <v>271</v>
      </c>
      <c r="B233" s="6" t="s">
        <v>272</v>
      </c>
      <c r="C233" s="7" t="s">
        <v>11291</v>
      </c>
      <c r="D233" s="6">
        <v>99</v>
      </c>
      <c r="E233" s="8">
        <v>666.66</v>
      </c>
      <c r="F233" s="9">
        <v>0.85</v>
      </c>
      <c r="G233" s="27" t="str">
        <f>IF(Table24[discount_percentage]&gt;=0.5,"Yes","No")</f>
        <v>Yes</v>
      </c>
      <c r="H233" s="6">
        <v>3.9</v>
      </c>
      <c r="I233" s="10">
        <v>24871</v>
      </c>
      <c r="J233" s="10">
        <f t="shared" si="12"/>
        <v>16580500.859999999</v>
      </c>
      <c r="K233" s="37" t="str">
        <f>IF(Table24[rating_count]&lt;1000,"Yes", "No")</f>
        <v>No</v>
      </c>
      <c r="L233" s="11">
        <f t="shared" si="13"/>
        <v>96996.9</v>
      </c>
      <c r="M233" s="11">
        <f>Table24[[#This Row],[rating]]*Table24[[#This Row],[rating_count]]</f>
        <v>96996.9</v>
      </c>
      <c r="N233" s="35">
        <f t="shared" si="14"/>
        <v>600</v>
      </c>
      <c r="O233" s="35">
        <f t="shared" si="15"/>
        <v>500</v>
      </c>
      <c r="P233" s="6" t="s">
        <v>273</v>
      </c>
      <c r="Q233" s="6" t="s">
        <v>54</v>
      </c>
      <c r="R233" s="6" t="s">
        <v>55</v>
      </c>
      <c r="S233" s="6" t="s">
        <v>56</v>
      </c>
      <c r="T233" s="6" t="s">
        <v>11613</v>
      </c>
      <c r="U233" s="6" t="s">
        <v>274</v>
      </c>
      <c r="V233" s="6" t="s">
        <v>275</v>
      </c>
      <c r="W233" s="6" t="s">
        <v>276</v>
      </c>
    </row>
    <row r="234" spans="1:23" s="6" customFormat="1">
      <c r="A234" s="6" t="s">
        <v>574</v>
      </c>
      <c r="B234" s="6" t="s">
        <v>12709</v>
      </c>
      <c r="C234" s="7" t="s">
        <v>11291</v>
      </c>
      <c r="D234" s="6">
        <v>209</v>
      </c>
      <c r="E234" s="8">
        <v>499</v>
      </c>
      <c r="F234" s="9">
        <v>0.57999999999999996</v>
      </c>
      <c r="G234" s="27" t="str">
        <f>IF(Table24[discount_percentage]&gt;=0.5,"Yes","No")</f>
        <v>Yes</v>
      </c>
      <c r="H234" s="6">
        <v>3.9</v>
      </c>
      <c r="I234" s="10">
        <v>536</v>
      </c>
      <c r="J234" s="10">
        <f t="shared" si="12"/>
        <v>267464</v>
      </c>
      <c r="K234" s="37" t="str">
        <f>IF(Table24[rating_count]&lt;1000,"Yes", "No")</f>
        <v>Yes</v>
      </c>
      <c r="L234" s="11">
        <f t="shared" si="13"/>
        <v>2090.4</v>
      </c>
      <c r="M234" s="11">
        <f>Table24[[#This Row],[rating]]*Table24[[#This Row],[rating_count]]</f>
        <v>2090.4</v>
      </c>
      <c r="N234" s="35">
        <f t="shared" si="14"/>
        <v>400</v>
      </c>
      <c r="O234" s="35">
        <f t="shared" si="15"/>
        <v>0</v>
      </c>
      <c r="P234" s="6" t="s">
        <v>12522</v>
      </c>
      <c r="Q234" s="6" t="s">
        <v>575</v>
      </c>
      <c r="R234" s="6" t="s">
        <v>576</v>
      </c>
      <c r="S234" s="6" t="s">
        <v>577</v>
      </c>
      <c r="T234" s="6" t="s">
        <v>578</v>
      </c>
      <c r="U234" s="6" t="s">
        <v>579</v>
      </c>
      <c r="V234" s="6" t="s">
        <v>580</v>
      </c>
      <c r="W234" s="6" t="s">
        <v>581</v>
      </c>
    </row>
    <row r="235" spans="1:23" s="6" customFormat="1">
      <c r="A235" s="6" t="s">
        <v>794</v>
      </c>
      <c r="B235" s="6" t="s">
        <v>795</v>
      </c>
      <c r="C235" s="7" t="s">
        <v>11291</v>
      </c>
      <c r="D235" s="6">
        <v>99</v>
      </c>
      <c r="E235" s="8">
        <v>800</v>
      </c>
      <c r="F235" s="9">
        <v>0.88</v>
      </c>
      <c r="G235" s="27" t="str">
        <f>IF(Table24[discount_percentage]&gt;=0.5,"Yes","No")</f>
        <v>Yes</v>
      </c>
      <c r="H235" s="6">
        <v>3.9</v>
      </c>
      <c r="I235" s="10">
        <v>24871</v>
      </c>
      <c r="J235" s="10">
        <f t="shared" si="12"/>
        <v>19896800</v>
      </c>
      <c r="K235" s="37" t="str">
        <f>IF(Table24[rating_count]&lt;1000,"Yes", "No")</f>
        <v>No</v>
      </c>
      <c r="L235" s="11">
        <f t="shared" si="13"/>
        <v>96996.9</v>
      </c>
      <c r="M235" s="11">
        <f>Table24[[#This Row],[rating]]*Table24[[#This Row],[rating_count]]</f>
        <v>96996.9</v>
      </c>
      <c r="N235" s="35">
        <f t="shared" si="14"/>
        <v>800</v>
      </c>
      <c r="O235" s="35">
        <f t="shared" si="15"/>
        <v>500</v>
      </c>
      <c r="P235" s="6" t="s">
        <v>796</v>
      </c>
      <c r="Q235" s="6" t="s">
        <v>54</v>
      </c>
      <c r="R235" s="6" t="s">
        <v>55</v>
      </c>
      <c r="S235" s="6" t="s">
        <v>56</v>
      </c>
      <c r="T235" s="6" t="s">
        <v>11613</v>
      </c>
      <c r="U235" s="6" t="s">
        <v>797</v>
      </c>
      <c r="V235" s="6" t="s">
        <v>798</v>
      </c>
      <c r="W235" s="6" t="s">
        <v>799</v>
      </c>
    </row>
    <row r="236" spans="1:23" s="6" customFormat="1">
      <c r="A236" s="6" t="s">
        <v>969</v>
      </c>
      <c r="B236" s="6" t="s">
        <v>12128</v>
      </c>
      <c r="C236" s="7" t="s">
        <v>11291</v>
      </c>
      <c r="D236" s="6">
        <v>179</v>
      </c>
      <c r="E236" s="8">
        <v>299</v>
      </c>
      <c r="F236" s="9">
        <v>0.4</v>
      </c>
      <c r="G236" s="27" t="str">
        <f>IF(Table24[discount_percentage]&gt;=0.5,"Yes","No")</f>
        <v>No</v>
      </c>
      <c r="H236" s="6">
        <v>3.9</v>
      </c>
      <c r="I236" s="10">
        <v>81</v>
      </c>
      <c r="J236" s="10">
        <f t="shared" si="12"/>
        <v>24219</v>
      </c>
      <c r="K236" s="37" t="str">
        <f>IF(Table24[rating_count]&lt;1000,"Yes", "No")</f>
        <v>Yes</v>
      </c>
      <c r="L236" s="11">
        <f t="shared" si="13"/>
        <v>315.89999999999998</v>
      </c>
      <c r="M236" s="11">
        <f>Table24[[#This Row],[rating]]*Table24[[#This Row],[rating_count]]</f>
        <v>315.89999999999998</v>
      </c>
      <c r="N236" s="35">
        <f t="shared" si="14"/>
        <v>200</v>
      </c>
      <c r="O236" s="35">
        <f t="shared" si="15"/>
        <v>0</v>
      </c>
      <c r="P236" s="6" t="s">
        <v>970</v>
      </c>
      <c r="Q236" s="6" t="s">
        <v>971</v>
      </c>
      <c r="R236" s="6" t="s">
        <v>972</v>
      </c>
      <c r="S236" s="6" t="s">
        <v>973</v>
      </c>
      <c r="T236" s="6" t="s">
        <v>11633</v>
      </c>
      <c r="U236" s="6" t="s">
        <v>12659</v>
      </c>
      <c r="V236" s="6" t="s">
        <v>974</v>
      </c>
      <c r="W236" s="6" t="s">
        <v>12129</v>
      </c>
    </row>
    <row r="237" spans="1:23" s="6" customFormat="1">
      <c r="A237" s="6" t="s">
        <v>991</v>
      </c>
      <c r="B237" s="6" t="s">
        <v>12727</v>
      </c>
      <c r="C237" s="7" t="s">
        <v>11291</v>
      </c>
      <c r="D237" s="6">
        <v>249</v>
      </c>
      <c r="E237" s="8">
        <v>931</v>
      </c>
      <c r="F237" s="9">
        <v>0.73</v>
      </c>
      <c r="G237" s="27" t="str">
        <f>IF(Table24[discount_percentage]&gt;=0.5,"Yes","No")</f>
        <v>Yes</v>
      </c>
      <c r="H237" s="6">
        <v>3.9</v>
      </c>
      <c r="I237" s="10">
        <v>1075</v>
      </c>
      <c r="J237" s="10">
        <f t="shared" si="12"/>
        <v>1000825</v>
      </c>
      <c r="K237" s="37" t="str">
        <f>IF(Table24[rating_count]&lt;1000,"Yes", "No")</f>
        <v>No</v>
      </c>
      <c r="L237" s="11">
        <f t="shared" si="13"/>
        <v>4192.5</v>
      </c>
      <c r="M237" s="11">
        <f>Table24[[#This Row],[rating]]*Table24[[#This Row],[rating_count]]</f>
        <v>4192.5</v>
      </c>
      <c r="N237" s="35">
        <f t="shared" si="14"/>
        <v>800</v>
      </c>
      <c r="O237" s="35">
        <f t="shared" si="15"/>
        <v>500</v>
      </c>
      <c r="P237" s="6" t="s">
        <v>12131</v>
      </c>
      <c r="Q237" s="6" t="s">
        <v>266</v>
      </c>
      <c r="R237" s="6" t="s">
        <v>267</v>
      </c>
      <c r="S237" s="6" t="s">
        <v>268</v>
      </c>
      <c r="T237" s="6" t="s">
        <v>11619</v>
      </c>
      <c r="U237" s="6" t="s">
        <v>11620</v>
      </c>
      <c r="V237" s="6" t="s">
        <v>992</v>
      </c>
      <c r="W237" s="6" t="s">
        <v>993</v>
      </c>
    </row>
    <row r="238" spans="1:23" s="6" customFormat="1">
      <c r="A238" s="6" t="s">
        <v>1125</v>
      </c>
      <c r="B238" s="6" t="s">
        <v>12140</v>
      </c>
      <c r="C238" s="7" t="s">
        <v>11301</v>
      </c>
      <c r="D238" s="12">
        <v>9490</v>
      </c>
      <c r="E238" s="8">
        <v>15990</v>
      </c>
      <c r="F238" s="9">
        <v>0.41</v>
      </c>
      <c r="G238" s="27" t="str">
        <f>IF(Table24[discount_percentage]&gt;=0.5,"Yes","No")</f>
        <v>No</v>
      </c>
      <c r="H238" s="6">
        <v>3.9</v>
      </c>
      <c r="I238" s="10">
        <v>10480</v>
      </c>
      <c r="J238" s="10">
        <f t="shared" si="12"/>
        <v>167575200</v>
      </c>
      <c r="K238" s="37" t="str">
        <f>IF(Table24[rating_count]&lt;1000,"Yes", "No")</f>
        <v>No</v>
      </c>
      <c r="L238" s="11">
        <f t="shared" si="13"/>
        <v>40872</v>
      </c>
      <c r="M238" s="11">
        <f>Table24[[#This Row],[rating]]*Table24[[#This Row],[rating_count]]</f>
        <v>40872</v>
      </c>
      <c r="N238" s="35">
        <f t="shared" si="14"/>
        <v>15800</v>
      </c>
      <c r="O238" s="35">
        <f t="shared" si="15"/>
        <v>15500</v>
      </c>
      <c r="P238" s="6" t="s">
        <v>1126</v>
      </c>
      <c r="Q238" s="6" t="s">
        <v>1127</v>
      </c>
      <c r="R238" s="6" t="s">
        <v>1128</v>
      </c>
      <c r="S238" s="6" t="s">
        <v>1129</v>
      </c>
      <c r="T238" s="6" t="s">
        <v>1130</v>
      </c>
      <c r="U238" s="6" t="s">
        <v>11980</v>
      </c>
      <c r="V238" s="6" t="s">
        <v>1131</v>
      </c>
      <c r="W238" s="6" t="s">
        <v>1132</v>
      </c>
    </row>
    <row r="239" spans="1:23" s="6" customFormat="1">
      <c r="A239" s="6" t="s">
        <v>1141</v>
      </c>
      <c r="B239" s="6" t="s">
        <v>1142</v>
      </c>
      <c r="C239" s="7" t="s">
        <v>11295</v>
      </c>
      <c r="D239" s="6">
        <v>399</v>
      </c>
      <c r="E239" s="8">
        <v>899</v>
      </c>
      <c r="F239" s="9">
        <v>0.56000000000000005</v>
      </c>
      <c r="G239" s="27" t="str">
        <f>IF(Table24[discount_percentage]&gt;=0.5,"Yes","No")</f>
        <v>Yes</v>
      </c>
      <c r="H239" s="6">
        <v>3.9</v>
      </c>
      <c r="I239" s="10">
        <v>254</v>
      </c>
      <c r="J239" s="10">
        <f t="shared" si="12"/>
        <v>228346</v>
      </c>
      <c r="K239" s="37" t="str">
        <f>IF(Table24[rating_count]&lt;1000,"Yes", "No")</f>
        <v>Yes</v>
      </c>
      <c r="L239" s="11">
        <f t="shared" si="13"/>
        <v>990.6</v>
      </c>
      <c r="M239" s="11">
        <f>Table24[[#This Row],[rating]]*Table24[[#This Row],[rating_count]]</f>
        <v>990.6</v>
      </c>
      <c r="N239" s="35">
        <f t="shared" si="14"/>
        <v>800</v>
      </c>
      <c r="O239" s="35">
        <f t="shared" si="15"/>
        <v>500</v>
      </c>
      <c r="P239" s="6" t="s">
        <v>1143</v>
      </c>
      <c r="Q239" s="6" t="s">
        <v>1144</v>
      </c>
      <c r="R239" s="6" t="s">
        <v>1145</v>
      </c>
      <c r="S239" s="6" t="s">
        <v>1146</v>
      </c>
      <c r="T239" s="6" t="s">
        <v>1147</v>
      </c>
      <c r="U239" s="6" t="s">
        <v>1148</v>
      </c>
      <c r="V239" s="6" t="s">
        <v>1149</v>
      </c>
      <c r="W239" s="6" t="s">
        <v>1150</v>
      </c>
    </row>
    <row r="240" spans="1:23" s="6" customFormat="1">
      <c r="A240" s="6" t="s">
        <v>1170</v>
      </c>
      <c r="B240" s="6" t="s">
        <v>1171</v>
      </c>
      <c r="C240" s="7" t="s">
        <v>11291</v>
      </c>
      <c r="D240" s="6">
        <v>149</v>
      </c>
      <c r="E240" s="8">
        <v>399</v>
      </c>
      <c r="F240" s="9">
        <v>0.63</v>
      </c>
      <c r="G240" s="27" t="str">
        <f>IF(Table24[discount_percentage]&gt;=0.5,"Yes","No")</f>
        <v>Yes</v>
      </c>
      <c r="H240" s="6">
        <v>3.9</v>
      </c>
      <c r="I240" s="10">
        <v>57</v>
      </c>
      <c r="J240" s="10">
        <f t="shared" si="12"/>
        <v>22743</v>
      </c>
      <c r="K240" s="37" t="str">
        <f>IF(Table24[rating_count]&lt;1000,"Yes", "No")</f>
        <v>Yes</v>
      </c>
      <c r="L240" s="11">
        <f t="shared" si="13"/>
        <v>222.29999999999998</v>
      </c>
      <c r="M240" s="11">
        <f>Table24[[#This Row],[rating]]*Table24[[#This Row],[rating_count]]</f>
        <v>222.29999999999998</v>
      </c>
      <c r="N240" s="35">
        <f t="shared" si="14"/>
        <v>200</v>
      </c>
      <c r="O240" s="35">
        <f t="shared" si="15"/>
        <v>0</v>
      </c>
      <c r="P240" s="6" t="s">
        <v>12597</v>
      </c>
      <c r="Q240" s="6" t="s">
        <v>1172</v>
      </c>
      <c r="R240" s="6" t="s">
        <v>1173</v>
      </c>
      <c r="S240" s="6" t="s">
        <v>1174</v>
      </c>
      <c r="T240" s="6" t="s">
        <v>11262</v>
      </c>
      <c r="U240" s="6" t="s">
        <v>1175</v>
      </c>
      <c r="V240" s="6" t="s">
        <v>1176</v>
      </c>
      <c r="W240" s="6" t="s">
        <v>1177</v>
      </c>
    </row>
    <row r="241" spans="1:23" s="6" customFormat="1">
      <c r="A241" s="6" t="s">
        <v>1185</v>
      </c>
      <c r="B241" s="6" t="s">
        <v>1186</v>
      </c>
      <c r="C241" s="7" t="s">
        <v>11295</v>
      </c>
      <c r="D241" s="6">
        <v>299</v>
      </c>
      <c r="E241" s="8">
        <v>1199</v>
      </c>
      <c r="F241" s="9">
        <v>0.75</v>
      </c>
      <c r="G241" s="27" t="str">
        <f>IF(Table24[discount_percentage]&gt;=0.5,"Yes","No")</f>
        <v>Yes</v>
      </c>
      <c r="H241" s="6">
        <v>3.9</v>
      </c>
      <c r="I241" s="10">
        <v>1193</v>
      </c>
      <c r="J241" s="10">
        <f t="shared" si="12"/>
        <v>1430407</v>
      </c>
      <c r="K241" s="37" t="str">
        <f>IF(Table24[rating_count]&lt;1000,"Yes", "No")</f>
        <v>No</v>
      </c>
      <c r="L241" s="11">
        <f t="shared" si="13"/>
        <v>4652.7</v>
      </c>
      <c r="M241" s="11">
        <f>Table24[[#This Row],[rating]]*Table24[[#This Row],[rating_count]]</f>
        <v>4652.7</v>
      </c>
      <c r="N241" s="35">
        <f t="shared" si="14"/>
        <v>1000</v>
      </c>
      <c r="O241" s="35">
        <f t="shared" si="15"/>
        <v>1000</v>
      </c>
      <c r="P241" s="6" t="s">
        <v>1187</v>
      </c>
      <c r="Q241" s="6" t="s">
        <v>1188</v>
      </c>
      <c r="R241" s="6" t="s">
        <v>1189</v>
      </c>
      <c r="S241" s="6" t="s">
        <v>1190</v>
      </c>
      <c r="T241" s="6" t="s">
        <v>1191</v>
      </c>
      <c r="U241" s="6" t="s">
        <v>1192</v>
      </c>
      <c r="V241" s="6" t="s">
        <v>1193</v>
      </c>
      <c r="W241" s="6" t="s">
        <v>1194</v>
      </c>
    </row>
    <row r="242" spans="1:23" s="6" customFormat="1">
      <c r="A242" s="6" t="s">
        <v>1340</v>
      </c>
      <c r="B242" s="6" t="s">
        <v>1341</v>
      </c>
      <c r="C242" s="7" t="s">
        <v>11294</v>
      </c>
      <c r="D242" s="12">
        <v>8990</v>
      </c>
      <c r="E242" s="8">
        <v>18990</v>
      </c>
      <c r="F242" s="9">
        <v>0.53</v>
      </c>
      <c r="G242" s="27" t="str">
        <f>IF(Table24[discount_percentage]&gt;=0.5,"Yes","No")</f>
        <v>Yes</v>
      </c>
      <c r="H242" s="6">
        <v>3.9</v>
      </c>
      <c r="I242" s="10">
        <v>350</v>
      </c>
      <c r="J242" s="10">
        <f t="shared" si="12"/>
        <v>6646500</v>
      </c>
      <c r="K242" s="37" t="str">
        <f>IF(Table24[rating_count]&lt;1000,"Yes", "No")</f>
        <v>Yes</v>
      </c>
      <c r="L242" s="11">
        <f t="shared" si="13"/>
        <v>1365</v>
      </c>
      <c r="M242" s="11">
        <f>Table24[[#This Row],[rating]]*Table24[[#This Row],[rating_count]]</f>
        <v>1365</v>
      </c>
      <c r="N242" s="35">
        <f t="shared" si="14"/>
        <v>18800</v>
      </c>
      <c r="O242" s="35">
        <f t="shared" si="15"/>
        <v>18500</v>
      </c>
      <c r="P242" s="6" t="s">
        <v>11782</v>
      </c>
      <c r="Q242" s="6" t="s">
        <v>12147</v>
      </c>
      <c r="R242" s="6" t="s">
        <v>1342</v>
      </c>
      <c r="S242" s="6" t="s">
        <v>1343</v>
      </c>
      <c r="T242" s="6" t="s">
        <v>1344</v>
      </c>
      <c r="U242" s="6" t="s">
        <v>1345</v>
      </c>
      <c r="V242" s="6" t="s">
        <v>1346</v>
      </c>
      <c r="W242" s="6" t="s">
        <v>1347</v>
      </c>
    </row>
    <row r="243" spans="1:23" s="6" customFormat="1">
      <c r="A243" s="6" t="s">
        <v>1386</v>
      </c>
      <c r="B243" s="6" t="s">
        <v>12745</v>
      </c>
      <c r="C243" s="7" t="s">
        <v>11291</v>
      </c>
      <c r="D243" s="6">
        <v>139</v>
      </c>
      <c r="E243" s="8">
        <v>549</v>
      </c>
      <c r="F243" s="9">
        <v>0.75</v>
      </c>
      <c r="G243" s="27" t="str">
        <f>IF(Table24[discount_percentage]&gt;=0.5,"Yes","No")</f>
        <v>Yes</v>
      </c>
      <c r="H243" s="6">
        <v>3.9</v>
      </c>
      <c r="I243" s="10">
        <v>61</v>
      </c>
      <c r="J243" s="10">
        <f t="shared" si="12"/>
        <v>33489</v>
      </c>
      <c r="K243" s="37" t="str">
        <f>IF(Table24[rating_count]&lt;1000,"Yes", "No")</f>
        <v>Yes</v>
      </c>
      <c r="L243" s="11">
        <f t="shared" si="13"/>
        <v>237.9</v>
      </c>
      <c r="M243" s="11">
        <f>Table24[[#This Row],[rating]]*Table24[[#This Row],[rating_count]]</f>
        <v>237.9</v>
      </c>
      <c r="N243" s="35">
        <f t="shared" si="14"/>
        <v>400</v>
      </c>
      <c r="O243" s="35">
        <f t="shared" si="15"/>
        <v>500</v>
      </c>
      <c r="P243" s="6" t="s">
        <v>11986</v>
      </c>
      <c r="Q243" s="6" t="s">
        <v>1387</v>
      </c>
      <c r="R243" s="6" t="s">
        <v>1388</v>
      </c>
      <c r="S243" s="6" t="s">
        <v>1389</v>
      </c>
      <c r="T243" s="6" t="s">
        <v>1390</v>
      </c>
      <c r="U243" s="6" t="s">
        <v>1391</v>
      </c>
      <c r="V243" s="6" t="s">
        <v>1392</v>
      </c>
      <c r="W243" s="6" t="s">
        <v>1393</v>
      </c>
    </row>
    <row r="244" spans="1:23" s="6" customFormat="1">
      <c r="A244" s="6" t="s">
        <v>1480</v>
      </c>
      <c r="B244" s="6" t="s">
        <v>11897</v>
      </c>
      <c r="C244" s="7" t="s">
        <v>11291</v>
      </c>
      <c r="D244" s="6">
        <v>350</v>
      </c>
      <c r="E244" s="8">
        <v>599</v>
      </c>
      <c r="F244" s="9">
        <v>0.42</v>
      </c>
      <c r="G244" s="27" t="str">
        <f>IF(Table24[discount_percentage]&gt;=0.5,"Yes","No")</f>
        <v>No</v>
      </c>
      <c r="H244" s="6">
        <v>3.9</v>
      </c>
      <c r="I244" s="10">
        <v>8314</v>
      </c>
      <c r="J244" s="10">
        <f t="shared" si="12"/>
        <v>4980086</v>
      </c>
      <c r="K244" s="37" t="str">
        <f>IF(Table24[rating_count]&lt;1000,"Yes", "No")</f>
        <v>No</v>
      </c>
      <c r="L244" s="11">
        <f t="shared" si="13"/>
        <v>32424.6</v>
      </c>
      <c r="M244" s="11">
        <f>Table24[[#This Row],[rating]]*Table24[[#This Row],[rating_count]]</f>
        <v>32424.6</v>
      </c>
      <c r="N244" s="35">
        <f t="shared" si="14"/>
        <v>400</v>
      </c>
      <c r="O244" s="35">
        <f t="shared" si="15"/>
        <v>500</v>
      </c>
      <c r="P244" s="6" t="s">
        <v>11898</v>
      </c>
      <c r="Q244" s="6" t="s">
        <v>12152</v>
      </c>
      <c r="R244" s="6" t="s">
        <v>1481</v>
      </c>
      <c r="S244" s="6" t="s">
        <v>12153</v>
      </c>
      <c r="T244" s="6" t="s">
        <v>1482</v>
      </c>
      <c r="U244" s="6" t="s">
        <v>1483</v>
      </c>
      <c r="V244" s="6" t="s">
        <v>1484</v>
      </c>
      <c r="W244" s="6" t="s">
        <v>1485</v>
      </c>
    </row>
    <row r="245" spans="1:23" s="6" customFormat="1">
      <c r="A245" s="6" t="s">
        <v>1585</v>
      </c>
      <c r="B245" s="6" t="s">
        <v>11510</v>
      </c>
      <c r="C245" s="7" t="s">
        <v>11291</v>
      </c>
      <c r="D245" s="6">
        <v>848.99</v>
      </c>
      <c r="E245" s="8">
        <v>1490</v>
      </c>
      <c r="F245" s="9">
        <v>0.43</v>
      </c>
      <c r="G245" s="27" t="str">
        <f>IF(Table24[discount_percentage]&gt;=0.5,"Yes","No")</f>
        <v>No</v>
      </c>
      <c r="H245" s="6">
        <v>3.9</v>
      </c>
      <c r="I245" s="10">
        <v>356</v>
      </c>
      <c r="J245" s="10">
        <f t="shared" si="12"/>
        <v>530440</v>
      </c>
      <c r="K245" s="37" t="str">
        <f>IF(Table24[rating_count]&lt;1000,"Yes", "No")</f>
        <v>Yes</v>
      </c>
      <c r="L245" s="11">
        <f t="shared" si="13"/>
        <v>1388.3999999999999</v>
      </c>
      <c r="M245" s="11">
        <f>Table24[[#This Row],[rating]]*Table24[[#This Row],[rating_count]]</f>
        <v>1388.3999999999999</v>
      </c>
      <c r="N245" s="35">
        <f t="shared" si="14"/>
        <v>1400</v>
      </c>
      <c r="O245" s="35">
        <f t="shared" si="15"/>
        <v>1000</v>
      </c>
      <c r="P245" s="6" t="s">
        <v>11511</v>
      </c>
      <c r="Q245" s="6" t="s">
        <v>1586</v>
      </c>
      <c r="R245" s="6" t="s">
        <v>1587</v>
      </c>
      <c r="S245" s="6" t="s">
        <v>1588</v>
      </c>
      <c r="T245" s="6" t="s">
        <v>1589</v>
      </c>
      <c r="U245" s="6" t="s">
        <v>11642</v>
      </c>
      <c r="V245" s="6" t="s">
        <v>1590</v>
      </c>
      <c r="W245" s="6" t="s">
        <v>11512</v>
      </c>
    </row>
    <row r="246" spans="1:23" s="6" customFormat="1">
      <c r="A246" s="6" t="s">
        <v>1713</v>
      </c>
      <c r="B246" s="6" t="s">
        <v>12748</v>
      </c>
      <c r="C246" s="7" t="s">
        <v>11291</v>
      </c>
      <c r="D246" s="6">
        <v>128.31</v>
      </c>
      <c r="E246" s="8">
        <v>549</v>
      </c>
      <c r="F246" s="9">
        <v>0.77</v>
      </c>
      <c r="G246" s="27" t="str">
        <f>IF(Table24[discount_percentage]&gt;=0.5,"Yes","No")</f>
        <v>Yes</v>
      </c>
      <c r="H246" s="6">
        <v>3.9</v>
      </c>
      <c r="I246" s="10">
        <v>61</v>
      </c>
      <c r="J246" s="10">
        <f t="shared" si="12"/>
        <v>33489</v>
      </c>
      <c r="K246" s="37" t="str">
        <f>IF(Table24[rating_count]&lt;1000,"Yes", "No")</f>
        <v>Yes</v>
      </c>
      <c r="L246" s="11">
        <f t="shared" si="13"/>
        <v>237.9</v>
      </c>
      <c r="M246" s="11">
        <f>Table24[[#This Row],[rating]]*Table24[[#This Row],[rating_count]]</f>
        <v>237.9</v>
      </c>
      <c r="N246" s="35">
        <f t="shared" si="14"/>
        <v>400</v>
      </c>
      <c r="O246" s="35">
        <f t="shared" si="15"/>
        <v>500</v>
      </c>
      <c r="P246" s="6" t="s">
        <v>11986</v>
      </c>
      <c r="Q246" s="6" t="s">
        <v>1387</v>
      </c>
      <c r="R246" s="6" t="s">
        <v>1388</v>
      </c>
      <c r="S246" s="6" t="s">
        <v>1389</v>
      </c>
      <c r="T246" s="6" t="s">
        <v>1390</v>
      </c>
      <c r="U246" s="6" t="s">
        <v>1391</v>
      </c>
      <c r="V246" s="6" t="s">
        <v>1714</v>
      </c>
      <c r="W246" s="6" t="s">
        <v>1715</v>
      </c>
    </row>
    <row r="247" spans="1:23" s="6" customFormat="1">
      <c r="A247" s="6" t="s">
        <v>1793</v>
      </c>
      <c r="B247" s="6" t="s">
        <v>1794</v>
      </c>
      <c r="C247" s="7" t="s">
        <v>11291</v>
      </c>
      <c r="D247" s="6">
        <v>89</v>
      </c>
      <c r="E247" s="8">
        <v>800</v>
      </c>
      <c r="F247" s="9">
        <v>0.89</v>
      </c>
      <c r="G247" s="27" t="str">
        <f>IF(Table24[discount_percentage]&gt;=0.5,"Yes","No")</f>
        <v>Yes</v>
      </c>
      <c r="H247" s="6">
        <v>3.9</v>
      </c>
      <c r="I247" s="10">
        <v>1075</v>
      </c>
      <c r="J247" s="10">
        <f t="shared" si="12"/>
        <v>860000</v>
      </c>
      <c r="K247" s="37" t="str">
        <f>IF(Table24[rating_count]&lt;1000,"Yes", "No")</f>
        <v>No</v>
      </c>
      <c r="L247" s="11">
        <f t="shared" si="13"/>
        <v>4192.5</v>
      </c>
      <c r="M247" s="11">
        <f>Table24[[#This Row],[rating]]*Table24[[#This Row],[rating_count]]</f>
        <v>4192.5</v>
      </c>
      <c r="N247" s="35">
        <f t="shared" si="14"/>
        <v>800</v>
      </c>
      <c r="O247" s="35">
        <f t="shared" si="15"/>
        <v>500</v>
      </c>
      <c r="P247" s="6" t="s">
        <v>1795</v>
      </c>
      <c r="Q247" s="6" t="s">
        <v>266</v>
      </c>
      <c r="R247" s="6" t="s">
        <v>267</v>
      </c>
      <c r="S247" s="6" t="s">
        <v>268</v>
      </c>
      <c r="T247" s="6" t="s">
        <v>11619</v>
      </c>
      <c r="U247" s="6" t="s">
        <v>11620</v>
      </c>
      <c r="V247" s="6" t="s">
        <v>1796</v>
      </c>
      <c r="W247" s="6" t="s">
        <v>1797</v>
      </c>
    </row>
    <row r="248" spans="1:23" s="6" customFormat="1">
      <c r="A248" s="6" t="s">
        <v>1802</v>
      </c>
      <c r="B248" s="6" t="s">
        <v>12754</v>
      </c>
      <c r="C248" s="7" t="s">
        <v>11291</v>
      </c>
      <c r="D248" s="6">
        <v>129</v>
      </c>
      <c r="E248" s="8">
        <v>1000</v>
      </c>
      <c r="F248" s="9">
        <v>0.87</v>
      </c>
      <c r="G248" s="27" t="str">
        <f>IF(Table24[discount_percentage]&gt;=0.5,"Yes","No")</f>
        <v>Yes</v>
      </c>
      <c r="H248" s="6">
        <v>3.9</v>
      </c>
      <c r="I248" s="10">
        <v>295</v>
      </c>
      <c r="J248" s="10">
        <f t="shared" si="12"/>
        <v>295000</v>
      </c>
      <c r="K248" s="37" t="str">
        <f>IF(Table24[rating_count]&lt;1000,"Yes", "No")</f>
        <v>Yes</v>
      </c>
      <c r="L248" s="11">
        <f t="shared" si="13"/>
        <v>1150.5</v>
      </c>
      <c r="M248" s="11">
        <f>Table24[[#This Row],[rating]]*Table24[[#This Row],[rating_count]]</f>
        <v>1150.5</v>
      </c>
      <c r="N248" s="35">
        <f t="shared" si="14"/>
        <v>1000</v>
      </c>
      <c r="O248" s="35">
        <f t="shared" si="15"/>
        <v>1000</v>
      </c>
      <c r="P248" s="6" t="s">
        <v>1803</v>
      </c>
      <c r="Q248" s="6" t="s">
        <v>1804</v>
      </c>
      <c r="R248" s="6" t="s">
        <v>1805</v>
      </c>
      <c r="S248" s="6" t="s">
        <v>1806</v>
      </c>
      <c r="T248" s="6" t="s">
        <v>1807</v>
      </c>
      <c r="U248" s="6" t="s">
        <v>1808</v>
      </c>
      <c r="V248" s="6" t="s">
        <v>1809</v>
      </c>
      <c r="W248" s="6" t="s">
        <v>12160</v>
      </c>
    </row>
    <row r="249" spans="1:23" s="6" customFormat="1">
      <c r="A249" s="6" t="s">
        <v>2033</v>
      </c>
      <c r="B249" s="6" t="s">
        <v>12760</v>
      </c>
      <c r="C249" s="7" t="s">
        <v>11291</v>
      </c>
      <c r="D249" s="6">
        <v>417.44</v>
      </c>
      <c r="E249" s="8">
        <v>670</v>
      </c>
      <c r="F249" s="9">
        <v>0.38</v>
      </c>
      <c r="G249" s="27" t="str">
        <f>IF(Table24[discount_percentage]&gt;=0.5,"Yes","No")</f>
        <v>No</v>
      </c>
      <c r="H249" s="6">
        <v>3.9</v>
      </c>
      <c r="I249" s="10">
        <v>523</v>
      </c>
      <c r="J249" s="10">
        <f t="shared" si="12"/>
        <v>350410</v>
      </c>
      <c r="K249" s="37" t="str">
        <f>IF(Table24[rating_count]&lt;1000,"Yes", "No")</f>
        <v>Yes</v>
      </c>
      <c r="L249" s="11">
        <f t="shared" si="13"/>
        <v>2039.7</v>
      </c>
      <c r="M249" s="11">
        <f>Table24[[#This Row],[rating]]*Table24[[#This Row],[rating_count]]</f>
        <v>2039.7</v>
      </c>
      <c r="N249" s="35">
        <f t="shared" si="14"/>
        <v>600</v>
      </c>
      <c r="O249" s="35">
        <f t="shared" si="15"/>
        <v>500</v>
      </c>
      <c r="P249" s="6" t="s">
        <v>11996</v>
      </c>
      <c r="Q249" s="6" t="s">
        <v>2034</v>
      </c>
      <c r="R249" s="6" t="s">
        <v>2035</v>
      </c>
      <c r="S249" s="6" t="s">
        <v>2036</v>
      </c>
      <c r="T249" s="6" t="s">
        <v>12651</v>
      </c>
      <c r="U249" s="6" t="s">
        <v>2037</v>
      </c>
      <c r="V249" s="6" t="s">
        <v>2038</v>
      </c>
      <c r="W249" s="6" t="s">
        <v>2039</v>
      </c>
    </row>
    <row r="250" spans="1:23" s="6" customFormat="1">
      <c r="A250" s="6" t="s">
        <v>2061</v>
      </c>
      <c r="B250" s="6" t="s">
        <v>2062</v>
      </c>
      <c r="C250" s="7" t="s">
        <v>11291</v>
      </c>
      <c r="D250" s="6">
        <v>99</v>
      </c>
      <c r="E250" s="8">
        <v>800</v>
      </c>
      <c r="F250" s="9">
        <v>0.88</v>
      </c>
      <c r="G250" s="27" t="str">
        <f>IF(Table24[discount_percentage]&gt;=0.5,"Yes","No")</f>
        <v>Yes</v>
      </c>
      <c r="H250" s="6">
        <v>3.9</v>
      </c>
      <c r="I250" s="10">
        <v>1075</v>
      </c>
      <c r="J250" s="10">
        <f t="shared" si="12"/>
        <v>860000</v>
      </c>
      <c r="K250" s="37" t="str">
        <f>IF(Table24[rating_count]&lt;1000,"Yes", "No")</f>
        <v>No</v>
      </c>
      <c r="L250" s="11">
        <f t="shared" si="13"/>
        <v>4192.5</v>
      </c>
      <c r="M250" s="11">
        <f>Table24[[#This Row],[rating]]*Table24[[#This Row],[rating_count]]</f>
        <v>4192.5</v>
      </c>
      <c r="N250" s="35">
        <f t="shared" si="14"/>
        <v>800</v>
      </c>
      <c r="O250" s="35">
        <f t="shared" si="15"/>
        <v>500</v>
      </c>
      <c r="P250" s="6" t="s">
        <v>796</v>
      </c>
      <c r="Q250" s="6" t="s">
        <v>266</v>
      </c>
      <c r="R250" s="6" t="s">
        <v>267</v>
      </c>
      <c r="S250" s="6" t="s">
        <v>268</v>
      </c>
      <c r="T250" s="6" t="s">
        <v>11619</v>
      </c>
      <c r="U250" s="6" t="s">
        <v>11648</v>
      </c>
      <c r="V250" s="6" t="s">
        <v>2063</v>
      </c>
      <c r="W250" s="6" t="s">
        <v>2064</v>
      </c>
    </row>
    <row r="251" spans="1:23" s="6" customFormat="1">
      <c r="A251" s="6" t="s">
        <v>2151</v>
      </c>
      <c r="B251" s="6" t="s">
        <v>2152</v>
      </c>
      <c r="C251" s="7" t="s">
        <v>11295</v>
      </c>
      <c r="D251" s="6">
        <v>349</v>
      </c>
      <c r="E251" s="8">
        <v>699</v>
      </c>
      <c r="F251" s="9">
        <v>0.5</v>
      </c>
      <c r="G251" s="27" t="str">
        <f>IF(Table24[discount_percentage]&gt;=0.5,"Yes","No")</f>
        <v>Yes</v>
      </c>
      <c r="H251" s="6">
        <v>3.9</v>
      </c>
      <c r="I251" s="10">
        <v>214</v>
      </c>
      <c r="J251" s="10">
        <f t="shared" si="12"/>
        <v>149586</v>
      </c>
      <c r="K251" s="37" t="str">
        <f>IF(Table24[rating_count]&lt;1000,"Yes", "No")</f>
        <v>Yes</v>
      </c>
      <c r="L251" s="11">
        <f t="shared" si="13"/>
        <v>834.6</v>
      </c>
      <c r="M251" s="11">
        <f>Table24[[#This Row],[rating]]*Table24[[#This Row],[rating_count]]</f>
        <v>834.6</v>
      </c>
      <c r="N251" s="35">
        <f t="shared" si="14"/>
        <v>600</v>
      </c>
      <c r="O251" s="35">
        <f t="shared" si="15"/>
        <v>500</v>
      </c>
      <c r="P251" s="6" t="s">
        <v>11999</v>
      </c>
      <c r="Q251" s="6" t="s">
        <v>2153</v>
      </c>
      <c r="R251" s="6" t="s">
        <v>2154</v>
      </c>
      <c r="S251" s="6" t="s">
        <v>2155</v>
      </c>
      <c r="T251" s="6" t="s">
        <v>2156</v>
      </c>
      <c r="U251" s="6" t="s">
        <v>2157</v>
      </c>
      <c r="V251" s="6" t="s">
        <v>2158</v>
      </c>
      <c r="W251" s="6" t="s">
        <v>2159</v>
      </c>
    </row>
    <row r="252" spans="1:23" s="6" customFormat="1">
      <c r="A252" s="6" t="s">
        <v>2313</v>
      </c>
      <c r="B252" s="6" t="s">
        <v>2314</v>
      </c>
      <c r="C252" s="7" t="s">
        <v>11295</v>
      </c>
      <c r="D252" s="6">
        <v>247</v>
      </c>
      <c r="E252" s="8">
        <v>399</v>
      </c>
      <c r="F252" s="9">
        <v>0.38</v>
      </c>
      <c r="G252" s="27" t="str">
        <f>IF(Table24[discount_percentage]&gt;=0.5,"Yes","No")</f>
        <v>No</v>
      </c>
      <c r="H252" s="6">
        <v>3.9</v>
      </c>
      <c r="I252" s="10">
        <v>200</v>
      </c>
      <c r="J252" s="10">
        <f t="shared" si="12"/>
        <v>79800</v>
      </c>
      <c r="K252" s="37" t="str">
        <f>IF(Table24[rating_count]&lt;1000,"Yes", "No")</f>
        <v>Yes</v>
      </c>
      <c r="L252" s="11">
        <f t="shared" si="13"/>
        <v>780</v>
      </c>
      <c r="M252" s="11">
        <f>Table24[[#This Row],[rating]]*Table24[[#This Row],[rating_count]]</f>
        <v>780</v>
      </c>
      <c r="N252" s="35">
        <f t="shared" si="14"/>
        <v>200</v>
      </c>
      <c r="O252" s="35">
        <f t="shared" si="15"/>
        <v>0</v>
      </c>
      <c r="P252" s="6" t="s">
        <v>2315</v>
      </c>
      <c r="Q252" s="6" t="s">
        <v>2316</v>
      </c>
      <c r="R252" s="6" t="s">
        <v>2317</v>
      </c>
      <c r="S252" s="6" t="s">
        <v>2318</v>
      </c>
      <c r="T252" s="6" t="s">
        <v>2319</v>
      </c>
      <c r="U252" s="6" t="s">
        <v>11265</v>
      </c>
      <c r="V252" s="6" t="s">
        <v>2320</v>
      </c>
      <c r="W252" s="6" t="s">
        <v>2321</v>
      </c>
    </row>
    <row r="253" spans="1:23" s="6" customFormat="1">
      <c r="A253" s="6" t="s">
        <v>2357</v>
      </c>
      <c r="B253" s="6" t="s">
        <v>12181</v>
      </c>
      <c r="C253" s="7" t="s">
        <v>11291</v>
      </c>
      <c r="D253" s="6">
        <v>299</v>
      </c>
      <c r="E253" s="8">
        <v>699</v>
      </c>
      <c r="F253" s="9">
        <v>0.56999999999999995</v>
      </c>
      <c r="G253" s="27" t="str">
        <f>IF(Table24[discount_percentage]&gt;=0.5,"Yes","No")</f>
        <v>Yes</v>
      </c>
      <c r="H253" s="6">
        <v>3.9</v>
      </c>
      <c r="I253" s="10">
        <v>1454</v>
      </c>
      <c r="J253" s="10">
        <f t="shared" si="12"/>
        <v>1016346</v>
      </c>
      <c r="K253" s="37" t="str">
        <f>IF(Table24[rating_count]&lt;1000,"Yes", "No")</f>
        <v>No</v>
      </c>
      <c r="L253" s="11">
        <f t="shared" si="13"/>
        <v>5670.5999999999995</v>
      </c>
      <c r="M253" s="11">
        <f>Table24[[#This Row],[rating]]*Table24[[#This Row],[rating_count]]</f>
        <v>5670.5999999999995</v>
      </c>
      <c r="N253" s="35">
        <f t="shared" si="14"/>
        <v>600</v>
      </c>
      <c r="O253" s="35">
        <f t="shared" si="15"/>
        <v>500</v>
      </c>
      <c r="P253" s="6" t="s">
        <v>2358</v>
      </c>
      <c r="Q253" s="6" t="s">
        <v>2359</v>
      </c>
      <c r="R253" s="6" t="s">
        <v>2360</v>
      </c>
      <c r="S253" s="6" t="s">
        <v>2361</v>
      </c>
      <c r="T253" s="6" t="s">
        <v>2362</v>
      </c>
      <c r="U253" s="6" t="s">
        <v>2363</v>
      </c>
      <c r="V253" s="6" t="s">
        <v>2364</v>
      </c>
      <c r="W253" s="6" t="s">
        <v>2365</v>
      </c>
    </row>
    <row r="254" spans="1:23" s="6" customFormat="1">
      <c r="A254" s="6" t="s">
        <v>2387</v>
      </c>
      <c r="B254" s="6" t="s">
        <v>2388</v>
      </c>
      <c r="C254" s="7" t="s">
        <v>11294</v>
      </c>
      <c r="D254" s="12">
        <v>24499</v>
      </c>
      <c r="E254" s="8">
        <v>50000</v>
      </c>
      <c r="F254" s="9">
        <v>0.51</v>
      </c>
      <c r="G254" s="27" t="str">
        <f>IF(Table24[discount_percentage]&gt;=0.5,"Yes","No")</f>
        <v>Yes</v>
      </c>
      <c r="H254" s="6">
        <v>3.9</v>
      </c>
      <c r="I254" s="10">
        <v>3518</v>
      </c>
      <c r="J254" s="10">
        <f t="shared" si="12"/>
        <v>175900000</v>
      </c>
      <c r="K254" s="37" t="str">
        <f>IF(Table24[rating_count]&lt;1000,"Yes", "No")</f>
        <v>No</v>
      </c>
      <c r="L254" s="11">
        <f t="shared" si="13"/>
        <v>13720.199999999999</v>
      </c>
      <c r="M254" s="11">
        <f>Table24[[#This Row],[rating]]*Table24[[#This Row],[rating_count]]</f>
        <v>13720.199999999999</v>
      </c>
      <c r="N254" s="35">
        <f t="shared" si="14"/>
        <v>50000</v>
      </c>
      <c r="O254" s="35">
        <f t="shared" si="15"/>
        <v>50000</v>
      </c>
      <c r="P254" s="6" t="s">
        <v>2389</v>
      </c>
      <c r="Q254" s="6" t="s">
        <v>2390</v>
      </c>
      <c r="R254" s="6" t="s">
        <v>2391</v>
      </c>
      <c r="S254" s="6" t="s">
        <v>2392</v>
      </c>
      <c r="T254" s="6" t="s">
        <v>2393</v>
      </c>
      <c r="U254" s="6" t="s">
        <v>2394</v>
      </c>
      <c r="V254" s="6" t="s">
        <v>2395</v>
      </c>
      <c r="W254" s="6" t="s">
        <v>12183</v>
      </c>
    </row>
    <row r="255" spans="1:23" s="6" customFormat="1">
      <c r="A255" s="6" t="s">
        <v>2537</v>
      </c>
      <c r="B255" s="6" t="s">
        <v>11518</v>
      </c>
      <c r="C255" s="7" t="s">
        <v>11310</v>
      </c>
      <c r="D255" s="12">
        <v>1499</v>
      </c>
      <c r="E255" s="8">
        <v>6990</v>
      </c>
      <c r="F255" s="9">
        <v>0.79</v>
      </c>
      <c r="G255" s="27" t="str">
        <f>IF(Table24[discount_percentage]&gt;=0.5,"Yes","No")</f>
        <v>Yes</v>
      </c>
      <c r="H255" s="6">
        <v>3.9</v>
      </c>
      <c r="I255" s="10">
        <v>21796</v>
      </c>
      <c r="J255" s="10">
        <f t="shared" si="12"/>
        <v>152354040</v>
      </c>
      <c r="K255" s="37" t="str">
        <f>IF(Table24[rating_count]&lt;1000,"Yes", "No")</f>
        <v>No</v>
      </c>
      <c r="L255" s="11">
        <f t="shared" si="13"/>
        <v>85004.4</v>
      </c>
      <c r="M255" s="11">
        <f>Table24[[#This Row],[rating]]*Table24[[#This Row],[rating_count]]</f>
        <v>85004.4</v>
      </c>
      <c r="N255" s="35">
        <f t="shared" si="14"/>
        <v>6800</v>
      </c>
      <c r="O255" s="35">
        <f t="shared" si="15"/>
        <v>6500</v>
      </c>
      <c r="P255" s="6" t="s">
        <v>2538</v>
      </c>
      <c r="Q255" s="6" t="s">
        <v>2539</v>
      </c>
      <c r="R255" s="6" t="s">
        <v>2540</v>
      </c>
      <c r="S255" s="6" t="s">
        <v>2541</v>
      </c>
      <c r="T255" s="6" t="s">
        <v>2542</v>
      </c>
      <c r="U255" s="6" t="s">
        <v>2543</v>
      </c>
      <c r="V255" s="6" t="s">
        <v>2544</v>
      </c>
      <c r="W255" s="6" t="s">
        <v>11519</v>
      </c>
    </row>
    <row r="256" spans="1:23" s="6" customFormat="1">
      <c r="A256" s="6" t="s">
        <v>2563</v>
      </c>
      <c r="B256" s="6" t="s">
        <v>12771</v>
      </c>
      <c r="C256" s="7" t="s">
        <v>11314</v>
      </c>
      <c r="D256" s="6">
        <v>599</v>
      </c>
      <c r="E256" s="8">
        <v>2499</v>
      </c>
      <c r="F256" s="9">
        <v>0.76</v>
      </c>
      <c r="G256" s="27" t="str">
        <f>IF(Table24[discount_percentage]&gt;=0.5,"Yes","No")</f>
        <v>Yes</v>
      </c>
      <c r="H256" s="6">
        <v>3.9</v>
      </c>
      <c r="I256" s="10">
        <v>58162</v>
      </c>
      <c r="J256" s="10">
        <f t="shared" si="12"/>
        <v>145346838</v>
      </c>
      <c r="K256" s="37" t="str">
        <f>IF(Table24[rating_count]&lt;1000,"Yes", "No")</f>
        <v>No</v>
      </c>
      <c r="L256" s="11">
        <f t="shared" si="13"/>
        <v>226831.8</v>
      </c>
      <c r="M256" s="11">
        <f>Table24[[#This Row],[rating]]*Table24[[#This Row],[rating_count]]</f>
        <v>226831.8</v>
      </c>
      <c r="N256" s="35">
        <f t="shared" si="14"/>
        <v>2400</v>
      </c>
      <c r="O256" s="35">
        <f t="shared" si="15"/>
        <v>2000</v>
      </c>
      <c r="P256" s="6" t="s">
        <v>12612</v>
      </c>
      <c r="Q256" s="6" t="s">
        <v>2564</v>
      </c>
      <c r="R256" s="6" t="s">
        <v>2565</v>
      </c>
      <c r="S256" s="6" t="s">
        <v>2566</v>
      </c>
      <c r="T256" s="6" t="s">
        <v>2567</v>
      </c>
      <c r="U256" s="6" t="s">
        <v>2568</v>
      </c>
      <c r="V256" s="6" t="s">
        <v>2569</v>
      </c>
      <c r="W256" s="6" t="s">
        <v>2570</v>
      </c>
    </row>
    <row r="257" spans="1:23" s="6" customFormat="1">
      <c r="A257" s="6" t="s">
        <v>2614</v>
      </c>
      <c r="B257" s="6" t="s">
        <v>2615</v>
      </c>
      <c r="C257" s="7" t="s">
        <v>11316</v>
      </c>
      <c r="D257" s="6">
        <v>349</v>
      </c>
      <c r="E257" s="8">
        <v>999</v>
      </c>
      <c r="F257" s="9">
        <v>0.65</v>
      </c>
      <c r="G257" s="27" t="str">
        <f>IF(Table24[discount_percentage]&gt;=0.5,"Yes","No")</f>
        <v>Yes</v>
      </c>
      <c r="H257" s="6">
        <v>3.9</v>
      </c>
      <c r="I257" s="10">
        <v>46399</v>
      </c>
      <c r="J257" s="10">
        <f t="shared" si="12"/>
        <v>46352601</v>
      </c>
      <c r="K257" s="37" t="str">
        <f>IF(Table24[rating_count]&lt;1000,"Yes", "No")</f>
        <v>No</v>
      </c>
      <c r="L257" s="11">
        <f t="shared" si="13"/>
        <v>180956.1</v>
      </c>
      <c r="M257" s="11">
        <f>Table24[[#This Row],[rating]]*Table24[[#This Row],[rating_count]]</f>
        <v>180956.1</v>
      </c>
      <c r="N257" s="35">
        <f t="shared" si="14"/>
        <v>800</v>
      </c>
      <c r="O257" s="35">
        <f t="shared" si="15"/>
        <v>500</v>
      </c>
      <c r="P257" s="6" t="s">
        <v>2616</v>
      </c>
      <c r="Q257" s="6" t="s">
        <v>12195</v>
      </c>
      <c r="R257" s="6" t="s">
        <v>2617</v>
      </c>
      <c r="S257" s="6" t="s">
        <v>2618</v>
      </c>
      <c r="T257" s="6" t="s">
        <v>2619</v>
      </c>
      <c r="U257" s="6" t="s">
        <v>2620</v>
      </c>
      <c r="V257" s="6" t="s">
        <v>2621</v>
      </c>
      <c r="W257" s="6" t="s">
        <v>2622</v>
      </c>
    </row>
    <row r="258" spans="1:23" s="6" customFormat="1">
      <c r="A258" s="6" t="s">
        <v>2797</v>
      </c>
      <c r="B258" s="6" t="s">
        <v>2798</v>
      </c>
      <c r="C258" s="7" t="s">
        <v>11312</v>
      </c>
      <c r="D258" s="12">
        <v>19999</v>
      </c>
      <c r="E258" s="8">
        <v>24999</v>
      </c>
      <c r="F258" s="9">
        <v>0.2</v>
      </c>
      <c r="G258" s="27" t="str">
        <f>IF(Table24[discount_percentage]&gt;=0.5,"Yes","No")</f>
        <v>No</v>
      </c>
      <c r="H258" s="6">
        <v>3.9</v>
      </c>
      <c r="I258" s="10">
        <v>25824</v>
      </c>
      <c r="J258" s="10">
        <f t="shared" ref="J258:J321" si="16">E258*I258</f>
        <v>645574176</v>
      </c>
      <c r="K258" s="37" t="str">
        <f>IF(Table24[rating_count]&lt;1000,"Yes", "No")</f>
        <v>No</v>
      </c>
      <c r="L258" s="11">
        <f t="shared" ref="L258:L321" si="17">H258*I258</f>
        <v>100713.59999999999</v>
      </c>
      <c r="M258" s="11">
        <f>Table24[[#This Row],[rating]]*Table24[[#This Row],[rating_count]]</f>
        <v>100713.59999999999</v>
      </c>
      <c r="N258" s="35">
        <f t="shared" ref="N258:N321" si="18">FLOOR(E258,200)</f>
        <v>24800</v>
      </c>
      <c r="O258" s="35">
        <f t="shared" ref="O258:O321" si="19">FLOOR(E258,500)</f>
        <v>24500</v>
      </c>
      <c r="P258" s="6" t="s">
        <v>12202</v>
      </c>
      <c r="Q258" s="6" t="s">
        <v>2799</v>
      </c>
      <c r="R258" s="6" t="s">
        <v>2800</v>
      </c>
      <c r="S258" s="6" t="s">
        <v>2801</v>
      </c>
      <c r="T258" s="6" t="s">
        <v>2802</v>
      </c>
      <c r="U258" s="6" t="s">
        <v>12663</v>
      </c>
      <c r="V258" s="6" t="s">
        <v>2803</v>
      </c>
      <c r="W258" s="6" t="s">
        <v>2804</v>
      </c>
    </row>
    <row r="259" spans="1:23" s="6" customFormat="1">
      <c r="A259" s="6" t="s">
        <v>3031</v>
      </c>
      <c r="B259" s="6" t="s">
        <v>3032</v>
      </c>
      <c r="C259" s="7" t="s">
        <v>11312</v>
      </c>
      <c r="D259" s="12">
        <v>20999</v>
      </c>
      <c r="E259" s="8">
        <v>26999</v>
      </c>
      <c r="F259" s="9">
        <v>0.22</v>
      </c>
      <c r="G259" s="27" t="str">
        <f>IF(Table24[discount_percentage]&gt;=0.5,"Yes","No")</f>
        <v>No</v>
      </c>
      <c r="H259" s="6">
        <v>3.9</v>
      </c>
      <c r="I259" s="10">
        <v>25824</v>
      </c>
      <c r="J259" s="10">
        <f t="shared" si="16"/>
        <v>697222176</v>
      </c>
      <c r="K259" s="37" t="str">
        <f>IF(Table24[rating_count]&lt;1000,"Yes", "No")</f>
        <v>No</v>
      </c>
      <c r="L259" s="11">
        <f t="shared" si="17"/>
        <v>100713.59999999999</v>
      </c>
      <c r="M259" s="11">
        <f>Table24[[#This Row],[rating]]*Table24[[#This Row],[rating_count]]</f>
        <v>100713.59999999999</v>
      </c>
      <c r="N259" s="35">
        <f t="shared" si="18"/>
        <v>26800</v>
      </c>
      <c r="O259" s="35">
        <f t="shared" si="19"/>
        <v>26500</v>
      </c>
      <c r="P259" s="6" t="s">
        <v>12206</v>
      </c>
      <c r="Q259" s="6" t="s">
        <v>2799</v>
      </c>
      <c r="R259" s="6" t="s">
        <v>2800</v>
      </c>
      <c r="S259" s="6" t="s">
        <v>2801</v>
      </c>
      <c r="T259" s="6" t="s">
        <v>2802</v>
      </c>
      <c r="U259" s="6" t="s">
        <v>12663</v>
      </c>
      <c r="V259" s="6" t="s">
        <v>3033</v>
      </c>
      <c r="W259" s="6" t="s">
        <v>3034</v>
      </c>
    </row>
    <row r="260" spans="1:23" s="6" customFormat="1">
      <c r="A260" s="6" t="s">
        <v>3080</v>
      </c>
      <c r="B260" s="6" t="s">
        <v>3081</v>
      </c>
      <c r="C260" s="7" t="s">
        <v>11312</v>
      </c>
      <c r="D260" s="12">
        <v>22999</v>
      </c>
      <c r="E260" s="8">
        <v>28999</v>
      </c>
      <c r="F260" s="9">
        <v>0.21</v>
      </c>
      <c r="G260" s="27" t="str">
        <f>IF(Table24[discount_percentage]&gt;=0.5,"Yes","No")</f>
        <v>No</v>
      </c>
      <c r="H260" s="6">
        <v>3.9</v>
      </c>
      <c r="I260" s="10">
        <v>25824</v>
      </c>
      <c r="J260" s="10">
        <f t="shared" si="16"/>
        <v>748870176</v>
      </c>
      <c r="K260" s="37" t="str">
        <f>IF(Table24[rating_count]&lt;1000,"Yes", "No")</f>
        <v>No</v>
      </c>
      <c r="L260" s="11">
        <f t="shared" si="17"/>
        <v>100713.59999999999</v>
      </c>
      <c r="M260" s="11">
        <f>Table24[[#This Row],[rating]]*Table24[[#This Row],[rating_count]]</f>
        <v>100713.59999999999</v>
      </c>
      <c r="N260" s="35">
        <f t="shared" si="18"/>
        <v>28800</v>
      </c>
      <c r="O260" s="35">
        <f t="shared" si="19"/>
        <v>28500</v>
      </c>
      <c r="P260" s="6" t="s">
        <v>12207</v>
      </c>
      <c r="Q260" s="6" t="s">
        <v>2799</v>
      </c>
      <c r="R260" s="6" t="s">
        <v>2800</v>
      </c>
      <c r="S260" s="6" t="s">
        <v>2801</v>
      </c>
      <c r="T260" s="6" t="s">
        <v>2802</v>
      </c>
      <c r="U260" s="6" t="s">
        <v>12663</v>
      </c>
      <c r="V260" s="6" t="s">
        <v>2803</v>
      </c>
      <c r="W260" s="6" t="s">
        <v>3082</v>
      </c>
    </row>
    <row r="261" spans="1:23" s="6" customFormat="1">
      <c r="A261" s="6" t="s">
        <v>3192</v>
      </c>
      <c r="B261" s="6" t="s">
        <v>11536</v>
      </c>
      <c r="C261" s="7" t="s">
        <v>11310</v>
      </c>
      <c r="D261" s="12">
        <v>1499</v>
      </c>
      <c r="E261" s="8">
        <v>6990</v>
      </c>
      <c r="F261" s="9">
        <v>0.79</v>
      </c>
      <c r="G261" s="27" t="str">
        <f>IF(Table24[discount_percentage]&gt;=0.5,"Yes","No")</f>
        <v>Yes</v>
      </c>
      <c r="H261" s="6">
        <v>3.9</v>
      </c>
      <c r="I261" s="10">
        <v>21796</v>
      </c>
      <c r="J261" s="10">
        <f t="shared" si="16"/>
        <v>152354040</v>
      </c>
      <c r="K261" s="37" t="str">
        <f>IF(Table24[rating_count]&lt;1000,"Yes", "No")</f>
        <v>No</v>
      </c>
      <c r="L261" s="11">
        <f t="shared" si="17"/>
        <v>85004.4</v>
      </c>
      <c r="M261" s="11">
        <f>Table24[[#This Row],[rating]]*Table24[[#This Row],[rating_count]]</f>
        <v>85004.4</v>
      </c>
      <c r="N261" s="35">
        <f t="shared" si="18"/>
        <v>6800</v>
      </c>
      <c r="O261" s="35">
        <f t="shared" si="19"/>
        <v>6500</v>
      </c>
      <c r="P261" s="6" t="s">
        <v>2538</v>
      </c>
      <c r="Q261" s="6" t="s">
        <v>2539</v>
      </c>
      <c r="R261" s="6" t="s">
        <v>2540</v>
      </c>
      <c r="S261" s="6" t="s">
        <v>2541</v>
      </c>
      <c r="T261" s="6" t="s">
        <v>2542</v>
      </c>
      <c r="U261" s="6" t="s">
        <v>2543</v>
      </c>
      <c r="V261" s="6" t="s">
        <v>3193</v>
      </c>
      <c r="W261" s="6" t="s">
        <v>11537</v>
      </c>
    </row>
    <row r="262" spans="1:23" s="6" customFormat="1">
      <c r="A262" s="6" t="s">
        <v>3386</v>
      </c>
      <c r="B262" s="6" t="s">
        <v>3387</v>
      </c>
      <c r="C262" s="7" t="s">
        <v>11312</v>
      </c>
      <c r="D262" s="12">
        <v>13999</v>
      </c>
      <c r="E262" s="8">
        <v>15999</v>
      </c>
      <c r="F262" s="9">
        <v>0.13</v>
      </c>
      <c r="G262" s="27" t="str">
        <f>IF(Table24[discount_percentage]&gt;=0.5,"Yes","No")</f>
        <v>No</v>
      </c>
      <c r="H262" s="6">
        <v>3.9</v>
      </c>
      <c r="I262" s="10">
        <v>2180</v>
      </c>
      <c r="J262" s="10">
        <f t="shared" si="16"/>
        <v>34877820</v>
      </c>
      <c r="K262" s="37" t="str">
        <f>IF(Table24[rating_count]&lt;1000,"Yes", "No")</f>
        <v>No</v>
      </c>
      <c r="L262" s="11">
        <f t="shared" si="17"/>
        <v>8502</v>
      </c>
      <c r="M262" s="11">
        <f>Table24[[#This Row],[rating]]*Table24[[#This Row],[rating_count]]</f>
        <v>8502</v>
      </c>
      <c r="N262" s="35">
        <f t="shared" si="18"/>
        <v>15800</v>
      </c>
      <c r="O262" s="35">
        <f t="shared" si="19"/>
        <v>15500</v>
      </c>
      <c r="P262" s="6" t="s">
        <v>3388</v>
      </c>
      <c r="Q262" s="6" t="s">
        <v>3389</v>
      </c>
      <c r="R262" s="6" t="s">
        <v>3390</v>
      </c>
      <c r="S262" s="6" t="s">
        <v>3391</v>
      </c>
      <c r="T262" s="6" t="s">
        <v>3392</v>
      </c>
      <c r="U262" s="6" t="s">
        <v>3393</v>
      </c>
      <c r="V262" s="6" t="s">
        <v>3394</v>
      </c>
      <c r="W262" s="6" t="s">
        <v>3395</v>
      </c>
    </row>
    <row r="263" spans="1:23" s="6" customFormat="1">
      <c r="A263" s="6" t="s">
        <v>3396</v>
      </c>
      <c r="B263" s="6" t="s">
        <v>3397</v>
      </c>
      <c r="C263" s="7" t="s">
        <v>11310</v>
      </c>
      <c r="D263" s="12">
        <v>1999</v>
      </c>
      <c r="E263" s="8">
        <v>4999</v>
      </c>
      <c r="F263" s="9">
        <v>0.6</v>
      </c>
      <c r="G263" s="27" t="str">
        <f>IF(Table24[discount_percentage]&gt;=0.5,"Yes","No")</f>
        <v>Yes</v>
      </c>
      <c r="H263" s="6">
        <v>3.9</v>
      </c>
      <c r="I263" s="10">
        <v>7571</v>
      </c>
      <c r="J263" s="10">
        <f t="shared" si="16"/>
        <v>37847429</v>
      </c>
      <c r="K263" s="37" t="str">
        <f>IF(Table24[rating_count]&lt;1000,"Yes", "No")</f>
        <v>No</v>
      </c>
      <c r="L263" s="11">
        <f t="shared" si="17"/>
        <v>29526.899999999998</v>
      </c>
      <c r="M263" s="11">
        <f>Table24[[#This Row],[rating]]*Table24[[#This Row],[rating_count]]</f>
        <v>29526.899999999998</v>
      </c>
      <c r="N263" s="35">
        <f t="shared" si="18"/>
        <v>4800</v>
      </c>
      <c r="O263" s="35">
        <f t="shared" si="19"/>
        <v>4500</v>
      </c>
      <c r="P263" s="6" t="s">
        <v>11661</v>
      </c>
      <c r="Q263" s="6" t="s">
        <v>3398</v>
      </c>
      <c r="R263" s="6" t="s">
        <v>3399</v>
      </c>
      <c r="S263" s="6" t="s">
        <v>3400</v>
      </c>
      <c r="T263" s="6" t="s">
        <v>3401</v>
      </c>
      <c r="U263" s="6" t="s">
        <v>3402</v>
      </c>
      <c r="V263" s="6" t="s">
        <v>3403</v>
      </c>
      <c r="W263" s="6" t="s">
        <v>3404</v>
      </c>
    </row>
    <row r="264" spans="1:23" s="6" customFormat="1">
      <c r="A264" s="6" t="s">
        <v>3435</v>
      </c>
      <c r="B264" s="6" t="s">
        <v>12219</v>
      </c>
      <c r="C264" s="7" t="s">
        <v>11310</v>
      </c>
      <c r="D264" s="12">
        <v>1499</v>
      </c>
      <c r="E264" s="8">
        <v>6990</v>
      </c>
      <c r="F264" s="9">
        <v>0.79</v>
      </c>
      <c r="G264" s="27" t="str">
        <f>IF(Table24[discount_percentage]&gt;=0.5,"Yes","No")</f>
        <v>Yes</v>
      </c>
      <c r="H264" s="6">
        <v>3.9</v>
      </c>
      <c r="I264" s="10">
        <v>21796</v>
      </c>
      <c r="J264" s="10">
        <f t="shared" si="16"/>
        <v>152354040</v>
      </c>
      <c r="K264" s="37" t="str">
        <f>IF(Table24[rating_count]&lt;1000,"Yes", "No")</f>
        <v>No</v>
      </c>
      <c r="L264" s="11">
        <f t="shared" si="17"/>
        <v>85004.4</v>
      </c>
      <c r="M264" s="11">
        <f>Table24[[#This Row],[rating]]*Table24[[#This Row],[rating_count]]</f>
        <v>85004.4</v>
      </c>
      <c r="N264" s="35">
        <f t="shared" si="18"/>
        <v>6800</v>
      </c>
      <c r="O264" s="35">
        <f t="shared" si="19"/>
        <v>6500</v>
      </c>
      <c r="P264" s="6" t="s">
        <v>2538</v>
      </c>
      <c r="Q264" s="6" t="s">
        <v>2539</v>
      </c>
      <c r="R264" s="6" t="s">
        <v>2540</v>
      </c>
      <c r="S264" s="6" t="s">
        <v>2541</v>
      </c>
      <c r="T264" s="6" t="s">
        <v>2542</v>
      </c>
      <c r="U264" s="6" t="s">
        <v>2543</v>
      </c>
      <c r="V264" s="6" t="s">
        <v>3436</v>
      </c>
      <c r="W264" s="6" t="s">
        <v>11544</v>
      </c>
    </row>
    <row r="265" spans="1:23" s="6" customFormat="1">
      <c r="A265" s="6" t="s">
        <v>3551</v>
      </c>
      <c r="B265" s="6" t="s">
        <v>12789</v>
      </c>
      <c r="C265" s="7" t="s">
        <v>11317</v>
      </c>
      <c r="D265" s="6">
        <v>249</v>
      </c>
      <c r="E265" s="8">
        <v>599</v>
      </c>
      <c r="F265" s="9">
        <v>0.57999999999999996</v>
      </c>
      <c r="G265" s="27" t="str">
        <f>IF(Table24[discount_percentage]&gt;=0.5,"Yes","No")</f>
        <v>Yes</v>
      </c>
      <c r="H265" s="6">
        <v>3.9</v>
      </c>
      <c r="I265" s="10">
        <v>2147</v>
      </c>
      <c r="J265" s="10">
        <f t="shared" si="16"/>
        <v>1286053</v>
      </c>
      <c r="K265" s="37" t="str">
        <f>IF(Table24[rating_count]&lt;1000,"Yes", "No")</f>
        <v>No</v>
      </c>
      <c r="L265" s="11">
        <f t="shared" si="17"/>
        <v>8373.2999999999993</v>
      </c>
      <c r="M265" s="11">
        <f>Table24[[#This Row],[rating]]*Table24[[#This Row],[rating_count]]</f>
        <v>8373.2999999999993</v>
      </c>
      <c r="N265" s="35">
        <f t="shared" si="18"/>
        <v>400</v>
      </c>
      <c r="O265" s="35">
        <f t="shared" si="19"/>
        <v>500</v>
      </c>
      <c r="P265" s="6" t="s">
        <v>11663</v>
      </c>
      <c r="Q265" s="6" t="s">
        <v>3552</v>
      </c>
      <c r="R265" s="6" t="s">
        <v>3553</v>
      </c>
      <c r="S265" s="6" t="s">
        <v>3554</v>
      </c>
      <c r="T265" s="6" t="s">
        <v>3555</v>
      </c>
      <c r="U265" s="6" t="s">
        <v>11664</v>
      </c>
      <c r="V265" s="6" t="s">
        <v>3556</v>
      </c>
      <c r="W265" s="6" t="s">
        <v>3557</v>
      </c>
    </row>
    <row r="266" spans="1:23" s="6" customFormat="1" ht="12" customHeight="1">
      <c r="A266" s="6" t="s">
        <v>3572</v>
      </c>
      <c r="B266" s="6" t="s">
        <v>3573</v>
      </c>
      <c r="C266" s="7" t="s">
        <v>11312</v>
      </c>
      <c r="D266" s="12">
        <v>13999</v>
      </c>
      <c r="E266" s="8">
        <v>15999</v>
      </c>
      <c r="F266" s="9">
        <v>0.13</v>
      </c>
      <c r="G266" s="27" t="str">
        <f>IF(Table24[discount_percentage]&gt;=0.5,"Yes","No")</f>
        <v>No</v>
      </c>
      <c r="H266" s="6">
        <v>3.9</v>
      </c>
      <c r="I266" s="10">
        <v>2180</v>
      </c>
      <c r="J266" s="10">
        <f t="shared" si="16"/>
        <v>34877820</v>
      </c>
      <c r="K266" s="37" t="str">
        <f>IF(Table24[rating_count]&lt;1000,"Yes", "No")</f>
        <v>No</v>
      </c>
      <c r="L266" s="11">
        <f t="shared" si="17"/>
        <v>8502</v>
      </c>
      <c r="M266" s="11">
        <f>Table24[[#This Row],[rating]]*Table24[[#This Row],[rating_count]]</f>
        <v>8502</v>
      </c>
      <c r="N266" s="35">
        <f t="shared" si="18"/>
        <v>15800</v>
      </c>
      <c r="O266" s="35">
        <f t="shared" si="19"/>
        <v>15500</v>
      </c>
      <c r="P266" s="6" t="s">
        <v>3388</v>
      </c>
      <c r="Q266" s="6" t="s">
        <v>3574</v>
      </c>
      <c r="R266" s="6" t="s">
        <v>3575</v>
      </c>
      <c r="S266" s="6" t="s">
        <v>3576</v>
      </c>
      <c r="T266" s="6" t="s">
        <v>3577</v>
      </c>
      <c r="U266" s="6" t="s">
        <v>3578</v>
      </c>
      <c r="V266" s="6" t="s">
        <v>3579</v>
      </c>
      <c r="W266" s="6" t="s">
        <v>3580</v>
      </c>
    </row>
    <row r="267" spans="1:23" s="6" customFormat="1">
      <c r="A267" s="6" t="s">
        <v>3663</v>
      </c>
      <c r="B267" s="6" t="s">
        <v>3664</v>
      </c>
      <c r="C267" s="7" t="s">
        <v>12190</v>
      </c>
      <c r="D267" s="12">
        <v>2599</v>
      </c>
      <c r="E267" s="8">
        <v>2999</v>
      </c>
      <c r="F267" s="9">
        <v>0.13</v>
      </c>
      <c r="G267" s="27" t="str">
        <f>IF(Table24[discount_percentage]&gt;=0.5,"Yes","No")</f>
        <v>No</v>
      </c>
      <c r="H267" s="6">
        <v>3.9</v>
      </c>
      <c r="I267" s="10">
        <v>14266</v>
      </c>
      <c r="J267" s="10">
        <f t="shared" si="16"/>
        <v>42783734</v>
      </c>
      <c r="K267" s="37" t="str">
        <f>IF(Table24[rating_count]&lt;1000,"Yes", "No")</f>
        <v>No</v>
      </c>
      <c r="L267" s="11">
        <f t="shared" si="17"/>
        <v>55637.4</v>
      </c>
      <c r="M267" s="11">
        <f>Table24[[#This Row],[rating]]*Table24[[#This Row],[rating_count]]</f>
        <v>55637.4</v>
      </c>
      <c r="N267" s="35">
        <f t="shared" si="18"/>
        <v>2800</v>
      </c>
      <c r="O267" s="35">
        <f t="shared" si="19"/>
        <v>2500</v>
      </c>
      <c r="P267" s="6" t="s">
        <v>3665</v>
      </c>
      <c r="Q267" s="6" t="s">
        <v>3666</v>
      </c>
      <c r="R267" s="6" t="s">
        <v>3667</v>
      </c>
      <c r="S267" s="6" t="s">
        <v>3668</v>
      </c>
      <c r="T267" s="6" t="s">
        <v>3669</v>
      </c>
      <c r="U267" s="6" t="s">
        <v>3670</v>
      </c>
      <c r="V267" s="6" t="s">
        <v>3671</v>
      </c>
      <c r="W267" s="6" t="s">
        <v>3672</v>
      </c>
    </row>
    <row r="268" spans="1:23" s="6" customFormat="1">
      <c r="A268" s="6" t="s">
        <v>3730</v>
      </c>
      <c r="B268" s="6" t="s">
        <v>3731</v>
      </c>
      <c r="C268" s="7" t="s">
        <v>11312</v>
      </c>
      <c r="D268" s="12">
        <v>23999</v>
      </c>
      <c r="E268" s="8">
        <v>32999</v>
      </c>
      <c r="F268" s="9">
        <v>0.27</v>
      </c>
      <c r="G268" s="27" t="str">
        <f>IF(Table24[discount_percentage]&gt;=0.5,"Yes","No")</f>
        <v>No</v>
      </c>
      <c r="H268" s="6">
        <v>3.9</v>
      </c>
      <c r="I268" s="10">
        <v>8866</v>
      </c>
      <c r="J268" s="10">
        <f t="shared" si="16"/>
        <v>292569134</v>
      </c>
      <c r="K268" s="37" t="str">
        <f>IF(Table24[rating_count]&lt;1000,"Yes", "No")</f>
        <v>No</v>
      </c>
      <c r="L268" s="11">
        <f t="shared" si="17"/>
        <v>34577.4</v>
      </c>
      <c r="M268" s="11">
        <f>Table24[[#This Row],[rating]]*Table24[[#This Row],[rating_count]]</f>
        <v>34577.4</v>
      </c>
      <c r="N268" s="35">
        <f t="shared" si="18"/>
        <v>32800</v>
      </c>
      <c r="O268" s="35">
        <f t="shared" si="19"/>
        <v>32500</v>
      </c>
      <c r="P268" s="6" t="s">
        <v>3732</v>
      </c>
      <c r="Q268" s="6" t="s">
        <v>3733</v>
      </c>
      <c r="R268" s="6" t="s">
        <v>3734</v>
      </c>
      <c r="S268" s="6" t="s">
        <v>3735</v>
      </c>
      <c r="T268" s="6" t="s">
        <v>3736</v>
      </c>
      <c r="U268" s="6" t="s">
        <v>11728</v>
      </c>
      <c r="V268" s="6" t="s">
        <v>3737</v>
      </c>
      <c r="W268" s="6" t="s">
        <v>3738</v>
      </c>
    </row>
    <row r="269" spans="1:23" s="6" customFormat="1">
      <c r="A269" s="6" t="s">
        <v>3811</v>
      </c>
      <c r="B269" s="6" t="s">
        <v>12223</v>
      </c>
      <c r="C269" s="7" t="s">
        <v>11302</v>
      </c>
      <c r="D269" s="6">
        <v>120</v>
      </c>
      <c r="E269" s="8">
        <v>999</v>
      </c>
      <c r="F269" s="9">
        <v>0.88</v>
      </c>
      <c r="G269" s="27" t="str">
        <f>IF(Table24[discount_percentage]&gt;=0.5,"Yes","No")</f>
        <v>Yes</v>
      </c>
      <c r="H269" s="6">
        <v>3.9</v>
      </c>
      <c r="I269" s="10">
        <v>6491</v>
      </c>
      <c r="J269" s="10">
        <f t="shared" si="16"/>
        <v>6484509</v>
      </c>
      <c r="K269" s="37" t="str">
        <f>IF(Table24[rating_count]&lt;1000,"Yes", "No")</f>
        <v>No</v>
      </c>
      <c r="L269" s="11">
        <f t="shared" si="17"/>
        <v>25314.899999999998</v>
      </c>
      <c r="M269" s="11">
        <f>Table24[[#This Row],[rating]]*Table24[[#This Row],[rating_count]]</f>
        <v>25314.899999999998</v>
      </c>
      <c r="N269" s="35">
        <f t="shared" si="18"/>
        <v>800</v>
      </c>
      <c r="O269" s="35">
        <f t="shared" si="19"/>
        <v>500</v>
      </c>
      <c r="P269" s="6" t="s">
        <v>3812</v>
      </c>
      <c r="Q269" s="6" t="s">
        <v>12224</v>
      </c>
      <c r="R269" s="6" t="s">
        <v>3813</v>
      </c>
      <c r="S269" s="6" t="s">
        <v>12225</v>
      </c>
      <c r="T269" s="6" t="s">
        <v>3814</v>
      </c>
      <c r="U269" s="6" t="s">
        <v>3815</v>
      </c>
      <c r="V269" s="6" t="s">
        <v>3816</v>
      </c>
      <c r="W269" s="6" t="s">
        <v>3817</v>
      </c>
    </row>
    <row r="270" spans="1:23" s="6" customFormat="1">
      <c r="A270" s="6" t="s">
        <v>3892</v>
      </c>
      <c r="B270" s="6" t="s">
        <v>12796</v>
      </c>
      <c r="C270" s="7" t="s">
        <v>11317</v>
      </c>
      <c r="D270" s="6">
        <v>239</v>
      </c>
      <c r="E270" s="8">
        <v>599</v>
      </c>
      <c r="F270" s="9">
        <v>0.6</v>
      </c>
      <c r="G270" s="27" t="str">
        <f>IF(Table24[discount_percentage]&gt;=0.5,"Yes","No")</f>
        <v>Yes</v>
      </c>
      <c r="H270" s="6">
        <v>3.9</v>
      </c>
      <c r="I270" s="10">
        <v>2147</v>
      </c>
      <c r="J270" s="10">
        <f t="shared" si="16"/>
        <v>1286053</v>
      </c>
      <c r="K270" s="37" t="str">
        <f>IF(Table24[rating_count]&lt;1000,"Yes", "No")</f>
        <v>No</v>
      </c>
      <c r="L270" s="11">
        <f t="shared" si="17"/>
        <v>8373.2999999999993</v>
      </c>
      <c r="M270" s="11">
        <f>Table24[[#This Row],[rating]]*Table24[[#This Row],[rating_count]]</f>
        <v>8373.2999999999993</v>
      </c>
      <c r="N270" s="35">
        <f t="shared" si="18"/>
        <v>400</v>
      </c>
      <c r="O270" s="35">
        <f t="shared" si="19"/>
        <v>500</v>
      </c>
      <c r="P270" s="6" t="s">
        <v>3893</v>
      </c>
      <c r="Q270" s="6" t="s">
        <v>3552</v>
      </c>
      <c r="R270" s="6" t="s">
        <v>3553</v>
      </c>
      <c r="S270" s="6" t="s">
        <v>3554</v>
      </c>
      <c r="T270" s="6" t="s">
        <v>3555</v>
      </c>
      <c r="U270" s="6" t="s">
        <v>11664</v>
      </c>
      <c r="V270" s="6" t="s">
        <v>3894</v>
      </c>
      <c r="W270" s="6" t="s">
        <v>3895</v>
      </c>
    </row>
    <row r="271" spans="1:23" s="6" customFormat="1">
      <c r="A271" s="6" t="s">
        <v>3925</v>
      </c>
      <c r="B271" s="6" t="s">
        <v>3926</v>
      </c>
      <c r="C271" s="7" t="s">
        <v>11312</v>
      </c>
      <c r="D271" s="12">
        <v>8499</v>
      </c>
      <c r="E271" s="8">
        <v>11999</v>
      </c>
      <c r="F271" s="9">
        <v>0.28999999999999998</v>
      </c>
      <c r="G271" s="27" t="str">
        <f>IF(Table24[discount_percentage]&gt;=0.5,"Yes","No")</f>
        <v>No</v>
      </c>
      <c r="H271" s="6">
        <v>3.9</v>
      </c>
      <c r="I271" s="10">
        <v>276</v>
      </c>
      <c r="J271" s="10">
        <f t="shared" si="16"/>
        <v>3311724</v>
      </c>
      <c r="K271" s="37" t="str">
        <f>IF(Table24[rating_count]&lt;1000,"Yes", "No")</f>
        <v>Yes</v>
      </c>
      <c r="L271" s="11">
        <f t="shared" si="17"/>
        <v>1076.3999999999999</v>
      </c>
      <c r="M271" s="11">
        <f>Table24[[#This Row],[rating]]*Table24[[#This Row],[rating_count]]</f>
        <v>1076.3999999999999</v>
      </c>
      <c r="N271" s="35">
        <f t="shared" si="18"/>
        <v>11800</v>
      </c>
      <c r="O271" s="35">
        <f t="shared" si="19"/>
        <v>11500</v>
      </c>
      <c r="P271" s="6" t="s">
        <v>3927</v>
      </c>
      <c r="Q271" s="6" t="s">
        <v>3928</v>
      </c>
      <c r="R271" s="6" t="s">
        <v>3929</v>
      </c>
      <c r="S271" s="6" t="s">
        <v>3930</v>
      </c>
      <c r="T271" s="6" t="s">
        <v>3931</v>
      </c>
      <c r="U271" s="6" t="s">
        <v>3932</v>
      </c>
      <c r="V271" s="6" t="s">
        <v>3933</v>
      </c>
      <c r="W271" s="6" t="s">
        <v>3934</v>
      </c>
    </row>
    <row r="272" spans="1:23" s="6" customFormat="1">
      <c r="A272" s="6" t="s">
        <v>4017</v>
      </c>
      <c r="B272" s="6" t="s">
        <v>11552</v>
      </c>
      <c r="C272" s="7" t="s">
        <v>11314</v>
      </c>
      <c r="D272" s="12">
        <v>1499</v>
      </c>
      <c r="E272" s="8">
        <v>4490</v>
      </c>
      <c r="F272" s="9">
        <v>0.67</v>
      </c>
      <c r="G272" s="27" t="str">
        <f>IF(Table24[discount_percentage]&gt;=0.5,"Yes","No")</f>
        <v>Yes</v>
      </c>
      <c r="H272" s="6">
        <v>3.9</v>
      </c>
      <c r="I272" s="10">
        <v>136954</v>
      </c>
      <c r="J272" s="10">
        <f t="shared" si="16"/>
        <v>614923460</v>
      </c>
      <c r="K272" s="37" t="str">
        <f>IF(Table24[rating_count]&lt;1000,"Yes", "No")</f>
        <v>No</v>
      </c>
      <c r="L272" s="11">
        <f t="shared" si="17"/>
        <v>534120.6</v>
      </c>
      <c r="M272" s="11">
        <f>Table24[[#This Row],[rating]]*Table24[[#This Row],[rating_count]]</f>
        <v>534120.6</v>
      </c>
      <c r="N272" s="35">
        <f t="shared" si="18"/>
        <v>4400</v>
      </c>
      <c r="O272" s="35">
        <f t="shared" si="19"/>
        <v>4000</v>
      </c>
      <c r="P272" s="6" t="s">
        <v>11922</v>
      </c>
      <c r="Q272" s="6" t="s">
        <v>4018</v>
      </c>
      <c r="R272" s="6" t="s">
        <v>4019</v>
      </c>
      <c r="S272" s="6" t="s">
        <v>4020</v>
      </c>
      <c r="T272" s="6" t="s">
        <v>4021</v>
      </c>
      <c r="U272" s="6" t="s">
        <v>11923</v>
      </c>
      <c r="V272" s="6" t="s">
        <v>4022</v>
      </c>
      <c r="W272" s="6" t="s">
        <v>4023</v>
      </c>
    </row>
    <row r="273" spans="1:23" s="6" customFormat="1">
      <c r="A273" s="6" t="s">
        <v>4097</v>
      </c>
      <c r="B273" s="6" t="s">
        <v>4098</v>
      </c>
      <c r="C273" s="7" t="s">
        <v>11314</v>
      </c>
      <c r="D273" s="6">
        <v>499</v>
      </c>
      <c r="E273" s="8">
        <v>999</v>
      </c>
      <c r="F273" s="9">
        <v>0.5</v>
      </c>
      <c r="G273" s="27" t="str">
        <f>IF(Table24[discount_percentage]&gt;=0.5,"Yes","No")</f>
        <v>Yes</v>
      </c>
      <c r="H273" s="6">
        <v>3.9</v>
      </c>
      <c r="I273" s="10">
        <v>92995</v>
      </c>
      <c r="J273" s="10">
        <f t="shared" si="16"/>
        <v>92902005</v>
      </c>
      <c r="K273" s="37" t="str">
        <f>IF(Table24[rating_count]&lt;1000,"Yes", "No")</f>
        <v>No</v>
      </c>
      <c r="L273" s="11">
        <f t="shared" si="17"/>
        <v>362680.5</v>
      </c>
      <c r="M273" s="11">
        <f>Table24[[#This Row],[rating]]*Table24[[#This Row],[rating_count]]</f>
        <v>362680.5</v>
      </c>
      <c r="N273" s="35">
        <f t="shared" si="18"/>
        <v>800</v>
      </c>
      <c r="O273" s="35">
        <f t="shared" si="19"/>
        <v>500</v>
      </c>
      <c r="P273" s="6" t="s">
        <v>12021</v>
      </c>
      <c r="Q273" s="6" t="s">
        <v>12236</v>
      </c>
      <c r="R273" s="6" t="s">
        <v>4099</v>
      </c>
      <c r="S273" s="6" t="s">
        <v>4100</v>
      </c>
      <c r="T273" s="6" t="s">
        <v>4101</v>
      </c>
      <c r="U273" s="6" t="s">
        <v>4102</v>
      </c>
      <c r="V273" s="6" t="s">
        <v>4103</v>
      </c>
      <c r="W273" s="6" t="s">
        <v>4104</v>
      </c>
    </row>
    <row r="274" spans="1:23" s="6" customFormat="1">
      <c r="A274" s="6" t="s">
        <v>4138</v>
      </c>
      <c r="B274" s="6" t="s">
        <v>4139</v>
      </c>
      <c r="C274" s="7" t="s">
        <v>11314</v>
      </c>
      <c r="D274" s="6">
        <v>329</v>
      </c>
      <c r="E274" s="8">
        <v>999</v>
      </c>
      <c r="F274" s="9">
        <v>0.67</v>
      </c>
      <c r="G274" s="27" t="str">
        <f>IF(Table24[discount_percentage]&gt;=0.5,"Yes","No")</f>
        <v>Yes</v>
      </c>
      <c r="H274" s="6">
        <v>3.9</v>
      </c>
      <c r="I274" s="10">
        <v>77027</v>
      </c>
      <c r="J274" s="10">
        <f t="shared" si="16"/>
        <v>76949973</v>
      </c>
      <c r="K274" s="37" t="str">
        <f>IF(Table24[rating_count]&lt;1000,"Yes", "No")</f>
        <v>No</v>
      </c>
      <c r="L274" s="11">
        <f t="shared" si="17"/>
        <v>300405.3</v>
      </c>
      <c r="M274" s="11">
        <f>Table24[[#This Row],[rating]]*Table24[[#This Row],[rating_count]]</f>
        <v>300405.3</v>
      </c>
      <c r="N274" s="35">
        <f t="shared" si="18"/>
        <v>800</v>
      </c>
      <c r="O274" s="35">
        <f t="shared" si="19"/>
        <v>500</v>
      </c>
      <c r="P274" s="6" t="s">
        <v>4140</v>
      </c>
      <c r="Q274" s="6" t="s">
        <v>4141</v>
      </c>
      <c r="R274" s="6" t="s">
        <v>4142</v>
      </c>
      <c r="S274" s="6" t="s">
        <v>4143</v>
      </c>
      <c r="T274" s="6" t="s">
        <v>4144</v>
      </c>
      <c r="U274" s="6" t="s">
        <v>4145</v>
      </c>
      <c r="V274" s="6" t="s">
        <v>4146</v>
      </c>
      <c r="W274" s="6" t="s">
        <v>4147</v>
      </c>
    </row>
    <row r="275" spans="1:23" s="6" customFormat="1">
      <c r="A275" s="6" t="s">
        <v>4195</v>
      </c>
      <c r="B275" s="6" t="s">
        <v>4196</v>
      </c>
      <c r="C275" s="7" t="s">
        <v>11342</v>
      </c>
      <c r="D275" s="6">
        <v>130</v>
      </c>
      <c r="E275" s="8">
        <v>165</v>
      </c>
      <c r="F275" s="9">
        <v>0.21</v>
      </c>
      <c r="G275" s="27" t="str">
        <f>IF(Table24[discount_percentage]&gt;=0.5,"Yes","No")</f>
        <v>No</v>
      </c>
      <c r="H275" s="6">
        <v>3.9</v>
      </c>
      <c r="I275" s="10">
        <v>14778</v>
      </c>
      <c r="J275" s="10">
        <f t="shared" si="16"/>
        <v>2438370</v>
      </c>
      <c r="K275" s="37" t="str">
        <f>IF(Table24[rating_count]&lt;1000,"Yes", "No")</f>
        <v>No</v>
      </c>
      <c r="L275" s="11">
        <f t="shared" si="17"/>
        <v>57634.2</v>
      </c>
      <c r="M275" s="11">
        <f>Table24[[#This Row],[rating]]*Table24[[#This Row],[rating_count]]</f>
        <v>57634.2</v>
      </c>
      <c r="N275" s="35">
        <f t="shared" si="18"/>
        <v>0</v>
      </c>
      <c r="O275" s="35">
        <f t="shared" si="19"/>
        <v>0</v>
      </c>
      <c r="P275" s="6" t="s">
        <v>4197</v>
      </c>
      <c r="Q275" s="6" t="s">
        <v>4198</v>
      </c>
      <c r="R275" s="6" t="s">
        <v>4199</v>
      </c>
      <c r="S275" s="6" t="s">
        <v>12242</v>
      </c>
      <c r="T275" s="6" t="s">
        <v>4200</v>
      </c>
      <c r="U275" s="6" t="s">
        <v>4201</v>
      </c>
      <c r="V275" s="6" t="s">
        <v>4202</v>
      </c>
      <c r="W275" s="6" t="s">
        <v>4203</v>
      </c>
    </row>
    <row r="276" spans="1:23" s="6" customFormat="1">
      <c r="A276" s="6" t="s">
        <v>4277</v>
      </c>
      <c r="B276" s="6" t="s">
        <v>12800</v>
      </c>
      <c r="C276" s="7" t="s">
        <v>11314</v>
      </c>
      <c r="D276" s="12">
        <v>1399</v>
      </c>
      <c r="E276" s="8">
        <v>5499</v>
      </c>
      <c r="F276" s="9">
        <v>0.75</v>
      </c>
      <c r="G276" s="27" t="str">
        <f>IF(Table24[discount_percentage]&gt;=0.5,"Yes","No")</f>
        <v>Yes</v>
      </c>
      <c r="H276" s="6">
        <v>3.9</v>
      </c>
      <c r="I276" s="10">
        <v>9504</v>
      </c>
      <c r="J276" s="10">
        <f t="shared" si="16"/>
        <v>52262496</v>
      </c>
      <c r="K276" s="37" t="str">
        <f>IF(Table24[rating_count]&lt;1000,"Yes", "No")</f>
        <v>No</v>
      </c>
      <c r="L276" s="11">
        <f t="shared" si="17"/>
        <v>37065.599999999999</v>
      </c>
      <c r="M276" s="11">
        <f>Table24[[#This Row],[rating]]*Table24[[#This Row],[rating_count]]</f>
        <v>37065.599999999999</v>
      </c>
      <c r="N276" s="35">
        <f t="shared" si="18"/>
        <v>5400</v>
      </c>
      <c r="O276" s="35">
        <f t="shared" si="19"/>
        <v>5000</v>
      </c>
      <c r="P276" s="6" t="s">
        <v>4278</v>
      </c>
      <c r="Q276" s="6" t="s">
        <v>12246</v>
      </c>
      <c r="R276" s="6" t="s">
        <v>4279</v>
      </c>
      <c r="S276" s="6" t="s">
        <v>4280</v>
      </c>
      <c r="T276" s="6" t="s">
        <v>4281</v>
      </c>
      <c r="U276" s="6" t="s">
        <v>4282</v>
      </c>
      <c r="V276" s="6" t="s">
        <v>4283</v>
      </c>
      <c r="W276" s="6" t="s">
        <v>4284</v>
      </c>
    </row>
    <row r="277" spans="1:23" s="6" customFormat="1">
      <c r="A277" s="6" t="s">
        <v>4321</v>
      </c>
      <c r="B277" s="6" t="s">
        <v>4322</v>
      </c>
      <c r="C277" s="7" t="s">
        <v>11349</v>
      </c>
      <c r="D277" s="6">
        <v>399</v>
      </c>
      <c r="E277" s="8">
        <v>995</v>
      </c>
      <c r="F277" s="9">
        <v>0.6</v>
      </c>
      <c r="G277" s="27" t="str">
        <f>IF(Table24[discount_percentage]&gt;=0.5,"Yes","No")</f>
        <v>Yes</v>
      </c>
      <c r="H277" s="6">
        <v>3.9</v>
      </c>
      <c r="I277" s="10">
        <v>21372</v>
      </c>
      <c r="J277" s="10">
        <f t="shared" si="16"/>
        <v>21265140</v>
      </c>
      <c r="K277" s="37" t="str">
        <f>IF(Table24[rating_count]&lt;1000,"Yes", "No")</f>
        <v>No</v>
      </c>
      <c r="L277" s="11">
        <f t="shared" si="17"/>
        <v>83350.8</v>
      </c>
      <c r="M277" s="11">
        <f>Table24[[#This Row],[rating]]*Table24[[#This Row],[rating_count]]</f>
        <v>83350.8</v>
      </c>
      <c r="N277" s="35">
        <f t="shared" si="18"/>
        <v>800</v>
      </c>
      <c r="O277" s="35">
        <f t="shared" si="19"/>
        <v>500</v>
      </c>
      <c r="P277" s="6" t="s">
        <v>4323</v>
      </c>
      <c r="Q277" s="6" t="s">
        <v>4324</v>
      </c>
      <c r="R277" s="6" t="s">
        <v>4325</v>
      </c>
      <c r="S277" s="6" t="s">
        <v>4326</v>
      </c>
      <c r="T277" s="6" t="s">
        <v>12022</v>
      </c>
      <c r="U277" s="6" t="s">
        <v>12023</v>
      </c>
      <c r="V277" s="6" t="s">
        <v>4327</v>
      </c>
      <c r="W277" s="6" t="s">
        <v>4328</v>
      </c>
    </row>
    <row r="278" spans="1:23" s="6" customFormat="1">
      <c r="A278" s="6" t="s">
        <v>4543</v>
      </c>
      <c r="B278" s="6" t="s">
        <v>4544</v>
      </c>
      <c r="C278" s="7" t="s">
        <v>11360</v>
      </c>
      <c r="D278" s="12">
        <v>1049</v>
      </c>
      <c r="E278" s="8">
        <v>2299</v>
      </c>
      <c r="F278" s="9">
        <v>0.54</v>
      </c>
      <c r="G278" s="27" t="str">
        <f>IF(Table24[discount_percentage]&gt;=0.5,"Yes","No")</f>
        <v>Yes</v>
      </c>
      <c r="H278" s="6">
        <v>3.9</v>
      </c>
      <c r="I278" s="10">
        <v>1779</v>
      </c>
      <c r="J278" s="10">
        <f t="shared" si="16"/>
        <v>4089921</v>
      </c>
      <c r="K278" s="37" t="str">
        <f>IF(Table24[rating_count]&lt;1000,"Yes", "No")</f>
        <v>No</v>
      </c>
      <c r="L278" s="11">
        <f t="shared" si="17"/>
        <v>6938.0999999999995</v>
      </c>
      <c r="M278" s="11">
        <f>Table24[[#This Row],[rating]]*Table24[[#This Row],[rating_count]]</f>
        <v>6938.0999999999995</v>
      </c>
      <c r="N278" s="35">
        <f t="shared" si="18"/>
        <v>2200</v>
      </c>
      <c r="O278" s="35">
        <f t="shared" si="19"/>
        <v>2000</v>
      </c>
      <c r="P278" s="6" t="s">
        <v>12026</v>
      </c>
      <c r="Q278" s="6" t="s">
        <v>4545</v>
      </c>
      <c r="R278" s="6" t="s">
        <v>4546</v>
      </c>
      <c r="S278" s="6" t="s">
        <v>4547</v>
      </c>
      <c r="T278" s="6" t="s">
        <v>4548</v>
      </c>
      <c r="U278" s="6" t="s">
        <v>11673</v>
      </c>
      <c r="V278" s="6" t="s">
        <v>4549</v>
      </c>
      <c r="W278" s="6" t="s">
        <v>4550</v>
      </c>
    </row>
    <row r="279" spans="1:23" s="6" customFormat="1">
      <c r="A279" s="6" t="s">
        <v>4758</v>
      </c>
      <c r="B279" s="6" t="s">
        <v>4759</v>
      </c>
      <c r="C279" s="7" t="s">
        <v>11314</v>
      </c>
      <c r="D279" s="12">
        <v>1299</v>
      </c>
      <c r="E279" s="8">
        <v>3499</v>
      </c>
      <c r="F279" s="9">
        <v>0.63</v>
      </c>
      <c r="G279" s="27" t="str">
        <f>IF(Table24[discount_percentage]&gt;=0.5,"Yes","No")</f>
        <v>Yes</v>
      </c>
      <c r="H279" s="6">
        <v>3.9</v>
      </c>
      <c r="I279" s="10">
        <v>12452</v>
      </c>
      <c r="J279" s="10">
        <f t="shared" si="16"/>
        <v>43569548</v>
      </c>
      <c r="K279" s="37" t="str">
        <f>IF(Table24[rating_count]&lt;1000,"Yes", "No")</f>
        <v>No</v>
      </c>
      <c r="L279" s="11">
        <f t="shared" si="17"/>
        <v>48562.799999999996</v>
      </c>
      <c r="M279" s="11">
        <f>Table24[[#This Row],[rating]]*Table24[[#This Row],[rating_count]]</f>
        <v>48562.799999999996</v>
      </c>
      <c r="N279" s="35">
        <f t="shared" si="18"/>
        <v>3400</v>
      </c>
      <c r="O279" s="35">
        <f t="shared" si="19"/>
        <v>3000</v>
      </c>
      <c r="P279" s="6" t="s">
        <v>4760</v>
      </c>
      <c r="Q279" s="6" t="s">
        <v>12260</v>
      </c>
      <c r="R279" s="6" t="s">
        <v>4761</v>
      </c>
      <c r="S279" s="6" t="s">
        <v>12261</v>
      </c>
      <c r="T279" s="6" t="s">
        <v>4762</v>
      </c>
      <c r="U279" s="6" t="s">
        <v>11275</v>
      </c>
      <c r="V279" s="6" t="s">
        <v>4763</v>
      </c>
      <c r="W279" s="6" t="s">
        <v>4764</v>
      </c>
    </row>
    <row r="280" spans="1:23" s="6" customFormat="1">
      <c r="A280" s="6" t="s">
        <v>4810</v>
      </c>
      <c r="B280" s="6" t="s">
        <v>4811</v>
      </c>
      <c r="C280" s="7" t="s">
        <v>11360</v>
      </c>
      <c r="D280" s="6">
        <v>549</v>
      </c>
      <c r="E280" s="8">
        <v>999</v>
      </c>
      <c r="F280" s="9">
        <v>0.45</v>
      </c>
      <c r="G280" s="27" t="str">
        <f>IF(Table24[discount_percentage]&gt;=0.5,"Yes","No")</f>
        <v>No</v>
      </c>
      <c r="H280" s="6">
        <v>3.9</v>
      </c>
      <c r="I280" s="10">
        <v>64705</v>
      </c>
      <c r="J280" s="10">
        <f t="shared" si="16"/>
        <v>64640295</v>
      </c>
      <c r="K280" s="37" t="str">
        <f>IF(Table24[rating_count]&lt;1000,"Yes", "No")</f>
        <v>No</v>
      </c>
      <c r="L280" s="11">
        <f t="shared" si="17"/>
        <v>252349.5</v>
      </c>
      <c r="M280" s="11">
        <f>Table24[[#This Row],[rating]]*Table24[[#This Row],[rating_count]]</f>
        <v>252349.5</v>
      </c>
      <c r="N280" s="35">
        <f t="shared" si="18"/>
        <v>800</v>
      </c>
      <c r="O280" s="35">
        <f t="shared" si="19"/>
        <v>500</v>
      </c>
      <c r="P280" s="6" t="s">
        <v>4812</v>
      </c>
      <c r="Q280" s="6" t="s">
        <v>4813</v>
      </c>
      <c r="R280" s="6" t="s">
        <v>4814</v>
      </c>
      <c r="S280" s="6" t="s">
        <v>4815</v>
      </c>
      <c r="T280" s="6" t="s">
        <v>4816</v>
      </c>
      <c r="U280" s="6" t="s">
        <v>11931</v>
      </c>
      <c r="V280" s="6" t="s">
        <v>4817</v>
      </c>
      <c r="W280" s="6" t="s">
        <v>4818</v>
      </c>
    </row>
    <row r="281" spans="1:23" s="6" customFormat="1">
      <c r="A281" s="6" t="s">
        <v>4819</v>
      </c>
      <c r="B281" s="6" t="s">
        <v>4820</v>
      </c>
      <c r="C281" s="7" t="s">
        <v>11343</v>
      </c>
      <c r="D281" s="6">
        <v>448</v>
      </c>
      <c r="E281" s="8">
        <v>699</v>
      </c>
      <c r="F281" s="9">
        <v>0.36</v>
      </c>
      <c r="G281" s="27" t="str">
        <f>IF(Table24[discount_percentage]&gt;=0.5,"Yes","No")</f>
        <v>No</v>
      </c>
      <c r="H281" s="6">
        <v>3.9</v>
      </c>
      <c r="I281" s="10">
        <v>17348</v>
      </c>
      <c r="J281" s="10">
        <f t="shared" si="16"/>
        <v>12126252</v>
      </c>
      <c r="K281" s="37" t="str">
        <f>IF(Table24[rating_count]&lt;1000,"Yes", "No")</f>
        <v>No</v>
      </c>
      <c r="L281" s="11">
        <f t="shared" si="17"/>
        <v>67657.2</v>
      </c>
      <c r="M281" s="11">
        <f>Table24[[#This Row],[rating]]*Table24[[#This Row],[rating_count]]</f>
        <v>67657.2</v>
      </c>
      <c r="N281" s="35">
        <f t="shared" si="18"/>
        <v>600</v>
      </c>
      <c r="O281" s="35">
        <f t="shared" si="19"/>
        <v>500</v>
      </c>
      <c r="P281" s="6" t="s">
        <v>4821</v>
      </c>
      <c r="Q281" s="6" t="s">
        <v>4822</v>
      </c>
      <c r="R281" s="6" t="s">
        <v>4823</v>
      </c>
      <c r="S281" s="6" t="s">
        <v>4824</v>
      </c>
      <c r="T281" s="6" t="s">
        <v>4825</v>
      </c>
      <c r="U281" s="6" t="s">
        <v>4826</v>
      </c>
      <c r="V281" s="6" t="s">
        <v>4827</v>
      </c>
      <c r="W281" s="6" t="s">
        <v>4828</v>
      </c>
    </row>
    <row r="282" spans="1:23" s="6" customFormat="1">
      <c r="A282" s="6" t="s">
        <v>4865</v>
      </c>
      <c r="B282" s="6" t="s">
        <v>11587</v>
      </c>
      <c r="C282" s="7" t="s">
        <v>11314</v>
      </c>
      <c r="D282" s="12">
        <v>1199</v>
      </c>
      <c r="E282" s="8">
        <v>5999</v>
      </c>
      <c r="F282" s="9">
        <v>0.8</v>
      </c>
      <c r="G282" s="27" t="str">
        <f>IF(Table24[discount_percentage]&gt;=0.5,"Yes","No")</f>
        <v>Yes</v>
      </c>
      <c r="H282" s="6">
        <v>3.9</v>
      </c>
      <c r="I282" s="10">
        <v>47521</v>
      </c>
      <c r="J282" s="10">
        <f t="shared" si="16"/>
        <v>285078479</v>
      </c>
      <c r="K282" s="37" t="str">
        <f>IF(Table24[rating_count]&lt;1000,"Yes", "No")</f>
        <v>No</v>
      </c>
      <c r="L282" s="11">
        <f t="shared" si="17"/>
        <v>185331.9</v>
      </c>
      <c r="M282" s="11">
        <f>Table24[[#This Row],[rating]]*Table24[[#This Row],[rating_count]]</f>
        <v>185331.9</v>
      </c>
      <c r="N282" s="35">
        <f t="shared" si="18"/>
        <v>5800</v>
      </c>
      <c r="O282" s="35">
        <f t="shared" si="19"/>
        <v>5500</v>
      </c>
      <c r="P282" s="6" t="s">
        <v>11588</v>
      </c>
      <c r="Q282" s="6" t="s">
        <v>4866</v>
      </c>
      <c r="R282" s="6" t="s">
        <v>4867</v>
      </c>
      <c r="S282" s="6" t="s">
        <v>4868</v>
      </c>
      <c r="T282" s="6" t="s">
        <v>4869</v>
      </c>
      <c r="U282" s="6" t="s">
        <v>4870</v>
      </c>
      <c r="V282" s="6" t="s">
        <v>4871</v>
      </c>
      <c r="W282" s="6" t="s">
        <v>4872</v>
      </c>
    </row>
    <row r="283" spans="1:23" s="6" customFormat="1">
      <c r="A283" s="6" t="s">
        <v>4892</v>
      </c>
      <c r="B283" s="6" t="s">
        <v>4893</v>
      </c>
      <c r="C283" s="7" t="s">
        <v>11310</v>
      </c>
      <c r="D283" s="12">
        <v>2499</v>
      </c>
      <c r="E283" s="8">
        <v>4999</v>
      </c>
      <c r="F283" s="9">
        <v>0.5</v>
      </c>
      <c r="G283" s="27" t="str">
        <f>IF(Table24[discount_percentage]&gt;=0.5,"Yes","No")</f>
        <v>Yes</v>
      </c>
      <c r="H283" s="6">
        <v>3.9</v>
      </c>
      <c r="I283" s="10">
        <v>7571</v>
      </c>
      <c r="J283" s="10">
        <f t="shared" si="16"/>
        <v>37847429</v>
      </c>
      <c r="K283" s="37" t="str">
        <f>IF(Table24[rating_count]&lt;1000,"Yes", "No")</f>
        <v>No</v>
      </c>
      <c r="L283" s="11">
        <f t="shared" si="17"/>
        <v>29526.899999999998</v>
      </c>
      <c r="M283" s="11">
        <f>Table24[[#This Row],[rating]]*Table24[[#This Row],[rating_count]]</f>
        <v>29526.899999999998</v>
      </c>
      <c r="N283" s="35">
        <f t="shared" si="18"/>
        <v>4800</v>
      </c>
      <c r="O283" s="35">
        <f t="shared" si="19"/>
        <v>4500</v>
      </c>
      <c r="P283" s="6" t="s">
        <v>11675</v>
      </c>
      <c r="Q283" s="6" t="s">
        <v>3398</v>
      </c>
      <c r="R283" s="6" t="s">
        <v>3399</v>
      </c>
      <c r="S283" s="6" t="s">
        <v>3400</v>
      </c>
      <c r="T283" s="6" t="s">
        <v>3401</v>
      </c>
      <c r="U283" s="6" t="s">
        <v>3402</v>
      </c>
      <c r="V283" s="6" t="s">
        <v>4894</v>
      </c>
      <c r="W283" s="6" t="s">
        <v>4895</v>
      </c>
    </row>
    <row r="284" spans="1:23" s="6" customFormat="1">
      <c r="A284" s="6" t="s">
        <v>4916</v>
      </c>
      <c r="B284" s="6" t="s">
        <v>4917</v>
      </c>
      <c r="C284" s="7" t="s">
        <v>11314</v>
      </c>
      <c r="D284" s="12">
        <v>1799</v>
      </c>
      <c r="E284" s="8">
        <v>3999</v>
      </c>
      <c r="F284" s="9">
        <v>0.55000000000000004</v>
      </c>
      <c r="G284" s="27" t="str">
        <f>IF(Table24[discount_percentage]&gt;=0.5,"Yes","No")</f>
        <v>Yes</v>
      </c>
      <c r="H284" s="6">
        <v>3.9</v>
      </c>
      <c r="I284" s="10">
        <v>3517</v>
      </c>
      <c r="J284" s="10">
        <f t="shared" si="16"/>
        <v>14064483</v>
      </c>
      <c r="K284" s="37" t="str">
        <f>IF(Table24[rating_count]&lt;1000,"Yes", "No")</f>
        <v>No</v>
      </c>
      <c r="L284" s="11">
        <f t="shared" si="17"/>
        <v>13716.3</v>
      </c>
      <c r="M284" s="11">
        <f>Table24[[#This Row],[rating]]*Table24[[#This Row],[rating_count]]</f>
        <v>13716.3</v>
      </c>
      <c r="N284" s="35">
        <f t="shared" si="18"/>
        <v>3800</v>
      </c>
      <c r="O284" s="35">
        <f t="shared" si="19"/>
        <v>3500</v>
      </c>
      <c r="P284" s="6" t="s">
        <v>4918</v>
      </c>
      <c r="Q284" s="6" t="s">
        <v>4919</v>
      </c>
      <c r="R284" s="6" t="s">
        <v>4920</v>
      </c>
      <c r="S284" s="6" t="s">
        <v>4921</v>
      </c>
      <c r="T284" s="6" t="s">
        <v>4922</v>
      </c>
      <c r="U284" s="6" t="s">
        <v>4923</v>
      </c>
      <c r="V284" s="6" t="s">
        <v>4924</v>
      </c>
      <c r="W284" s="6" t="s">
        <v>4925</v>
      </c>
    </row>
    <row r="285" spans="1:23" s="6" customFormat="1">
      <c r="A285" s="6" t="s">
        <v>5000</v>
      </c>
      <c r="B285" s="6" t="s">
        <v>11841</v>
      </c>
      <c r="C285" s="7" t="s">
        <v>11336</v>
      </c>
      <c r="D285" s="6">
        <v>599</v>
      </c>
      <c r="E285" s="8">
        <v>3999</v>
      </c>
      <c r="F285" s="9">
        <v>0.85</v>
      </c>
      <c r="G285" s="27" t="str">
        <f>IF(Table24[discount_percentage]&gt;=0.5,"Yes","No")</f>
        <v>Yes</v>
      </c>
      <c r="H285" s="6">
        <v>3.9</v>
      </c>
      <c r="I285" s="10">
        <v>1087</v>
      </c>
      <c r="J285" s="10">
        <f t="shared" si="16"/>
        <v>4346913</v>
      </c>
      <c r="K285" s="37" t="str">
        <f>IF(Table24[rating_count]&lt;1000,"Yes", "No")</f>
        <v>No</v>
      </c>
      <c r="L285" s="11">
        <f t="shared" si="17"/>
        <v>4239.3</v>
      </c>
      <c r="M285" s="11">
        <f>Table24[[#This Row],[rating]]*Table24[[#This Row],[rating_count]]</f>
        <v>4239.3</v>
      </c>
      <c r="N285" s="35">
        <f t="shared" si="18"/>
        <v>3800</v>
      </c>
      <c r="O285" s="35">
        <f t="shared" si="19"/>
        <v>3500</v>
      </c>
      <c r="P285" s="6" t="s">
        <v>5001</v>
      </c>
      <c r="Q285" s="6" t="s">
        <v>5002</v>
      </c>
      <c r="R285" s="6" t="s">
        <v>5003</v>
      </c>
      <c r="S285" s="6" t="s">
        <v>5004</v>
      </c>
      <c r="T285" s="6" t="s">
        <v>5005</v>
      </c>
      <c r="U285" s="6" t="s">
        <v>5006</v>
      </c>
      <c r="V285" s="6" t="s">
        <v>5007</v>
      </c>
      <c r="W285" s="6" t="s">
        <v>5008</v>
      </c>
    </row>
    <row r="286" spans="1:23" s="6" customFormat="1">
      <c r="A286" s="6" t="s">
        <v>5054</v>
      </c>
      <c r="B286" s="6" t="s">
        <v>5055</v>
      </c>
      <c r="C286" s="7" t="s">
        <v>12268</v>
      </c>
      <c r="D286" s="6">
        <v>949</v>
      </c>
      <c r="E286" s="8">
        <v>2000</v>
      </c>
      <c r="F286" s="9">
        <v>0.53</v>
      </c>
      <c r="G286" s="27" t="str">
        <f>IF(Table24[discount_percentage]&gt;=0.5,"Yes","No")</f>
        <v>Yes</v>
      </c>
      <c r="H286" s="6">
        <v>3.9</v>
      </c>
      <c r="I286" s="10">
        <v>14969</v>
      </c>
      <c r="J286" s="10">
        <f t="shared" si="16"/>
        <v>29938000</v>
      </c>
      <c r="K286" s="37" t="str">
        <f>IF(Table24[rating_count]&lt;1000,"Yes", "No")</f>
        <v>No</v>
      </c>
      <c r="L286" s="11">
        <f t="shared" si="17"/>
        <v>58379.1</v>
      </c>
      <c r="M286" s="11">
        <f>Table24[[#This Row],[rating]]*Table24[[#This Row],[rating_count]]</f>
        <v>58379.1</v>
      </c>
      <c r="N286" s="35">
        <f t="shared" si="18"/>
        <v>2000</v>
      </c>
      <c r="O286" s="35">
        <f t="shared" si="19"/>
        <v>2000</v>
      </c>
      <c r="P286" s="6" t="s">
        <v>5056</v>
      </c>
      <c r="Q286" s="6" t="s">
        <v>5057</v>
      </c>
      <c r="R286" s="6" t="s">
        <v>5058</v>
      </c>
      <c r="S286" s="6" t="s">
        <v>5059</v>
      </c>
      <c r="T286" s="6" t="s">
        <v>5060</v>
      </c>
      <c r="U286" s="6" t="s">
        <v>5061</v>
      </c>
      <c r="V286" s="6" t="s">
        <v>5062</v>
      </c>
      <c r="W286" s="6" t="s">
        <v>5063</v>
      </c>
    </row>
    <row r="287" spans="1:23" s="6" customFormat="1">
      <c r="A287" s="6" t="s">
        <v>5288</v>
      </c>
      <c r="B287" s="6" t="s">
        <v>12038</v>
      </c>
      <c r="C287" s="7" t="s">
        <v>11384</v>
      </c>
      <c r="D287" s="12">
        <v>3299</v>
      </c>
      <c r="E287" s="8">
        <v>4100</v>
      </c>
      <c r="F287" s="9">
        <v>0.2</v>
      </c>
      <c r="G287" s="27" t="str">
        <f>IF(Table24[discount_percentage]&gt;=0.5,"Yes","No")</f>
        <v>No</v>
      </c>
      <c r="H287" s="6">
        <v>3.9</v>
      </c>
      <c r="I287" s="10">
        <v>15783</v>
      </c>
      <c r="J287" s="10">
        <f t="shared" si="16"/>
        <v>64710300</v>
      </c>
      <c r="K287" s="37" t="str">
        <f>IF(Table24[rating_count]&lt;1000,"Yes", "No")</f>
        <v>No</v>
      </c>
      <c r="L287" s="11">
        <f t="shared" si="17"/>
        <v>61553.7</v>
      </c>
      <c r="M287" s="11">
        <f>Table24[[#This Row],[rating]]*Table24[[#This Row],[rating_count]]</f>
        <v>61553.7</v>
      </c>
      <c r="N287" s="35">
        <f t="shared" si="18"/>
        <v>4000</v>
      </c>
      <c r="O287" s="35">
        <f t="shared" si="19"/>
        <v>4000</v>
      </c>
      <c r="P287" s="6" t="s">
        <v>12039</v>
      </c>
      <c r="Q287" s="6" t="s">
        <v>12272</v>
      </c>
      <c r="R287" s="6" t="s">
        <v>5289</v>
      </c>
      <c r="S287" s="6" t="s">
        <v>5290</v>
      </c>
      <c r="T287" s="6" t="s">
        <v>5291</v>
      </c>
      <c r="U287" s="6" t="s">
        <v>12040</v>
      </c>
      <c r="V287" s="6" t="s">
        <v>5292</v>
      </c>
      <c r="W287" s="6" t="s">
        <v>5293</v>
      </c>
    </row>
    <row r="288" spans="1:23" s="6" customFormat="1">
      <c r="A288" s="6" t="s">
        <v>5621</v>
      </c>
      <c r="B288" s="6" t="s">
        <v>5622</v>
      </c>
      <c r="C288" s="7" t="s">
        <v>11394</v>
      </c>
      <c r="D288" s="6">
        <v>499</v>
      </c>
      <c r="E288" s="8">
        <v>799</v>
      </c>
      <c r="F288" s="9">
        <v>0.38</v>
      </c>
      <c r="G288" s="27" t="str">
        <f>IF(Table24[discount_percentage]&gt;=0.5,"Yes","No")</f>
        <v>No</v>
      </c>
      <c r="H288" s="6">
        <v>3.9</v>
      </c>
      <c r="I288" s="10">
        <v>6742</v>
      </c>
      <c r="J288" s="10">
        <f t="shared" si="16"/>
        <v>5386858</v>
      </c>
      <c r="K288" s="37" t="str">
        <f>IF(Table24[rating_count]&lt;1000,"Yes", "No")</f>
        <v>No</v>
      </c>
      <c r="L288" s="11">
        <f t="shared" si="17"/>
        <v>26293.8</v>
      </c>
      <c r="M288" s="11">
        <f>Table24[[#This Row],[rating]]*Table24[[#This Row],[rating_count]]</f>
        <v>26293.8</v>
      </c>
      <c r="N288" s="35">
        <f t="shared" si="18"/>
        <v>600</v>
      </c>
      <c r="O288" s="35">
        <f t="shared" si="19"/>
        <v>500</v>
      </c>
      <c r="P288" s="6" t="s">
        <v>12286</v>
      </c>
      <c r="Q288" s="6" t="s">
        <v>5623</v>
      </c>
      <c r="R288" s="6" t="s">
        <v>5624</v>
      </c>
      <c r="S288" s="6" t="s">
        <v>5625</v>
      </c>
      <c r="T288" s="6" t="s">
        <v>5626</v>
      </c>
      <c r="U288" s="6" t="s">
        <v>5627</v>
      </c>
      <c r="V288" s="6" t="s">
        <v>5628</v>
      </c>
      <c r="W288" s="6" t="s">
        <v>5629</v>
      </c>
    </row>
    <row r="289" spans="1:23" s="6" customFormat="1">
      <c r="A289" s="6" t="s">
        <v>5936</v>
      </c>
      <c r="B289" s="6" t="s">
        <v>5937</v>
      </c>
      <c r="C289" s="7" t="s">
        <v>11314</v>
      </c>
      <c r="D289" s="6">
        <v>499</v>
      </c>
      <c r="E289" s="8">
        <v>1299</v>
      </c>
      <c r="F289" s="9">
        <v>0.62</v>
      </c>
      <c r="G289" s="27" t="str">
        <f>IF(Table24[discount_percentage]&gt;=0.5,"Yes","No")</f>
        <v>Yes</v>
      </c>
      <c r="H289" s="6">
        <v>3.9</v>
      </c>
      <c r="I289" s="10">
        <v>1173</v>
      </c>
      <c r="J289" s="10">
        <f t="shared" si="16"/>
        <v>1523727</v>
      </c>
      <c r="K289" s="37" t="str">
        <f>IF(Table24[rating_count]&lt;1000,"Yes", "No")</f>
        <v>No</v>
      </c>
      <c r="L289" s="11">
        <f t="shared" si="17"/>
        <v>4574.7</v>
      </c>
      <c r="M289" s="11">
        <f>Table24[[#This Row],[rating]]*Table24[[#This Row],[rating_count]]</f>
        <v>4574.7</v>
      </c>
      <c r="N289" s="35">
        <f t="shared" si="18"/>
        <v>1200</v>
      </c>
      <c r="O289" s="35">
        <f t="shared" si="19"/>
        <v>1000</v>
      </c>
      <c r="P289" s="6" t="s">
        <v>5938</v>
      </c>
      <c r="Q289" s="6" t="s">
        <v>5939</v>
      </c>
      <c r="R289" s="6" t="s">
        <v>5940</v>
      </c>
      <c r="S289" s="6" t="s">
        <v>5941</v>
      </c>
      <c r="T289" s="6" t="s">
        <v>5942</v>
      </c>
      <c r="U289" s="6" t="s">
        <v>5943</v>
      </c>
      <c r="V289" s="6" t="s">
        <v>5944</v>
      </c>
      <c r="W289" s="6" t="s">
        <v>5945</v>
      </c>
    </row>
    <row r="290" spans="1:23" s="6" customFormat="1">
      <c r="A290" s="6" t="s">
        <v>6243</v>
      </c>
      <c r="B290" s="6" t="s">
        <v>6244</v>
      </c>
      <c r="C290" s="7" t="s">
        <v>11404</v>
      </c>
      <c r="D290" s="6">
        <v>349</v>
      </c>
      <c r="E290" s="8">
        <v>999</v>
      </c>
      <c r="F290" s="9">
        <v>0.65</v>
      </c>
      <c r="G290" s="27" t="str">
        <f>IF(Table24[discount_percentage]&gt;=0.5,"Yes","No")</f>
        <v>Yes</v>
      </c>
      <c r="H290" s="6">
        <v>3.9</v>
      </c>
      <c r="I290" s="10">
        <v>817</v>
      </c>
      <c r="J290" s="10">
        <f t="shared" si="16"/>
        <v>816183</v>
      </c>
      <c r="K290" s="37" t="str">
        <f>IF(Table24[rating_count]&lt;1000,"Yes", "No")</f>
        <v>Yes</v>
      </c>
      <c r="L290" s="11">
        <f t="shared" si="17"/>
        <v>3186.2999999999997</v>
      </c>
      <c r="M290" s="11">
        <f>Table24[[#This Row],[rating]]*Table24[[#This Row],[rating_count]]</f>
        <v>3186.2999999999997</v>
      </c>
      <c r="N290" s="35">
        <f t="shared" si="18"/>
        <v>800</v>
      </c>
      <c r="O290" s="35">
        <f t="shared" si="19"/>
        <v>500</v>
      </c>
      <c r="P290" s="6" t="s">
        <v>12310</v>
      </c>
      <c r="Q290" s="6" t="s">
        <v>12311</v>
      </c>
      <c r="R290" s="6" t="s">
        <v>6245</v>
      </c>
      <c r="S290" s="6" t="s">
        <v>6246</v>
      </c>
      <c r="T290" s="6" t="s">
        <v>6247</v>
      </c>
      <c r="U290" s="6" t="s">
        <v>11691</v>
      </c>
      <c r="V290" s="6" t="s">
        <v>6248</v>
      </c>
      <c r="W290" s="6" t="s">
        <v>6249</v>
      </c>
    </row>
    <row r="291" spans="1:23" s="6" customFormat="1">
      <c r="A291" s="6" t="s">
        <v>6362</v>
      </c>
      <c r="B291" s="6" t="s">
        <v>6363</v>
      </c>
      <c r="C291" s="7" t="s">
        <v>11359</v>
      </c>
      <c r="D291" s="6">
        <v>649</v>
      </c>
      <c r="E291" s="8">
        <v>2499</v>
      </c>
      <c r="F291" s="9">
        <v>0.74</v>
      </c>
      <c r="G291" s="27" t="str">
        <f>IF(Table24[discount_percentage]&gt;=0.5,"Yes","No")</f>
        <v>Yes</v>
      </c>
      <c r="H291" s="6">
        <v>3.9</v>
      </c>
      <c r="I291" s="10">
        <v>13049</v>
      </c>
      <c r="J291" s="10">
        <f t="shared" si="16"/>
        <v>32609451</v>
      </c>
      <c r="K291" s="37" t="str">
        <f>IF(Table24[rating_count]&lt;1000,"Yes", "No")</f>
        <v>No</v>
      </c>
      <c r="L291" s="11">
        <f t="shared" si="17"/>
        <v>50891.1</v>
      </c>
      <c r="M291" s="11">
        <f>Table24[[#This Row],[rating]]*Table24[[#This Row],[rating_count]]</f>
        <v>50891.1</v>
      </c>
      <c r="N291" s="35">
        <f t="shared" si="18"/>
        <v>2400</v>
      </c>
      <c r="O291" s="35">
        <f t="shared" si="19"/>
        <v>2000</v>
      </c>
      <c r="P291" s="6" t="s">
        <v>6364</v>
      </c>
      <c r="Q291" s="6" t="s">
        <v>6365</v>
      </c>
      <c r="R291" s="6" t="s">
        <v>6366</v>
      </c>
      <c r="S291" s="6" t="s">
        <v>6367</v>
      </c>
      <c r="T291" s="6" t="s">
        <v>6368</v>
      </c>
      <c r="U291" s="6" t="s">
        <v>11603</v>
      </c>
      <c r="V291" s="6" t="s">
        <v>6369</v>
      </c>
      <c r="W291" s="6" t="s">
        <v>6370</v>
      </c>
    </row>
    <row r="292" spans="1:23" s="6" customFormat="1">
      <c r="A292" s="6" t="s">
        <v>6538</v>
      </c>
      <c r="B292" s="6" t="s">
        <v>6539</v>
      </c>
      <c r="C292" s="7" t="s">
        <v>11343</v>
      </c>
      <c r="D292" s="12">
        <v>1409</v>
      </c>
      <c r="E292" s="8">
        <v>2199</v>
      </c>
      <c r="F292" s="9">
        <v>0.36</v>
      </c>
      <c r="G292" s="27" t="str">
        <f>IF(Table24[discount_percentage]&gt;=0.5,"Yes","No")</f>
        <v>No</v>
      </c>
      <c r="H292" s="6">
        <v>3.9</v>
      </c>
      <c r="I292" s="10">
        <v>427</v>
      </c>
      <c r="J292" s="10">
        <f t="shared" si="16"/>
        <v>938973</v>
      </c>
      <c r="K292" s="37" t="str">
        <f>IF(Table24[rating_count]&lt;1000,"Yes", "No")</f>
        <v>Yes</v>
      </c>
      <c r="L292" s="11">
        <f t="shared" si="17"/>
        <v>1665.3</v>
      </c>
      <c r="M292" s="11">
        <f>Table24[[#This Row],[rating]]*Table24[[#This Row],[rating_count]]</f>
        <v>1665.3</v>
      </c>
      <c r="N292" s="35">
        <f t="shared" si="18"/>
        <v>2000</v>
      </c>
      <c r="O292" s="35">
        <f t="shared" si="19"/>
        <v>2000</v>
      </c>
      <c r="P292" s="6" t="s">
        <v>6540</v>
      </c>
      <c r="Q292" s="6" t="s">
        <v>6541</v>
      </c>
      <c r="R292" s="6" t="s">
        <v>6542</v>
      </c>
      <c r="S292" s="6" t="s">
        <v>6543</v>
      </c>
      <c r="T292" s="6" t="s">
        <v>6544</v>
      </c>
      <c r="U292" s="6" t="s">
        <v>6545</v>
      </c>
      <c r="V292" s="6" t="s">
        <v>6546</v>
      </c>
      <c r="W292" s="6" t="s">
        <v>6547</v>
      </c>
    </row>
    <row r="293" spans="1:23" s="6" customFormat="1">
      <c r="A293" s="6" t="s">
        <v>6727</v>
      </c>
      <c r="B293" s="6" t="s">
        <v>6728</v>
      </c>
      <c r="C293" s="7" t="s">
        <v>11402</v>
      </c>
      <c r="D293" s="12">
        <v>5299</v>
      </c>
      <c r="E293" s="8">
        <v>6355</v>
      </c>
      <c r="F293" s="9">
        <v>0.17</v>
      </c>
      <c r="G293" s="27" t="str">
        <f>IF(Table24[discount_percentage]&gt;=0.5,"Yes","No")</f>
        <v>No</v>
      </c>
      <c r="H293" s="6">
        <v>3.9</v>
      </c>
      <c r="I293" s="10">
        <v>8280</v>
      </c>
      <c r="J293" s="10">
        <f t="shared" si="16"/>
        <v>52619400</v>
      </c>
      <c r="K293" s="37" t="str">
        <f>IF(Table24[rating_count]&lt;1000,"Yes", "No")</f>
        <v>No</v>
      </c>
      <c r="L293" s="11">
        <f t="shared" si="17"/>
        <v>32292</v>
      </c>
      <c r="M293" s="11">
        <f>Table24[[#This Row],[rating]]*Table24[[#This Row],[rating_count]]</f>
        <v>32292</v>
      </c>
      <c r="N293" s="35">
        <f t="shared" si="18"/>
        <v>6200</v>
      </c>
      <c r="O293" s="35">
        <f t="shared" si="19"/>
        <v>6000</v>
      </c>
      <c r="P293" s="6" t="s">
        <v>12335</v>
      </c>
      <c r="Q293" s="6" t="s">
        <v>6729</v>
      </c>
      <c r="R293" s="6" t="s">
        <v>6730</v>
      </c>
      <c r="S293" s="6" t="s">
        <v>6731</v>
      </c>
      <c r="T293" s="6" t="s">
        <v>6732</v>
      </c>
      <c r="U293" s="6" t="s">
        <v>12054</v>
      </c>
      <c r="V293" s="6" t="s">
        <v>6733</v>
      </c>
      <c r="W293" s="6" t="s">
        <v>6734</v>
      </c>
    </row>
    <row r="294" spans="1:23" s="6" customFormat="1">
      <c r="A294" s="6" t="s">
        <v>7041</v>
      </c>
      <c r="B294" s="6" t="s">
        <v>7042</v>
      </c>
      <c r="C294" s="7" t="s">
        <v>11335</v>
      </c>
      <c r="D294" s="6">
        <v>499</v>
      </c>
      <c r="E294" s="8">
        <v>1399</v>
      </c>
      <c r="F294" s="9">
        <v>0.64</v>
      </c>
      <c r="G294" s="27" t="str">
        <f>IF(Table24[discount_percentage]&gt;=0.5,"Yes","No")</f>
        <v>Yes</v>
      </c>
      <c r="H294" s="6">
        <v>3.9</v>
      </c>
      <c r="I294" s="10">
        <v>1462</v>
      </c>
      <c r="J294" s="10">
        <f t="shared" si="16"/>
        <v>2045338</v>
      </c>
      <c r="K294" s="37" t="str">
        <f>IF(Table24[rating_count]&lt;1000,"Yes", "No")</f>
        <v>No</v>
      </c>
      <c r="L294" s="11">
        <f t="shared" si="17"/>
        <v>5701.8</v>
      </c>
      <c r="M294" s="11">
        <f>Table24[[#This Row],[rating]]*Table24[[#This Row],[rating_count]]</f>
        <v>5701.8</v>
      </c>
      <c r="N294" s="35">
        <f t="shared" si="18"/>
        <v>1200</v>
      </c>
      <c r="O294" s="35">
        <f t="shared" si="19"/>
        <v>1000</v>
      </c>
      <c r="P294" s="6" t="s">
        <v>7043</v>
      </c>
      <c r="Q294" s="6" t="s">
        <v>7044</v>
      </c>
      <c r="R294" s="6" t="s">
        <v>7045</v>
      </c>
      <c r="S294" s="6" t="s">
        <v>7046</v>
      </c>
      <c r="T294" s="6" t="s">
        <v>7047</v>
      </c>
      <c r="U294" s="6" t="s">
        <v>7048</v>
      </c>
      <c r="V294" s="6" t="s">
        <v>7049</v>
      </c>
      <c r="W294" s="6" t="s">
        <v>7050</v>
      </c>
    </row>
    <row r="295" spans="1:23" s="6" customFormat="1">
      <c r="A295" s="6" t="s">
        <v>7095</v>
      </c>
      <c r="B295" s="6" t="s">
        <v>7096</v>
      </c>
      <c r="C295" s="7" t="s">
        <v>11427</v>
      </c>
      <c r="D295" s="6">
        <v>649</v>
      </c>
      <c r="E295" s="8">
        <v>1245</v>
      </c>
      <c r="F295" s="9">
        <v>0.48</v>
      </c>
      <c r="G295" s="27" t="str">
        <f>IF(Table24[discount_percentage]&gt;=0.5,"Yes","No")</f>
        <v>No</v>
      </c>
      <c r="H295" s="6">
        <v>3.9</v>
      </c>
      <c r="I295" s="10">
        <v>123365</v>
      </c>
      <c r="J295" s="10">
        <f t="shared" si="16"/>
        <v>153589425</v>
      </c>
      <c r="K295" s="37" t="str">
        <f>IF(Table24[rating_count]&lt;1000,"Yes", "No")</f>
        <v>No</v>
      </c>
      <c r="L295" s="11">
        <f t="shared" si="17"/>
        <v>481123.5</v>
      </c>
      <c r="M295" s="11">
        <f>Table24[[#This Row],[rating]]*Table24[[#This Row],[rating_count]]</f>
        <v>481123.5</v>
      </c>
      <c r="N295" s="35">
        <f t="shared" si="18"/>
        <v>1200</v>
      </c>
      <c r="O295" s="35">
        <f t="shared" si="19"/>
        <v>1000</v>
      </c>
      <c r="P295" s="6" t="s">
        <v>7097</v>
      </c>
      <c r="Q295" s="6" t="s">
        <v>7098</v>
      </c>
      <c r="R295" s="6" t="s">
        <v>7099</v>
      </c>
      <c r="S295" s="6" t="s">
        <v>7100</v>
      </c>
      <c r="T295" s="6" t="s">
        <v>7101</v>
      </c>
      <c r="U295" s="6" t="s">
        <v>7102</v>
      </c>
      <c r="V295" s="6" t="s">
        <v>7103</v>
      </c>
      <c r="W295" s="6" t="s">
        <v>7104</v>
      </c>
    </row>
    <row r="296" spans="1:23" s="6" customFormat="1">
      <c r="A296" s="6" t="s">
        <v>7144</v>
      </c>
      <c r="B296" s="6" t="s">
        <v>7145</v>
      </c>
      <c r="C296" s="7" t="s">
        <v>11431</v>
      </c>
      <c r="D296" s="6">
        <v>293</v>
      </c>
      <c r="E296" s="8">
        <v>499</v>
      </c>
      <c r="F296" s="9">
        <v>0.41</v>
      </c>
      <c r="G296" s="27" t="str">
        <f>IF(Table24[discount_percentage]&gt;=0.5,"Yes","No")</f>
        <v>No</v>
      </c>
      <c r="H296" s="6">
        <v>3.9</v>
      </c>
      <c r="I296" s="10">
        <v>44994</v>
      </c>
      <c r="J296" s="10">
        <f t="shared" si="16"/>
        <v>22452006</v>
      </c>
      <c r="K296" s="37" t="str">
        <f>IF(Table24[rating_count]&lt;1000,"Yes", "No")</f>
        <v>No</v>
      </c>
      <c r="L296" s="11">
        <f t="shared" si="17"/>
        <v>175476.6</v>
      </c>
      <c r="M296" s="11">
        <f>Table24[[#This Row],[rating]]*Table24[[#This Row],[rating_count]]</f>
        <v>175476.6</v>
      </c>
      <c r="N296" s="35">
        <f t="shared" si="18"/>
        <v>400</v>
      </c>
      <c r="O296" s="35">
        <f t="shared" si="19"/>
        <v>0</v>
      </c>
      <c r="P296" s="6" t="s">
        <v>7146</v>
      </c>
      <c r="Q296" s="6" t="s">
        <v>7147</v>
      </c>
      <c r="R296" s="6" t="s">
        <v>7148</v>
      </c>
      <c r="S296" s="6" t="s">
        <v>7149</v>
      </c>
      <c r="T296" s="6" t="s">
        <v>7150</v>
      </c>
      <c r="U296" s="6" t="s">
        <v>7151</v>
      </c>
      <c r="V296" s="6" t="s">
        <v>7152</v>
      </c>
      <c r="W296" s="6" t="s">
        <v>7153</v>
      </c>
    </row>
    <row r="297" spans="1:23" s="6" customFormat="1">
      <c r="A297" s="6" t="s">
        <v>7164</v>
      </c>
      <c r="B297" s="6" t="s">
        <v>7165</v>
      </c>
      <c r="C297" s="7" t="s">
        <v>11427</v>
      </c>
      <c r="D297" s="6">
        <v>749</v>
      </c>
      <c r="E297" s="8">
        <v>1245</v>
      </c>
      <c r="F297" s="9">
        <v>0.4</v>
      </c>
      <c r="G297" s="27" t="str">
        <f>IF(Table24[discount_percentage]&gt;=0.5,"Yes","No")</f>
        <v>No</v>
      </c>
      <c r="H297" s="6">
        <v>3.9</v>
      </c>
      <c r="I297" s="10">
        <v>31783</v>
      </c>
      <c r="J297" s="10">
        <f t="shared" si="16"/>
        <v>39569835</v>
      </c>
      <c r="K297" s="37" t="str">
        <f>IF(Table24[rating_count]&lt;1000,"Yes", "No")</f>
        <v>No</v>
      </c>
      <c r="L297" s="11">
        <f t="shared" si="17"/>
        <v>123953.7</v>
      </c>
      <c r="M297" s="11">
        <f>Table24[[#This Row],[rating]]*Table24[[#This Row],[rating_count]]</f>
        <v>123953.7</v>
      </c>
      <c r="N297" s="35">
        <f t="shared" si="18"/>
        <v>1200</v>
      </c>
      <c r="O297" s="35">
        <f t="shared" si="19"/>
        <v>1000</v>
      </c>
      <c r="P297" s="6" t="s">
        <v>7166</v>
      </c>
      <c r="Q297" s="6" t="s">
        <v>7167</v>
      </c>
      <c r="R297" s="6" t="s">
        <v>7168</v>
      </c>
      <c r="S297" s="6" t="s">
        <v>7169</v>
      </c>
      <c r="T297" s="6" t="s">
        <v>7170</v>
      </c>
      <c r="U297" s="6" t="s">
        <v>7171</v>
      </c>
      <c r="V297" s="6" t="s">
        <v>7172</v>
      </c>
      <c r="W297" s="6" t="s">
        <v>7173</v>
      </c>
    </row>
    <row r="298" spans="1:23" s="6" customFormat="1">
      <c r="A298" s="6" t="s">
        <v>7174</v>
      </c>
      <c r="B298" s="6" t="s">
        <v>7175</v>
      </c>
      <c r="C298" s="7" t="s">
        <v>11428</v>
      </c>
      <c r="D298" s="12">
        <v>1399</v>
      </c>
      <c r="E298" s="8">
        <v>1549</v>
      </c>
      <c r="F298" s="9">
        <v>0.1</v>
      </c>
      <c r="G298" s="27" t="str">
        <f>IF(Table24[discount_percentage]&gt;=0.5,"Yes","No")</f>
        <v>No</v>
      </c>
      <c r="H298" s="6">
        <v>3.9</v>
      </c>
      <c r="I298" s="10">
        <v>2602</v>
      </c>
      <c r="J298" s="10">
        <f t="shared" si="16"/>
        <v>4030498</v>
      </c>
      <c r="K298" s="37" t="str">
        <f>IF(Table24[rating_count]&lt;1000,"Yes", "No")</f>
        <v>No</v>
      </c>
      <c r="L298" s="11">
        <f t="shared" si="17"/>
        <v>10147.799999999999</v>
      </c>
      <c r="M298" s="11">
        <f>Table24[[#This Row],[rating]]*Table24[[#This Row],[rating_count]]</f>
        <v>10147.799999999999</v>
      </c>
      <c r="N298" s="35">
        <f t="shared" si="18"/>
        <v>1400</v>
      </c>
      <c r="O298" s="35">
        <f t="shared" si="19"/>
        <v>1500</v>
      </c>
      <c r="P298" s="6" t="s">
        <v>7176</v>
      </c>
      <c r="Q298" s="6" t="s">
        <v>7177</v>
      </c>
      <c r="R298" s="6" t="s">
        <v>7178</v>
      </c>
      <c r="S298" s="6" t="s">
        <v>7179</v>
      </c>
      <c r="T298" s="6" t="s">
        <v>7180</v>
      </c>
      <c r="U298" s="6" t="s">
        <v>7181</v>
      </c>
      <c r="V298" s="6" t="s">
        <v>7182</v>
      </c>
      <c r="W298" s="6" t="s">
        <v>7183</v>
      </c>
    </row>
    <row r="299" spans="1:23" s="6" customFormat="1">
      <c r="A299" s="6" t="s">
        <v>7184</v>
      </c>
      <c r="B299" s="6" t="s">
        <v>7185</v>
      </c>
      <c r="C299" s="7" t="s">
        <v>11427</v>
      </c>
      <c r="D299" s="6">
        <v>749</v>
      </c>
      <c r="E299" s="8">
        <v>1445</v>
      </c>
      <c r="F299" s="9">
        <v>0.48</v>
      </c>
      <c r="G299" s="27" t="str">
        <f>IF(Table24[discount_percentage]&gt;=0.5,"Yes","No")</f>
        <v>No</v>
      </c>
      <c r="H299" s="6">
        <v>3.9</v>
      </c>
      <c r="I299" s="10">
        <v>63350</v>
      </c>
      <c r="J299" s="10">
        <f t="shared" si="16"/>
        <v>91540750</v>
      </c>
      <c r="K299" s="37" t="str">
        <f>IF(Table24[rating_count]&lt;1000,"Yes", "No")</f>
        <v>No</v>
      </c>
      <c r="L299" s="11">
        <f t="shared" si="17"/>
        <v>247065</v>
      </c>
      <c r="M299" s="11">
        <f>Table24[[#This Row],[rating]]*Table24[[#This Row],[rating_count]]</f>
        <v>247065</v>
      </c>
      <c r="N299" s="35">
        <f t="shared" si="18"/>
        <v>1400</v>
      </c>
      <c r="O299" s="35">
        <f t="shared" si="19"/>
        <v>1000</v>
      </c>
      <c r="P299" s="6" t="s">
        <v>7186</v>
      </c>
      <c r="Q299" s="6" t="s">
        <v>7187</v>
      </c>
      <c r="R299" s="6" t="s">
        <v>7188</v>
      </c>
      <c r="S299" s="6" t="s">
        <v>7189</v>
      </c>
      <c r="T299" s="6" t="s">
        <v>7190</v>
      </c>
      <c r="U299" s="6" t="s">
        <v>7191</v>
      </c>
      <c r="V299" s="6" t="s">
        <v>7192</v>
      </c>
      <c r="W299" s="6" t="s">
        <v>7193</v>
      </c>
    </row>
    <row r="300" spans="1:23" s="6" customFormat="1">
      <c r="A300" s="6" t="s">
        <v>7539</v>
      </c>
      <c r="B300" s="6" t="s">
        <v>7540</v>
      </c>
      <c r="C300" s="7" t="s">
        <v>11436</v>
      </c>
      <c r="D300" s="12">
        <v>3499</v>
      </c>
      <c r="E300" s="8">
        <v>5795</v>
      </c>
      <c r="F300" s="9">
        <v>0.4</v>
      </c>
      <c r="G300" s="27" t="str">
        <f>IF(Table24[discount_percentage]&gt;=0.5,"Yes","No")</f>
        <v>No</v>
      </c>
      <c r="H300" s="6">
        <v>3.9</v>
      </c>
      <c r="I300" s="10">
        <v>25340</v>
      </c>
      <c r="J300" s="10">
        <f t="shared" si="16"/>
        <v>146845300</v>
      </c>
      <c r="K300" s="37" t="str">
        <f>IF(Table24[rating_count]&lt;1000,"Yes", "No")</f>
        <v>No</v>
      </c>
      <c r="L300" s="11">
        <f t="shared" si="17"/>
        <v>98826</v>
      </c>
      <c r="M300" s="11">
        <f>Table24[[#This Row],[rating]]*Table24[[#This Row],[rating_count]]</f>
        <v>98826</v>
      </c>
      <c r="N300" s="35">
        <f t="shared" si="18"/>
        <v>5600</v>
      </c>
      <c r="O300" s="35">
        <f t="shared" si="19"/>
        <v>5500</v>
      </c>
      <c r="P300" s="6" t="s">
        <v>12365</v>
      </c>
      <c r="Q300" s="6" t="s">
        <v>7541</v>
      </c>
      <c r="R300" s="6" t="s">
        <v>7542</v>
      </c>
      <c r="S300" s="6" t="s">
        <v>7543</v>
      </c>
      <c r="T300" s="6" t="s">
        <v>7544</v>
      </c>
      <c r="U300" s="6" t="s">
        <v>7545</v>
      </c>
      <c r="V300" s="6" t="s">
        <v>7546</v>
      </c>
      <c r="W300" s="6" t="s">
        <v>7547</v>
      </c>
    </row>
    <row r="301" spans="1:23" s="6" customFormat="1">
      <c r="A301" s="6" t="s">
        <v>7669</v>
      </c>
      <c r="B301" s="6" t="s">
        <v>7670</v>
      </c>
      <c r="C301" s="7" t="s">
        <v>11435</v>
      </c>
      <c r="D301" s="6">
        <v>599</v>
      </c>
      <c r="E301" s="8">
        <v>990</v>
      </c>
      <c r="F301" s="9">
        <v>0.39</v>
      </c>
      <c r="G301" s="27" t="str">
        <f>IF(Table24[discount_percentage]&gt;=0.5,"Yes","No")</f>
        <v>No</v>
      </c>
      <c r="H301" s="6">
        <v>3.9</v>
      </c>
      <c r="I301" s="10">
        <v>16166</v>
      </c>
      <c r="J301" s="10">
        <f t="shared" si="16"/>
        <v>16004340</v>
      </c>
      <c r="K301" s="37" t="str">
        <f>IF(Table24[rating_count]&lt;1000,"Yes", "No")</f>
        <v>No</v>
      </c>
      <c r="L301" s="11">
        <f t="shared" si="17"/>
        <v>63047.4</v>
      </c>
      <c r="M301" s="11">
        <f>Table24[[#This Row],[rating]]*Table24[[#This Row],[rating_count]]</f>
        <v>63047.4</v>
      </c>
      <c r="N301" s="35">
        <f t="shared" si="18"/>
        <v>800</v>
      </c>
      <c r="O301" s="35">
        <f t="shared" si="19"/>
        <v>500</v>
      </c>
      <c r="P301" s="6" t="s">
        <v>7671</v>
      </c>
      <c r="Q301" s="6" t="s">
        <v>7672</v>
      </c>
      <c r="R301" s="6" t="s">
        <v>7673</v>
      </c>
      <c r="S301" s="6" t="s">
        <v>7674</v>
      </c>
      <c r="T301" s="6" t="s">
        <v>7675</v>
      </c>
      <c r="U301" s="6" t="s">
        <v>7676</v>
      </c>
      <c r="V301" s="6" t="s">
        <v>7677</v>
      </c>
      <c r="W301" s="6" t="s">
        <v>7678</v>
      </c>
    </row>
    <row r="302" spans="1:23" s="6" customFormat="1">
      <c r="A302" s="6" t="s">
        <v>7813</v>
      </c>
      <c r="B302" s="6" t="s">
        <v>7814</v>
      </c>
      <c r="C302" s="7" t="s">
        <v>11453</v>
      </c>
      <c r="D302" s="12">
        <v>2799</v>
      </c>
      <c r="E302" s="8">
        <v>3799</v>
      </c>
      <c r="F302" s="9">
        <v>0.26</v>
      </c>
      <c r="G302" s="27" t="str">
        <f>IF(Table24[discount_percentage]&gt;=0.5,"Yes","No")</f>
        <v>No</v>
      </c>
      <c r="H302" s="6">
        <v>3.9</v>
      </c>
      <c r="I302" s="10">
        <v>32931</v>
      </c>
      <c r="J302" s="10">
        <f t="shared" si="16"/>
        <v>125104869</v>
      </c>
      <c r="K302" s="37" t="str">
        <f>IF(Table24[rating_count]&lt;1000,"Yes", "No")</f>
        <v>No</v>
      </c>
      <c r="L302" s="11">
        <f t="shared" si="17"/>
        <v>128430.9</v>
      </c>
      <c r="M302" s="11">
        <f>Table24[[#This Row],[rating]]*Table24[[#This Row],[rating_count]]</f>
        <v>128430.9</v>
      </c>
      <c r="N302" s="35">
        <f t="shared" si="18"/>
        <v>3600</v>
      </c>
      <c r="O302" s="35">
        <f t="shared" si="19"/>
        <v>3500</v>
      </c>
      <c r="P302" s="6" t="s">
        <v>7815</v>
      </c>
      <c r="Q302" s="6" t="s">
        <v>7816</v>
      </c>
      <c r="R302" s="6" t="s">
        <v>7817</v>
      </c>
      <c r="S302" s="6" t="s">
        <v>7818</v>
      </c>
      <c r="T302" s="6" t="s">
        <v>7819</v>
      </c>
      <c r="U302" s="6" t="s">
        <v>7820</v>
      </c>
      <c r="V302" s="6" t="s">
        <v>7821</v>
      </c>
      <c r="W302" s="6" t="s">
        <v>7822</v>
      </c>
    </row>
    <row r="303" spans="1:23" s="6" customFormat="1">
      <c r="A303" s="6" t="s">
        <v>7823</v>
      </c>
      <c r="B303" s="6" t="s">
        <v>7824</v>
      </c>
      <c r="C303" s="7" t="s">
        <v>11427</v>
      </c>
      <c r="D303" s="6">
        <v>899</v>
      </c>
      <c r="E303" s="8">
        <v>1249</v>
      </c>
      <c r="F303" s="9">
        <v>0.28000000000000003</v>
      </c>
      <c r="G303" s="27" t="str">
        <f>IF(Table24[discount_percentage]&gt;=0.5,"Yes","No")</f>
        <v>No</v>
      </c>
      <c r="H303" s="6">
        <v>3.9</v>
      </c>
      <c r="I303" s="10">
        <v>17424</v>
      </c>
      <c r="J303" s="10">
        <f t="shared" si="16"/>
        <v>21762576</v>
      </c>
      <c r="K303" s="37" t="str">
        <f>IF(Table24[rating_count]&lt;1000,"Yes", "No")</f>
        <v>No</v>
      </c>
      <c r="L303" s="11">
        <f t="shared" si="17"/>
        <v>67953.599999999991</v>
      </c>
      <c r="M303" s="11">
        <f>Table24[[#This Row],[rating]]*Table24[[#This Row],[rating_count]]</f>
        <v>67953.599999999991</v>
      </c>
      <c r="N303" s="35">
        <f t="shared" si="18"/>
        <v>1200</v>
      </c>
      <c r="O303" s="35">
        <f t="shared" si="19"/>
        <v>1000</v>
      </c>
      <c r="P303" s="6" t="s">
        <v>7825</v>
      </c>
      <c r="Q303" s="6" t="s">
        <v>7826</v>
      </c>
      <c r="R303" s="6" t="s">
        <v>7827</v>
      </c>
      <c r="S303" s="6" t="s">
        <v>7828</v>
      </c>
      <c r="T303" s="6" t="s">
        <v>7829</v>
      </c>
      <c r="U303" s="6" t="s">
        <v>7830</v>
      </c>
      <c r="V303" s="6" t="s">
        <v>7831</v>
      </c>
      <c r="W303" s="6" t="s">
        <v>7832</v>
      </c>
    </row>
    <row r="304" spans="1:23" s="6" customFormat="1">
      <c r="A304" s="6" t="s">
        <v>8024</v>
      </c>
      <c r="B304" s="6" t="s">
        <v>8025</v>
      </c>
      <c r="C304" s="7" t="s">
        <v>11427</v>
      </c>
      <c r="D304" s="12">
        <v>1499</v>
      </c>
      <c r="E304" s="8">
        <v>1775</v>
      </c>
      <c r="F304" s="9">
        <v>0.16</v>
      </c>
      <c r="G304" s="27" t="str">
        <f>IF(Table24[discount_percentage]&gt;=0.5,"Yes","No")</f>
        <v>No</v>
      </c>
      <c r="H304" s="6">
        <v>3.9</v>
      </c>
      <c r="I304" s="10">
        <v>14667</v>
      </c>
      <c r="J304" s="10">
        <f t="shared" si="16"/>
        <v>26033925</v>
      </c>
      <c r="K304" s="37" t="str">
        <f>IF(Table24[rating_count]&lt;1000,"Yes", "No")</f>
        <v>No</v>
      </c>
      <c r="L304" s="11">
        <f t="shared" si="17"/>
        <v>57201.299999999996</v>
      </c>
      <c r="M304" s="11">
        <f>Table24[[#This Row],[rating]]*Table24[[#This Row],[rating_count]]</f>
        <v>57201.299999999996</v>
      </c>
      <c r="N304" s="35">
        <f t="shared" si="18"/>
        <v>1600</v>
      </c>
      <c r="O304" s="35">
        <f t="shared" si="19"/>
        <v>1500</v>
      </c>
      <c r="P304" s="6" t="s">
        <v>8026</v>
      </c>
      <c r="Q304" s="6" t="s">
        <v>12389</v>
      </c>
      <c r="R304" s="6" t="s">
        <v>8027</v>
      </c>
      <c r="S304" s="6" t="s">
        <v>8028</v>
      </c>
      <c r="T304" s="6" t="s">
        <v>8029</v>
      </c>
      <c r="U304" s="6" t="s">
        <v>8030</v>
      </c>
      <c r="V304" s="6" t="s">
        <v>8031</v>
      </c>
      <c r="W304" s="6" t="s">
        <v>8032</v>
      </c>
    </row>
    <row r="305" spans="1:23" s="6" customFormat="1">
      <c r="A305" s="6" t="s">
        <v>8122</v>
      </c>
      <c r="B305" s="6" t="s">
        <v>8123</v>
      </c>
      <c r="C305" s="7" t="s">
        <v>11436</v>
      </c>
      <c r="D305" s="12">
        <v>3249</v>
      </c>
      <c r="E305" s="8">
        <v>6295</v>
      </c>
      <c r="F305" s="9">
        <v>0.48</v>
      </c>
      <c r="G305" s="27" t="str">
        <f>IF(Table24[discount_percentage]&gt;=0.5,"Yes","No")</f>
        <v>No</v>
      </c>
      <c r="H305" s="6">
        <v>3.9</v>
      </c>
      <c r="I305" s="10">
        <v>43070</v>
      </c>
      <c r="J305" s="10">
        <f t="shared" si="16"/>
        <v>271125650</v>
      </c>
      <c r="K305" s="37" t="str">
        <f>IF(Table24[rating_count]&lt;1000,"Yes", "No")</f>
        <v>No</v>
      </c>
      <c r="L305" s="11">
        <f t="shared" si="17"/>
        <v>167973</v>
      </c>
      <c r="M305" s="11">
        <f>Table24[[#This Row],[rating]]*Table24[[#This Row],[rating_count]]</f>
        <v>167973</v>
      </c>
      <c r="N305" s="35">
        <f t="shared" si="18"/>
        <v>6200</v>
      </c>
      <c r="O305" s="35">
        <f t="shared" si="19"/>
        <v>6000</v>
      </c>
      <c r="P305" s="6" t="s">
        <v>8124</v>
      </c>
      <c r="Q305" s="6" t="s">
        <v>8125</v>
      </c>
      <c r="R305" s="6" t="s">
        <v>8126</v>
      </c>
      <c r="S305" s="6" t="s">
        <v>8127</v>
      </c>
      <c r="T305" s="6" t="s">
        <v>8128</v>
      </c>
      <c r="U305" s="6" t="s">
        <v>8129</v>
      </c>
      <c r="V305" s="6" t="s">
        <v>8130</v>
      </c>
      <c r="W305" s="6" t="s">
        <v>8131</v>
      </c>
    </row>
    <row r="306" spans="1:23" s="6" customFormat="1">
      <c r="A306" s="6" t="s">
        <v>8304</v>
      </c>
      <c r="B306" s="6" t="s">
        <v>8305</v>
      </c>
      <c r="C306" s="7" t="s">
        <v>11431</v>
      </c>
      <c r="D306" s="6">
        <v>308</v>
      </c>
      <c r="E306" s="8">
        <v>499</v>
      </c>
      <c r="F306" s="9">
        <v>0.38</v>
      </c>
      <c r="G306" s="27" t="str">
        <f>IF(Table24[discount_percentage]&gt;=0.5,"Yes","No")</f>
        <v>No</v>
      </c>
      <c r="H306" s="6">
        <v>3.9</v>
      </c>
      <c r="I306" s="10">
        <v>4584</v>
      </c>
      <c r="J306" s="10">
        <f t="shared" si="16"/>
        <v>2287416</v>
      </c>
      <c r="K306" s="37" t="str">
        <f>IF(Table24[rating_count]&lt;1000,"Yes", "No")</f>
        <v>No</v>
      </c>
      <c r="L306" s="11">
        <f t="shared" si="17"/>
        <v>17877.599999999999</v>
      </c>
      <c r="M306" s="11">
        <f>Table24[[#This Row],[rating]]*Table24[[#This Row],[rating_count]]</f>
        <v>17877.599999999999</v>
      </c>
      <c r="N306" s="35">
        <f t="shared" si="18"/>
        <v>400</v>
      </c>
      <c r="O306" s="35">
        <f t="shared" si="19"/>
        <v>0</v>
      </c>
      <c r="P306" s="6" t="s">
        <v>8306</v>
      </c>
      <c r="Q306" s="6" t="s">
        <v>8307</v>
      </c>
      <c r="R306" s="6" t="s">
        <v>8308</v>
      </c>
      <c r="S306" s="6" t="s">
        <v>8309</v>
      </c>
      <c r="T306" s="6" t="s">
        <v>8310</v>
      </c>
      <c r="U306" s="6" t="s">
        <v>8311</v>
      </c>
      <c r="V306" s="6" t="s">
        <v>8312</v>
      </c>
      <c r="W306" s="6" t="s">
        <v>8313</v>
      </c>
    </row>
    <row r="307" spans="1:23" s="6" customFormat="1">
      <c r="A307" s="6" t="s">
        <v>8358</v>
      </c>
      <c r="B307" s="6" t="s">
        <v>8359</v>
      </c>
      <c r="C307" s="7" t="s">
        <v>11427</v>
      </c>
      <c r="D307" s="6">
        <v>699</v>
      </c>
      <c r="E307" s="8">
        <v>1345</v>
      </c>
      <c r="F307" s="9">
        <v>0.48</v>
      </c>
      <c r="G307" s="27" t="str">
        <f>IF(Table24[discount_percentage]&gt;=0.5,"Yes","No")</f>
        <v>No</v>
      </c>
      <c r="H307" s="6">
        <v>3.9</v>
      </c>
      <c r="I307" s="10">
        <v>8446</v>
      </c>
      <c r="J307" s="10">
        <f t="shared" si="16"/>
        <v>11359870</v>
      </c>
      <c r="K307" s="37" t="str">
        <f>IF(Table24[rating_count]&lt;1000,"Yes", "No")</f>
        <v>No</v>
      </c>
      <c r="L307" s="11">
        <f t="shared" si="17"/>
        <v>32939.4</v>
      </c>
      <c r="M307" s="11">
        <f>Table24[[#This Row],[rating]]*Table24[[#This Row],[rating_count]]</f>
        <v>32939.4</v>
      </c>
      <c r="N307" s="35">
        <f t="shared" si="18"/>
        <v>1200</v>
      </c>
      <c r="O307" s="35">
        <f t="shared" si="19"/>
        <v>1000</v>
      </c>
      <c r="P307" s="6" t="s">
        <v>8360</v>
      </c>
      <c r="Q307" s="6" t="s">
        <v>8361</v>
      </c>
      <c r="R307" s="6" t="s">
        <v>8362</v>
      </c>
      <c r="S307" s="6" t="s">
        <v>8363</v>
      </c>
      <c r="T307" s="6" t="s">
        <v>8364</v>
      </c>
      <c r="U307" s="6" t="s">
        <v>8365</v>
      </c>
      <c r="V307" s="6" t="s">
        <v>8366</v>
      </c>
      <c r="W307" s="6" t="s">
        <v>8367</v>
      </c>
    </row>
    <row r="308" spans="1:23" s="6" customFormat="1">
      <c r="A308" s="6" t="s">
        <v>8490</v>
      </c>
      <c r="B308" s="6" t="s">
        <v>8491</v>
      </c>
      <c r="C308" s="7" t="s">
        <v>11439</v>
      </c>
      <c r="D308" s="12">
        <v>1199</v>
      </c>
      <c r="E308" s="8">
        <v>1950</v>
      </c>
      <c r="F308" s="9">
        <v>0.39</v>
      </c>
      <c r="G308" s="27" t="str">
        <f>IF(Table24[discount_percentage]&gt;=0.5,"Yes","No")</f>
        <v>No</v>
      </c>
      <c r="H308" s="6">
        <v>3.9</v>
      </c>
      <c r="I308" s="10">
        <v>2832</v>
      </c>
      <c r="J308" s="10">
        <f t="shared" si="16"/>
        <v>5522400</v>
      </c>
      <c r="K308" s="37" t="str">
        <f>IF(Table24[rating_count]&lt;1000,"Yes", "No")</f>
        <v>No</v>
      </c>
      <c r="L308" s="11">
        <f t="shared" si="17"/>
        <v>11044.8</v>
      </c>
      <c r="M308" s="11">
        <f>Table24[[#This Row],[rating]]*Table24[[#This Row],[rating_count]]</f>
        <v>11044.8</v>
      </c>
      <c r="N308" s="35">
        <f t="shared" si="18"/>
        <v>1800</v>
      </c>
      <c r="O308" s="35">
        <f t="shared" si="19"/>
        <v>1500</v>
      </c>
      <c r="P308" s="6" t="s">
        <v>8492</v>
      </c>
      <c r="Q308" s="6" t="s">
        <v>12403</v>
      </c>
      <c r="R308" s="6" t="s">
        <v>8493</v>
      </c>
      <c r="S308" s="6" t="s">
        <v>8494</v>
      </c>
      <c r="T308" s="6" t="s">
        <v>8495</v>
      </c>
      <c r="U308" s="6" t="s">
        <v>8496</v>
      </c>
      <c r="V308" s="6" t="s">
        <v>8497</v>
      </c>
      <c r="W308" s="6" t="s">
        <v>8498</v>
      </c>
    </row>
    <row r="309" spans="1:23" s="6" customFormat="1">
      <c r="A309" s="6" t="s">
        <v>8590</v>
      </c>
      <c r="B309" s="6" t="s">
        <v>8591</v>
      </c>
      <c r="C309" s="7" t="s">
        <v>11431</v>
      </c>
      <c r="D309" s="6">
        <v>599</v>
      </c>
      <c r="E309" s="8">
        <v>2799</v>
      </c>
      <c r="F309" s="9">
        <v>0.79</v>
      </c>
      <c r="G309" s="27" t="str">
        <f>IF(Table24[discount_percentage]&gt;=0.5,"Yes","No")</f>
        <v>Yes</v>
      </c>
      <c r="H309" s="6">
        <v>3.9</v>
      </c>
      <c r="I309" s="10">
        <v>578</v>
      </c>
      <c r="J309" s="10">
        <f t="shared" si="16"/>
        <v>1617822</v>
      </c>
      <c r="K309" s="37" t="str">
        <f>IF(Table24[rating_count]&lt;1000,"Yes", "No")</f>
        <v>Yes</v>
      </c>
      <c r="L309" s="11">
        <f t="shared" si="17"/>
        <v>2254.1999999999998</v>
      </c>
      <c r="M309" s="11">
        <f>Table24[[#This Row],[rating]]*Table24[[#This Row],[rating_count]]</f>
        <v>2254.1999999999998</v>
      </c>
      <c r="N309" s="35">
        <f t="shared" si="18"/>
        <v>2600</v>
      </c>
      <c r="O309" s="35">
        <f t="shared" si="19"/>
        <v>2500</v>
      </c>
      <c r="P309" s="6" t="s">
        <v>8592</v>
      </c>
      <c r="Q309" s="6" t="s">
        <v>8593</v>
      </c>
      <c r="R309" s="6" t="s">
        <v>8594</v>
      </c>
      <c r="S309" s="6" t="s">
        <v>8595</v>
      </c>
      <c r="T309" s="6" t="s">
        <v>8596</v>
      </c>
      <c r="U309" s="6" t="s">
        <v>8597</v>
      </c>
      <c r="V309" s="6" t="s">
        <v>8598</v>
      </c>
      <c r="W309" s="6" t="s">
        <v>8599</v>
      </c>
    </row>
    <row r="310" spans="1:23" s="6" customFormat="1">
      <c r="A310" s="6" t="s">
        <v>8675</v>
      </c>
      <c r="B310" s="6" t="s">
        <v>8676</v>
      </c>
      <c r="C310" s="7" t="s">
        <v>11448</v>
      </c>
      <c r="D310" s="6">
        <v>260</v>
      </c>
      <c r="E310" s="8">
        <v>350</v>
      </c>
      <c r="F310" s="9">
        <v>0.26</v>
      </c>
      <c r="G310" s="27" t="str">
        <f>IF(Table24[discount_percentage]&gt;=0.5,"Yes","No")</f>
        <v>No</v>
      </c>
      <c r="H310" s="6">
        <v>3.9</v>
      </c>
      <c r="I310" s="10">
        <v>13127</v>
      </c>
      <c r="J310" s="10">
        <f t="shared" si="16"/>
        <v>4594450</v>
      </c>
      <c r="K310" s="37" t="str">
        <f>IF(Table24[rating_count]&lt;1000,"Yes", "No")</f>
        <v>No</v>
      </c>
      <c r="L310" s="11">
        <f t="shared" si="17"/>
        <v>51195.299999999996</v>
      </c>
      <c r="M310" s="11">
        <f>Table24[[#This Row],[rating]]*Table24[[#This Row],[rating_count]]</f>
        <v>51195.299999999996</v>
      </c>
      <c r="N310" s="35">
        <f t="shared" si="18"/>
        <v>200</v>
      </c>
      <c r="O310" s="35">
        <f t="shared" si="19"/>
        <v>0</v>
      </c>
      <c r="P310" s="6" t="s">
        <v>8677</v>
      </c>
      <c r="Q310" s="6" t="s">
        <v>8678</v>
      </c>
      <c r="R310" s="6" t="s">
        <v>8679</v>
      </c>
      <c r="S310" s="6" t="s">
        <v>8680</v>
      </c>
      <c r="T310" s="6" t="s">
        <v>8681</v>
      </c>
      <c r="U310" s="6" t="s">
        <v>8682</v>
      </c>
      <c r="V310" s="6" t="s">
        <v>8683</v>
      </c>
      <c r="W310" s="6" t="s">
        <v>8684</v>
      </c>
    </row>
    <row r="311" spans="1:23" s="6" customFormat="1">
      <c r="A311" s="6" t="s">
        <v>8763</v>
      </c>
      <c r="B311" s="6" t="s">
        <v>8764</v>
      </c>
      <c r="C311" s="7" t="s">
        <v>11452</v>
      </c>
      <c r="D311" s="12">
        <v>1449</v>
      </c>
      <c r="E311" s="8">
        <v>2349</v>
      </c>
      <c r="F311" s="9">
        <v>0.38</v>
      </c>
      <c r="G311" s="27" t="str">
        <f>IF(Table24[discount_percentage]&gt;=0.5,"Yes","No")</f>
        <v>No</v>
      </c>
      <c r="H311" s="6">
        <v>3.9</v>
      </c>
      <c r="I311" s="10">
        <v>9019</v>
      </c>
      <c r="J311" s="10">
        <f t="shared" si="16"/>
        <v>21185631</v>
      </c>
      <c r="K311" s="37" t="str">
        <f>IF(Table24[rating_count]&lt;1000,"Yes", "No")</f>
        <v>No</v>
      </c>
      <c r="L311" s="11">
        <f t="shared" si="17"/>
        <v>35174.1</v>
      </c>
      <c r="M311" s="11">
        <f>Table24[[#This Row],[rating]]*Table24[[#This Row],[rating_count]]</f>
        <v>35174.1</v>
      </c>
      <c r="N311" s="35">
        <f t="shared" si="18"/>
        <v>2200</v>
      </c>
      <c r="O311" s="35">
        <f t="shared" si="19"/>
        <v>2000</v>
      </c>
      <c r="P311" s="6" t="s">
        <v>12415</v>
      </c>
      <c r="Q311" s="6" t="s">
        <v>12416</v>
      </c>
      <c r="R311" s="6" t="s">
        <v>8765</v>
      </c>
      <c r="S311" s="6" t="s">
        <v>8766</v>
      </c>
      <c r="T311" s="6" t="s">
        <v>8767</v>
      </c>
      <c r="U311" s="6" t="s">
        <v>8768</v>
      </c>
      <c r="V311" s="6" t="s">
        <v>8769</v>
      </c>
      <c r="W311" s="6" t="s">
        <v>8770</v>
      </c>
    </row>
    <row r="312" spans="1:23" s="6" customFormat="1">
      <c r="A312" s="6" t="s">
        <v>8827</v>
      </c>
      <c r="B312" s="6" t="s">
        <v>8828</v>
      </c>
      <c r="C312" s="7" t="s">
        <v>11472</v>
      </c>
      <c r="D312" s="13">
        <v>3657.66</v>
      </c>
      <c r="E312" s="8">
        <v>5156</v>
      </c>
      <c r="F312" s="9">
        <v>0.28999999999999998</v>
      </c>
      <c r="G312" s="27" t="str">
        <f>IF(Table24[discount_percentage]&gt;=0.5,"Yes","No")</f>
        <v>No</v>
      </c>
      <c r="H312" s="6">
        <v>3.9</v>
      </c>
      <c r="I312" s="10">
        <v>12837</v>
      </c>
      <c r="J312" s="10">
        <f t="shared" si="16"/>
        <v>66187572</v>
      </c>
      <c r="K312" s="37" t="str">
        <f>IF(Table24[rating_count]&lt;1000,"Yes", "No")</f>
        <v>No</v>
      </c>
      <c r="L312" s="11">
        <f t="shared" si="17"/>
        <v>50064.299999999996</v>
      </c>
      <c r="M312" s="11">
        <f>Table24[[#This Row],[rating]]*Table24[[#This Row],[rating_count]]</f>
        <v>50064.299999999996</v>
      </c>
      <c r="N312" s="35">
        <f t="shared" si="18"/>
        <v>5000</v>
      </c>
      <c r="O312" s="35">
        <f t="shared" si="19"/>
        <v>5000</v>
      </c>
      <c r="P312" s="6" t="s">
        <v>12420</v>
      </c>
      <c r="Q312" s="6" t="s">
        <v>8829</v>
      </c>
      <c r="R312" s="6" t="s">
        <v>8830</v>
      </c>
      <c r="S312" s="6" t="s">
        <v>8831</v>
      </c>
      <c r="T312" s="6" t="s">
        <v>8832</v>
      </c>
      <c r="U312" s="6" t="s">
        <v>8833</v>
      </c>
      <c r="V312" s="6" t="s">
        <v>8834</v>
      </c>
      <c r="W312" s="6" t="s">
        <v>8835</v>
      </c>
    </row>
    <row r="313" spans="1:23" s="6" customFormat="1">
      <c r="A313" s="6" t="s">
        <v>8874</v>
      </c>
      <c r="B313" s="6" t="s">
        <v>8875</v>
      </c>
      <c r="C313" s="7" t="s">
        <v>11467</v>
      </c>
      <c r="D313" s="12">
        <v>8199</v>
      </c>
      <c r="E313" s="8">
        <v>16000</v>
      </c>
      <c r="F313" s="9">
        <v>0.49</v>
      </c>
      <c r="G313" s="27" t="str">
        <f>IF(Table24[discount_percentage]&gt;=0.5,"Yes","No")</f>
        <v>No</v>
      </c>
      <c r="H313" s="6">
        <v>3.9</v>
      </c>
      <c r="I313" s="10">
        <v>18497</v>
      </c>
      <c r="J313" s="10">
        <f t="shared" si="16"/>
        <v>295952000</v>
      </c>
      <c r="K313" s="37" t="str">
        <f>IF(Table24[rating_count]&lt;1000,"Yes", "No")</f>
        <v>No</v>
      </c>
      <c r="L313" s="11">
        <f t="shared" si="17"/>
        <v>72138.3</v>
      </c>
      <c r="M313" s="11">
        <f>Table24[[#This Row],[rating]]*Table24[[#This Row],[rating_count]]</f>
        <v>72138.3</v>
      </c>
      <c r="N313" s="35">
        <f t="shared" si="18"/>
        <v>16000</v>
      </c>
      <c r="O313" s="35">
        <f t="shared" si="19"/>
        <v>16000</v>
      </c>
      <c r="P313" s="6" t="s">
        <v>8876</v>
      </c>
      <c r="Q313" s="6" t="s">
        <v>8877</v>
      </c>
      <c r="R313" s="6" t="s">
        <v>8878</v>
      </c>
      <c r="S313" s="6" t="s">
        <v>8879</v>
      </c>
      <c r="T313" s="6" t="s">
        <v>8880</v>
      </c>
      <c r="U313" s="6" t="s">
        <v>8881</v>
      </c>
      <c r="V313" s="6" t="s">
        <v>8882</v>
      </c>
      <c r="W313" s="6" t="s">
        <v>8883</v>
      </c>
    </row>
    <row r="314" spans="1:23" s="6" customFormat="1">
      <c r="A314" s="6" t="s">
        <v>9010</v>
      </c>
      <c r="B314" s="6" t="s">
        <v>9011</v>
      </c>
      <c r="C314" s="7" t="s">
        <v>11446</v>
      </c>
      <c r="D314" s="12">
        <v>1547</v>
      </c>
      <c r="E314" s="8">
        <v>2890</v>
      </c>
      <c r="F314" s="9">
        <v>0.46</v>
      </c>
      <c r="G314" s="27" t="str">
        <f>IF(Table24[discount_percentage]&gt;=0.5,"Yes","No")</f>
        <v>No</v>
      </c>
      <c r="H314" s="6">
        <v>3.9</v>
      </c>
      <c r="I314" s="10">
        <v>463</v>
      </c>
      <c r="J314" s="10">
        <f t="shared" si="16"/>
        <v>1338070</v>
      </c>
      <c r="K314" s="37" t="str">
        <f>IF(Table24[rating_count]&lt;1000,"Yes", "No")</f>
        <v>Yes</v>
      </c>
      <c r="L314" s="11">
        <f t="shared" si="17"/>
        <v>1805.7</v>
      </c>
      <c r="M314" s="11">
        <f>Table24[[#This Row],[rating]]*Table24[[#This Row],[rating_count]]</f>
        <v>1805.7</v>
      </c>
      <c r="N314" s="35">
        <f t="shared" si="18"/>
        <v>2800</v>
      </c>
      <c r="O314" s="35">
        <f t="shared" si="19"/>
        <v>2500</v>
      </c>
      <c r="P314" s="6" t="s">
        <v>9012</v>
      </c>
      <c r="Q314" s="6" t="s">
        <v>9013</v>
      </c>
      <c r="R314" s="6" t="s">
        <v>9014</v>
      </c>
      <c r="S314" s="6" t="s">
        <v>9015</v>
      </c>
      <c r="T314" s="6" t="s">
        <v>9016</v>
      </c>
      <c r="U314" s="6" t="s">
        <v>9017</v>
      </c>
      <c r="V314" s="6" t="s">
        <v>9018</v>
      </c>
      <c r="W314" s="6" t="s">
        <v>9019</v>
      </c>
    </row>
    <row r="315" spans="1:23" s="6" customFormat="1">
      <c r="A315" s="6" t="s">
        <v>9335</v>
      </c>
      <c r="B315" s="6" t="s">
        <v>9336</v>
      </c>
      <c r="C315" s="7" t="s">
        <v>11437</v>
      </c>
      <c r="D315" s="12">
        <v>3599</v>
      </c>
      <c r="E315" s="8">
        <v>7290</v>
      </c>
      <c r="F315" s="9">
        <v>0.51</v>
      </c>
      <c r="G315" s="27" t="str">
        <f>IF(Table24[discount_percentage]&gt;=0.5,"Yes","No")</f>
        <v>Yes</v>
      </c>
      <c r="H315" s="6">
        <v>3.9</v>
      </c>
      <c r="I315" s="10">
        <v>942</v>
      </c>
      <c r="J315" s="10">
        <f t="shared" si="16"/>
        <v>6867180</v>
      </c>
      <c r="K315" s="37" t="str">
        <f>IF(Table24[rating_count]&lt;1000,"Yes", "No")</f>
        <v>Yes</v>
      </c>
      <c r="L315" s="11">
        <f t="shared" si="17"/>
        <v>3673.7999999999997</v>
      </c>
      <c r="M315" s="11">
        <f>Table24[[#This Row],[rating]]*Table24[[#This Row],[rating_count]]</f>
        <v>3673.7999999999997</v>
      </c>
      <c r="N315" s="35">
        <f t="shared" si="18"/>
        <v>7200</v>
      </c>
      <c r="O315" s="35">
        <f t="shared" si="19"/>
        <v>7000</v>
      </c>
      <c r="P315" s="6" t="s">
        <v>9337</v>
      </c>
      <c r="Q315" s="6" t="s">
        <v>9338</v>
      </c>
      <c r="R315" s="6" t="s">
        <v>9339</v>
      </c>
      <c r="S315" s="6" t="s">
        <v>9340</v>
      </c>
      <c r="T315" s="6" t="s">
        <v>9341</v>
      </c>
      <c r="U315" s="6" t="s">
        <v>9342</v>
      </c>
      <c r="V315" s="6" t="s">
        <v>9343</v>
      </c>
      <c r="W315" s="6" t="s">
        <v>9344</v>
      </c>
    </row>
    <row r="316" spans="1:23" s="6" customFormat="1">
      <c r="A316" s="6" t="s">
        <v>9345</v>
      </c>
      <c r="B316" s="6" t="s">
        <v>9346</v>
      </c>
      <c r="C316" s="7" t="s">
        <v>11477</v>
      </c>
      <c r="D316" s="12">
        <v>4799</v>
      </c>
      <c r="E316" s="8">
        <v>5795</v>
      </c>
      <c r="F316" s="9">
        <v>0.17</v>
      </c>
      <c r="G316" s="27" t="str">
        <f>IF(Table24[discount_percentage]&gt;=0.5,"Yes","No")</f>
        <v>No</v>
      </c>
      <c r="H316" s="6">
        <v>3.9</v>
      </c>
      <c r="I316" s="10">
        <v>3815</v>
      </c>
      <c r="J316" s="10">
        <f t="shared" si="16"/>
        <v>22107925</v>
      </c>
      <c r="K316" s="37" t="str">
        <f>IF(Table24[rating_count]&lt;1000,"Yes", "No")</f>
        <v>No</v>
      </c>
      <c r="L316" s="11">
        <f t="shared" si="17"/>
        <v>14878.5</v>
      </c>
      <c r="M316" s="11">
        <f>Table24[[#This Row],[rating]]*Table24[[#This Row],[rating_count]]</f>
        <v>14878.5</v>
      </c>
      <c r="N316" s="35">
        <f t="shared" si="18"/>
        <v>5600</v>
      </c>
      <c r="O316" s="35">
        <f t="shared" si="19"/>
        <v>5500</v>
      </c>
      <c r="P316" s="6" t="s">
        <v>9347</v>
      </c>
      <c r="Q316" s="6" t="s">
        <v>9348</v>
      </c>
      <c r="R316" s="6" t="s">
        <v>9349</v>
      </c>
      <c r="S316" s="6" t="s">
        <v>9350</v>
      </c>
      <c r="T316" s="6" t="s">
        <v>9351</v>
      </c>
      <c r="U316" s="6" t="s">
        <v>9352</v>
      </c>
      <c r="V316" s="6" t="s">
        <v>9353</v>
      </c>
      <c r="W316" s="6" t="s">
        <v>9354</v>
      </c>
    </row>
    <row r="317" spans="1:23" s="6" customFormat="1">
      <c r="A317" s="6" t="s">
        <v>9432</v>
      </c>
      <c r="B317" s="6" t="s">
        <v>9433</v>
      </c>
      <c r="C317" s="7" t="s">
        <v>11443</v>
      </c>
      <c r="D317" s="6">
        <v>351</v>
      </c>
      <c r="E317" s="8">
        <v>899</v>
      </c>
      <c r="F317" s="9">
        <v>0.61</v>
      </c>
      <c r="G317" s="27" t="str">
        <f>IF(Table24[discount_percentage]&gt;=0.5,"Yes","No")</f>
        <v>Yes</v>
      </c>
      <c r="H317" s="6">
        <v>3.9</v>
      </c>
      <c r="I317" s="10">
        <v>296</v>
      </c>
      <c r="J317" s="10">
        <f t="shared" si="16"/>
        <v>266104</v>
      </c>
      <c r="K317" s="37" t="str">
        <f>IF(Table24[rating_count]&lt;1000,"Yes", "No")</f>
        <v>Yes</v>
      </c>
      <c r="L317" s="11">
        <f t="shared" si="17"/>
        <v>1154.3999999999999</v>
      </c>
      <c r="M317" s="11">
        <f>Table24[[#This Row],[rating]]*Table24[[#This Row],[rating_count]]</f>
        <v>1154.3999999999999</v>
      </c>
      <c r="N317" s="35">
        <f t="shared" si="18"/>
        <v>800</v>
      </c>
      <c r="O317" s="35">
        <f t="shared" si="19"/>
        <v>500</v>
      </c>
      <c r="P317" s="6" t="s">
        <v>9434</v>
      </c>
      <c r="Q317" s="6" t="s">
        <v>9435</v>
      </c>
      <c r="R317" s="6" t="s">
        <v>9436</v>
      </c>
      <c r="S317" s="6" t="s">
        <v>9437</v>
      </c>
      <c r="T317" s="6" t="s">
        <v>9438</v>
      </c>
      <c r="U317" s="6" t="s">
        <v>9439</v>
      </c>
      <c r="V317" s="6" t="s">
        <v>9440</v>
      </c>
      <c r="W317" s="6" t="s">
        <v>9441</v>
      </c>
    </row>
    <row r="318" spans="1:23" s="6" customFormat="1">
      <c r="A318" s="6" t="s">
        <v>9461</v>
      </c>
      <c r="B318" s="6" t="s">
        <v>9462</v>
      </c>
      <c r="C318" s="7" t="s">
        <v>11440</v>
      </c>
      <c r="D318" s="12">
        <v>5499</v>
      </c>
      <c r="E318" s="8">
        <v>11500</v>
      </c>
      <c r="F318" s="9">
        <v>0.52</v>
      </c>
      <c r="G318" s="27" t="str">
        <f>IF(Table24[discount_percentage]&gt;=0.5,"Yes","No")</f>
        <v>Yes</v>
      </c>
      <c r="H318" s="6">
        <v>3.9</v>
      </c>
      <c r="I318" s="10">
        <v>959</v>
      </c>
      <c r="J318" s="10">
        <f t="shared" si="16"/>
        <v>11028500</v>
      </c>
      <c r="K318" s="37" t="str">
        <f>IF(Table24[rating_count]&lt;1000,"Yes", "No")</f>
        <v>Yes</v>
      </c>
      <c r="L318" s="11">
        <f t="shared" si="17"/>
        <v>3740.1</v>
      </c>
      <c r="M318" s="11">
        <f>Table24[[#This Row],[rating]]*Table24[[#This Row],[rating_count]]</f>
        <v>3740.1</v>
      </c>
      <c r="N318" s="35">
        <f t="shared" si="18"/>
        <v>11400</v>
      </c>
      <c r="O318" s="35">
        <f t="shared" si="19"/>
        <v>11500</v>
      </c>
      <c r="P318" s="6" t="s">
        <v>9463</v>
      </c>
      <c r="Q318" s="6" t="s">
        <v>9464</v>
      </c>
      <c r="R318" s="6" t="s">
        <v>9465</v>
      </c>
      <c r="S318" s="6" t="s">
        <v>9466</v>
      </c>
      <c r="T318" s="6" t="s">
        <v>9467</v>
      </c>
      <c r="U318" s="6" t="s">
        <v>9468</v>
      </c>
      <c r="V318" s="6" t="s">
        <v>9469</v>
      </c>
      <c r="W318" s="6" t="s">
        <v>9470</v>
      </c>
    </row>
    <row r="319" spans="1:23" s="6" customFormat="1">
      <c r="A319" s="6" t="s">
        <v>12441</v>
      </c>
      <c r="B319" s="6" t="s">
        <v>12442</v>
      </c>
      <c r="C319" s="7" t="s">
        <v>11430</v>
      </c>
      <c r="D319" s="6">
        <v>299</v>
      </c>
      <c r="E319" s="8">
        <v>499</v>
      </c>
      <c r="F319" s="9">
        <v>0.4</v>
      </c>
      <c r="G319" s="27" t="str">
        <f>IF(Table24[discount_percentage]&gt;=0.5,"Yes","No")</f>
        <v>No</v>
      </c>
      <c r="H319" s="6">
        <v>3.9</v>
      </c>
      <c r="I319" s="10">
        <v>1015</v>
      </c>
      <c r="J319" s="10">
        <f t="shared" si="16"/>
        <v>506485</v>
      </c>
      <c r="K319" s="37" t="str">
        <f>IF(Table24[rating_count]&lt;1000,"Yes", "No")</f>
        <v>No</v>
      </c>
      <c r="L319" s="11">
        <f t="shared" si="17"/>
        <v>3958.5</v>
      </c>
      <c r="M319" s="11">
        <f>Table24[[#This Row],[rating]]*Table24[[#This Row],[rating_count]]</f>
        <v>3958.5</v>
      </c>
      <c r="N319" s="35">
        <f t="shared" si="18"/>
        <v>400</v>
      </c>
      <c r="O319" s="35">
        <f t="shared" si="19"/>
        <v>0</v>
      </c>
      <c r="P319" s="6" t="s">
        <v>9471</v>
      </c>
      <c r="Q319" s="6" t="s">
        <v>12443</v>
      </c>
      <c r="R319" s="6" t="s">
        <v>9472</v>
      </c>
      <c r="S319" s="6" t="s">
        <v>9473</v>
      </c>
      <c r="T319" s="6" t="s">
        <v>9474</v>
      </c>
      <c r="U319" s="6" t="s">
        <v>9475</v>
      </c>
      <c r="V319" s="6" t="s">
        <v>9476</v>
      </c>
      <c r="W319" s="6" t="s">
        <v>12444</v>
      </c>
    </row>
    <row r="320" spans="1:23" s="6" customFormat="1">
      <c r="A320" s="6" t="s">
        <v>9544</v>
      </c>
      <c r="B320" s="6" t="s">
        <v>9545</v>
      </c>
      <c r="C320" s="7" t="s">
        <v>11429</v>
      </c>
      <c r="D320" s="12">
        <v>1069</v>
      </c>
      <c r="E320" s="8">
        <v>1699</v>
      </c>
      <c r="F320" s="9">
        <v>0.37</v>
      </c>
      <c r="G320" s="27" t="str">
        <f>IF(Table24[discount_percentage]&gt;=0.5,"Yes","No")</f>
        <v>No</v>
      </c>
      <c r="H320" s="6">
        <v>3.9</v>
      </c>
      <c r="I320" s="10">
        <v>313</v>
      </c>
      <c r="J320" s="10">
        <f t="shared" si="16"/>
        <v>531787</v>
      </c>
      <c r="K320" s="37" t="str">
        <f>IF(Table24[rating_count]&lt;1000,"Yes", "No")</f>
        <v>Yes</v>
      </c>
      <c r="L320" s="11">
        <f t="shared" si="17"/>
        <v>1220.7</v>
      </c>
      <c r="M320" s="11">
        <f>Table24[[#This Row],[rating]]*Table24[[#This Row],[rating_count]]</f>
        <v>1220.7</v>
      </c>
      <c r="N320" s="35">
        <f t="shared" si="18"/>
        <v>1600</v>
      </c>
      <c r="O320" s="35">
        <f t="shared" si="19"/>
        <v>1500</v>
      </c>
      <c r="P320" s="6" t="s">
        <v>9546</v>
      </c>
      <c r="Q320" s="6" t="s">
        <v>9547</v>
      </c>
      <c r="R320" s="6" t="s">
        <v>9548</v>
      </c>
      <c r="S320" s="6" t="s">
        <v>12446</v>
      </c>
      <c r="T320" s="6" t="s">
        <v>9549</v>
      </c>
      <c r="U320" s="6" t="s">
        <v>9550</v>
      </c>
      <c r="V320" s="6" t="s">
        <v>9551</v>
      </c>
      <c r="W320" s="6" t="s">
        <v>9552</v>
      </c>
    </row>
    <row r="321" spans="1:23" s="6" customFormat="1">
      <c r="A321" s="6" t="s">
        <v>9581</v>
      </c>
      <c r="B321" s="6" t="s">
        <v>9582</v>
      </c>
      <c r="C321" s="7" t="s">
        <v>11465</v>
      </c>
      <c r="D321" s="12">
        <v>3859</v>
      </c>
      <c r="E321" s="8">
        <v>10295</v>
      </c>
      <c r="F321" s="9">
        <v>0.63</v>
      </c>
      <c r="G321" s="27" t="str">
        <f>IF(Table24[discount_percentage]&gt;=0.5,"Yes","No")</f>
        <v>Yes</v>
      </c>
      <c r="H321" s="6">
        <v>3.9</v>
      </c>
      <c r="I321" s="10">
        <v>8095</v>
      </c>
      <c r="J321" s="10">
        <f t="shared" si="16"/>
        <v>83338025</v>
      </c>
      <c r="K321" s="37" t="str">
        <f>IF(Table24[rating_count]&lt;1000,"Yes", "No")</f>
        <v>No</v>
      </c>
      <c r="L321" s="11">
        <f t="shared" si="17"/>
        <v>31570.5</v>
      </c>
      <c r="M321" s="11">
        <f>Table24[[#This Row],[rating]]*Table24[[#This Row],[rating_count]]</f>
        <v>31570.5</v>
      </c>
      <c r="N321" s="35">
        <f t="shared" si="18"/>
        <v>10200</v>
      </c>
      <c r="O321" s="35">
        <f t="shared" si="19"/>
        <v>10000</v>
      </c>
      <c r="P321" s="6" t="s">
        <v>9583</v>
      </c>
      <c r="Q321" s="6" t="s">
        <v>9584</v>
      </c>
      <c r="R321" s="6" t="s">
        <v>9585</v>
      </c>
      <c r="S321" s="6" t="s">
        <v>9586</v>
      </c>
      <c r="T321" s="6" t="s">
        <v>9587</v>
      </c>
      <c r="U321" s="6" t="s">
        <v>9588</v>
      </c>
      <c r="V321" s="6" t="s">
        <v>9589</v>
      </c>
      <c r="W321" s="6" t="s">
        <v>9590</v>
      </c>
    </row>
    <row r="322" spans="1:23" s="6" customFormat="1">
      <c r="A322" s="6" t="s">
        <v>9671</v>
      </c>
      <c r="B322" s="6" t="s">
        <v>9672</v>
      </c>
      <c r="C322" s="7" t="s">
        <v>11452</v>
      </c>
      <c r="D322" s="12">
        <v>1099</v>
      </c>
      <c r="E322" s="8">
        <v>1990</v>
      </c>
      <c r="F322" s="9">
        <v>0.45</v>
      </c>
      <c r="G322" s="27" t="str">
        <f>IF(Table24[discount_percentage]&gt;=0.5,"Yes","No")</f>
        <v>No</v>
      </c>
      <c r="H322" s="6">
        <v>3.9</v>
      </c>
      <c r="I322" s="10">
        <v>5911</v>
      </c>
      <c r="J322" s="10">
        <f t="shared" ref="J322:J385" si="20">E322*I322</f>
        <v>11762890</v>
      </c>
      <c r="K322" s="37" t="str">
        <f>IF(Table24[rating_count]&lt;1000,"Yes", "No")</f>
        <v>No</v>
      </c>
      <c r="L322" s="11">
        <f t="shared" ref="L322:L385" si="21">H322*I322</f>
        <v>23052.899999999998</v>
      </c>
      <c r="M322" s="11">
        <f>Table24[[#This Row],[rating]]*Table24[[#This Row],[rating_count]]</f>
        <v>23052.899999999998</v>
      </c>
      <c r="N322" s="35">
        <f t="shared" ref="N322:N385" si="22">FLOOR(E322,200)</f>
        <v>1800</v>
      </c>
      <c r="O322" s="35">
        <f t="shared" ref="O322:O385" si="23">FLOOR(E322,500)</f>
        <v>1500</v>
      </c>
      <c r="P322" s="6" t="s">
        <v>9673</v>
      </c>
      <c r="Q322" s="6" t="s">
        <v>9674</v>
      </c>
      <c r="R322" s="6" t="s">
        <v>9675</v>
      </c>
      <c r="S322" s="6" t="s">
        <v>9676</v>
      </c>
      <c r="T322" s="6" t="s">
        <v>9677</v>
      </c>
      <c r="U322" s="6" t="s">
        <v>9678</v>
      </c>
      <c r="V322" s="6" t="s">
        <v>9679</v>
      </c>
      <c r="W322" s="6" t="s">
        <v>9680</v>
      </c>
    </row>
    <row r="323" spans="1:23" s="6" customFormat="1" ht="12" customHeight="1">
      <c r="A323" s="6" t="s">
        <v>9843</v>
      </c>
      <c r="B323" s="6" t="s">
        <v>9844</v>
      </c>
      <c r="C323" s="7" t="s">
        <v>11446</v>
      </c>
      <c r="D323" s="12">
        <v>2286</v>
      </c>
      <c r="E323" s="8">
        <v>4495</v>
      </c>
      <c r="F323" s="9">
        <v>0.49</v>
      </c>
      <c r="G323" s="27" t="str">
        <f>IF(Table24[discount_percentage]&gt;=0.5,"Yes","No")</f>
        <v>No</v>
      </c>
      <c r="H323" s="6">
        <v>3.9</v>
      </c>
      <c r="I323" s="10">
        <v>326</v>
      </c>
      <c r="J323" s="10">
        <f t="shared" si="20"/>
        <v>1465370</v>
      </c>
      <c r="K323" s="37" t="str">
        <f>IF(Table24[rating_count]&lt;1000,"Yes", "No")</f>
        <v>Yes</v>
      </c>
      <c r="L323" s="11">
        <f t="shared" si="21"/>
        <v>1271.3999999999999</v>
      </c>
      <c r="M323" s="11">
        <f>Table24[[#This Row],[rating]]*Table24[[#This Row],[rating_count]]</f>
        <v>1271.3999999999999</v>
      </c>
      <c r="N323" s="35">
        <f t="shared" si="22"/>
        <v>4400</v>
      </c>
      <c r="O323" s="35">
        <f t="shared" si="23"/>
        <v>4000</v>
      </c>
      <c r="P323" s="6" t="s">
        <v>9845</v>
      </c>
      <c r="Q323" s="6" t="s">
        <v>9846</v>
      </c>
      <c r="R323" s="6" t="s">
        <v>9847</v>
      </c>
      <c r="S323" s="6" t="s">
        <v>9848</v>
      </c>
      <c r="T323" s="6" t="s">
        <v>11955</v>
      </c>
      <c r="U323" s="6" t="s">
        <v>9849</v>
      </c>
      <c r="V323" s="6" t="s">
        <v>9850</v>
      </c>
      <c r="W323" s="6" t="s">
        <v>9851</v>
      </c>
    </row>
    <row r="324" spans="1:23" s="6" customFormat="1">
      <c r="A324" s="6" t="s">
        <v>10007</v>
      </c>
      <c r="B324" s="6" t="s">
        <v>10008</v>
      </c>
      <c r="C324" s="7" t="s">
        <v>11436</v>
      </c>
      <c r="D324" s="12">
        <v>1649</v>
      </c>
      <c r="E324" s="8">
        <v>2800</v>
      </c>
      <c r="F324" s="9">
        <v>0.41</v>
      </c>
      <c r="G324" s="27" t="str">
        <f>IF(Table24[discount_percentage]&gt;=0.5,"Yes","No")</f>
        <v>No</v>
      </c>
      <c r="H324" s="6">
        <v>3.9</v>
      </c>
      <c r="I324" s="10">
        <v>2162</v>
      </c>
      <c r="J324" s="10">
        <f t="shared" si="20"/>
        <v>6053600</v>
      </c>
      <c r="K324" s="37" t="str">
        <f>IF(Table24[rating_count]&lt;1000,"Yes", "No")</f>
        <v>No</v>
      </c>
      <c r="L324" s="11">
        <f t="shared" si="21"/>
        <v>8431.7999999999993</v>
      </c>
      <c r="M324" s="11">
        <f>Table24[[#This Row],[rating]]*Table24[[#This Row],[rating_count]]</f>
        <v>8431.7999999999993</v>
      </c>
      <c r="N324" s="35">
        <f t="shared" si="22"/>
        <v>2800</v>
      </c>
      <c r="O324" s="35">
        <f t="shared" si="23"/>
        <v>2500</v>
      </c>
      <c r="P324" s="6" t="s">
        <v>10009</v>
      </c>
      <c r="Q324" s="6" t="s">
        <v>10010</v>
      </c>
      <c r="R324" s="6" t="s">
        <v>10011</v>
      </c>
      <c r="S324" s="6" t="s">
        <v>10012</v>
      </c>
      <c r="T324" s="6" t="s">
        <v>10013</v>
      </c>
      <c r="U324" s="6" t="s">
        <v>10014</v>
      </c>
      <c r="V324" s="6" t="s">
        <v>10015</v>
      </c>
      <c r="W324" s="6" t="s">
        <v>10016</v>
      </c>
    </row>
    <row r="325" spans="1:23" s="6" customFormat="1">
      <c r="A325" s="6" t="s">
        <v>10091</v>
      </c>
      <c r="B325" s="6" t="s">
        <v>10092</v>
      </c>
      <c r="C325" s="7" t="s">
        <v>11429</v>
      </c>
      <c r="D325" s="6">
        <v>979</v>
      </c>
      <c r="E325" s="8">
        <v>1999</v>
      </c>
      <c r="F325" s="9">
        <v>0.51</v>
      </c>
      <c r="G325" s="27" t="str">
        <f>IF(Table24[discount_percentage]&gt;=0.5,"Yes","No")</f>
        <v>Yes</v>
      </c>
      <c r="H325" s="6">
        <v>3.9</v>
      </c>
      <c r="I325" s="10">
        <v>157</v>
      </c>
      <c r="J325" s="10">
        <f t="shared" si="20"/>
        <v>313843</v>
      </c>
      <c r="K325" s="37" t="str">
        <f>IF(Table24[rating_count]&lt;1000,"Yes", "No")</f>
        <v>Yes</v>
      </c>
      <c r="L325" s="11">
        <f t="shared" si="21"/>
        <v>612.29999999999995</v>
      </c>
      <c r="M325" s="11">
        <f>Table24[[#This Row],[rating]]*Table24[[#This Row],[rating_count]]</f>
        <v>612.29999999999995</v>
      </c>
      <c r="N325" s="35">
        <f t="shared" si="22"/>
        <v>1800</v>
      </c>
      <c r="O325" s="35">
        <f t="shared" si="23"/>
        <v>1500</v>
      </c>
      <c r="P325" s="6" t="s">
        <v>12082</v>
      </c>
      <c r="Q325" s="6" t="s">
        <v>10093</v>
      </c>
      <c r="R325" s="6" t="s">
        <v>10094</v>
      </c>
      <c r="S325" s="6" t="s">
        <v>10095</v>
      </c>
      <c r="T325" s="6" t="s">
        <v>10096</v>
      </c>
      <c r="U325" s="6" t="s">
        <v>10097</v>
      </c>
      <c r="V325" s="6" t="s">
        <v>10098</v>
      </c>
      <c r="W325" s="6" t="s">
        <v>10099</v>
      </c>
    </row>
    <row r="326" spans="1:23" s="6" customFormat="1">
      <c r="A326" s="6" t="s">
        <v>10100</v>
      </c>
      <c r="B326" s="6" t="s">
        <v>10101</v>
      </c>
      <c r="C326" s="7" t="s">
        <v>11437</v>
      </c>
      <c r="D326" s="12">
        <v>5365</v>
      </c>
      <c r="E326" s="8">
        <v>7445</v>
      </c>
      <c r="F326" s="9">
        <v>0.28000000000000003</v>
      </c>
      <c r="G326" s="27" t="str">
        <f>IF(Table24[discount_percentage]&gt;=0.5,"Yes","No")</f>
        <v>No</v>
      </c>
      <c r="H326" s="6">
        <v>3.9</v>
      </c>
      <c r="I326" s="10">
        <v>3584</v>
      </c>
      <c r="J326" s="10">
        <f t="shared" si="20"/>
        <v>26682880</v>
      </c>
      <c r="K326" s="37" t="str">
        <f>IF(Table24[rating_count]&lt;1000,"Yes", "No")</f>
        <v>No</v>
      </c>
      <c r="L326" s="11">
        <f t="shared" si="21"/>
        <v>13977.6</v>
      </c>
      <c r="M326" s="11">
        <f>Table24[[#This Row],[rating]]*Table24[[#This Row],[rating_count]]</f>
        <v>13977.6</v>
      </c>
      <c r="N326" s="35">
        <f t="shared" si="22"/>
        <v>7400</v>
      </c>
      <c r="O326" s="35">
        <f t="shared" si="23"/>
        <v>7000</v>
      </c>
      <c r="P326" s="6" t="s">
        <v>12470</v>
      </c>
      <c r="Q326" s="6" t="s">
        <v>10102</v>
      </c>
      <c r="R326" s="6" t="s">
        <v>10103</v>
      </c>
      <c r="S326" s="6" t="s">
        <v>10104</v>
      </c>
      <c r="T326" s="6" t="s">
        <v>10105</v>
      </c>
      <c r="U326" s="6" t="s">
        <v>10106</v>
      </c>
      <c r="V326" s="6" t="s">
        <v>10107</v>
      </c>
      <c r="W326" s="6" t="s">
        <v>10108</v>
      </c>
    </row>
    <row r="327" spans="1:23" s="6" customFormat="1">
      <c r="A327" s="6" t="s">
        <v>10185</v>
      </c>
      <c r="B327" s="6" t="s">
        <v>10186</v>
      </c>
      <c r="C327" s="7" t="s">
        <v>11437</v>
      </c>
      <c r="D327" s="12">
        <v>2790</v>
      </c>
      <c r="E327" s="8">
        <v>4890</v>
      </c>
      <c r="F327" s="9">
        <v>0.43</v>
      </c>
      <c r="G327" s="27" t="str">
        <f>IF(Table24[discount_percentage]&gt;=0.5,"Yes","No")</f>
        <v>No</v>
      </c>
      <c r="H327" s="6">
        <v>3.9</v>
      </c>
      <c r="I327" s="10">
        <v>588</v>
      </c>
      <c r="J327" s="10">
        <f t="shared" si="20"/>
        <v>2875320</v>
      </c>
      <c r="K327" s="37" t="str">
        <f>IF(Table24[rating_count]&lt;1000,"Yes", "No")</f>
        <v>Yes</v>
      </c>
      <c r="L327" s="11">
        <f t="shared" si="21"/>
        <v>2293.1999999999998</v>
      </c>
      <c r="M327" s="11">
        <f>Table24[[#This Row],[rating]]*Table24[[#This Row],[rating_count]]</f>
        <v>2293.1999999999998</v>
      </c>
      <c r="N327" s="35">
        <f t="shared" si="22"/>
        <v>4800</v>
      </c>
      <c r="O327" s="35">
        <f t="shared" si="23"/>
        <v>4500</v>
      </c>
      <c r="P327" s="6" t="s">
        <v>10187</v>
      </c>
      <c r="Q327" s="6" t="s">
        <v>10188</v>
      </c>
      <c r="R327" s="6" t="s">
        <v>10189</v>
      </c>
      <c r="S327" s="6" t="s">
        <v>10190</v>
      </c>
      <c r="T327" s="6" t="s">
        <v>10191</v>
      </c>
      <c r="U327" s="6" t="s">
        <v>10192</v>
      </c>
      <c r="V327" s="6" t="s">
        <v>10193</v>
      </c>
      <c r="W327" s="6" t="s">
        <v>10194</v>
      </c>
    </row>
    <row r="328" spans="1:23" s="6" customFormat="1">
      <c r="A328" s="6" t="s">
        <v>10205</v>
      </c>
      <c r="B328" s="6" t="s">
        <v>10206</v>
      </c>
      <c r="C328" s="7" t="s">
        <v>11436</v>
      </c>
      <c r="D328" s="13">
        <v>2237.81</v>
      </c>
      <c r="E328" s="8">
        <v>3899</v>
      </c>
      <c r="F328" s="9">
        <v>0.43</v>
      </c>
      <c r="G328" s="27" t="str">
        <f>IF(Table24[discount_percentage]&gt;=0.5,"Yes","No")</f>
        <v>No</v>
      </c>
      <c r="H328" s="6">
        <v>3.9</v>
      </c>
      <c r="I328" s="10">
        <v>11004</v>
      </c>
      <c r="J328" s="10">
        <f t="shared" si="20"/>
        <v>42904596</v>
      </c>
      <c r="K328" s="37" t="str">
        <f>IF(Table24[rating_count]&lt;1000,"Yes", "No")</f>
        <v>No</v>
      </c>
      <c r="L328" s="11">
        <f t="shared" si="21"/>
        <v>42915.6</v>
      </c>
      <c r="M328" s="11">
        <f>Table24[[#This Row],[rating]]*Table24[[#This Row],[rating_count]]</f>
        <v>42915.6</v>
      </c>
      <c r="N328" s="35">
        <f t="shared" si="22"/>
        <v>3800</v>
      </c>
      <c r="O328" s="35">
        <f t="shared" si="23"/>
        <v>3500</v>
      </c>
      <c r="P328" s="6" t="s">
        <v>12474</v>
      </c>
      <c r="Q328" s="6" t="s">
        <v>10207</v>
      </c>
      <c r="R328" s="6" t="s">
        <v>10208</v>
      </c>
      <c r="S328" s="6" t="s">
        <v>10209</v>
      </c>
      <c r="T328" s="6" t="s">
        <v>10210</v>
      </c>
      <c r="U328" s="6" t="s">
        <v>10211</v>
      </c>
      <c r="V328" s="6" t="s">
        <v>10212</v>
      </c>
      <c r="W328" s="6" t="s">
        <v>10213</v>
      </c>
    </row>
    <row r="329" spans="1:23" s="6" customFormat="1">
      <c r="A329" s="6" t="s">
        <v>10279</v>
      </c>
      <c r="B329" s="6" t="s">
        <v>10280</v>
      </c>
      <c r="C329" s="7" t="s">
        <v>11429</v>
      </c>
      <c r="D329" s="12">
        <v>6850</v>
      </c>
      <c r="E329" s="8">
        <v>11990</v>
      </c>
      <c r="F329" s="9">
        <v>0.43</v>
      </c>
      <c r="G329" s="27" t="str">
        <f>IF(Table24[discount_percentage]&gt;=0.5,"Yes","No")</f>
        <v>No</v>
      </c>
      <c r="H329" s="6">
        <v>3.9</v>
      </c>
      <c r="I329" s="10">
        <v>144</v>
      </c>
      <c r="J329" s="10">
        <f t="shared" si="20"/>
        <v>1726560</v>
      </c>
      <c r="K329" s="37" t="str">
        <f>IF(Table24[rating_count]&lt;1000,"Yes", "No")</f>
        <v>Yes</v>
      </c>
      <c r="L329" s="11">
        <f t="shared" si="21"/>
        <v>561.6</v>
      </c>
      <c r="M329" s="11">
        <f>Table24[[#This Row],[rating]]*Table24[[#This Row],[rating_count]]</f>
        <v>561.6</v>
      </c>
      <c r="N329" s="35">
        <f t="shared" si="22"/>
        <v>11800</v>
      </c>
      <c r="O329" s="35">
        <f t="shared" si="23"/>
        <v>11500</v>
      </c>
      <c r="P329" s="6" t="s">
        <v>12647</v>
      </c>
      <c r="Q329" s="6" t="s">
        <v>12480</v>
      </c>
      <c r="R329" s="6" t="s">
        <v>10281</v>
      </c>
      <c r="S329" s="6" t="s">
        <v>10282</v>
      </c>
      <c r="T329" s="6" t="s">
        <v>10283</v>
      </c>
      <c r="U329" s="6" t="s">
        <v>10284</v>
      </c>
      <c r="V329" s="6" t="s">
        <v>10285</v>
      </c>
      <c r="W329" s="6" t="s">
        <v>10286</v>
      </c>
    </row>
    <row r="330" spans="1:23" s="6" customFormat="1">
      <c r="A330" s="6" t="s">
        <v>10398</v>
      </c>
      <c r="B330" s="6" t="s">
        <v>10399</v>
      </c>
      <c r="C330" s="7" t="s">
        <v>11461</v>
      </c>
      <c r="D330" s="6">
        <v>185</v>
      </c>
      <c r="E330" s="8">
        <v>599</v>
      </c>
      <c r="F330" s="9">
        <v>0.69</v>
      </c>
      <c r="G330" s="27" t="str">
        <f>IF(Table24[discount_percentage]&gt;=0.5,"Yes","No")</f>
        <v>Yes</v>
      </c>
      <c r="H330" s="6">
        <v>3.9</v>
      </c>
      <c r="I330" s="10">
        <v>1306</v>
      </c>
      <c r="J330" s="10">
        <f t="shared" si="20"/>
        <v>782294</v>
      </c>
      <c r="K330" s="37" t="str">
        <f>IF(Table24[rating_count]&lt;1000,"Yes", "No")</f>
        <v>No</v>
      </c>
      <c r="L330" s="11">
        <f t="shared" si="21"/>
        <v>5093.3999999999996</v>
      </c>
      <c r="M330" s="11">
        <f>Table24[[#This Row],[rating]]*Table24[[#This Row],[rating_count]]</f>
        <v>5093.3999999999996</v>
      </c>
      <c r="N330" s="35">
        <f t="shared" si="22"/>
        <v>400</v>
      </c>
      <c r="O330" s="35">
        <f t="shared" si="23"/>
        <v>500</v>
      </c>
      <c r="P330" s="6" t="s">
        <v>10400</v>
      </c>
      <c r="Q330" s="6" t="s">
        <v>12484</v>
      </c>
      <c r="R330" s="6" t="s">
        <v>10401</v>
      </c>
      <c r="S330" s="6" t="s">
        <v>10402</v>
      </c>
      <c r="T330" s="6" t="s">
        <v>10403</v>
      </c>
      <c r="U330" s="6" t="s">
        <v>10404</v>
      </c>
      <c r="V330" s="6" t="s">
        <v>10405</v>
      </c>
      <c r="W330" s="6" t="s">
        <v>10406</v>
      </c>
    </row>
    <row r="331" spans="1:23" s="6" customFormat="1">
      <c r="A331" s="6" t="s">
        <v>10426</v>
      </c>
      <c r="B331" s="6" t="s">
        <v>12486</v>
      </c>
      <c r="C331" s="7" t="s">
        <v>11461</v>
      </c>
      <c r="D331" s="6">
        <v>215</v>
      </c>
      <c r="E331" s="8">
        <v>1499</v>
      </c>
      <c r="F331" s="9">
        <v>0.86</v>
      </c>
      <c r="G331" s="27" t="str">
        <f>IF(Table24[discount_percentage]&gt;=0.5,"Yes","No")</f>
        <v>Yes</v>
      </c>
      <c r="H331" s="6">
        <v>3.9</v>
      </c>
      <c r="I331" s="10">
        <v>1004</v>
      </c>
      <c r="J331" s="10">
        <f t="shared" si="20"/>
        <v>1504996</v>
      </c>
      <c r="K331" s="37" t="str">
        <f>IF(Table24[rating_count]&lt;1000,"Yes", "No")</f>
        <v>No</v>
      </c>
      <c r="L331" s="11">
        <f t="shared" si="21"/>
        <v>3915.6</v>
      </c>
      <c r="M331" s="11">
        <f>Table24[[#This Row],[rating]]*Table24[[#This Row],[rating_count]]</f>
        <v>3915.6</v>
      </c>
      <c r="N331" s="35">
        <f t="shared" si="22"/>
        <v>1400</v>
      </c>
      <c r="O331" s="35">
        <f t="shared" si="23"/>
        <v>1000</v>
      </c>
      <c r="P331" s="6" t="s">
        <v>10427</v>
      </c>
      <c r="Q331" s="6" t="s">
        <v>12487</v>
      </c>
      <c r="R331" s="6" t="s">
        <v>10428</v>
      </c>
      <c r="S331" s="6" t="s">
        <v>10429</v>
      </c>
      <c r="T331" s="6" t="s">
        <v>10430</v>
      </c>
      <c r="U331" s="6" t="s">
        <v>10431</v>
      </c>
      <c r="V331" s="6" t="s">
        <v>10432</v>
      </c>
      <c r="W331" s="6" t="s">
        <v>12488</v>
      </c>
    </row>
    <row r="332" spans="1:23" s="6" customFormat="1">
      <c r="A332" s="6" t="s">
        <v>10462</v>
      </c>
      <c r="B332" s="6" t="s">
        <v>10463</v>
      </c>
      <c r="C332" s="7" t="s">
        <v>11467</v>
      </c>
      <c r="D332" s="12">
        <v>1799</v>
      </c>
      <c r="E332" s="8">
        <v>1950</v>
      </c>
      <c r="F332" s="9">
        <v>0.08</v>
      </c>
      <c r="G332" s="27" t="str">
        <f>IF(Table24[discount_percentage]&gt;=0.5,"Yes","No")</f>
        <v>No</v>
      </c>
      <c r="H332" s="6">
        <v>3.9</v>
      </c>
      <c r="I332" s="10">
        <v>1888</v>
      </c>
      <c r="J332" s="10">
        <f t="shared" si="20"/>
        <v>3681600</v>
      </c>
      <c r="K332" s="37" t="str">
        <f>IF(Table24[rating_count]&lt;1000,"Yes", "No")</f>
        <v>No</v>
      </c>
      <c r="L332" s="11">
        <f t="shared" si="21"/>
        <v>7363.2</v>
      </c>
      <c r="M332" s="11">
        <f>Table24[[#This Row],[rating]]*Table24[[#This Row],[rating_count]]</f>
        <v>7363.2</v>
      </c>
      <c r="N332" s="35">
        <f t="shared" si="22"/>
        <v>1800</v>
      </c>
      <c r="O332" s="35">
        <f t="shared" si="23"/>
        <v>1500</v>
      </c>
      <c r="P332" s="6" t="s">
        <v>10464</v>
      </c>
      <c r="Q332" s="6" t="s">
        <v>10465</v>
      </c>
      <c r="R332" s="6" t="s">
        <v>10466</v>
      </c>
      <c r="S332" s="6" t="s">
        <v>10467</v>
      </c>
      <c r="T332" s="6" t="s">
        <v>10468</v>
      </c>
      <c r="U332" s="6" t="s">
        <v>10469</v>
      </c>
      <c r="V332" s="6" t="s">
        <v>10470</v>
      </c>
      <c r="W332" s="6" t="s">
        <v>10471</v>
      </c>
    </row>
    <row r="333" spans="1:23" s="6" customFormat="1">
      <c r="A333" s="6" t="s">
        <v>10491</v>
      </c>
      <c r="B333" s="6" t="s">
        <v>10492</v>
      </c>
      <c r="C333" s="7" t="s">
        <v>11436</v>
      </c>
      <c r="D333" s="12">
        <v>2199</v>
      </c>
      <c r="E333" s="8">
        <v>3895</v>
      </c>
      <c r="F333" s="9">
        <v>0.44</v>
      </c>
      <c r="G333" s="27" t="str">
        <f>IF(Table24[discount_percentage]&gt;=0.5,"Yes","No")</f>
        <v>No</v>
      </c>
      <c r="H333" s="6">
        <v>3.9</v>
      </c>
      <c r="I333" s="10">
        <v>1085</v>
      </c>
      <c r="J333" s="10">
        <f t="shared" si="20"/>
        <v>4226075</v>
      </c>
      <c r="K333" s="37" t="str">
        <f>IF(Table24[rating_count]&lt;1000,"Yes", "No")</f>
        <v>No</v>
      </c>
      <c r="L333" s="11">
        <f t="shared" si="21"/>
        <v>4231.5</v>
      </c>
      <c r="M333" s="11">
        <f>Table24[[#This Row],[rating]]*Table24[[#This Row],[rating_count]]</f>
        <v>4231.5</v>
      </c>
      <c r="N333" s="35">
        <f t="shared" si="22"/>
        <v>3800</v>
      </c>
      <c r="O333" s="35">
        <f t="shared" si="23"/>
        <v>3500</v>
      </c>
      <c r="P333" s="6" t="s">
        <v>10493</v>
      </c>
      <c r="Q333" s="6" t="s">
        <v>10494</v>
      </c>
      <c r="R333" s="6" t="s">
        <v>10495</v>
      </c>
      <c r="S333" s="6" t="s">
        <v>10496</v>
      </c>
      <c r="T333" s="6" t="s">
        <v>10497</v>
      </c>
      <c r="U333" s="6" t="s">
        <v>10498</v>
      </c>
      <c r="V333" s="6" t="s">
        <v>10499</v>
      </c>
      <c r="W333" s="6" t="s">
        <v>10500</v>
      </c>
    </row>
    <row r="334" spans="1:23" s="6" customFormat="1">
      <c r="A334" s="6" t="s">
        <v>10556</v>
      </c>
      <c r="B334" s="6" t="s">
        <v>10557</v>
      </c>
      <c r="C334" s="7" t="s">
        <v>11446</v>
      </c>
      <c r="D334" s="12">
        <v>2669</v>
      </c>
      <c r="E334" s="8">
        <v>3199</v>
      </c>
      <c r="F334" s="9">
        <v>0.17</v>
      </c>
      <c r="G334" s="27" t="str">
        <f>IF(Table24[discount_percentage]&gt;=0.5,"Yes","No")</f>
        <v>No</v>
      </c>
      <c r="H334" s="6">
        <v>3.9</v>
      </c>
      <c r="I334" s="10">
        <v>260</v>
      </c>
      <c r="J334" s="10">
        <f t="shared" si="20"/>
        <v>831740</v>
      </c>
      <c r="K334" s="37" t="str">
        <f>IF(Table24[rating_count]&lt;1000,"Yes", "No")</f>
        <v>Yes</v>
      </c>
      <c r="L334" s="11">
        <f t="shared" si="21"/>
        <v>1014</v>
      </c>
      <c r="M334" s="11">
        <f>Table24[[#This Row],[rating]]*Table24[[#This Row],[rating_count]]</f>
        <v>1014</v>
      </c>
      <c r="N334" s="35">
        <f t="shared" si="22"/>
        <v>3000</v>
      </c>
      <c r="O334" s="35">
        <f t="shared" si="23"/>
        <v>3000</v>
      </c>
      <c r="P334" s="6" t="s">
        <v>12577</v>
      </c>
      <c r="Q334" s="6" t="s">
        <v>12494</v>
      </c>
      <c r="R334" s="6" t="s">
        <v>10558</v>
      </c>
      <c r="S334" s="6" t="s">
        <v>10559</v>
      </c>
      <c r="T334" s="6" t="s">
        <v>10560</v>
      </c>
      <c r="U334" s="6" t="s">
        <v>10561</v>
      </c>
      <c r="V334" s="6" t="s">
        <v>10562</v>
      </c>
      <c r="W334" s="6" t="s">
        <v>10563</v>
      </c>
    </row>
    <row r="335" spans="1:23" s="6" customFormat="1">
      <c r="A335" s="6" t="s">
        <v>10564</v>
      </c>
      <c r="B335" s="6" t="s">
        <v>10565</v>
      </c>
      <c r="C335" s="7" t="s">
        <v>11448</v>
      </c>
      <c r="D335" s="6">
        <v>929</v>
      </c>
      <c r="E335" s="8">
        <v>1300</v>
      </c>
      <c r="F335" s="9">
        <v>0.28999999999999998</v>
      </c>
      <c r="G335" s="27" t="str">
        <f>IF(Table24[discount_percentage]&gt;=0.5,"Yes","No")</f>
        <v>No</v>
      </c>
      <c r="H335" s="6">
        <v>3.9</v>
      </c>
      <c r="I335" s="10">
        <v>1672</v>
      </c>
      <c r="J335" s="10">
        <f t="shared" si="20"/>
        <v>2173600</v>
      </c>
      <c r="K335" s="37" t="str">
        <f>IF(Table24[rating_count]&lt;1000,"Yes", "No")</f>
        <v>No</v>
      </c>
      <c r="L335" s="11">
        <f t="shared" si="21"/>
        <v>6520.8</v>
      </c>
      <c r="M335" s="11">
        <f>Table24[[#This Row],[rating]]*Table24[[#This Row],[rating_count]]</f>
        <v>6520.8</v>
      </c>
      <c r="N335" s="35">
        <f t="shared" si="22"/>
        <v>1200</v>
      </c>
      <c r="O335" s="35">
        <f t="shared" si="23"/>
        <v>1000</v>
      </c>
      <c r="P335" s="6" t="s">
        <v>10566</v>
      </c>
      <c r="Q335" s="6" t="s">
        <v>10567</v>
      </c>
      <c r="R335" s="6" t="s">
        <v>10568</v>
      </c>
      <c r="S335" s="6" t="s">
        <v>10569</v>
      </c>
      <c r="T335" s="6" t="s">
        <v>10570</v>
      </c>
      <c r="U335" s="6" t="s">
        <v>12087</v>
      </c>
      <c r="V335" s="6" t="s">
        <v>10571</v>
      </c>
      <c r="W335" s="6" t="s">
        <v>10572</v>
      </c>
    </row>
    <row r="336" spans="1:23" s="6" customFormat="1">
      <c r="A336" s="6" t="s">
        <v>10612</v>
      </c>
      <c r="B336" s="6" t="s">
        <v>10613</v>
      </c>
      <c r="C336" s="7" t="s">
        <v>11445</v>
      </c>
      <c r="D336" s="6">
        <v>499</v>
      </c>
      <c r="E336" s="8">
        <v>1299</v>
      </c>
      <c r="F336" s="9">
        <v>0.62</v>
      </c>
      <c r="G336" s="27" t="str">
        <f>IF(Table24[discount_percentage]&gt;=0.5,"Yes","No")</f>
        <v>Yes</v>
      </c>
      <c r="H336" s="6">
        <v>3.9</v>
      </c>
      <c r="I336" s="10">
        <v>65</v>
      </c>
      <c r="J336" s="10">
        <f t="shared" si="20"/>
        <v>84435</v>
      </c>
      <c r="K336" s="37" t="str">
        <f>IF(Table24[rating_count]&lt;1000,"Yes", "No")</f>
        <v>Yes</v>
      </c>
      <c r="L336" s="11">
        <f t="shared" si="21"/>
        <v>253.5</v>
      </c>
      <c r="M336" s="11">
        <f>Table24[[#This Row],[rating]]*Table24[[#This Row],[rating_count]]</f>
        <v>253.5</v>
      </c>
      <c r="N336" s="35">
        <f t="shared" si="22"/>
        <v>1200</v>
      </c>
      <c r="O336" s="35">
        <f t="shared" si="23"/>
        <v>1000</v>
      </c>
      <c r="P336" s="6" t="s">
        <v>10614</v>
      </c>
      <c r="Q336" s="6" t="s">
        <v>10615</v>
      </c>
      <c r="R336" s="6" t="s">
        <v>10616</v>
      </c>
      <c r="S336" s="6" t="s">
        <v>10617</v>
      </c>
      <c r="T336" s="6" t="s">
        <v>10618</v>
      </c>
      <c r="U336" s="6" t="s">
        <v>10619</v>
      </c>
      <c r="V336" s="6" t="s">
        <v>10620</v>
      </c>
      <c r="W336" s="6" t="s">
        <v>10621</v>
      </c>
    </row>
    <row r="337" spans="1:23" s="6" customFormat="1">
      <c r="A337" s="6" t="s">
        <v>10661</v>
      </c>
      <c r="B337" s="6" t="s">
        <v>10662</v>
      </c>
      <c r="C337" s="7" t="s">
        <v>11440</v>
      </c>
      <c r="D337" s="12">
        <v>3249</v>
      </c>
      <c r="E337" s="8">
        <v>6299</v>
      </c>
      <c r="F337" s="9">
        <v>0.48</v>
      </c>
      <c r="G337" s="27" t="str">
        <f>IF(Table24[discount_percentage]&gt;=0.5,"Yes","No")</f>
        <v>No</v>
      </c>
      <c r="H337" s="6">
        <v>3.9</v>
      </c>
      <c r="I337" s="10">
        <v>2569</v>
      </c>
      <c r="J337" s="10">
        <f t="shared" si="20"/>
        <v>16182131</v>
      </c>
      <c r="K337" s="37" t="str">
        <f>IF(Table24[rating_count]&lt;1000,"Yes", "No")</f>
        <v>No</v>
      </c>
      <c r="L337" s="11">
        <f t="shared" si="21"/>
        <v>10019.1</v>
      </c>
      <c r="M337" s="11">
        <f>Table24[[#This Row],[rating]]*Table24[[#This Row],[rating_count]]</f>
        <v>10019.1</v>
      </c>
      <c r="N337" s="35">
        <f t="shared" si="22"/>
        <v>6200</v>
      </c>
      <c r="O337" s="35">
        <f t="shared" si="23"/>
        <v>6000</v>
      </c>
      <c r="P337" s="6" t="s">
        <v>12496</v>
      </c>
      <c r="Q337" s="6" t="s">
        <v>10663</v>
      </c>
      <c r="R337" s="6" t="s">
        <v>10664</v>
      </c>
      <c r="S337" s="6" t="s">
        <v>10665</v>
      </c>
      <c r="T337" s="6" t="s">
        <v>10666</v>
      </c>
      <c r="U337" s="6" t="s">
        <v>10667</v>
      </c>
      <c r="V337" s="6" t="s">
        <v>10668</v>
      </c>
      <c r="W337" s="6" t="s">
        <v>10669</v>
      </c>
    </row>
    <row r="338" spans="1:23" s="6" customFormat="1">
      <c r="A338" s="6" t="s">
        <v>10882</v>
      </c>
      <c r="B338" s="6" t="s">
        <v>10883</v>
      </c>
      <c r="C338" s="7" t="s">
        <v>11430</v>
      </c>
      <c r="D338" s="6">
        <v>369</v>
      </c>
      <c r="E338" s="8">
        <v>599</v>
      </c>
      <c r="F338" s="9">
        <v>0.38</v>
      </c>
      <c r="G338" s="27" t="str">
        <f>IF(Table24[discount_percentage]&gt;=0.5,"Yes","No")</f>
        <v>No</v>
      </c>
      <c r="H338" s="6">
        <v>3.9</v>
      </c>
      <c r="I338" s="10">
        <v>82</v>
      </c>
      <c r="J338" s="10">
        <f t="shared" si="20"/>
        <v>49118</v>
      </c>
      <c r="K338" s="37" t="str">
        <f>IF(Table24[rating_count]&lt;1000,"Yes", "No")</f>
        <v>Yes</v>
      </c>
      <c r="L338" s="11">
        <f t="shared" si="21"/>
        <v>319.8</v>
      </c>
      <c r="M338" s="11">
        <f>Table24[[#This Row],[rating]]*Table24[[#This Row],[rating_count]]</f>
        <v>319.8</v>
      </c>
      <c r="N338" s="35">
        <f t="shared" si="22"/>
        <v>400</v>
      </c>
      <c r="O338" s="35">
        <f t="shared" si="23"/>
        <v>500</v>
      </c>
      <c r="P338" s="6" t="s">
        <v>10884</v>
      </c>
      <c r="Q338" s="6" t="s">
        <v>10885</v>
      </c>
      <c r="R338" s="6" t="s">
        <v>10886</v>
      </c>
      <c r="S338" s="6" t="s">
        <v>10887</v>
      </c>
      <c r="T338" s="6" t="s">
        <v>10888</v>
      </c>
      <c r="U338" s="6" t="s">
        <v>10889</v>
      </c>
      <c r="V338" s="6" t="s">
        <v>10890</v>
      </c>
      <c r="W338" s="6" t="s">
        <v>10891</v>
      </c>
    </row>
    <row r="339" spans="1:23" s="6" customFormat="1">
      <c r="A339" s="6" t="s">
        <v>10892</v>
      </c>
      <c r="B339" s="6" t="s">
        <v>10893</v>
      </c>
      <c r="C339" s="7" t="s">
        <v>11427</v>
      </c>
      <c r="D339" s="6">
        <v>809</v>
      </c>
      <c r="E339" s="8">
        <v>1950</v>
      </c>
      <c r="F339" s="9">
        <v>0.59</v>
      </c>
      <c r="G339" s="27" t="str">
        <f>IF(Table24[discount_percentage]&gt;=0.5,"Yes","No")</f>
        <v>Yes</v>
      </c>
      <c r="H339" s="6">
        <v>3.9</v>
      </c>
      <c r="I339" s="10">
        <v>710</v>
      </c>
      <c r="J339" s="10">
        <f t="shared" si="20"/>
        <v>1384500</v>
      </c>
      <c r="K339" s="37" t="str">
        <f>IF(Table24[rating_count]&lt;1000,"Yes", "No")</f>
        <v>Yes</v>
      </c>
      <c r="L339" s="11">
        <f t="shared" si="21"/>
        <v>2769</v>
      </c>
      <c r="M339" s="11">
        <f>Table24[[#This Row],[rating]]*Table24[[#This Row],[rating_count]]</f>
        <v>2769</v>
      </c>
      <c r="N339" s="35">
        <f t="shared" si="22"/>
        <v>1800</v>
      </c>
      <c r="O339" s="35">
        <f t="shared" si="23"/>
        <v>1500</v>
      </c>
      <c r="P339" s="6" t="s">
        <v>10894</v>
      </c>
      <c r="Q339" s="6" t="s">
        <v>10895</v>
      </c>
      <c r="R339" s="6" t="s">
        <v>10896</v>
      </c>
      <c r="S339" s="6" t="s">
        <v>10897</v>
      </c>
      <c r="T339" s="6" t="s">
        <v>10898</v>
      </c>
      <c r="U339" s="6" t="s">
        <v>10899</v>
      </c>
      <c r="V339" s="6" t="s">
        <v>10900</v>
      </c>
      <c r="W339" s="6" t="s">
        <v>10901</v>
      </c>
    </row>
    <row r="340" spans="1:23" s="6" customFormat="1">
      <c r="A340" s="6" t="s">
        <v>10956</v>
      </c>
      <c r="B340" s="6" t="s">
        <v>10957</v>
      </c>
      <c r="C340" s="7" t="s">
        <v>11452</v>
      </c>
      <c r="D340" s="12">
        <v>2599</v>
      </c>
      <c r="E340" s="8">
        <v>4780</v>
      </c>
      <c r="F340" s="9">
        <v>0.46</v>
      </c>
      <c r="G340" s="27" t="str">
        <f>IF(Table24[discount_percentage]&gt;=0.5,"Yes","No")</f>
        <v>No</v>
      </c>
      <c r="H340" s="6">
        <v>3.9</v>
      </c>
      <c r="I340" s="10">
        <v>898</v>
      </c>
      <c r="J340" s="10">
        <f t="shared" si="20"/>
        <v>4292440</v>
      </c>
      <c r="K340" s="37" t="str">
        <f>IF(Table24[rating_count]&lt;1000,"Yes", "No")</f>
        <v>Yes</v>
      </c>
      <c r="L340" s="11">
        <f t="shared" si="21"/>
        <v>3502.2</v>
      </c>
      <c r="M340" s="11">
        <f>Table24[[#This Row],[rating]]*Table24[[#This Row],[rating_count]]</f>
        <v>3502.2</v>
      </c>
      <c r="N340" s="35">
        <f t="shared" si="22"/>
        <v>4600</v>
      </c>
      <c r="O340" s="35">
        <f t="shared" si="23"/>
        <v>4500</v>
      </c>
      <c r="P340" s="6" t="s">
        <v>12508</v>
      </c>
      <c r="Q340" s="6" t="s">
        <v>10958</v>
      </c>
      <c r="R340" s="6" t="s">
        <v>10959</v>
      </c>
      <c r="S340" s="6" t="s">
        <v>10960</v>
      </c>
      <c r="T340" s="6" t="s">
        <v>10961</v>
      </c>
      <c r="U340" s="6" t="s">
        <v>10962</v>
      </c>
      <c r="V340" s="6" t="s">
        <v>10963</v>
      </c>
      <c r="W340" s="6" t="s">
        <v>10964</v>
      </c>
    </row>
    <row r="341" spans="1:23" s="6" customFormat="1" ht="12" customHeight="1">
      <c r="A341" s="6" t="s">
        <v>10965</v>
      </c>
      <c r="B341" s="6" t="s">
        <v>10966</v>
      </c>
      <c r="C341" s="7" t="s">
        <v>11487</v>
      </c>
      <c r="D341" s="12">
        <v>1199</v>
      </c>
      <c r="E341" s="8">
        <v>2400</v>
      </c>
      <c r="F341" s="9">
        <v>0.5</v>
      </c>
      <c r="G341" s="27" t="str">
        <f>IF(Table24[discount_percentage]&gt;=0.5,"Yes","No")</f>
        <v>Yes</v>
      </c>
      <c r="H341" s="6">
        <v>3.9</v>
      </c>
      <c r="I341" s="10">
        <v>1202</v>
      </c>
      <c r="J341" s="10">
        <f t="shared" si="20"/>
        <v>2884800</v>
      </c>
      <c r="K341" s="37" t="str">
        <f>IF(Table24[rating_count]&lt;1000,"Yes", "No")</f>
        <v>No</v>
      </c>
      <c r="L341" s="11">
        <f t="shared" si="21"/>
        <v>4687.8</v>
      </c>
      <c r="M341" s="11">
        <f>Table24[[#This Row],[rating]]*Table24[[#This Row],[rating_count]]</f>
        <v>4687.8</v>
      </c>
      <c r="N341" s="35">
        <f t="shared" si="22"/>
        <v>2400</v>
      </c>
      <c r="O341" s="35">
        <f t="shared" si="23"/>
        <v>2000</v>
      </c>
      <c r="P341" s="6" t="s">
        <v>10967</v>
      </c>
      <c r="Q341" s="6" t="s">
        <v>10968</v>
      </c>
      <c r="R341" s="6" t="s">
        <v>10969</v>
      </c>
      <c r="S341" s="6" t="s">
        <v>10970</v>
      </c>
      <c r="T341" s="6" t="s">
        <v>10971</v>
      </c>
      <c r="U341" s="6" t="s">
        <v>10972</v>
      </c>
      <c r="V341" s="6" t="s">
        <v>10973</v>
      </c>
      <c r="W341" s="6" t="s">
        <v>10974</v>
      </c>
    </row>
    <row r="342" spans="1:23" s="6" customFormat="1" ht="12" customHeight="1">
      <c r="A342" s="6" t="s">
        <v>5695</v>
      </c>
      <c r="B342" s="6" t="s">
        <v>5696</v>
      </c>
      <c r="C342" s="7" t="s">
        <v>11336</v>
      </c>
      <c r="D342" s="6">
        <v>599</v>
      </c>
      <c r="E342" s="8">
        <v>599</v>
      </c>
      <c r="F342" s="9">
        <v>0</v>
      </c>
      <c r="G342" s="27" t="str">
        <f>IF(Table24[discount_percentage]&gt;=0.5,"Yes","No")</f>
        <v>No</v>
      </c>
      <c r="H342" s="6">
        <v>4</v>
      </c>
      <c r="I342" s="10">
        <v>26423</v>
      </c>
      <c r="J342" s="10">
        <f t="shared" si="20"/>
        <v>15827377</v>
      </c>
      <c r="K342" s="37" t="str">
        <f>IF(Table24[rating_count]&lt;1000,"Yes", "No")</f>
        <v>No</v>
      </c>
      <c r="L342" s="11">
        <f t="shared" si="21"/>
        <v>105692</v>
      </c>
      <c r="M342" s="11">
        <f>Table24[[#This Row],[rating]]*Table24[[#This Row],[rating_count]]</f>
        <v>105692</v>
      </c>
      <c r="N342" s="35">
        <f t="shared" si="22"/>
        <v>400</v>
      </c>
      <c r="O342" s="35">
        <f t="shared" si="23"/>
        <v>500</v>
      </c>
      <c r="P342" s="6" t="s">
        <v>12562</v>
      </c>
      <c r="Q342" s="6" t="s">
        <v>5697</v>
      </c>
      <c r="R342" s="6" t="s">
        <v>5698</v>
      </c>
      <c r="S342" s="6" t="s">
        <v>5699</v>
      </c>
      <c r="T342" s="6" t="s">
        <v>5700</v>
      </c>
      <c r="U342" s="6" t="s">
        <v>5701</v>
      </c>
      <c r="V342" s="6" t="s">
        <v>5702</v>
      </c>
      <c r="W342" s="6" t="s">
        <v>5703</v>
      </c>
    </row>
    <row r="343" spans="1:23" s="6" customFormat="1">
      <c r="A343" s="6" t="s">
        <v>24</v>
      </c>
      <c r="B343" s="6" t="s">
        <v>12673</v>
      </c>
      <c r="C343" s="7" t="s">
        <v>11291</v>
      </c>
      <c r="D343" s="6">
        <v>199</v>
      </c>
      <c r="E343" s="8">
        <v>349</v>
      </c>
      <c r="F343" s="9">
        <v>0.43</v>
      </c>
      <c r="G343" s="27" t="str">
        <f>IF(Table24[discount_percentage]&gt;=0.5,"Yes","No")</f>
        <v>No</v>
      </c>
      <c r="H343" s="6">
        <v>4</v>
      </c>
      <c r="I343" s="10">
        <v>43994</v>
      </c>
      <c r="J343" s="10">
        <f t="shared" si="20"/>
        <v>15353906</v>
      </c>
      <c r="K343" s="37" t="str">
        <f>IF(Table24[rating_count]&lt;1000,"Yes", "No")</f>
        <v>No</v>
      </c>
      <c r="L343" s="11">
        <f t="shared" si="21"/>
        <v>175976</v>
      </c>
      <c r="M343" s="11">
        <f>Table24[[#This Row],[rating]]*Table24[[#This Row],[rating_count]]</f>
        <v>175976</v>
      </c>
      <c r="N343" s="35">
        <f t="shared" si="22"/>
        <v>200</v>
      </c>
      <c r="O343" s="35">
        <f t="shared" si="23"/>
        <v>0</v>
      </c>
      <c r="P343" s="6" t="s">
        <v>11859</v>
      </c>
      <c r="Q343" s="6" t="s">
        <v>25</v>
      </c>
      <c r="R343" s="6" t="s">
        <v>26</v>
      </c>
      <c r="S343" s="6" t="s">
        <v>27</v>
      </c>
      <c r="T343" s="6" t="s">
        <v>11860</v>
      </c>
      <c r="U343" s="6" t="s">
        <v>12653</v>
      </c>
      <c r="V343" s="6" t="s">
        <v>28</v>
      </c>
      <c r="W343" s="6" t="s">
        <v>29</v>
      </c>
    </row>
    <row r="344" spans="1:23" s="6" customFormat="1">
      <c r="A344" s="6" t="s">
        <v>85</v>
      </c>
      <c r="B344" s="6" t="s">
        <v>12679</v>
      </c>
      <c r="C344" s="7" t="s">
        <v>11291</v>
      </c>
      <c r="D344" s="6">
        <v>199</v>
      </c>
      <c r="E344" s="8">
        <v>299</v>
      </c>
      <c r="F344" s="9">
        <v>0.33</v>
      </c>
      <c r="G344" s="27" t="str">
        <f>IF(Table24[discount_percentage]&gt;=0.5,"Yes","No")</f>
        <v>No</v>
      </c>
      <c r="H344" s="6">
        <v>4</v>
      </c>
      <c r="I344" s="10">
        <v>43994</v>
      </c>
      <c r="J344" s="10">
        <f t="shared" si="20"/>
        <v>13154206</v>
      </c>
      <c r="K344" s="37" t="str">
        <f>IF(Table24[rating_count]&lt;1000,"Yes", "No")</f>
        <v>No</v>
      </c>
      <c r="L344" s="11">
        <f t="shared" si="21"/>
        <v>175976</v>
      </c>
      <c r="M344" s="11">
        <f>Table24[[#This Row],[rating]]*Table24[[#This Row],[rating_count]]</f>
        <v>175976</v>
      </c>
      <c r="N344" s="35">
        <f t="shared" si="22"/>
        <v>200</v>
      </c>
      <c r="O344" s="35">
        <f t="shared" si="23"/>
        <v>0</v>
      </c>
      <c r="P344" s="6" t="s">
        <v>86</v>
      </c>
      <c r="Q344" s="6" t="s">
        <v>25</v>
      </c>
      <c r="R344" s="6" t="s">
        <v>26</v>
      </c>
      <c r="S344" s="6" t="s">
        <v>27</v>
      </c>
      <c r="T344" s="6" t="s">
        <v>11860</v>
      </c>
      <c r="U344" s="6" t="s">
        <v>12653</v>
      </c>
      <c r="V344" s="6" t="s">
        <v>87</v>
      </c>
      <c r="W344" s="6" t="s">
        <v>88</v>
      </c>
    </row>
    <row r="345" spans="1:23" s="6" customFormat="1">
      <c r="A345" s="6" t="s">
        <v>144</v>
      </c>
      <c r="B345" s="6" t="s">
        <v>12682</v>
      </c>
      <c r="C345" s="7" t="s">
        <v>11291</v>
      </c>
      <c r="D345" s="6">
        <v>249</v>
      </c>
      <c r="E345" s="8">
        <v>399</v>
      </c>
      <c r="F345" s="9">
        <v>0.38</v>
      </c>
      <c r="G345" s="27" t="str">
        <f>IF(Table24[discount_percentage]&gt;=0.5,"Yes","No")</f>
        <v>No</v>
      </c>
      <c r="H345" s="6">
        <v>4</v>
      </c>
      <c r="I345" s="10">
        <v>43994</v>
      </c>
      <c r="J345" s="10">
        <f t="shared" si="20"/>
        <v>17553606</v>
      </c>
      <c r="K345" s="37" t="str">
        <f>IF(Table24[rating_count]&lt;1000,"Yes", "No")</f>
        <v>No</v>
      </c>
      <c r="L345" s="11">
        <f t="shared" si="21"/>
        <v>175976</v>
      </c>
      <c r="M345" s="11">
        <f>Table24[[#This Row],[rating]]*Table24[[#This Row],[rating_count]]</f>
        <v>175976</v>
      </c>
      <c r="N345" s="35">
        <f t="shared" si="22"/>
        <v>200</v>
      </c>
      <c r="O345" s="35">
        <f t="shared" si="23"/>
        <v>0</v>
      </c>
      <c r="P345" s="6" t="s">
        <v>11865</v>
      </c>
      <c r="Q345" s="6" t="s">
        <v>25</v>
      </c>
      <c r="R345" s="6" t="s">
        <v>26</v>
      </c>
      <c r="S345" s="6" t="s">
        <v>27</v>
      </c>
      <c r="T345" s="6" t="s">
        <v>11860</v>
      </c>
      <c r="U345" s="6" t="s">
        <v>12653</v>
      </c>
      <c r="V345" s="6" t="s">
        <v>145</v>
      </c>
      <c r="W345" s="6" t="s">
        <v>146</v>
      </c>
    </row>
    <row r="346" spans="1:23" s="6" customFormat="1">
      <c r="A346" s="6" t="s">
        <v>186</v>
      </c>
      <c r="B346" s="6" t="s">
        <v>11617</v>
      </c>
      <c r="C346" s="7" t="s">
        <v>11291</v>
      </c>
      <c r="D346" s="6">
        <v>59</v>
      </c>
      <c r="E346" s="8">
        <v>199</v>
      </c>
      <c r="F346" s="9">
        <v>0.7</v>
      </c>
      <c r="G346" s="27" t="str">
        <f>IF(Table24[discount_percentage]&gt;=0.5,"Yes","No")</f>
        <v>Yes</v>
      </c>
      <c r="H346" s="6">
        <v>4</v>
      </c>
      <c r="I346" s="10">
        <v>9378</v>
      </c>
      <c r="J346" s="10">
        <f t="shared" si="20"/>
        <v>1866222</v>
      </c>
      <c r="K346" s="37" t="str">
        <f>IF(Table24[rating_count]&lt;1000,"Yes", "No")</f>
        <v>No</v>
      </c>
      <c r="L346" s="11">
        <f t="shared" si="21"/>
        <v>37512</v>
      </c>
      <c r="M346" s="11">
        <f>Table24[[#This Row],[rating]]*Table24[[#This Row],[rating_count]]</f>
        <v>37512</v>
      </c>
      <c r="N346" s="35">
        <f t="shared" si="22"/>
        <v>0</v>
      </c>
      <c r="O346" s="35">
        <f t="shared" si="23"/>
        <v>0</v>
      </c>
      <c r="P346" s="6" t="s">
        <v>11618</v>
      </c>
      <c r="Q346" s="6" t="s">
        <v>12099</v>
      </c>
      <c r="R346" s="6" t="s">
        <v>187</v>
      </c>
      <c r="S346" s="6" t="s">
        <v>188</v>
      </c>
      <c r="T346" s="6" t="s">
        <v>189</v>
      </c>
      <c r="U346" s="6" t="s">
        <v>190</v>
      </c>
      <c r="V346" s="6" t="s">
        <v>191</v>
      </c>
      <c r="W346" s="6" t="s">
        <v>192</v>
      </c>
    </row>
    <row r="347" spans="1:23" s="6" customFormat="1">
      <c r="A347" s="6" t="s">
        <v>219</v>
      </c>
      <c r="B347" s="6" t="s">
        <v>12684</v>
      </c>
      <c r="C347" s="7" t="s">
        <v>11291</v>
      </c>
      <c r="D347" s="6">
        <v>299</v>
      </c>
      <c r="E347" s="8">
        <v>399</v>
      </c>
      <c r="F347" s="9">
        <v>0.25</v>
      </c>
      <c r="G347" s="27" t="str">
        <f>IF(Table24[discount_percentage]&gt;=0.5,"Yes","No")</f>
        <v>No</v>
      </c>
      <c r="H347" s="6">
        <v>4</v>
      </c>
      <c r="I347" s="10">
        <v>2766</v>
      </c>
      <c r="J347" s="10">
        <f t="shared" si="20"/>
        <v>1103634</v>
      </c>
      <c r="K347" s="37" t="str">
        <f>IF(Table24[rating_count]&lt;1000,"Yes", "No")</f>
        <v>No</v>
      </c>
      <c r="L347" s="11">
        <f t="shared" si="21"/>
        <v>11064</v>
      </c>
      <c r="M347" s="11">
        <f>Table24[[#This Row],[rating]]*Table24[[#This Row],[rating_count]]</f>
        <v>11064</v>
      </c>
      <c r="N347" s="35">
        <f t="shared" si="22"/>
        <v>200</v>
      </c>
      <c r="O347" s="35">
        <f t="shared" si="23"/>
        <v>0</v>
      </c>
      <c r="P347" s="6" t="s">
        <v>11959</v>
      </c>
      <c r="Q347" s="6" t="s">
        <v>220</v>
      </c>
      <c r="R347" s="6" t="s">
        <v>221</v>
      </c>
      <c r="S347" s="6" t="s">
        <v>222</v>
      </c>
      <c r="T347" s="6" t="s">
        <v>223</v>
      </c>
      <c r="U347" s="6" t="s">
        <v>11869</v>
      </c>
      <c r="V347" s="6" t="s">
        <v>224</v>
      </c>
      <c r="W347" s="6" t="s">
        <v>225</v>
      </c>
    </row>
    <row r="348" spans="1:23" s="6" customFormat="1">
      <c r="A348" s="6" t="s">
        <v>12105</v>
      </c>
      <c r="B348" s="6" t="s">
        <v>12686</v>
      </c>
      <c r="C348" s="7" t="s">
        <v>11291</v>
      </c>
      <c r="D348" s="6">
        <v>179</v>
      </c>
      <c r="E348" s="8">
        <v>499</v>
      </c>
      <c r="F348" s="9">
        <v>0.64</v>
      </c>
      <c r="G348" s="27" t="str">
        <f>IF(Table24[discount_percentage]&gt;=0.5,"Yes","No")</f>
        <v>Yes</v>
      </c>
      <c r="H348" s="6">
        <v>4</v>
      </c>
      <c r="I348" s="10">
        <v>1934</v>
      </c>
      <c r="J348" s="10">
        <f t="shared" si="20"/>
        <v>965066</v>
      </c>
      <c r="K348" s="37" t="str">
        <f>IF(Table24[rating_count]&lt;1000,"Yes", "No")</f>
        <v>No</v>
      </c>
      <c r="L348" s="11">
        <f t="shared" si="21"/>
        <v>7736</v>
      </c>
      <c r="M348" s="11">
        <f>Table24[[#This Row],[rating]]*Table24[[#This Row],[rating_count]]</f>
        <v>7736</v>
      </c>
      <c r="N348" s="35">
        <f t="shared" si="22"/>
        <v>400</v>
      </c>
      <c r="O348" s="35">
        <f t="shared" si="23"/>
        <v>0</v>
      </c>
      <c r="P348" s="6" t="s">
        <v>246</v>
      </c>
      <c r="Q348" s="6" t="s">
        <v>12106</v>
      </c>
      <c r="R348" s="6" t="s">
        <v>247</v>
      </c>
      <c r="S348" s="6" t="s">
        <v>248</v>
      </c>
      <c r="T348" s="6" t="s">
        <v>11259</v>
      </c>
      <c r="U348" s="6" t="s">
        <v>11967</v>
      </c>
      <c r="V348" s="6" t="s">
        <v>249</v>
      </c>
      <c r="W348" s="6" t="s">
        <v>12107</v>
      </c>
    </row>
    <row r="349" spans="1:23" s="6" customFormat="1">
      <c r="A349" s="6" t="s">
        <v>284</v>
      </c>
      <c r="B349" s="6" t="s">
        <v>12690</v>
      </c>
      <c r="C349" s="7" t="s">
        <v>11291</v>
      </c>
      <c r="D349" s="6">
        <v>199</v>
      </c>
      <c r="E349" s="8">
        <v>999</v>
      </c>
      <c r="F349" s="9">
        <v>0.8</v>
      </c>
      <c r="G349" s="27" t="str">
        <f>IF(Table24[discount_percentage]&gt;=0.5,"Yes","No")</f>
        <v>Yes</v>
      </c>
      <c r="H349" s="6">
        <v>4</v>
      </c>
      <c r="I349" s="10">
        <v>576</v>
      </c>
      <c r="J349" s="10">
        <f t="shared" si="20"/>
        <v>575424</v>
      </c>
      <c r="K349" s="37" t="str">
        <f>IF(Table24[rating_count]&lt;1000,"Yes", "No")</f>
        <v>Yes</v>
      </c>
      <c r="L349" s="11">
        <f t="shared" si="21"/>
        <v>2304</v>
      </c>
      <c r="M349" s="11">
        <f>Table24[[#This Row],[rating]]*Table24[[#This Row],[rating_count]]</f>
        <v>2304</v>
      </c>
      <c r="N349" s="35">
        <f t="shared" si="22"/>
        <v>800</v>
      </c>
      <c r="O349" s="35">
        <f t="shared" si="23"/>
        <v>500</v>
      </c>
      <c r="P349" s="6" t="s">
        <v>12581</v>
      </c>
      <c r="Q349" s="6" t="s">
        <v>285</v>
      </c>
      <c r="R349" s="6" t="s">
        <v>286</v>
      </c>
      <c r="S349" s="6" t="s">
        <v>287</v>
      </c>
      <c r="T349" s="6" t="s">
        <v>288</v>
      </c>
      <c r="U349" s="6" t="s">
        <v>11876</v>
      </c>
      <c r="V349" s="6" t="s">
        <v>289</v>
      </c>
      <c r="W349" s="6" t="s">
        <v>290</v>
      </c>
    </row>
    <row r="350" spans="1:23" s="6" customFormat="1">
      <c r="A350" s="6" t="s">
        <v>336</v>
      </c>
      <c r="B350" s="6" t="s">
        <v>12693</v>
      </c>
      <c r="C350" s="7" t="s">
        <v>11291</v>
      </c>
      <c r="D350" s="6">
        <v>59</v>
      </c>
      <c r="E350" s="8">
        <v>199</v>
      </c>
      <c r="F350" s="9">
        <v>0.7</v>
      </c>
      <c r="G350" s="27" t="str">
        <f>IF(Table24[discount_percentage]&gt;=0.5,"Yes","No")</f>
        <v>Yes</v>
      </c>
      <c r="H350" s="6">
        <v>4</v>
      </c>
      <c r="I350" s="10">
        <v>9378</v>
      </c>
      <c r="J350" s="10">
        <f t="shared" si="20"/>
        <v>1866222</v>
      </c>
      <c r="K350" s="37" t="str">
        <f>IF(Table24[rating_count]&lt;1000,"Yes", "No")</f>
        <v>No</v>
      </c>
      <c r="L350" s="11">
        <f t="shared" si="21"/>
        <v>37512</v>
      </c>
      <c r="M350" s="11">
        <f>Table24[[#This Row],[rating]]*Table24[[#This Row],[rating_count]]</f>
        <v>37512</v>
      </c>
      <c r="N350" s="35">
        <f t="shared" si="22"/>
        <v>0</v>
      </c>
      <c r="O350" s="35">
        <f t="shared" si="23"/>
        <v>0</v>
      </c>
      <c r="P350" s="6" t="s">
        <v>337</v>
      </c>
      <c r="Q350" s="6" t="s">
        <v>12099</v>
      </c>
      <c r="R350" s="6" t="s">
        <v>187</v>
      </c>
      <c r="S350" s="6" t="s">
        <v>188</v>
      </c>
      <c r="T350" s="6" t="s">
        <v>189</v>
      </c>
      <c r="U350" s="6" t="s">
        <v>190</v>
      </c>
      <c r="V350" s="6" t="s">
        <v>338</v>
      </c>
      <c r="W350" s="6" t="s">
        <v>339</v>
      </c>
    </row>
    <row r="351" spans="1:23" s="6" customFormat="1">
      <c r="A351" s="6" t="s">
        <v>458</v>
      </c>
      <c r="B351" s="6" t="s">
        <v>459</v>
      </c>
      <c r="C351" s="7" t="s">
        <v>11291</v>
      </c>
      <c r="D351" s="6">
        <v>139</v>
      </c>
      <c r="E351" s="8">
        <v>999</v>
      </c>
      <c r="F351" s="9">
        <v>0.86</v>
      </c>
      <c r="G351" s="27" t="str">
        <f>IF(Table24[discount_percentage]&gt;=0.5,"Yes","No")</f>
        <v>Yes</v>
      </c>
      <c r="H351" s="6">
        <v>4</v>
      </c>
      <c r="I351" s="10">
        <v>1313</v>
      </c>
      <c r="J351" s="10">
        <f t="shared" si="20"/>
        <v>1311687</v>
      </c>
      <c r="K351" s="37" t="str">
        <f>IF(Table24[rating_count]&lt;1000,"Yes", "No")</f>
        <v>No</v>
      </c>
      <c r="L351" s="11">
        <f t="shared" si="21"/>
        <v>5252</v>
      </c>
      <c r="M351" s="11">
        <f>Table24[[#This Row],[rating]]*Table24[[#This Row],[rating_count]]</f>
        <v>5252</v>
      </c>
      <c r="N351" s="35">
        <f t="shared" si="22"/>
        <v>800</v>
      </c>
      <c r="O351" s="35">
        <f t="shared" si="23"/>
        <v>500</v>
      </c>
      <c r="P351" s="6" t="s">
        <v>460</v>
      </c>
      <c r="Q351" s="6" t="s">
        <v>12114</v>
      </c>
      <c r="R351" s="6" t="s">
        <v>461</v>
      </c>
      <c r="S351" s="6" t="s">
        <v>462</v>
      </c>
      <c r="T351" s="6" t="s">
        <v>463</v>
      </c>
      <c r="U351" s="6" t="s">
        <v>12115</v>
      </c>
      <c r="V351" s="6" t="s">
        <v>464</v>
      </c>
      <c r="W351" s="6" t="s">
        <v>465</v>
      </c>
    </row>
    <row r="352" spans="1:23" s="6" customFormat="1">
      <c r="A352" s="6" t="s">
        <v>540</v>
      </c>
      <c r="B352" s="6" t="s">
        <v>12705</v>
      </c>
      <c r="C352" s="7" t="s">
        <v>11291</v>
      </c>
      <c r="D352" s="6">
        <v>115</v>
      </c>
      <c r="E352" s="8">
        <v>499</v>
      </c>
      <c r="F352" s="9">
        <v>0.77</v>
      </c>
      <c r="G352" s="27" t="str">
        <f>IF(Table24[discount_percentage]&gt;=0.5,"Yes","No")</f>
        <v>Yes</v>
      </c>
      <c r="H352" s="6">
        <v>4</v>
      </c>
      <c r="I352" s="10">
        <v>7732</v>
      </c>
      <c r="J352" s="10">
        <f t="shared" si="20"/>
        <v>3858268</v>
      </c>
      <c r="K352" s="37" t="str">
        <f>IF(Table24[rating_count]&lt;1000,"Yes", "No")</f>
        <v>No</v>
      </c>
      <c r="L352" s="11">
        <f t="shared" si="21"/>
        <v>30928</v>
      </c>
      <c r="M352" s="11">
        <f>Table24[[#This Row],[rating]]*Table24[[#This Row],[rating_count]]</f>
        <v>30928</v>
      </c>
      <c r="N352" s="35">
        <f t="shared" si="22"/>
        <v>400</v>
      </c>
      <c r="O352" s="35">
        <f t="shared" si="23"/>
        <v>0</v>
      </c>
      <c r="P352" s="6" t="s">
        <v>541</v>
      </c>
      <c r="Q352" s="6" t="s">
        <v>542</v>
      </c>
      <c r="R352" s="6" t="s">
        <v>543</v>
      </c>
      <c r="S352" s="6" t="s">
        <v>544</v>
      </c>
      <c r="T352" s="6" t="s">
        <v>545</v>
      </c>
      <c r="U352" s="6" t="s">
        <v>11627</v>
      </c>
      <c r="V352" s="6" t="s">
        <v>546</v>
      </c>
      <c r="W352" s="6" t="s">
        <v>547</v>
      </c>
    </row>
    <row r="353" spans="1:23" s="6" customFormat="1">
      <c r="A353" s="6" t="s">
        <v>559</v>
      </c>
      <c r="B353" s="6" t="s">
        <v>12708</v>
      </c>
      <c r="C353" s="7" t="s">
        <v>11291</v>
      </c>
      <c r="D353" s="6">
        <v>179</v>
      </c>
      <c r="E353" s="8">
        <v>399</v>
      </c>
      <c r="F353" s="9">
        <v>0.55000000000000004</v>
      </c>
      <c r="G353" s="27" t="str">
        <f>IF(Table24[discount_percentage]&gt;=0.5,"Yes","No")</f>
        <v>Yes</v>
      </c>
      <c r="H353" s="6">
        <v>4</v>
      </c>
      <c r="I353" s="10">
        <v>1423</v>
      </c>
      <c r="J353" s="10">
        <f t="shared" si="20"/>
        <v>567777</v>
      </c>
      <c r="K353" s="37" t="str">
        <f>IF(Table24[rating_count]&lt;1000,"Yes", "No")</f>
        <v>No</v>
      </c>
      <c r="L353" s="11">
        <f t="shared" si="21"/>
        <v>5692</v>
      </c>
      <c r="M353" s="11">
        <f>Table24[[#This Row],[rating]]*Table24[[#This Row],[rating_count]]</f>
        <v>5692</v>
      </c>
      <c r="N353" s="35">
        <f t="shared" si="22"/>
        <v>200</v>
      </c>
      <c r="O353" s="35">
        <f t="shared" si="23"/>
        <v>0</v>
      </c>
      <c r="P353" s="6" t="s">
        <v>11971</v>
      </c>
      <c r="Q353" s="6" t="s">
        <v>12120</v>
      </c>
      <c r="R353" s="6" t="s">
        <v>560</v>
      </c>
      <c r="S353" s="6" t="s">
        <v>561</v>
      </c>
      <c r="T353" s="6" t="s">
        <v>562</v>
      </c>
      <c r="U353" s="6" t="s">
        <v>11260</v>
      </c>
      <c r="V353" s="6" t="s">
        <v>563</v>
      </c>
      <c r="W353" s="6" t="s">
        <v>564</v>
      </c>
    </row>
    <row r="354" spans="1:23" s="6" customFormat="1">
      <c r="A354" s="6" t="s">
        <v>582</v>
      </c>
      <c r="B354" s="6" t="s">
        <v>583</v>
      </c>
      <c r="C354" s="7" t="s">
        <v>11295</v>
      </c>
      <c r="D354" s="12">
        <v>1434</v>
      </c>
      <c r="E354" s="8">
        <v>3999</v>
      </c>
      <c r="F354" s="9">
        <v>0.64</v>
      </c>
      <c r="G354" s="27" t="str">
        <f>IF(Table24[discount_percentage]&gt;=0.5,"Yes","No")</f>
        <v>Yes</v>
      </c>
      <c r="H354" s="6">
        <v>4</v>
      </c>
      <c r="I354" s="10">
        <v>32</v>
      </c>
      <c r="J354" s="10">
        <f t="shared" si="20"/>
        <v>127968</v>
      </c>
      <c r="K354" s="37" t="str">
        <f>IF(Table24[rating_count]&lt;1000,"Yes", "No")</f>
        <v>Yes</v>
      </c>
      <c r="L354" s="11">
        <f t="shared" si="21"/>
        <v>128</v>
      </c>
      <c r="M354" s="11">
        <f>Table24[[#This Row],[rating]]*Table24[[#This Row],[rating_count]]</f>
        <v>128</v>
      </c>
      <c r="N354" s="35">
        <f t="shared" si="22"/>
        <v>3800</v>
      </c>
      <c r="O354" s="35">
        <f t="shared" si="23"/>
        <v>3500</v>
      </c>
      <c r="P354" s="6" t="s">
        <v>584</v>
      </c>
      <c r="Q354" s="6" t="s">
        <v>12121</v>
      </c>
      <c r="R354" s="6" t="s">
        <v>585</v>
      </c>
      <c r="S354" s="6" t="s">
        <v>586</v>
      </c>
      <c r="T354" s="6" t="s">
        <v>587</v>
      </c>
      <c r="U354" s="6" t="s">
        <v>588</v>
      </c>
      <c r="V354" s="6" t="s">
        <v>589</v>
      </c>
      <c r="W354" s="6" t="s">
        <v>590</v>
      </c>
    </row>
    <row r="355" spans="1:23" s="6" customFormat="1">
      <c r="A355" s="6" t="s">
        <v>596</v>
      </c>
      <c r="B355" s="6" t="s">
        <v>12710</v>
      </c>
      <c r="C355" s="7" t="s">
        <v>11291</v>
      </c>
      <c r="D355" s="6">
        <v>139</v>
      </c>
      <c r="E355" s="8">
        <v>249</v>
      </c>
      <c r="F355" s="9">
        <v>0.44</v>
      </c>
      <c r="G355" s="27" t="str">
        <f>IF(Table24[discount_percentage]&gt;=0.5,"Yes","No")</f>
        <v>No</v>
      </c>
      <c r="H355" s="6">
        <v>4</v>
      </c>
      <c r="I355" s="10">
        <v>9378</v>
      </c>
      <c r="J355" s="10">
        <f t="shared" si="20"/>
        <v>2335122</v>
      </c>
      <c r="K355" s="37" t="str">
        <f>IF(Table24[rating_count]&lt;1000,"Yes", "No")</f>
        <v>No</v>
      </c>
      <c r="L355" s="11">
        <f t="shared" si="21"/>
        <v>37512</v>
      </c>
      <c r="M355" s="11">
        <f>Table24[[#This Row],[rating]]*Table24[[#This Row],[rating_count]]</f>
        <v>37512</v>
      </c>
      <c r="N355" s="35">
        <f t="shared" si="22"/>
        <v>200</v>
      </c>
      <c r="O355" s="35">
        <f t="shared" si="23"/>
        <v>0</v>
      </c>
      <c r="P355" s="6" t="s">
        <v>12586</v>
      </c>
      <c r="Q355" s="6" t="s">
        <v>12099</v>
      </c>
      <c r="R355" s="6" t="s">
        <v>187</v>
      </c>
      <c r="S355" s="6" t="s">
        <v>188</v>
      </c>
      <c r="T355" s="6" t="s">
        <v>189</v>
      </c>
      <c r="U355" s="6" t="s">
        <v>597</v>
      </c>
      <c r="V355" s="6" t="s">
        <v>598</v>
      </c>
      <c r="W355" s="6" t="s">
        <v>599</v>
      </c>
    </row>
    <row r="356" spans="1:23" s="6" customFormat="1">
      <c r="A356" s="6" t="s">
        <v>744</v>
      </c>
      <c r="B356" s="6" t="s">
        <v>745</v>
      </c>
      <c r="C356" s="7" t="s">
        <v>11295</v>
      </c>
      <c r="D356" s="6">
        <v>299</v>
      </c>
      <c r="E356" s="8">
        <v>899</v>
      </c>
      <c r="F356" s="9">
        <v>0.67</v>
      </c>
      <c r="G356" s="27" t="str">
        <f>IF(Table24[discount_percentage]&gt;=0.5,"Yes","No")</f>
        <v>Yes</v>
      </c>
      <c r="H356" s="6">
        <v>4</v>
      </c>
      <c r="I356" s="10">
        <v>1588</v>
      </c>
      <c r="J356" s="10">
        <f t="shared" si="20"/>
        <v>1427612</v>
      </c>
      <c r="K356" s="37" t="str">
        <f>IF(Table24[rating_count]&lt;1000,"Yes", "No")</f>
        <v>No</v>
      </c>
      <c r="L356" s="11">
        <f t="shared" si="21"/>
        <v>6352</v>
      </c>
      <c r="M356" s="11">
        <f>Table24[[#This Row],[rating]]*Table24[[#This Row],[rating_count]]</f>
        <v>6352</v>
      </c>
      <c r="N356" s="35">
        <f t="shared" si="22"/>
        <v>800</v>
      </c>
      <c r="O356" s="35">
        <f t="shared" si="23"/>
        <v>500</v>
      </c>
      <c r="P356" s="6" t="s">
        <v>746</v>
      </c>
      <c r="Q356" s="6" t="s">
        <v>747</v>
      </c>
      <c r="R356" s="6" t="s">
        <v>748</v>
      </c>
      <c r="S356" s="6" t="s">
        <v>749</v>
      </c>
      <c r="T356" s="6" t="s">
        <v>750</v>
      </c>
      <c r="U356" s="6" t="s">
        <v>751</v>
      </c>
      <c r="V356" s="6" t="s">
        <v>752</v>
      </c>
      <c r="W356" s="6" t="s">
        <v>753</v>
      </c>
    </row>
    <row r="357" spans="1:23" s="6" customFormat="1">
      <c r="A357" s="6" t="s">
        <v>856</v>
      </c>
      <c r="B357" s="6" t="s">
        <v>11629</v>
      </c>
      <c r="C357" s="7" t="s">
        <v>11291</v>
      </c>
      <c r="D357" s="6">
        <v>149</v>
      </c>
      <c r="E357" s="8">
        <v>999</v>
      </c>
      <c r="F357" s="9">
        <v>0.85</v>
      </c>
      <c r="G357" s="27" t="str">
        <f>IF(Table24[discount_percentage]&gt;=0.5,"Yes","No")</f>
        <v>Yes</v>
      </c>
      <c r="H357" s="6">
        <v>4</v>
      </c>
      <c r="I357" s="10">
        <v>1313</v>
      </c>
      <c r="J357" s="10">
        <f t="shared" si="20"/>
        <v>1311687</v>
      </c>
      <c r="K357" s="37" t="str">
        <f>IF(Table24[rating_count]&lt;1000,"Yes", "No")</f>
        <v>No</v>
      </c>
      <c r="L357" s="11">
        <f t="shared" si="21"/>
        <v>5252</v>
      </c>
      <c r="M357" s="11">
        <f>Table24[[#This Row],[rating]]*Table24[[#This Row],[rating_count]]</f>
        <v>5252</v>
      </c>
      <c r="N357" s="35">
        <f t="shared" si="22"/>
        <v>800</v>
      </c>
      <c r="O357" s="35">
        <f t="shared" si="23"/>
        <v>500</v>
      </c>
      <c r="P357" s="6" t="s">
        <v>11630</v>
      </c>
      <c r="Q357" s="6" t="s">
        <v>12114</v>
      </c>
      <c r="R357" s="6" t="s">
        <v>461</v>
      </c>
      <c r="S357" s="6" t="s">
        <v>462</v>
      </c>
      <c r="T357" s="6" t="s">
        <v>463</v>
      </c>
      <c r="U357" s="6" t="s">
        <v>12115</v>
      </c>
      <c r="V357" s="6" t="s">
        <v>857</v>
      </c>
      <c r="W357" s="6" t="s">
        <v>11631</v>
      </c>
    </row>
    <row r="358" spans="1:23" s="6" customFormat="1">
      <c r="A358" s="6" t="s">
        <v>959</v>
      </c>
      <c r="B358" s="6" t="s">
        <v>960</v>
      </c>
      <c r="C358" s="7" t="s">
        <v>11299</v>
      </c>
      <c r="D358" s="6">
        <v>349</v>
      </c>
      <c r="E358" s="8">
        <v>1299</v>
      </c>
      <c r="F358" s="9">
        <v>0.73</v>
      </c>
      <c r="G358" s="27" t="str">
        <f>IF(Table24[discount_percentage]&gt;=0.5,"Yes","No")</f>
        <v>Yes</v>
      </c>
      <c r="H358" s="6">
        <v>4</v>
      </c>
      <c r="I358" s="10">
        <v>3295</v>
      </c>
      <c r="J358" s="10">
        <f t="shared" si="20"/>
        <v>4280205</v>
      </c>
      <c r="K358" s="37" t="str">
        <f>IF(Table24[rating_count]&lt;1000,"Yes", "No")</f>
        <v>No</v>
      </c>
      <c r="L358" s="11">
        <f t="shared" si="21"/>
        <v>13180</v>
      </c>
      <c r="M358" s="11">
        <f>Table24[[#This Row],[rating]]*Table24[[#This Row],[rating_count]]</f>
        <v>13180</v>
      </c>
      <c r="N358" s="35">
        <f t="shared" si="22"/>
        <v>1200</v>
      </c>
      <c r="O358" s="35">
        <f t="shared" si="23"/>
        <v>1000</v>
      </c>
      <c r="P358" s="6" t="s">
        <v>961</v>
      </c>
      <c r="Q358" s="6" t="s">
        <v>962</v>
      </c>
      <c r="R358" s="6" t="s">
        <v>963</v>
      </c>
      <c r="S358" s="6" t="s">
        <v>964</v>
      </c>
      <c r="T358" s="6" t="s">
        <v>965</v>
      </c>
      <c r="U358" s="6" t="s">
        <v>966</v>
      </c>
      <c r="V358" s="6" t="s">
        <v>967</v>
      </c>
      <c r="W358" s="6" t="s">
        <v>968</v>
      </c>
    </row>
    <row r="359" spans="1:23" s="6" customFormat="1">
      <c r="A359" s="6" t="s">
        <v>1151</v>
      </c>
      <c r="B359" s="6" t="s">
        <v>1152</v>
      </c>
      <c r="C359" s="7" t="s">
        <v>11300</v>
      </c>
      <c r="D359" s="12">
        <v>1089</v>
      </c>
      <c r="E359" s="8">
        <v>1600</v>
      </c>
      <c r="F359" s="9">
        <v>0.32</v>
      </c>
      <c r="G359" s="27" t="str">
        <f>IF(Table24[discount_percentage]&gt;=0.5,"Yes","No")</f>
        <v>No</v>
      </c>
      <c r="H359" s="6">
        <v>4</v>
      </c>
      <c r="I359" s="10">
        <v>3565</v>
      </c>
      <c r="J359" s="10">
        <f t="shared" si="20"/>
        <v>5704000</v>
      </c>
      <c r="K359" s="37" t="str">
        <f>IF(Table24[rating_count]&lt;1000,"Yes", "No")</f>
        <v>No</v>
      </c>
      <c r="L359" s="11">
        <f t="shared" si="21"/>
        <v>14260</v>
      </c>
      <c r="M359" s="11">
        <f>Table24[[#This Row],[rating]]*Table24[[#This Row],[rating_count]]</f>
        <v>14260</v>
      </c>
      <c r="N359" s="35">
        <f t="shared" si="22"/>
        <v>1600</v>
      </c>
      <c r="O359" s="35">
        <f t="shared" si="23"/>
        <v>1500</v>
      </c>
      <c r="P359" s="6" t="s">
        <v>1153</v>
      </c>
      <c r="Q359" s="6" t="s">
        <v>1154</v>
      </c>
      <c r="R359" s="6" t="s">
        <v>1155</v>
      </c>
      <c r="S359" s="6" t="s">
        <v>1156</v>
      </c>
      <c r="T359" s="6" t="s">
        <v>1157</v>
      </c>
      <c r="U359" s="6" t="s">
        <v>12141</v>
      </c>
      <c r="V359" s="6" t="s">
        <v>1158</v>
      </c>
      <c r="W359" s="6" t="s">
        <v>1159</v>
      </c>
    </row>
    <row r="360" spans="1:23" s="6" customFormat="1">
      <c r="A360" s="6" t="s">
        <v>1167</v>
      </c>
      <c r="B360" s="6" t="s">
        <v>12734</v>
      </c>
      <c r="C360" s="7" t="s">
        <v>11291</v>
      </c>
      <c r="D360" s="6">
        <v>149</v>
      </c>
      <c r="E360" s="8">
        <v>499</v>
      </c>
      <c r="F360" s="9">
        <v>0.7</v>
      </c>
      <c r="G360" s="27" t="str">
        <f>IF(Table24[discount_percentage]&gt;=0.5,"Yes","No")</f>
        <v>Yes</v>
      </c>
      <c r="H360" s="6">
        <v>4</v>
      </c>
      <c r="I360" s="10">
        <v>7732</v>
      </c>
      <c r="J360" s="10">
        <f t="shared" si="20"/>
        <v>3858268</v>
      </c>
      <c r="K360" s="37" t="str">
        <f>IF(Table24[rating_count]&lt;1000,"Yes", "No")</f>
        <v>No</v>
      </c>
      <c r="L360" s="11">
        <f t="shared" si="21"/>
        <v>30928</v>
      </c>
      <c r="M360" s="11">
        <f>Table24[[#This Row],[rating]]*Table24[[#This Row],[rating_count]]</f>
        <v>30928</v>
      </c>
      <c r="N360" s="35">
        <f t="shared" si="22"/>
        <v>400</v>
      </c>
      <c r="O360" s="35">
        <f t="shared" si="23"/>
        <v>0</v>
      </c>
      <c r="P360" s="6" t="s">
        <v>11893</v>
      </c>
      <c r="Q360" s="6" t="s">
        <v>542</v>
      </c>
      <c r="R360" s="6" t="s">
        <v>543</v>
      </c>
      <c r="S360" s="6" t="s">
        <v>544</v>
      </c>
      <c r="T360" s="6" t="s">
        <v>545</v>
      </c>
      <c r="U360" s="6" t="s">
        <v>11627</v>
      </c>
      <c r="V360" s="6" t="s">
        <v>1168</v>
      </c>
      <c r="W360" s="6" t="s">
        <v>1169</v>
      </c>
    </row>
    <row r="361" spans="1:23" s="6" customFormat="1">
      <c r="A361" s="6" t="s">
        <v>1200</v>
      </c>
      <c r="B361" s="6" t="s">
        <v>1201</v>
      </c>
      <c r="C361" s="7" t="s">
        <v>11295</v>
      </c>
      <c r="D361" s="6">
        <v>339</v>
      </c>
      <c r="E361" s="8">
        <v>1999</v>
      </c>
      <c r="F361" s="9">
        <v>0.83</v>
      </c>
      <c r="G361" s="27" t="str">
        <f>IF(Table24[discount_percentage]&gt;=0.5,"Yes","No")</f>
        <v>Yes</v>
      </c>
      <c r="H361" s="6">
        <v>4</v>
      </c>
      <c r="I361" s="10">
        <v>343</v>
      </c>
      <c r="J361" s="10">
        <f t="shared" si="20"/>
        <v>685657</v>
      </c>
      <c r="K361" s="37" t="str">
        <f>IF(Table24[rating_count]&lt;1000,"Yes", "No")</f>
        <v>Yes</v>
      </c>
      <c r="L361" s="11">
        <f t="shared" si="21"/>
        <v>1372</v>
      </c>
      <c r="M361" s="11">
        <f>Table24[[#This Row],[rating]]*Table24[[#This Row],[rating_count]]</f>
        <v>1372</v>
      </c>
      <c r="N361" s="35">
        <f t="shared" si="22"/>
        <v>1800</v>
      </c>
      <c r="O361" s="35">
        <f t="shared" si="23"/>
        <v>1500</v>
      </c>
      <c r="P361" s="6" t="s">
        <v>1202</v>
      </c>
      <c r="Q361" s="6" t="s">
        <v>1203</v>
      </c>
      <c r="R361" s="6" t="s">
        <v>1204</v>
      </c>
      <c r="S361" s="6" t="s">
        <v>1205</v>
      </c>
      <c r="T361" s="6" t="s">
        <v>1206</v>
      </c>
      <c r="U361" s="6" t="s">
        <v>1207</v>
      </c>
      <c r="V361" s="6" t="s">
        <v>1208</v>
      </c>
      <c r="W361" s="6" t="s">
        <v>1209</v>
      </c>
    </row>
    <row r="362" spans="1:23" s="6" customFormat="1">
      <c r="A362" s="6" t="s">
        <v>1219</v>
      </c>
      <c r="B362" s="6" t="s">
        <v>12736</v>
      </c>
      <c r="C362" s="7" t="s">
        <v>11291</v>
      </c>
      <c r="D362" s="6">
        <v>249</v>
      </c>
      <c r="E362" s="8">
        <v>399</v>
      </c>
      <c r="F362" s="9">
        <v>0.38</v>
      </c>
      <c r="G362" s="27" t="str">
        <f>IF(Table24[discount_percentage]&gt;=0.5,"Yes","No")</f>
        <v>No</v>
      </c>
      <c r="H362" s="6">
        <v>4</v>
      </c>
      <c r="I362" s="10">
        <v>6558</v>
      </c>
      <c r="J362" s="10">
        <f t="shared" si="20"/>
        <v>2616642</v>
      </c>
      <c r="K362" s="37" t="str">
        <f>IF(Table24[rating_count]&lt;1000,"Yes", "No")</f>
        <v>No</v>
      </c>
      <c r="L362" s="11">
        <f t="shared" si="21"/>
        <v>26232</v>
      </c>
      <c r="M362" s="11">
        <f>Table24[[#This Row],[rating]]*Table24[[#This Row],[rating_count]]</f>
        <v>26232</v>
      </c>
      <c r="N362" s="35">
        <f t="shared" si="22"/>
        <v>200</v>
      </c>
      <c r="O362" s="35">
        <f t="shared" si="23"/>
        <v>0</v>
      </c>
      <c r="P362" s="6" t="s">
        <v>1220</v>
      </c>
      <c r="Q362" s="6" t="s">
        <v>1221</v>
      </c>
      <c r="R362" s="6" t="s">
        <v>1222</v>
      </c>
      <c r="S362" s="6" t="s">
        <v>1223</v>
      </c>
      <c r="T362" s="6" t="s">
        <v>1224</v>
      </c>
      <c r="U362" s="6" t="s">
        <v>1225</v>
      </c>
      <c r="V362" s="6" t="s">
        <v>1226</v>
      </c>
      <c r="W362" s="6" t="s">
        <v>1227</v>
      </c>
    </row>
    <row r="363" spans="1:23" s="6" customFormat="1">
      <c r="A363" s="6" t="s">
        <v>1236</v>
      </c>
      <c r="B363" s="6" t="s">
        <v>12737</v>
      </c>
      <c r="C363" s="7" t="s">
        <v>11291</v>
      </c>
      <c r="D363" s="6">
        <v>149</v>
      </c>
      <c r="E363" s="8">
        <v>399</v>
      </c>
      <c r="F363" s="9">
        <v>0.63</v>
      </c>
      <c r="G363" s="27" t="str">
        <f>IF(Table24[discount_percentage]&gt;=0.5,"Yes","No")</f>
        <v>Yes</v>
      </c>
      <c r="H363" s="6">
        <v>4</v>
      </c>
      <c r="I363" s="10">
        <v>1423</v>
      </c>
      <c r="J363" s="10">
        <f t="shared" si="20"/>
        <v>567777</v>
      </c>
      <c r="K363" s="37" t="str">
        <f>IF(Table24[rating_count]&lt;1000,"Yes", "No")</f>
        <v>No</v>
      </c>
      <c r="L363" s="11">
        <f t="shared" si="21"/>
        <v>5692</v>
      </c>
      <c r="M363" s="11">
        <f>Table24[[#This Row],[rating]]*Table24[[#This Row],[rating_count]]</f>
        <v>5692</v>
      </c>
      <c r="N363" s="35">
        <f t="shared" si="22"/>
        <v>200</v>
      </c>
      <c r="O363" s="35">
        <f t="shared" si="23"/>
        <v>0</v>
      </c>
      <c r="P363" s="6" t="s">
        <v>11983</v>
      </c>
      <c r="Q363" s="6" t="s">
        <v>12120</v>
      </c>
      <c r="R363" s="6" t="s">
        <v>560</v>
      </c>
      <c r="S363" s="6" t="s">
        <v>561</v>
      </c>
      <c r="T363" s="6" t="s">
        <v>562</v>
      </c>
      <c r="U363" s="6" t="s">
        <v>11260</v>
      </c>
      <c r="V363" s="6" t="s">
        <v>1237</v>
      </c>
      <c r="W363" s="6" t="s">
        <v>12144</v>
      </c>
    </row>
    <row r="364" spans="1:23" s="6" customFormat="1">
      <c r="A364" s="6" t="s">
        <v>1261</v>
      </c>
      <c r="B364" s="6" t="s">
        <v>12740</v>
      </c>
      <c r="C364" s="7" t="s">
        <v>11291</v>
      </c>
      <c r="D364" s="6">
        <v>88</v>
      </c>
      <c r="E364" s="8">
        <v>299</v>
      </c>
      <c r="F364" s="9">
        <v>0.71</v>
      </c>
      <c r="G364" s="27" t="str">
        <f>IF(Table24[discount_percentage]&gt;=0.5,"Yes","No")</f>
        <v>Yes</v>
      </c>
      <c r="H364" s="6">
        <v>4</v>
      </c>
      <c r="I364" s="10">
        <v>9378</v>
      </c>
      <c r="J364" s="10">
        <f t="shared" si="20"/>
        <v>2804022</v>
      </c>
      <c r="K364" s="37" t="str">
        <f>IF(Table24[rating_count]&lt;1000,"Yes", "No")</f>
        <v>No</v>
      </c>
      <c r="L364" s="11">
        <f t="shared" si="21"/>
        <v>37512</v>
      </c>
      <c r="M364" s="11">
        <f>Table24[[#This Row],[rating]]*Table24[[#This Row],[rating_count]]</f>
        <v>37512</v>
      </c>
      <c r="N364" s="35">
        <f t="shared" si="22"/>
        <v>200</v>
      </c>
      <c r="O364" s="35">
        <f t="shared" si="23"/>
        <v>0</v>
      </c>
      <c r="P364" s="6" t="s">
        <v>11895</v>
      </c>
      <c r="Q364" s="6" t="s">
        <v>12099</v>
      </c>
      <c r="R364" s="6" t="s">
        <v>187</v>
      </c>
      <c r="S364" s="6" t="s">
        <v>188</v>
      </c>
      <c r="T364" s="6" t="s">
        <v>189</v>
      </c>
      <c r="U364" s="6" t="s">
        <v>1262</v>
      </c>
      <c r="V364" s="6" t="s">
        <v>1263</v>
      </c>
      <c r="W364" s="6" t="s">
        <v>1264</v>
      </c>
    </row>
    <row r="365" spans="1:23" s="6" customFormat="1">
      <c r="A365" s="6" t="s">
        <v>1268</v>
      </c>
      <c r="B365" s="6" t="s">
        <v>12742</v>
      </c>
      <c r="C365" s="7" t="s">
        <v>11291</v>
      </c>
      <c r="D365" s="6">
        <v>57.89</v>
      </c>
      <c r="E365" s="8">
        <v>199</v>
      </c>
      <c r="F365" s="9">
        <v>0.71</v>
      </c>
      <c r="G365" s="27" t="str">
        <f>IF(Table24[discount_percentage]&gt;=0.5,"Yes","No")</f>
        <v>Yes</v>
      </c>
      <c r="H365" s="6">
        <v>4</v>
      </c>
      <c r="I365" s="10">
        <v>9378</v>
      </c>
      <c r="J365" s="10">
        <f t="shared" si="20"/>
        <v>1866222</v>
      </c>
      <c r="K365" s="37" t="str">
        <f>IF(Table24[rating_count]&lt;1000,"Yes", "No")</f>
        <v>No</v>
      </c>
      <c r="L365" s="11">
        <f t="shared" si="21"/>
        <v>37512</v>
      </c>
      <c r="M365" s="11">
        <f>Table24[[#This Row],[rating]]*Table24[[#This Row],[rating_count]]</f>
        <v>37512</v>
      </c>
      <c r="N365" s="35">
        <f t="shared" si="22"/>
        <v>0</v>
      </c>
      <c r="O365" s="35">
        <f t="shared" si="23"/>
        <v>0</v>
      </c>
      <c r="P365" s="6" t="s">
        <v>1269</v>
      </c>
      <c r="Q365" s="6" t="s">
        <v>12099</v>
      </c>
      <c r="R365" s="6" t="s">
        <v>187</v>
      </c>
      <c r="S365" s="6" t="s">
        <v>188</v>
      </c>
      <c r="T365" s="6" t="s">
        <v>189</v>
      </c>
      <c r="U365" s="6" t="s">
        <v>190</v>
      </c>
      <c r="V365" s="6" t="s">
        <v>1270</v>
      </c>
      <c r="W365" s="6" t="s">
        <v>1271</v>
      </c>
    </row>
    <row r="366" spans="1:23" s="6" customFormat="1">
      <c r="A366" s="6" t="s">
        <v>1394</v>
      </c>
      <c r="B366" s="6" t="s">
        <v>12746</v>
      </c>
      <c r="C366" s="7" t="s">
        <v>11291</v>
      </c>
      <c r="D366" s="6">
        <v>129</v>
      </c>
      <c r="E366" s="8">
        <v>249</v>
      </c>
      <c r="F366" s="9">
        <v>0.48</v>
      </c>
      <c r="G366" s="27" t="str">
        <f>IF(Table24[discount_percentage]&gt;=0.5,"Yes","No")</f>
        <v>No</v>
      </c>
      <c r="H366" s="6">
        <v>4</v>
      </c>
      <c r="I366" s="10">
        <v>9378</v>
      </c>
      <c r="J366" s="10">
        <f t="shared" si="20"/>
        <v>2335122</v>
      </c>
      <c r="K366" s="37" t="str">
        <f>IF(Table24[rating_count]&lt;1000,"Yes", "No")</f>
        <v>No</v>
      </c>
      <c r="L366" s="11">
        <f t="shared" si="21"/>
        <v>37512</v>
      </c>
      <c r="M366" s="11">
        <f>Table24[[#This Row],[rating]]*Table24[[#This Row],[rating_count]]</f>
        <v>37512</v>
      </c>
      <c r="N366" s="35">
        <f t="shared" si="22"/>
        <v>200</v>
      </c>
      <c r="O366" s="35">
        <f t="shared" si="23"/>
        <v>0</v>
      </c>
      <c r="P366" s="6" t="s">
        <v>1395</v>
      </c>
      <c r="Q366" s="6" t="s">
        <v>12099</v>
      </c>
      <c r="R366" s="6" t="s">
        <v>187</v>
      </c>
      <c r="S366" s="6" t="s">
        <v>188</v>
      </c>
      <c r="T366" s="6" t="s">
        <v>189</v>
      </c>
      <c r="U366" s="6" t="s">
        <v>190</v>
      </c>
      <c r="V366" s="6" t="s">
        <v>1396</v>
      </c>
      <c r="W366" s="6" t="s">
        <v>1397</v>
      </c>
    </row>
    <row r="367" spans="1:23" s="6" customFormat="1">
      <c r="A367" s="6" t="s">
        <v>1446</v>
      </c>
      <c r="B367" s="6" t="s">
        <v>1447</v>
      </c>
      <c r="C367" s="7" t="s">
        <v>11295</v>
      </c>
      <c r="D367" s="6">
        <v>349</v>
      </c>
      <c r="E367" s="8">
        <v>999</v>
      </c>
      <c r="F367" s="9">
        <v>0.65</v>
      </c>
      <c r="G367" s="27" t="str">
        <f>IF(Table24[discount_percentage]&gt;=0.5,"Yes","No")</f>
        <v>Yes</v>
      </c>
      <c r="H367" s="6">
        <v>4</v>
      </c>
      <c r="I367" s="10">
        <v>839</v>
      </c>
      <c r="J367" s="10">
        <f t="shared" si="20"/>
        <v>838161</v>
      </c>
      <c r="K367" s="37" t="str">
        <f>IF(Table24[rating_count]&lt;1000,"Yes", "No")</f>
        <v>Yes</v>
      </c>
      <c r="L367" s="11">
        <f t="shared" si="21"/>
        <v>3356</v>
      </c>
      <c r="M367" s="11">
        <f>Table24[[#This Row],[rating]]*Table24[[#This Row],[rating_count]]</f>
        <v>3356</v>
      </c>
      <c r="N367" s="35">
        <f t="shared" si="22"/>
        <v>800</v>
      </c>
      <c r="O367" s="35">
        <f t="shared" si="23"/>
        <v>500</v>
      </c>
      <c r="P367" s="6" t="s">
        <v>1448</v>
      </c>
      <c r="Q367" s="6" t="s">
        <v>1449</v>
      </c>
      <c r="R367" s="6" t="s">
        <v>1450</v>
      </c>
      <c r="S367" s="6" t="s">
        <v>1451</v>
      </c>
      <c r="T367" s="6" t="s">
        <v>1452</v>
      </c>
      <c r="U367" s="6" t="s">
        <v>1453</v>
      </c>
      <c r="V367" s="6" t="s">
        <v>1454</v>
      </c>
      <c r="W367" s="6" t="s">
        <v>1455</v>
      </c>
    </row>
    <row r="368" spans="1:23" s="6" customFormat="1">
      <c r="A368" s="6" t="s">
        <v>1462</v>
      </c>
      <c r="B368" s="6" t="s">
        <v>1463</v>
      </c>
      <c r="C368" s="7" t="s">
        <v>11291</v>
      </c>
      <c r="D368" s="6">
        <v>449</v>
      </c>
      <c r="E368" s="8">
        <v>599</v>
      </c>
      <c r="F368" s="9">
        <v>0.25</v>
      </c>
      <c r="G368" s="27" t="str">
        <f>IF(Table24[discount_percentage]&gt;=0.5,"Yes","No")</f>
        <v>No</v>
      </c>
      <c r="H368" s="6">
        <v>4</v>
      </c>
      <c r="I368" s="10">
        <v>3231</v>
      </c>
      <c r="J368" s="10">
        <f t="shared" si="20"/>
        <v>1935369</v>
      </c>
      <c r="K368" s="37" t="str">
        <f>IF(Table24[rating_count]&lt;1000,"Yes", "No")</f>
        <v>No</v>
      </c>
      <c r="L368" s="11">
        <f t="shared" si="21"/>
        <v>12924</v>
      </c>
      <c r="M368" s="11">
        <f>Table24[[#This Row],[rating]]*Table24[[#This Row],[rating_count]]</f>
        <v>12924</v>
      </c>
      <c r="N368" s="35">
        <f t="shared" si="22"/>
        <v>400</v>
      </c>
      <c r="O368" s="35">
        <f t="shared" si="23"/>
        <v>500</v>
      </c>
      <c r="P368" s="6" t="s">
        <v>1464</v>
      </c>
      <c r="Q368" s="6" t="s">
        <v>1465</v>
      </c>
      <c r="R368" s="6" t="s">
        <v>1466</v>
      </c>
      <c r="S368" s="6" t="s">
        <v>1467</v>
      </c>
      <c r="T368" s="6" t="s">
        <v>1468</v>
      </c>
      <c r="U368" s="6" t="s">
        <v>12661</v>
      </c>
      <c r="V368" s="6" t="s">
        <v>1469</v>
      </c>
      <c r="W368" s="6" t="s">
        <v>1470</v>
      </c>
    </row>
    <row r="369" spans="1:23" s="6" customFormat="1">
      <c r="A369" s="6" t="s">
        <v>1504</v>
      </c>
      <c r="B369" s="6" t="s">
        <v>1505</v>
      </c>
      <c r="C369" s="7" t="s">
        <v>11301</v>
      </c>
      <c r="D369" s="12">
        <v>6490</v>
      </c>
      <c r="E369" s="8">
        <v>9990</v>
      </c>
      <c r="F369" s="9">
        <v>0.35</v>
      </c>
      <c r="G369" s="27" t="str">
        <f>IF(Table24[discount_percentage]&gt;=0.5,"Yes","No")</f>
        <v>No</v>
      </c>
      <c r="H369" s="6">
        <v>4</v>
      </c>
      <c r="I369" s="10">
        <v>27</v>
      </c>
      <c r="J369" s="10">
        <f t="shared" si="20"/>
        <v>269730</v>
      </c>
      <c r="K369" s="37" t="str">
        <f>IF(Table24[rating_count]&lt;1000,"Yes", "No")</f>
        <v>Yes</v>
      </c>
      <c r="L369" s="11">
        <f t="shared" si="21"/>
        <v>108</v>
      </c>
      <c r="M369" s="11">
        <f>Table24[[#This Row],[rating]]*Table24[[#This Row],[rating_count]]</f>
        <v>108</v>
      </c>
      <c r="N369" s="35">
        <f t="shared" si="22"/>
        <v>9800</v>
      </c>
      <c r="O369" s="35">
        <f t="shared" si="23"/>
        <v>9500</v>
      </c>
      <c r="P369" s="6" t="s">
        <v>1506</v>
      </c>
      <c r="Q369" s="6" t="s">
        <v>1507</v>
      </c>
      <c r="R369" s="6" t="s">
        <v>1508</v>
      </c>
      <c r="S369" s="6" t="s">
        <v>1509</v>
      </c>
      <c r="T369" s="6" t="s">
        <v>1510</v>
      </c>
      <c r="U369" s="6" t="s">
        <v>1511</v>
      </c>
      <c r="V369" s="6" t="s">
        <v>1512</v>
      </c>
      <c r="W369" s="6" t="s">
        <v>1513</v>
      </c>
    </row>
    <row r="370" spans="1:23" s="6" customFormat="1">
      <c r="A370" s="6" t="s">
        <v>1640</v>
      </c>
      <c r="B370" s="6" t="s">
        <v>1641</v>
      </c>
      <c r="C370" s="7" t="s">
        <v>11295</v>
      </c>
      <c r="D370" s="6">
        <v>209</v>
      </c>
      <c r="E370" s="8">
        <v>499</v>
      </c>
      <c r="F370" s="9">
        <v>0.57999999999999996</v>
      </c>
      <c r="G370" s="27" t="str">
        <f>IF(Table24[discount_percentage]&gt;=0.5,"Yes","No")</f>
        <v>Yes</v>
      </c>
      <c r="H370" s="6">
        <v>4</v>
      </c>
      <c r="I370" s="10">
        <v>479</v>
      </c>
      <c r="J370" s="10">
        <f t="shared" si="20"/>
        <v>239021</v>
      </c>
      <c r="K370" s="37" t="str">
        <f>IF(Table24[rating_count]&lt;1000,"Yes", "No")</f>
        <v>Yes</v>
      </c>
      <c r="L370" s="11">
        <f t="shared" si="21"/>
        <v>1916</v>
      </c>
      <c r="M370" s="11">
        <f>Table24[[#This Row],[rating]]*Table24[[#This Row],[rating_count]]</f>
        <v>1916</v>
      </c>
      <c r="N370" s="35">
        <f t="shared" si="22"/>
        <v>400</v>
      </c>
      <c r="O370" s="35">
        <f t="shared" si="23"/>
        <v>0</v>
      </c>
      <c r="P370" s="6" t="s">
        <v>1642</v>
      </c>
      <c r="Q370" s="6" t="s">
        <v>1643</v>
      </c>
      <c r="R370" s="6" t="s">
        <v>1644</v>
      </c>
      <c r="S370" s="6" t="s">
        <v>1645</v>
      </c>
      <c r="T370" s="6" t="s">
        <v>1646</v>
      </c>
      <c r="U370" s="6" t="s">
        <v>1647</v>
      </c>
      <c r="V370" s="6" t="s">
        <v>1648</v>
      </c>
      <c r="W370" s="6" t="s">
        <v>1649</v>
      </c>
    </row>
    <row r="371" spans="1:23" s="6" customFormat="1">
      <c r="A371" s="6" t="s">
        <v>1733</v>
      </c>
      <c r="B371" s="6" t="s">
        <v>12750</v>
      </c>
      <c r="C371" s="7" t="s">
        <v>11291</v>
      </c>
      <c r="D371" s="6">
        <v>449</v>
      </c>
      <c r="E371" s="8">
        <v>1099</v>
      </c>
      <c r="F371" s="9">
        <v>0.59</v>
      </c>
      <c r="G371" s="27" t="str">
        <f>IF(Table24[discount_percentage]&gt;=0.5,"Yes","No")</f>
        <v>Yes</v>
      </c>
      <c r="H371" s="6">
        <v>4</v>
      </c>
      <c r="I371" s="10">
        <v>242</v>
      </c>
      <c r="J371" s="10">
        <f t="shared" si="20"/>
        <v>265958</v>
      </c>
      <c r="K371" s="37" t="str">
        <f>IF(Table24[rating_count]&lt;1000,"Yes", "No")</f>
        <v>Yes</v>
      </c>
      <c r="L371" s="11">
        <f t="shared" si="21"/>
        <v>968</v>
      </c>
      <c r="M371" s="11">
        <f>Table24[[#This Row],[rating]]*Table24[[#This Row],[rating_count]]</f>
        <v>968</v>
      </c>
      <c r="N371" s="35">
        <f t="shared" si="22"/>
        <v>1000</v>
      </c>
      <c r="O371" s="35">
        <f t="shared" si="23"/>
        <v>1000</v>
      </c>
      <c r="P371" s="6" t="s">
        <v>12601</v>
      </c>
      <c r="Q371" s="6" t="s">
        <v>1734</v>
      </c>
      <c r="R371" s="6" t="s">
        <v>1735</v>
      </c>
      <c r="S371" s="6" t="s">
        <v>1736</v>
      </c>
      <c r="T371" s="6" t="s">
        <v>1737</v>
      </c>
      <c r="U371" s="6" t="s">
        <v>1738</v>
      </c>
      <c r="V371" s="6" t="s">
        <v>1739</v>
      </c>
      <c r="W371" s="6" t="s">
        <v>1740</v>
      </c>
    </row>
    <row r="372" spans="1:23" s="6" customFormat="1">
      <c r="A372" s="6" t="s">
        <v>1741</v>
      </c>
      <c r="B372" s="6" t="s">
        <v>12751</v>
      </c>
      <c r="C372" s="7" t="s">
        <v>11291</v>
      </c>
      <c r="D372" s="6">
        <v>254</v>
      </c>
      <c r="E372" s="8">
        <v>799</v>
      </c>
      <c r="F372" s="9">
        <v>0.68</v>
      </c>
      <c r="G372" s="27" t="str">
        <f>IF(Table24[discount_percentage]&gt;=0.5,"Yes","No")</f>
        <v>Yes</v>
      </c>
      <c r="H372" s="6">
        <v>4</v>
      </c>
      <c r="I372" s="10">
        <v>2905</v>
      </c>
      <c r="J372" s="10">
        <f t="shared" si="20"/>
        <v>2321095</v>
      </c>
      <c r="K372" s="37" t="str">
        <f>IF(Table24[rating_count]&lt;1000,"Yes", "No")</f>
        <v>No</v>
      </c>
      <c r="L372" s="11">
        <f t="shared" si="21"/>
        <v>11620</v>
      </c>
      <c r="M372" s="11">
        <f>Table24[[#This Row],[rating]]*Table24[[#This Row],[rating_count]]</f>
        <v>11620</v>
      </c>
      <c r="N372" s="35">
        <f t="shared" si="22"/>
        <v>600</v>
      </c>
      <c r="O372" s="35">
        <f t="shared" si="23"/>
        <v>500</v>
      </c>
      <c r="P372" s="6" t="s">
        <v>12602</v>
      </c>
      <c r="Q372" s="6" t="s">
        <v>1742</v>
      </c>
      <c r="R372" s="6" t="s">
        <v>1743</v>
      </c>
      <c r="S372" s="6" t="s">
        <v>1744</v>
      </c>
      <c r="T372" s="6" t="s">
        <v>1745</v>
      </c>
      <c r="U372" s="6" t="s">
        <v>1746</v>
      </c>
      <c r="V372" s="6" t="s">
        <v>1747</v>
      </c>
      <c r="W372" s="6" t="s">
        <v>1748</v>
      </c>
    </row>
    <row r="373" spans="1:23" s="6" customFormat="1">
      <c r="A373" s="6" t="s">
        <v>1758</v>
      </c>
      <c r="B373" s="6" t="s">
        <v>12752</v>
      </c>
      <c r="C373" s="7" t="s">
        <v>11291</v>
      </c>
      <c r="D373" s="6">
        <v>179</v>
      </c>
      <c r="E373" s="8">
        <v>399</v>
      </c>
      <c r="F373" s="9">
        <v>0.55000000000000004</v>
      </c>
      <c r="G373" s="27" t="str">
        <f>IF(Table24[discount_percentage]&gt;=0.5,"Yes","No")</f>
        <v>Yes</v>
      </c>
      <c r="H373" s="6">
        <v>4</v>
      </c>
      <c r="I373" s="10">
        <v>1423</v>
      </c>
      <c r="J373" s="10">
        <f t="shared" si="20"/>
        <v>567777</v>
      </c>
      <c r="K373" s="37" t="str">
        <f>IF(Table24[rating_count]&lt;1000,"Yes", "No")</f>
        <v>No</v>
      </c>
      <c r="L373" s="11">
        <f t="shared" si="21"/>
        <v>5692</v>
      </c>
      <c r="M373" s="11">
        <f>Table24[[#This Row],[rating]]*Table24[[#This Row],[rating_count]]</f>
        <v>5692</v>
      </c>
      <c r="N373" s="35">
        <f t="shared" si="22"/>
        <v>200</v>
      </c>
      <c r="O373" s="35">
        <f t="shared" si="23"/>
        <v>0</v>
      </c>
      <c r="P373" s="6" t="s">
        <v>11971</v>
      </c>
      <c r="Q373" s="6" t="s">
        <v>12120</v>
      </c>
      <c r="R373" s="6" t="s">
        <v>560</v>
      </c>
      <c r="S373" s="6" t="s">
        <v>561</v>
      </c>
      <c r="T373" s="6" t="s">
        <v>562</v>
      </c>
      <c r="U373" s="6" t="s">
        <v>11260</v>
      </c>
      <c r="V373" s="6" t="s">
        <v>1759</v>
      </c>
      <c r="W373" s="6" t="s">
        <v>1760</v>
      </c>
    </row>
    <row r="374" spans="1:23" s="6" customFormat="1">
      <c r="A374" s="6" t="s">
        <v>1764</v>
      </c>
      <c r="B374" s="6" t="s">
        <v>1765</v>
      </c>
      <c r="C374" s="7" t="s">
        <v>11297</v>
      </c>
      <c r="D374" s="6">
        <v>399</v>
      </c>
      <c r="E374" s="8">
        <v>999</v>
      </c>
      <c r="F374" s="9">
        <v>0.6</v>
      </c>
      <c r="G374" s="27" t="str">
        <f>IF(Table24[discount_percentage]&gt;=0.5,"Yes","No")</f>
        <v>Yes</v>
      </c>
      <c r="H374" s="6">
        <v>4</v>
      </c>
      <c r="I374" s="10">
        <v>1236</v>
      </c>
      <c r="J374" s="10">
        <f t="shared" si="20"/>
        <v>1234764</v>
      </c>
      <c r="K374" s="37" t="str">
        <f>IF(Table24[rating_count]&lt;1000,"Yes", "No")</f>
        <v>No</v>
      </c>
      <c r="L374" s="11">
        <f t="shared" si="21"/>
        <v>4944</v>
      </c>
      <c r="M374" s="11">
        <f>Table24[[#This Row],[rating]]*Table24[[#This Row],[rating_count]]</f>
        <v>4944</v>
      </c>
      <c r="N374" s="35">
        <f t="shared" si="22"/>
        <v>800</v>
      </c>
      <c r="O374" s="35">
        <f t="shared" si="23"/>
        <v>500</v>
      </c>
      <c r="P374" s="6" t="s">
        <v>1766</v>
      </c>
      <c r="Q374" s="6" t="s">
        <v>1767</v>
      </c>
      <c r="R374" s="6" t="s">
        <v>1768</v>
      </c>
      <c r="S374" s="6" t="s">
        <v>1769</v>
      </c>
      <c r="T374" s="6" t="s">
        <v>1770</v>
      </c>
      <c r="U374" s="6" t="s">
        <v>11991</v>
      </c>
      <c r="V374" s="6" t="s">
        <v>1771</v>
      </c>
      <c r="W374" s="6" t="s">
        <v>1772</v>
      </c>
    </row>
    <row r="375" spans="1:23" s="6" customFormat="1">
      <c r="A375" s="6" t="s">
        <v>1845</v>
      </c>
      <c r="B375" s="6" t="s">
        <v>12755</v>
      </c>
      <c r="C375" s="7" t="s">
        <v>11291</v>
      </c>
      <c r="D375" s="6">
        <v>182</v>
      </c>
      <c r="E375" s="8">
        <v>599</v>
      </c>
      <c r="F375" s="9">
        <v>0.7</v>
      </c>
      <c r="G375" s="27" t="str">
        <f>IF(Table24[discount_percentage]&gt;=0.5,"Yes","No")</f>
        <v>Yes</v>
      </c>
      <c r="H375" s="6">
        <v>4</v>
      </c>
      <c r="I375" s="10">
        <v>9378</v>
      </c>
      <c r="J375" s="10">
        <f t="shared" si="20"/>
        <v>5617422</v>
      </c>
      <c r="K375" s="37" t="str">
        <f>IF(Table24[rating_count]&lt;1000,"Yes", "No")</f>
        <v>No</v>
      </c>
      <c r="L375" s="11">
        <f t="shared" si="21"/>
        <v>37512</v>
      </c>
      <c r="M375" s="11">
        <f>Table24[[#This Row],[rating]]*Table24[[#This Row],[rating_count]]</f>
        <v>37512</v>
      </c>
      <c r="N375" s="35">
        <f t="shared" si="22"/>
        <v>400</v>
      </c>
      <c r="O375" s="35">
        <f t="shared" si="23"/>
        <v>500</v>
      </c>
      <c r="P375" s="6" t="s">
        <v>11961</v>
      </c>
      <c r="Q375" s="6" t="s">
        <v>12099</v>
      </c>
      <c r="R375" s="6" t="s">
        <v>187</v>
      </c>
      <c r="S375" s="6" t="s">
        <v>188</v>
      </c>
      <c r="T375" s="6" t="s">
        <v>189</v>
      </c>
      <c r="U375" s="6" t="s">
        <v>1262</v>
      </c>
      <c r="V375" s="6" t="s">
        <v>1846</v>
      </c>
      <c r="W375" s="6" t="s">
        <v>1847</v>
      </c>
    </row>
    <row r="376" spans="1:23" s="6" customFormat="1">
      <c r="A376" s="6" t="s">
        <v>1937</v>
      </c>
      <c r="B376" s="6" t="s">
        <v>11962</v>
      </c>
      <c r="C376" s="7" t="s">
        <v>11307</v>
      </c>
      <c r="D376" s="12">
        <v>1990</v>
      </c>
      <c r="E376" s="8">
        <v>3100</v>
      </c>
      <c r="F376" s="9">
        <v>0.36</v>
      </c>
      <c r="G376" s="27" t="str">
        <f>IF(Table24[discount_percentage]&gt;=0.5,"Yes","No")</f>
        <v>No</v>
      </c>
      <c r="H376" s="6">
        <v>4</v>
      </c>
      <c r="I376" s="10">
        <v>897</v>
      </c>
      <c r="J376" s="10">
        <f t="shared" si="20"/>
        <v>2780700</v>
      </c>
      <c r="K376" s="37" t="str">
        <f>IF(Table24[rating_count]&lt;1000,"Yes", "No")</f>
        <v>Yes</v>
      </c>
      <c r="L376" s="11">
        <f t="shared" si="21"/>
        <v>3588</v>
      </c>
      <c r="M376" s="11">
        <f>Table24[[#This Row],[rating]]*Table24[[#This Row],[rating_count]]</f>
        <v>3588</v>
      </c>
      <c r="N376" s="35">
        <f t="shared" si="22"/>
        <v>3000</v>
      </c>
      <c r="O376" s="35">
        <f t="shared" si="23"/>
        <v>3000</v>
      </c>
      <c r="P376" s="6" t="s">
        <v>11994</v>
      </c>
      <c r="Q376" s="6" t="s">
        <v>1938</v>
      </c>
      <c r="R376" s="6" t="s">
        <v>1939</v>
      </c>
      <c r="S376" s="6" t="s">
        <v>1940</v>
      </c>
      <c r="T376" s="6" t="s">
        <v>1941</v>
      </c>
      <c r="U376" s="6" t="s">
        <v>1942</v>
      </c>
      <c r="V376" s="6" t="s">
        <v>1943</v>
      </c>
      <c r="W376" s="6" t="s">
        <v>1944</v>
      </c>
    </row>
    <row r="377" spans="1:23" s="6" customFormat="1">
      <c r="A377" s="6" t="s">
        <v>1972</v>
      </c>
      <c r="B377" s="6" t="s">
        <v>1973</v>
      </c>
      <c r="C377" s="7" t="s">
        <v>11294</v>
      </c>
      <c r="D377" s="12">
        <v>8999</v>
      </c>
      <c r="E377" s="8">
        <v>18999</v>
      </c>
      <c r="F377" s="9">
        <v>0.53</v>
      </c>
      <c r="G377" s="27" t="str">
        <f>IF(Table24[discount_percentage]&gt;=0.5,"Yes","No")</f>
        <v>Yes</v>
      </c>
      <c r="H377" s="6">
        <v>4</v>
      </c>
      <c r="I377" s="10">
        <v>6347</v>
      </c>
      <c r="J377" s="10">
        <f t="shared" si="20"/>
        <v>120586653</v>
      </c>
      <c r="K377" s="37" t="str">
        <f>IF(Table24[rating_count]&lt;1000,"Yes", "No")</f>
        <v>No</v>
      </c>
      <c r="L377" s="11">
        <f t="shared" si="21"/>
        <v>25388</v>
      </c>
      <c r="M377" s="11">
        <f>Table24[[#This Row],[rating]]*Table24[[#This Row],[rating_count]]</f>
        <v>25388</v>
      </c>
      <c r="N377" s="35">
        <f t="shared" si="22"/>
        <v>18800</v>
      </c>
      <c r="O377" s="35">
        <f t="shared" si="23"/>
        <v>18500</v>
      </c>
      <c r="P377" s="6" t="s">
        <v>11721</v>
      </c>
      <c r="Q377" s="6" t="s">
        <v>1974</v>
      </c>
      <c r="R377" s="6" t="s">
        <v>1975</v>
      </c>
      <c r="S377" s="6" t="s">
        <v>12169</v>
      </c>
      <c r="T377" s="6" t="s">
        <v>1976</v>
      </c>
      <c r="U377" s="6" t="s">
        <v>1977</v>
      </c>
      <c r="V377" s="6" t="s">
        <v>1978</v>
      </c>
      <c r="W377" s="6" t="s">
        <v>1979</v>
      </c>
    </row>
    <row r="378" spans="1:23" s="6" customFormat="1">
      <c r="A378" s="6" t="s">
        <v>2065</v>
      </c>
      <c r="B378" s="6" t="s">
        <v>2066</v>
      </c>
      <c r="C378" s="7" t="s">
        <v>11294</v>
      </c>
      <c r="D378" s="12">
        <v>18999</v>
      </c>
      <c r="E378" s="8">
        <v>35000</v>
      </c>
      <c r="F378" s="9">
        <v>0.46</v>
      </c>
      <c r="G378" s="27" t="str">
        <f>IF(Table24[discount_percentage]&gt;=0.5,"Yes","No")</f>
        <v>No</v>
      </c>
      <c r="H378" s="6">
        <v>4</v>
      </c>
      <c r="I378" s="10">
        <v>1001</v>
      </c>
      <c r="J378" s="10">
        <f t="shared" si="20"/>
        <v>35035000</v>
      </c>
      <c r="K378" s="37" t="str">
        <f>IF(Table24[rating_count]&lt;1000,"Yes", "No")</f>
        <v>No</v>
      </c>
      <c r="L378" s="11">
        <f t="shared" si="21"/>
        <v>4004</v>
      </c>
      <c r="M378" s="11">
        <f>Table24[[#This Row],[rating]]*Table24[[#This Row],[rating_count]]</f>
        <v>4004</v>
      </c>
      <c r="N378" s="35">
        <f t="shared" si="22"/>
        <v>35000</v>
      </c>
      <c r="O378" s="35">
        <f t="shared" si="23"/>
        <v>35000</v>
      </c>
      <c r="P378" s="6" t="s">
        <v>2067</v>
      </c>
      <c r="Q378" s="6" t="s">
        <v>2068</v>
      </c>
      <c r="R378" s="6" t="s">
        <v>2069</v>
      </c>
      <c r="S378" s="6" t="s">
        <v>2070</v>
      </c>
      <c r="T378" s="6" t="s">
        <v>2071</v>
      </c>
      <c r="U378" s="6" t="s">
        <v>2072</v>
      </c>
      <c r="V378" s="6" t="s">
        <v>2073</v>
      </c>
      <c r="W378" s="6" t="s">
        <v>2074</v>
      </c>
    </row>
    <row r="379" spans="1:23" s="6" customFormat="1">
      <c r="A379" s="6" t="s">
        <v>2160</v>
      </c>
      <c r="B379" s="6" t="s">
        <v>2161</v>
      </c>
      <c r="C379" s="7" t="s">
        <v>11297</v>
      </c>
      <c r="D379" s="12">
        <v>1850</v>
      </c>
      <c r="E379" s="8">
        <v>4500</v>
      </c>
      <c r="F379" s="9">
        <v>0.59</v>
      </c>
      <c r="G379" s="27" t="str">
        <f>IF(Table24[discount_percentage]&gt;=0.5,"Yes","No")</f>
        <v>Yes</v>
      </c>
      <c r="H379" s="6">
        <v>4</v>
      </c>
      <c r="I379" s="10">
        <v>184</v>
      </c>
      <c r="J379" s="10">
        <f t="shared" si="20"/>
        <v>828000</v>
      </c>
      <c r="K379" s="37" t="str">
        <f>IF(Table24[rating_count]&lt;1000,"Yes", "No")</f>
        <v>Yes</v>
      </c>
      <c r="L379" s="11">
        <f t="shared" si="21"/>
        <v>736</v>
      </c>
      <c r="M379" s="11">
        <f>Table24[[#This Row],[rating]]*Table24[[#This Row],[rating_count]]</f>
        <v>736</v>
      </c>
      <c r="N379" s="35">
        <f t="shared" si="22"/>
        <v>4400</v>
      </c>
      <c r="O379" s="35">
        <f t="shared" si="23"/>
        <v>4500</v>
      </c>
      <c r="P379" s="6" t="s">
        <v>12534</v>
      </c>
      <c r="Q379" s="6" t="s">
        <v>2162</v>
      </c>
      <c r="R379" s="6" t="s">
        <v>2163</v>
      </c>
      <c r="S379" s="6" t="s">
        <v>2164</v>
      </c>
      <c r="T379" s="6" t="s">
        <v>2165</v>
      </c>
      <c r="U379" s="6" t="s">
        <v>2166</v>
      </c>
      <c r="V379" s="6" t="s">
        <v>2167</v>
      </c>
      <c r="W379" s="6" t="s">
        <v>2168</v>
      </c>
    </row>
    <row r="380" spans="1:23" s="6" customFormat="1">
      <c r="A380" s="6" t="s">
        <v>2306</v>
      </c>
      <c r="B380" s="6" t="s">
        <v>12766</v>
      </c>
      <c r="C380" s="7" t="s">
        <v>11291</v>
      </c>
      <c r="D380" s="6">
        <v>299</v>
      </c>
      <c r="E380" s="8">
        <v>799</v>
      </c>
      <c r="F380" s="9">
        <v>0.63</v>
      </c>
      <c r="G380" s="27" t="str">
        <f>IF(Table24[discount_percentage]&gt;=0.5,"Yes","No")</f>
        <v>Yes</v>
      </c>
      <c r="H380" s="6">
        <v>4</v>
      </c>
      <c r="I380" s="10">
        <v>151</v>
      </c>
      <c r="J380" s="10">
        <f t="shared" si="20"/>
        <v>120649</v>
      </c>
      <c r="K380" s="37" t="str">
        <f>IF(Table24[rating_count]&lt;1000,"Yes", "No")</f>
        <v>Yes</v>
      </c>
      <c r="L380" s="11">
        <f t="shared" si="21"/>
        <v>604</v>
      </c>
      <c r="M380" s="11">
        <f>Table24[[#This Row],[rating]]*Table24[[#This Row],[rating_count]]</f>
        <v>604</v>
      </c>
      <c r="N380" s="35">
        <f t="shared" si="22"/>
        <v>600</v>
      </c>
      <c r="O380" s="35">
        <f t="shared" si="23"/>
        <v>500</v>
      </c>
      <c r="P380" s="6" t="s">
        <v>12608</v>
      </c>
      <c r="Q380" s="6" t="s">
        <v>2307</v>
      </c>
      <c r="R380" s="6" t="s">
        <v>2308</v>
      </c>
      <c r="S380" s="6" t="s">
        <v>2309</v>
      </c>
      <c r="T380" s="6" t="s">
        <v>2310</v>
      </c>
      <c r="U380" s="6" t="s">
        <v>11792</v>
      </c>
      <c r="V380" s="6" t="s">
        <v>2311</v>
      </c>
      <c r="W380" s="6" t="s">
        <v>2312</v>
      </c>
    </row>
    <row r="381" spans="1:23" s="6" customFormat="1">
      <c r="A381" s="6" t="s">
        <v>2341</v>
      </c>
      <c r="B381" s="6" t="s">
        <v>2342</v>
      </c>
      <c r="C381" s="7" t="s">
        <v>11293</v>
      </c>
      <c r="D381" s="6">
        <v>299</v>
      </c>
      <c r="E381" s="8">
        <v>599</v>
      </c>
      <c r="F381" s="9">
        <v>0.5</v>
      </c>
      <c r="G381" s="27" t="str">
        <f>IF(Table24[discount_percentage]&gt;=0.5,"Yes","No")</f>
        <v>Yes</v>
      </c>
      <c r="H381" s="6">
        <v>4</v>
      </c>
      <c r="I381" s="10">
        <v>171</v>
      </c>
      <c r="J381" s="10">
        <f t="shared" si="20"/>
        <v>102429</v>
      </c>
      <c r="K381" s="37" t="str">
        <f>IF(Table24[rating_count]&lt;1000,"Yes", "No")</f>
        <v>Yes</v>
      </c>
      <c r="L381" s="11">
        <f t="shared" si="21"/>
        <v>684</v>
      </c>
      <c r="M381" s="11">
        <f>Table24[[#This Row],[rating]]*Table24[[#This Row],[rating_count]]</f>
        <v>684</v>
      </c>
      <c r="N381" s="35">
        <f t="shared" si="22"/>
        <v>400</v>
      </c>
      <c r="O381" s="35">
        <f t="shared" si="23"/>
        <v>500</v>
      </c>
      <c r="P381" s="6" t="s">
        <v>2343</v>
      </c>
      <c r="Q381" s="6" t="s">
        <v>12178</v>
      </c>
      <c r="R381" s="6" t="s">
        <v>2344</v>
      </c>
      <c r="S381" s="6" t="s">
        <v>2345</v>
      </c>
      <c r="T381" s="6" t="s">
        <v>2346</v>
      </c>
      <c r="U381" s="6" t="s">
        <v>2347</v>
      </c>
      <c r="V381" s="6" t="s">
        <v>2348</v>
      </c>
      <c r="W381" s="6" t="s">
        <v>2349</v>
      </c>
    </row>
    <row r="382" spans="1:23" s="6" customFormat="1">
      <c r="A382" s="6" t="s">
        <v>2479</v>
      </c>
      <c r="B382" s="6" t="s">
        <v>2480</v>
      </c>
      <c r="C382" s="7" t="s">
        <v>11312</v>
      </c>
      <c r="D382" s="12">
        <v>6499</v>
      </c>
      <c r="E382" s="8">
        <v>8999</v>
      </c>
      <c r="F382" s="9">
        <v>0.28000000000000003</v>
      </c>
      <c r="G382" s="27" t="str">
        <f>IF(Table24[discount_percentage]&gt;=0.5,"Yes","No")</f>
        <v>No</v>
      </c>
      <c r="H382" s="6">
        <v>4</v>
      </c>
      <c r="I382" s="10">
        <v>7807</v>
      </c>
      <c r="J382" s="10">
        <f t="shared" si="20"/>
        <v>70255193</v>
      </c>
      <c r="K382" s="37" t="str">
        <f>IF(Table24[rating_count]&lt;1000,"Yes", "No")</f>
        <v>No</v>
      </c>
      <c r="L382" s="11">
        <f t="shared" si="21"/>
        <v>31228</v>
      </c>
      <c r="M382" s="11">
        <f>Table24[[#This Row],[rating]]*Table24[[#This Row],[rating_count]]</f>
        <v>31228</v>
      </c>
      <c r="N382" s="35">
        <f t="shared" si="22"/>
        <v>8800</v>
      </c>
      <c r="O382" s="35">
        <f t="shared" si="23"/>
        <v>8500</v>
      </c>
      <c r="P382" s="6" t="s">
        <v>12188</v>
      </c>
      <c r="Q382" s="6" t="s">
        <v>2481</v>
      </c>
      <c r="R382" s="6" t="s">
        <v>2482</v>
      </c>
      <c r="S382" s="6" t="s">
        <v>2483</v>
      </c>
      <c r="T382" s="6" t="s">
        <v>2484</v>
      </c>
      <c r="U382" s="6" t="s">
        <v>2485</v>
      </c>
      <c r="V382" s="6" t="s">
        <v>2486</v>
      </c>
      <c r="W382" s="6" t="s">
        <v>2487</v>
      </c>
    </row>
    <row r="383" spans="1:23" s="6" customFormat="1">
      <c r="A383" s="6" t="s">
        <v>2501</v>
      </c>
      <c r="B383" s="6" t="s">
        <v>2502</v>
      </c>
      <c r="C383" s="7" t="s">
        <v>11312</v>
      </c>
      <c r="D383" s="12">
        <v>6499</v>
      </c>
      <c r="E383" s="8">
        <v>8999</v>
      </c>
      <c r="F383" s="9">
        <v>0.28000000000000003</v>
      </c>
      <c r="G383" s="27" t="str">
        <f>IF(Table24[discount_percentage]&gt;=0.5,"Yes","No")</f>
        <v>No</v>
      </c>
      <c r="H383" s="6">
        <v>4</v>
      </c>
      <c r="I383" s="10">
        <v>7807</v>
      </c>
      <c r="J383" s="10">
        <f t="shared" si="20"/>
        <v>70255193</v>
      </c>
      <c r="K383" s="37" t="str">
        <f>IF(Table24[rating_count]&lt;1000,"Yes", "No")</f>
        <v>No</v>
      </c>
      <c r="L383" s="11">
        <f t="shared" si="21"/>
        <v>31228</v>
      </c>
      <c r="M383" s="11">
        <f>Table24[[#This Row],[rating]]*Table24[[#This Row],[rating_count]]</f>
        <v>31228</v>
      </c>
      <c r="N383" s="35">
        <f t="shared" si="22"/>
        <v>8800</v>
      </c>
      <c r="O383" s="35">
        <f t="shared" si="23"/>
        <v>8500</v>
      </c>
      <c r="P383" s="6" t="s">
        <v>12188</v>
      </c>
      <c r="Q383" s="6" t="s">
        <v>2481</v>
      </c>
      <c r="R383" s="6" t="s">
        <v>2482</v>
      </c>
      <c r="S383" s="6" t="s">
        <v>2483</v>
      </c>
      <c r="T383" s="6" t="s">
        <v>2484</v>
      </c>
      <c r="U383" s="6" t="s">
        <v>2485</v>
      </c>
      <c r="V383" s="6" t="s">
        <v>2503</v>
      </c>
      <c r="W383" s="6" t="s">
        <v>2504</v>
      </c>
    </row>
    <row r="384" spans="1:23" s="6" customFormat="1">
      <c r="A384" s="6" t="s">
        <v>2505</v>
      </c>
      <c r="B384" s="6" t="s">
        <v>2506</v>
      </c>
      <c r="C384" s="7" t="s">
        <v>11312</v>
      </c>
      <c r="D384" s="12">
        <v>6499</v>
      </c>
      <c r="E384" s="8">
        <v>8999</v>
      </c>
      <c r="F384" s="9">
        <v>0.28000000000000003</v>
      </c>
      <c r="G384" s="27" t="str">
        <f>IF(Table24[discount_percentage]&gt;=0.5,"Yes","No")</f>
        <v>No</v>
      </c>
      <c r="H384" s="6">
        <v>4</v>
      </c>
      <c r="I384" s="10">
        <v>7807</v>
      </c>
      <c r="J384" s="10">
        <f t="shared" si="20"/>
        <v>70255193</v>
      </c>
      <c r="K384" s="37" t="str">
        <f>IF(Table24[rating_count]&lt;1000,"Yes", "No")</f>
        <v>No</v>
      </c>
      <c r="L384" s="11">
        <f t="shared" si="21"/>
        <v>31228</v>
      </c>
      <c r="M384" s="11">
        <f>Table24[[#This Row],[rating]]*Table24[[#This Row],[rating_count]]</f>
        <v>31228</v>
      </c>
      <c r="N384" s="35">
        <f t="shared" si="22"/>
        <v>8800</v>
      </c>
      <c r="O384" s="35">
        <f t="shared" si="23"/>
        <v>8500</v>
      </c>
      <c r="P384" s="6" t="s">
        <v>12188</v>
      </c>
      <c r="Q384" s="6" t="s">
        <v>2481</v>
      </c>
      <c r="R384" s="6" t="s">
        <v>2482</v>
      </c>
      <c r="S384" s="6" t="s">
        <v>2483</v>
      </c>
      <c r="T384" s="6" t="s">
        <v>2484</v>
      </c>
      <c r="U384" s="6" t="s">
        <v>2485</v>
      </c>
      <c r="V384" s="6" t="s">
        <v>2507</v>
      </c>
      <c r="W384" s="6" t="s">
        <v>2508</v>
      </c>
    </row>
    <row r="385" spans="1:23" s="6" customFormat="1">
      <c r="A385" s="6" t="s">
        <v>2529</v>
      </c>
      <c r="B385" s="6" t="s">
        <v>2530</v>
      </c>
      <c r="C385" s="7" t="s">
        <v>12190</v>
      </c>
      <c r="D385" s="12">
        <v>1299</v>
      </c>
      <c r="E385" s="8">
        <v>1599</v>
      </c>
      <c r="F385" s="9">
        <v>0.19</v>
      </c>
      <c r="G385" s="27" t="str">
        <f>IF(Table24[discount_percentage]&gt;=0.5,"Yes","No")</f>
        <v>No</v>
      </c>
      <c r="H385" s="6">
        <v>4</v>
      </c>
      <c r="I385" s="10">
        <v>128311</v>
      </c>
      <c r="J385" s="10">
        <f t="shared" si="20"/>
        <v>205169289</v>
      </c>
      <c r="K385" s="37" t="str">
        <f>IF(Table24[rating_count]&lt;1000,"Yes", "No")</f>
        <v>No</v>
      </c>
      <c r="L385" s="11">
        <f t="shared" si="21"/>
        <v>513244</v>
      </c>
      <c r="M385" s="11">
        <f>Table24[[#This Row],[rating]]*Table24[[#This Row],[rating_count]]</f>
        <v>513244</v>
      </c>
      <c r="N385" s="35">
        <f t="shared" si="22"/>
        <v>1400</v>
      </c>
      <c r="O385" s="35">
        <f t="shared" si="23"/>
        <v>1500</v>
      </c>
      <c r="P385" s="6" t="s">
        <v>2531</v>
      </c>
      <c r="Q385" s="6" t="s">
        <v>12191</v>
      </c>
      <c r="R385" s="6" t="s">
        <v>2532</v>
      </c>
      <c r="S385" s="6" t="s">
        <v>12192</v>
      </c>
      <c r="T385" s="6" t="s">
        <v>2533</v>
      </c>
      <c r="U385" s="6" t="s">
        <v>2534</v>
      </c>
      <c r="V385" s="6" t="s">
        <v>2535</v>
      </c>
      <c r="W385" s="6" t="s">
        <v>2536</v>
      </c>
    </row>
    <row r="386" spans="1:23" s="6" customFormat="1">
      <c r="A386" s="6" t="s">
        <v>2571</v>
      </c>
      <c r="B386" s="6" t="s">
        <v>2572</v>
      </c>
      <c r="C386" s="7" t="s">
        <v>11312</v>
      </c>
      <c r="D386" s="12">
        <v>8999</v>
      </c>
      <c r="E386" s="8">
        <v>11999</v>
      </c>
      <c r="F386" s="9">
        <v>0.25</v>
      </c>
      <c r="G386" s="27" t="str">
        <f>IF(Table24[discount_percentage]&gt;=0.5,"Yes","No")</f>
        <v>No</v>
      </c>
      <c r="H386" s="6">
        <v>4</v>
      </c>
      <c r="I386" s="10">
        <v>12796</v>
      </c>
      <c r="J386" s="10">
        <f t="shared" ref="J386:J449" si="24">E386*I386</f>
        <v>153539204</v>
      </c>
      <c r="K386" s="37" t="str">
        <f>IF(Table24[rating_count]&lt;1000,"Yes", "No")</f>
        <v>No</v>
      </c>
      <c r="L386" s="11">
        <f t="shared" ref="L386:L449" si="25">H386*I386</f>
        <v>51184</v>
      </c>
      <c r="M386" s="11">
        <f>Table24[[#This Row],[rating]]*Table24[[#This Row],[rating_count]]</f>
        <v>51184</v>
      </c>
      <c r="N386" s="35">
        <f t="shared" ref="N386:N449" si="26">FLOOR(E386,200)</f>
        <v>11800</v>
      </c>
      <c r="O386" s="35">
        <f t="shared" ref="O386:O449" si="27">FLOOR(E386,500)</f>
        <v>11500</v>
      </c>
      <c r="P386" s="6" t="s">
        <v>2573</v>
      </c>
      <c r="Q386" s="6" t="s">
        <v>2574</v>
      </c>
      <c r="R386" s="6" t="s">
        <v>2575</v>
      </c>
      <c r="S386" s="6" t="s">
        <v>2576</v>
      </c>
      <c r="T386" s="6" t="s">
        <v>2577</v>
      </c>
      <c r="U386" s="6" t="s">
        <v>2578</v>
      </c>
      <c r="V386" s="6" t="s">
        <v>2579</v>
      </c>
      <c r="W386" s="6" t="s">
        <v>2580</v>
      </c>
    </row>
    <row r="387" spans="1:23" s="6" customFormat="1">
      <c r="A387" s="6" t="s">
        <v>2581</v>
      </c>
      <c r="B387" s="6" t="s">
        <v>12772</v>
      </c>
      <c r="C387" s="7" t="s">
        <v>11315</v>
      </c>
      <c r="D387" s="6">
        <v>349</v>
      </c>
      <c r="E387" s="8">
        <v>1299</v>
      </c>
      <c r="F387" s="9">
        <v>0.73</v>
      </c>
      <c r="G387" s="27" t="str">
        <f>IF(Table24[discount_percentage]&gt;=0.5,"Yes","No")</f>
        <v>Yes</v>
      </c>
      <c r="H387" s="6">
        <v>4</v>
      </c>
      <c r="I387" s="10">
        <v>14282</v>
      </c>
      <c r="J387" s="10">
        <f t="shared" si="24"/>
        <v>18552318</v>
      </c>
      <c r="K387" s="37" t="str">
        <f>IF(Table24[rating_count]&lt;1000,"Yes", "No")</f>
        <v>No</v>
      </c>
      <c r="L387" s="11">
        <f t="shared" si="25"/>
        <v>57128</v>
      </c>
      <c r="M387" s="11">
        <f>Table24[[#This Row],[rating]]*Table24[[#This Row],[rating_count]]</f>
        <v>57128</v>
      </c>
      <c r="N387" s="35">
        <f t="shared" si="26"/>
        <v>1200</v>
      </c>
      <c r="O387" s="35">
        <f t="shared" si="27"/>
        <v>1000</v>
      </c>
      <c r="P387" s="6" t="s">
        <v>11907</v>
      </c>
      <c r="Q387" s="6" t="s">
        <v>2582</v>
      </c>
      <c r="R387" s="6" t="s">
        <v>2583</v>
      </c>
      <c r="S387" s="6" t="s">
        <v>2584</v>
      </c>
      <c r="T387" s="6" t="s">
        <v>2585</v>
      </c>
      <c r="U387" s="6" t="s">
        <v>11908</v>
      </c>
      <c r="V387" s="6" t="s">
        <v>12194</v>
      </c>
      <c r="W387" s="6" t="s">
        <v>2586</v>
      </c>
    </row>
    <row r="388" spans="1:23" s="6" customFormat="1">
      <c r="A388" s="6" t="s">
        <v>2631</v>
      </c>
      <c r="B388" s="6" t="s">
        <v>12775</v>
      </c>
      <c r="C388" s="7" t="s">
        <v>11310</v>
      </c>
      <c r="D388" s="12">
        <v>1599</v>
      </c>
      <c r="E388" s="8">
        <v>3999</v>
      </c>
      <c r="F388" s="9">
        <v>0.6</v>
      </c>
      <c r="G388" s="27" t="str">
        <f>IF(Table24[discount_percentage]&gt;=0.5,"Yes","No")</f>
        <v>Yes</v>
      </c>
      <c r="H388" s="6">
        <v>4</v>
      </c>
      <c r="I388" s="10">
        <v>30254</v>
      </c>
      <c r="J388" s="10">
        <f t="shared" si="24"/>
        <v>120985746</v>
      </c>
      <c r="K388" s="37" t="str">
        <f>IF(Table24[rating_count]&lt;1000,"Yes", "No")</f>
        <v>No</v>
      </c>
      <c r="L388" s="11">
        <f t="shared" si="25"/>
        <v>121016</v>
      </c>
      <c r="M388" s="11">
        <f>Table24[[#This Row],[rating]]*Table24[[#This Row],[rating_count]]</f>
        <v>121016</v>
      </c>
      <c r="N388" s="35">
        <f t="shared" si="26"/>
        <v>3800</v>
      </c>
      <c r="O388" s="35">
        <f t="shared" si="27"/>
        <v>3500</v>
      </c>
      <c r="P388" s="6" t="s">
        <v>11655</v>
      </c>
      <c r="Q388" s="6" t="s">
        <v>2632</v>
      </c>
      <c r="R388" s="6" t="s">
        <v>2633</v>
      </c>
      <c r="S388" s="6" t="s">
        <v>2634</v>
      </c>
      <c r="T388" s="6" t="s">
        <v>2635</v>
      </c>
      <c r="U388" s="6" t="s">
        <v>2636</v>
      </c>
      <c r="V388" s="6" t="s">
        <v>2637</v>
      </c>
      <c r="W388" s="6" t="s">
        <v>2638</v>
      </c>
    </row>
    <row r="389" spans="1:23" s="6" customFormat="1">
      <c r="A389" s="6" t="s">
        <v>2688</v>
      </c>
      <c r="B389" s="6" t="s">
        <v>2689</v>
      </c>
      <c r="C389" s="7" t="s">
        <v>11312</v>
      </c>
      <c r="D389" s="12">
        <v>16499</v>
      </c>
      <c r="E389" s="8">
        <v>20999</v>
      </c>
      <c r="F389" s="9">
        <v>0.21</v>
      </c>
      <c r="G389" s="27" t="str">
        <f>IF(Table24[discount_percentage]&gt;=0.5,"Yes","No")</f>
        <v>No</v>
      </c>
      <c r="H389" s="6">
        <v>4</v>
      </c>
      <c r="I389" s="10">
        <v>21350</v>
      </c>
      <c r="J389" s="10">
        <f t="shared" si="24"/>
        <v>448328650</v>
      </c>
      <c r="K389" s="37" t="str">
        <f>IF(Table24[rating_count]&lt;1000,"Yes", "No")</f>
        <v>No</v>
      </c>
      <c r="L389" s="11">
        <f t="shared" si="25"/>
        <v>85400</v>
      </c>
      <c r="M389" s="11">
        <f>Table24[[#This Row],[rating]]*Table24[[#This Row],[rating_count]]</f>
        <v>85400</v>
      </c>
      <c r="N389" s="35">
        <f t="shared" si="26"/>
        <v>20800</v>
      </c>
      <c r="O389" s="35">
        <f t="shared" si="27"/>
        <v>20500</v>
      </c>
      <c r="P389" s="6" t="s">
        <v>12615</v>
      </c>
      <c r="Q389" s="6" t="s">
        <v>2690</v>
      </c>
      <c r="R389" s="6" t="s">
        <v>2691</v>
      </c>
      <c r="S389" s="6" t="s">
        <v>2692</v>
      </c>
      <c r="T389" s="6" t="s">
        <v>2693</v>
      </c>
      <c r="U389" s="6" t="s">
        <v>2694</v>
      </c>
      <c r="V389" s="6" t="s">
        <v>2695</v>
      </c>
      <c r="W389" s="6" t="s">
        <v>2696</v>
      </c>
    </row>
    <row r="390" spans="1:23" s="6" customFormat="1">
      <c r="A390" s="6" t="s">
        <v>2717</v>
      </c>
      <c r="B390" s="6" t="s">
        <v>2718</v>
      </c>
      <c r="C390" s="7" t="s">
        <v>11312</v>
      </c>
      <c r="D390" s="12">
        <v>8999</v>
      </c>
      <c r="E390" s="8">
        <v>11999</v>
      </c>
      <c r="F390" s="9">
        <v>0.25</v>
      </c>
      <c r="G390" s="27" t="str">
        <f>IF(Table24[discount_percentage]&gt;=0.5,"Yes","No")</f>
        <v>No</v>
      </c>
      <c r="H390" s="6">
        <v>4</v>
      </c>
      <c r="I390" s="10">
        <v>12796</v>
      </c>
      <c r="J390" s="10">
        <f t="shared" si="24"/>
        <v>153539204</v>
      </c>
      <c r="K390" s="37" t="str">
        <f>IF(Table24[rating_count]&lt;1000,"Yes", "No")</f>
        <v>No</v>
      </c>
      <c r="L390" s="11">
        <f t="shared" si="25"/>
        <v>51184</v>
      </c>
      <c r="M390" s="11">
        <f>Table24[[#This Row],[rating]]*Table24[[#This Row],[rating_count]]</f>
        <v>51184</v>
      </c>
      <c r="N390" s="35">
        <f t="shared" si="26"/>
        <v>11800</v>
      </c>
      <c r="O390" s="35">
        <f t="shared" si="27"/>
        <v>11500</v>
      </c>
      <c r="P390" s="6" t="s">
        <v>2573</v>
      </c>
      <c r="Q390" s="6" t="s">
        <v>2574</v>
      </c>
      <c r="R390" s="6" t="s">
        <v>2575</v>
      </c>
      <c r="S390" s="6" t="s">
        <v>2576</v>
      </c>
      <c r="T390" s="6" t="s">
        <v>2577</v>
      </c>
      <c r="U390" s="6" t="s">
        <v>2578</v>
      </c>
      <c r="V390" s="6" t="s">
        <v>2719</v>
      </c>
      <c r="W390" s="6" t="s">
        <v>2720</v>
      </c>
    </row>
    <row r="391" spans="1:23" s="6" customFormat="1">
      <c r="A391" s="6" t="s">
        <v>2756</v>
      </c>
      <c r="B391" s="6" t="s">
        <v>2757</v>
      </c>
      <c r="C391" s="7" t="s">
        <v>11312</v>
      </c>
      <c r="D391" s="12">
        <v>8999</v>
      </c>
      <c r="E391" s="8">
        <v>11999</v>
      </c>
      <c r="F391" s="9">
        <v>0.25</v>
      </c>
      <c r="G391" s="27" t="str">
        <f>IF(Table24[discount_percentage]&gt;=0.5,"Yes","No")</f>
        <v>No</v>
      </c>
      <c r="H391" s="6">
        <v>4</v>
      </c>
      <c r="I391" s="10">
        <v>12796</v>
      </c>
      <c r="J391" s="10">
        <f t="shared" si="24"/>
        <v>153539204</v>
      </c>
      <c r="K391" s="37" t="str">
        <f>IF(Table24[rating_count]&lt;1000,"Yes", "No")</f>
        <v>No</v>
      </c>
      <c r="L391" s="11">
        <f t="shared" si="25"/>
        <v>51184</v>
      </c>
      <c r="M391" s="11">
        <f>Table24[[#This Row],[rating]]*Table24[[#This Row],[rating_count]]</f>
        <v>51184</v>
      </c>
      <c r="N391" s="35">
        <f t="shared" si="26"/>
        <v>11800</v>
      </c>
      <c r="O391" s="35">
        <f t="shared" si="27"/>
        <v>11500</v>
      </c>
      <c r="P391" s="6" t="s">
        <v>2573</v>
      </c>
      <c r="Q391" s="6" t="s">
        <v>2574</v>
      </c>
      <c r="R391" s="6" t="s">
        <v>2575</v>
      </c>
      <c r="S391" s="6" t="s">
        <v>2576</v>
      </c>
      <c r="T391" s="6" t="s">
        <v>2577</v>
      </c>
      <c r="U391" s="6" t="s">
        <v>2578</v>
      </c>
      <c r="V391" s="6" t="s">
        <v>2758</v>
      </c>
      <c r="W391" s="6" t="s">
        <v>2759</v>
      </c>
    </row>
    <row r="392" spans="1:23" s="6" customFormat="1">
      <c r="A392" s="6" t="s">
        <v>2813</v>
      </c>
      <c r="B392" s="6" t="s">
        <v>2814</v>
      </c>
      <c r="C392" s="7" t="s">
        <v>11314</v>
      </c>
      <c r="D392" s="6">
        <v>399</v>
      </c>
      <c r="E392" s="8">
        <v>699</v>
      </c>
      <c r="F392" s="9">
        <v>0.43</v>
      </c>
      <c r="G392" s="27" t="str">
        <f>IF(Table24[discount_percentage]&gt;=0.5,"Yes","No")</f>
        <v>No</v>
      </c>
      <c r="H392" s="6">
        <v>4</v>
      </c>
      <c r="I392" s="10">
        <v>37817</v>
      </c>
      <c r="J392" s="10">
        <f t="shared" si="24"/>
        <v>26434083</v>
      </c>
      <c r="K392" s="37" t="str">
        <f>IF(Table24[rating_count]&lt;1000,"Yes", "No")</f>
        <v>No</v>
      </c>
      <c r="L392" s="11">
        <f t="shared" si="25"/>
        <v>151268</v>
      </c>
      <c r="M392" s="11">
        <f>Table24[[#This Row],[rating]]*Table24[[#This Row],[rating_count]]</f>
        <v>151268</v>
      </c>
      <c r="N392" s="35">
        <f t="shared" si="26"/>
        <v>600</v>
      </c>
      <c r="O392" s="35">
        <f t="shared" si="27"/>
        <v>500</v>
      </c>
      <c r="P392" s="6" t="s">
        <v>2815</v>
      </c>
      <c r="Q392" s="6" t="s">
        <v>2816</v>
      </c>
      <c r="R392" s="6" t="s">
        <v>2817</v>
      </c>
      <c r="S392" s="6" t="s">
        <v>2818</v>
      </c>
      <c r="T392" s="6" t="s">
        <v>2819</v>
      </c>
      <c r="U392" s="6" t="s">
        <v>2820</v>
      </c>
      <c r="V392" s="6" t="s">
        <v>2821</v>
      </c>
      <c r="W392" s="6" t="s">
        <v>2822</v>
      </c>
    </row>
    <row r="393" spans="1:23" s="6" customFormat="1">
      <c r="A393" s="6" t="s">
        <v>2823</v>
      </c>
      <c r="B393" s="6" t="s">
        <v>2824</v>
      </c>
      <c r="C393" s="7" t="s">
        <v>11310</v>
      </c>
      <c r="D393" s="12">
        <v>1999</v>
      </c>
      <c r="E393" s="8">
        <v>3990</v>
      </c>
      <c r="F393" s="9">
        <v>0.5</v>
      </c>
      <c r="G393" s="27" t="str">
        <f>IF(Table24[discount_percentage]&gt;=0.5,"Yes","No")</f>
        <v>Yes</v>
      </c>
      <c r="H393" s="6">
        <v>4</v>
      </c>
      <c r="I393" s="10">
        <v>30254</v>
      </c>
      <c r="J393" s="10">
        <f t="shared" si="24"/>
        <v>120713460</v>
      </c>
      <c r="K393" s="37" t="str">
        <f>IF(Table24[rating_count]&lt;1000,"Yes", "No")</f>
        <v>No</v>
      </c>
      <c r="L393" s="11">
        <f t="shared" si="25"/>
        <v>121016</v>
      </c>
      <c r="M393" s="11">
        <f>Table24[[#This Row],[rating]]*Table24[[#This Row],[rating_count]]</f>
        <v>121016</v>
      </c>
      <c r="N393" s="35">
        <f t="shared" si="26"/>
        <v>3800</v>
      </c>
      <c r="O393" s="35">
        <f t="shared" si="27"/>
        <v>3500</v>
      </c>
      <c r="P393" s="6" t="s">
        <v>11658</v>
      </c>
      <c r="Q393" s="6" t="s">
        <v>2632</v>
      </c>
      <c r="R393" s="6" t="s">
        <v>2633</v>
      </c>
      <c r="S393" s="6" t="s">
        <v>2634</v>
      </c>
      <c r="T393" s="6" t="s">
        <v>2635</v>
      </c>
      <c r="U393" s="6" t="s">
        <v>2636</v>
      </c>
      <c r="V393" s="6" t="s">
        <v>2825</v>
      </c>
      <c r="W393" s="6" t="s">
        <v>2826</v>
      </c>
    </row>
    <row r="394" spans="1:23" s="6" customFormat="1">
      <c r="A394" s="6" t="s">
        <v>2846</v>
      </c>
      <c r="B394" s="6" t="s">
        <v>2847</v>
      </c>
      <c r="C394" s="7" t="s">
        <v>11320</v>
      </c>
      <c r="D394" s="6">
        <v>399</v>
      </c>
      <c r="E394" s="8">
        <v>1999</v>
      </c>
      <c r="F394" s="9">
        <v>0.8</v>
      </c>
      <c r="G394" s="27" t="str">
        <f>IF(Table24[discount_percentage]&gt;=0.5,"Yes","No")</f>
        <v>Yes</v>
      </c>
      <c r="H394" s="6">
        <v>4</v>
      </c>
      <c r="I394" s="10">
        <v>3382</v>
      </c>
      <c r="J394" s="10">
        <f t="shared" si="24"/>
        <v>6760618</v>
      </c>
      <c r="K394" s="37" t="str">
        <f>IF(Table24[rating_count]&lt;1000,"Yes", "No")</f>
        <v>No</v>
      </c>
      <c r="L394" s="11">
        <f t="shared" si="25"/>
        <v>13528</v>
      </c>
      <c r="M394" s="11">
        <f>Table24[[#This Row],[rating]]*Table24[[#This Row],[rating_count]]</f>
        <v>13528</v>
      </c>
      <c r="N394" s="35">
        <f t="shared" si="26"/>
        <v>1800</v>
      </c>
      <c r="O394" s="35">
        <f t="shared" si="27"/>
        <v>1500</v>
      </c>
      <c r="P394" s="6" t="s">
        <v>12203</v>
      </c>
      <c r="Q394" s="6" t="s">
        <v>2848</v>
      </c>
      <c r="R394" s="6" t="s">
        <v>2849</v>
      </c>
      <c r="S394" s="6" t="s">
        <v>2850</v>
      </c>
      <c r="T394" s="6" t="s">
        <v>2851</v>
      </c>
      <c r="U394" s="6" t="s">
        <v>11266</v>
      </c>
      <c r="V394" s="6" t="s">
        <v>2852</v>
      </c>
      <c r="W394" s="6" t="s">
        <v>2853</v>
      </c>
    </row>
    <row r="395" spans="1:23" s="6" customFormat="1">
      <c r="A395" s="6" t="s">
        <v>2903</v>
      </c>
      <c r="B395" s="6" t="s">
        <v>2904</v>
      </c>
      <c r="C395" s="7" t="s">
        <v>11314</v>
      </c>
      <c r="D395" s="12">
        <v>4790</v>
      </c>
      <c r="E395" s="8">
        <v>15990</v>
      </c>
      <c r="F395" s="9">
        <v>0.7</v>
      </c>
      <c r="G395" s="27" t="str">
        <f>IF(Table24[discount_percentage]&gt;=0.5,"Yes","No")</f>
        <v>Yes</v>
      </c>
      <c r="H395" s="6">
        <v>4</v>
      </c>
      <c r="I395" s="10">
        <v>4390</v>
      </c>
      <c r="J395" s="10">
        <f t="shared" si="24"/>
        <v>70196100</v>
      </c>
      <c r="K395" s="37" t="str">
        <f>IF(Table24[rating_count]&lt;1000,"Yes", "No")</f>
        <v>No</v>
      </c>
      <c r="L395" s="11">
        <f t="shared" si="25"/>
        <v>17560</v>
      </c>
      <c r="M395" s="11">
        <f>Table24[[#This Row],[rating]]*Table24[[#This Row],[rating_count]]</f>
        <v>17560</v>
      </c>
      <c r="N395" s="35">
        <f t="shared" si="26"/>
        <v>15800</v>
      </c>
      <c r="O395" s="35">
        <f t="shared" si="27"/>
        <v>15500</v>
      </c>
      <c r="P395" s="6" t="s">
        <v>2905</v>
      </c>
      <c r="Q395" s="6" t="s">
        <v>2906</v>
      </c>
      <c r="R395" s="6" t="s">
        <v>2907</v>
      </c>
      <c r="S395" s="6" t="s">
        <v>2908</v>
      </c>
      <c r="T395" s="6" t="s">
        <v>2909</v>
      </c>
      <c r="U395" s="6" t="s">
        <v>2910</v>
      </c>
      <c r="V395" s="6" t="s">
        <v>2911</v>
      </c>
      <c r="W395" s="6" t="s">
        <v>2912</v>
      </c>
    </row>
    <row r="396" spans="1:23" s="6" customFormat="1">
      <c r="A396" s="6" t="s">
        <v>2917</v>
      </c>
      <c r="B396" s="6" t="s">
        <v>2918</v>
      </c>
      <c r="C396" s="7" t="s">
        <v>11322</v>
      </c>
      <c r="D396" s="6">
        <v>99</v>
      </c>
      <c r="E396" s="8">
        <v>999</v>
      </c>
      <c r="F396" s="9">
        <v>0.9</v>
      </c>
      <c r="G396" s="27" t="str">
        <f>IF(Table24[discount_percentage]&gt;=0.5,"Yes","No")</f>
        <v>Yes</v>
      </c>
      <c r="H396" s="6">
        <v>4</v>
      </c>
      <c r="I396" s="10">
        <v>1396</v>
      </c>
      <c r="J396" s="10">
        <f t="shared" si="24"/>
        <v>1394604</v>
      </c>
      <c r="K396" s="37" t="str">
        <f>IF(Table24[rating_count]&lt;1000,"Yes", "No")</f>
        <v>No</v>
      </c>
      <c r="L396" s="11">
        <f t="shared" si="25"/>
        <v>5584</v>
      </c>
      <c r="M396" s="11">
        <f>Table24[[#This Row],[rating]]*Table24[[#This Row],[rating_count]]</f>
        <v>5584</v>
      </c>
      <c r="N396" s="35">
        <f t="shared" si="26"/>
        <v>800</v>
      </c>
      <c r="O396" s="35">
        <f t="shared" si="27"/>
        <v>500</v>
      </c>
      <c r="P396" s="6" t="s">
        <v>2919</v>
      </c>
      <c r="Q396" s="6" t="s">
        <v>2920</v>
      </c>
      <c r="R396" s="6" t="s">
        <v>2921</v>
      </c>
      <c r="S396" s="6" t="s">
        <v>2922</v>
      </c>
      <c r="T396" s="6" t="s">
        <v>2923</v>
      </c>
      <c r="U396" s="6" t="s">
        <v>11659</v>
      </c>
      <c r="V396" s="6" t="s">
        <v>2924</v>
      </c>
      <c r="W396" s="6" t="s">
        <v>2925</v>
      </c>
    </row>
    <row r="397" spans="1:23" s="6" customFormat="1">
      <c r="A397" s="6" t="s">
        <v>2962</v>
      </c>
      <c r="B397" s="6" t="s">
        <v>12778</v>
      </c>
      <c r="C397" s="7" t="s">
        <v>11311</v>
      </c>
      <c r="D397" s="6">
        <v>999</v>
      </c>
      <c r="E397" s="8">
        <v>1599</v>
      </c>
      <c r="F397" s="9">
        <v>0.38</v>
      </c>
      <c r="G397" s="27" t="str">
        <f>IF(Table24[discount_percentage]&gt;=0.5,"Yes","No")</f>
        <v>No</v>
      </c>
      <c r="H397" s="6">
        <v>4</v>
      </c>
      <c r="I397" s="10">
        <v>7222</v>
      </c>
      <c r="J397" s="10">
        <f t="shared" si="24"/>
        <v>11547978</v>
      </c>
      <c r="K397" s="37" t="str">
        <f>IF(Table24[rating_count]&lt;1000,"Yes", "No")</f>
        <v>No</v>
      </c>
      <c r="L397" s="11">
        <f t="shared" si="25"/>
        <v>28888</v>
      </c>
      <c r="M397" s="11">
        <f>Table24[[#This Row],[rating]]*Table24[[#This Row],[rating_count]]</f>
        <v>28888</v>
      </c>
      <c r="N397" s="35">
        <f t="shared" si="26"/>
        <v>1400</v>
      </c>
      <c r="O397" s="35">
        <f t="shared" si="27"/>
        <v>1500</v>
      </c>
      <c r="P397" s="6" t="s">
        <v>12619</v>
      </c>
      <c r="Q397" s="6" t="s">
        <v>2963</v>
      </c>
      <c r="R397" s="6" t="s">
        <v>2964</v>
      </c>
      <c r="S397" s="6" t="s">
        <v>2965</v>
      </c>
      <c r="T397" s="6" t="s">
        <v>2966</v>
      </c>
      <c r="U397" s="6" t="s">
        <v>11913</v>
      </c>
      <c r="V397" s="6" t="s">
        <v>2967</v>
      </c>
      <c r="W397" s="6" t="s">
        <v>2968</v>
      </c>
    </row>
    <row r="398" spans="1:23" s="6" customFormat="1">
      <c r="A398" s="6" t="s">
        <v>2969</v>
      </c>
      <c r="B398" s="6" t="s">
        <v>2970</v>
      </c>
      <c r="C398" s="7" t="s">
        <v>12190</v>
      </c>
      <c r="D398" s="12">
        <v>1299</v>
      </c>
      <c r="E398" s="8">
        <v>1599</v>
      </c>
      <c r="F398" s="9">
        <v>0.19</v>
      </c>
      <c r="G398" s="27" t="str">
        <f>IF(Table24[discount_percentage]&gt;=0.5,"Yes","No")</f>
        <v>No</v>
      </c>
      <c r="H398" s="6">
        <v>4</v>
      </c>
      <c r="I398" s="10">
        <v>128311</v>
      </c>
      <c r="J398" s="10">
        <f t="shared" si="24"/>
        <v>205169289</v>
      </c>
      <c r="K398" s="37" t="str">
        <f>IF(Table24[rating_count]&lt;1000,"Yes", "No")</f>
        <v>No</v>
      </c>
      <c r="L398" s="11">
        <f t="shared" si="25"/>
        <v>513244</v>
      </c>
      <c r="M398" s="11">
        <f>Table24[[#This Row],[rating]]*Table24[[#This Row],[rating_count]]</f>
        <v>513244</v>
      </c>
      <c r="N398" s="35">
        <f t="shared" si="26"/>
        <v>1400</v>
      </c>
      <c r="O398" s="35">
        <f t="shared" si="27"/>
        <v>1500</v>
      </c>
      <c r="P398" s="6" t="s">
        <v>2531</v>
      </c>
      <c r="Q398" s="6" t="s">
        <v>12191</v>
      </c>
      <c r="R398" s="6" t="s">
        <v>2532</v>
      </c>
      <c r="S398" s="6" t="s">
        <v>12192</v>
      </c>
      <c r="T398" s="6" t="s">
        <v>2533</v>
      </c>
      <c r="U398" s="6" t="s">
        <v>2534</v>
      </c>
      <c r="V398" s="6" t="s">
        <v>2971</v>
      </c>
      <c r="W398" s="6" t="s">
        <v>2972</v>
      </c>
    </row>
    <row r="399" spans="1:23" s="6" customFormat="1">
      <c r="A399" s="6" t="s">
        <v>3035</v>
      </c>
      <c r="B399" s="6" t="s">
        <v>3036</v>
      </c>
      <c r="C399" s="7" t="s">
        <v>11317</v>
      </c>
      <c r="D399" s="6">
        <v>249</v>
      </c>
      <c r="E399" s="8">
        <v>649</v>
      </c>
      <c r="F399" s="9">
        <v>0.62</v>
      </c>
      <c r="G399" s="27" t="str">
        <f>IF(Table24[discount_percentage]&gt;=0.5,"Yes","No")</f>
        <v>Yes</v>
      </c>
      <c r="H399" s="6">
        <v>4</v>
      </c>
      <c r="I399" s="10">
        <v>14404</v>
      </c>
      <c r="J399" s="10">
        <f t="shared" si="24"/>
        <v>9348196</v>
      </c>
      <c r="K399" s="37" t="str">
        <f>IF(Table24[rating_count]&lt;1000,"Yes", "No")</f>
        <v>No</v>
      </c>
      <c r="L399" s="11">
        <f t="shared" si="25"/>
        <v>57616</v>
      </c>
      <c r="M399" s="11">
        <f>Table24[[#This Row],[rating]]*Table24[[#This Row],[rating_count]]</f>
        <v>57616</v>
      </c>
      <c r="N399" s="35">
        <f t="shared" si="26"/>
        <v>600</v>
      </c>
      <c r="O399" s="35">
        <f t="shared" si="27"/>
        <v>500</v>
      </c>
      <c r="P399" s="6" t="s">
        <v>12545</v>
      </c>
      <c r="Q399" s="6" t="s">
        <v>3037</v>
      </c>
      <c r="R399" s="6" t="s">
        <v>3038</v>
      </c>
      <c r="S399" s="6" t="s">
        <v>3039</v>
      </c>
      <c r="T399" s="6" t="s">
        <v>3040</v>
      </c>
      <c r="U399" s="6" t="s">
        <v>3041</v>
      </c>
      <c r="V399" s="6" t="s">
        <v>3042</v>
      </c>
      <c r="W399" s="6" t="s">
        <v>11660</v>
      </c>
    </row>
    <row r="400" spans="1:23" s="6" customFormat="1">
      <c r="A400" s="6" t="s">
        <v>3053</v>
      </c>
      <c r="B400" s="6" t="s">
        <v>3054</v>
      </c>
      <c r="C400" s="7" t="s">
        <v>11316</v>
      </c>
      <c r="D400" s="6">
        <v>489</v>
      </c>
      <c r="E400" s="8">
        <v>1999</v>
      </c>
      <c r="F400" s="9">
        <v>0.76</v>
      </c>
      <c r="G400" s="27" t="str">
        <f>IF(Table24[discount_percentage]&gt;=0.5,"Yes","No")</f>
        <v>Yes</v>
      </c>
      <c r="H400" s="6">
        <v>4</v>
      </c>
      <c r="I400" s="10">
        <v>3626</v>
      </c>
      <c r="J400" s="10">
        <f t="shared" si="24"/>
        <v>7248374</v>
      </c>
      <c r="K400" s="37" t="str">
        <f>IF(Table24[rating_count]&lt;1000,"Yes", "No")</f>
        <v>No</v>
      </c>
      <c r="L400" s="11">
        <f t="shared" si="25"/>
        <v>14504</v>
      </c>
      <c r="M400" s="11">
        <f>Table24[[#This Row],[rating]]*Table24[[#This Row],[rating_count]]</f>
        <v>14504</v>
      </c>
      <c r="N400" s="35">
        <f t="shared" si="26"/>
        <v>1800</v>
      </c>
      <c r="O400" s="35">
        <f t="shared" si="27"/>
        <v>1500</v>
      </c>
      <c r="P400" s="6" t="s">
        <v>3055</v>
      </c>
      <c r="Q400" s="6" t="s">
        <v>3056</v>
      </c>
      <c r="R400" s="6" t="s">
        <v>3057</v>
      </c>
      <c r="S400" s="6" t="s">
        <v>3058</v>
      </c>
      <c r="T400" s="6" t="s">
        <v>3059</v>
      </c>
      <c r="U400" s="6" t="s">
        <v>3060</v>
      </c>
      <c r="V400" s="6" t="s">
        <v>3061</v>
      </c>
      <c r="W400" s="6" t="s">
        <v>3062</v>
      </c>
    </row>
    <row r="401" spans="1:23" s="6" customFormat="1">
      <c r="A401" s="6" t="s">
        <v>3063</v>
      </c>
      <c r="B401" s="6" t="s">
        <v>3064</v>
      </c>
      <c r="C401" s="7" t="s">
        <v>11313</v>
      </c>
      <c r="D401" s="6">
        <v>369</v>
      </c>
      <c r="E401" s="8">
        <v>1600</v>
      </c>
      <c r="F401" s="9">
        <v>0.77</v>
      </c>
      <c r="G401" s="27" t="str">
        <f>IF(Table24[discount_percentage]&gt;=0.5,"Yes","No")</f>
        <v>Yes</v>
      </c>
      <c r="H401" s="6">
        <v>4</v>
      </c>
      <c r="I401" s="10">
        <v>32625</v>
      </c>
      <c r="J401" s="10">
        <f t="shared" si="24"/>
        <v>52200000</v>
      </c>
      <c r="K401" s="37" t="str">
        <f>IF(Table24[rating_count]&lt;1000,"Yes", "No")</f>
        <v>No</v>
      </c>
      <c r="L401" s="11">
        <f t="shared" si="25"/>
        <v>130500</v>
      </c>
      <c r="M401" s="11">
        <f>Table24[[#This Row],[rating]]*Table24[[#This Row],[rating_count]]</f>
        <v>130500</v>
      </c>
      <c r="N401" s="35">
        <f t="shared" si="26"/>
        <v>1600</v>
      </c>
      <c r="O401" s="35">
        <f t="shared" si="27"/>
        <v>1500</v>
      </c>
      <c r="P401" s="6" t="s">
        <v>3065</v>
      </c>
      <c r="Q401" s="6" t="s">
        <v>3066</v>
      </c>
      <c r="R401" s="6" t="s">
        <v>3067</v>
      </c>
      <c r="S401" s="6" t="s">
        <v>3068</v>
      </c>
      <c r="T401" s="6" t="s">
        <v>3069</v>
      </c>
      <c r="U401" s="6" t="s">
        <v>11727</v>
      </c>
      <c r="V401" s="6" t="s">
        <v>3070</v>
      </c>
      <c r="W401" s="6" t="s">
        <v>3071</v>
      </c>
    </row>
    <row r="402" spans="1:23" s="6" customFormat="1" ht="12" customHeight="1">
      <c r="A402" s="6" t="s">
        <v>3098</v>
      </c>
      <c r="B402" s="6" t="s">
        <v>3099</v>
      </c>
      <c r="C402" s="7" t="s">
        <v>11312</v>
      </c>
      <c r="D402" s="12">
        <v>7499</v>
      </c>
      <c r="E402" s="8">
        <v>7999</v>
      </c>
      <c r="F402" s="9">
        <v>0.06</v>
      </c>
      <c r="G402" s="27" t="str">
        <f>IF(Table24[discount_percentage]&gt;=0.5,"Yes","No")</f>
        <v>No</v>
      </c>
      <c r="H402" s="6">
        <v>4</v>
      </c>
      <c r="I402" s="10">
        <v>30907</v>
      </c>
      <c r="J402" s="10">
        <f t="shared" si="24"/>
        <v>247225093</v>
      </c>
      <c r="K402" s="37" t="str">
        <f>IF(Table24[rating_count]&lt;1000,"Yes", "No")</f>
        <v>No</v>
      </c>
      <c r="L402" s="11">
        <f t="shared" si="25"/>
        <v>123628</v>
      </c>
      <c r="M402" s="11">
        <f>Table24[[#This Row],[rating]]*Table24[[#This Row],[rating_count]]</f>
        <v>123628</v>
      </c>
      <c r="N402" s="35">
        <f t="shared" si="26"/>
        <v>7800</v>
      </c>
      <c r="O402" s="35">
        <f t="shared" si="27"/>
        <v>7500</v>
      </c>
      <c r="P402" s="6" t="s">
        <v>3100</v>
      </c>
      <c r="Q402" s="6" t="s">
        <v>3101</v>
      </c>
      <c r="R402" s="6" t="s">
        <v>3102</v>
      </c>
      <c r="S402" s="6" t="s">
        <v>3103</v>
      </c>
      <c r="T402" s="6" t="s">
        <v>3104</v>
      </c>
      <c r="U402" s="6" t="s">
        <v>3105</v>
      </c>
      <c r="V402" s="6" t="s">
        <v>3106</v>
      </c>
      <c r="W402" s="6" t="s">
        <v>3107</v>
      </c>
    </row>
    <row r="403" spans="1:23" s="6" customFormat="1">
      <c r="A403" s="6" t="s">
        <v>3111</v>
      </c>
      <c r="B403" s="6" t="s">
        <v>3112</v>
      </c>
      <c r="C403" s="7" t="s">
        <v>12190</v>
      </c>
      <c r="D403" s="12">
        <v>1324</v>
      </c>
      <c r="E403" s="8">
        <v>1699</v>
      </c>
      <c r="F403" s="9">
        <v>0.22</v>
      </c>
      <c r="G403" s="27" t="str">
        <f>IF(Table24[discount_percentage]&gt;=0.5,"Yes","No")</f>
        <v>No</v>
      </c>
      <c r="H403" s="6">
        <v>4</v>
      </c>
      <c r="I403" s="10">
        <v>128311</v>
      </c>
      <c r="J403" s="10">
        <f t="shared" si="24"/>
        <v>218000389</v>
      </c>
      <c r="K403" s="37" t="str">
        <f>IF(Table24[rating_count]&lt;1000,"Yes", "No")</f>
        <v>No</v>
      </c>
      <c r="L403" s="11">
        <f t="shared" si="25"/>
        <v>513244</v>
      </c>
      <c r="M403" s="11">
        <f>Table24[[#This Row],[rating]]*Table24[[#This Row],[rating_count]]</f>
        <v>513244</v>
      </c>
      <c r="N403" s="35">
        <f t="shared" si="26"/>
        <v>1600</v>
      </c>
      <c r="O403" s="35">
        <f t="shared" si="27"/>
        <v>1500</v>
      </c>
      <c r="P403" s="6" t="s">
        <v>3113</v>
      </c>
      <c r="Q403" s="6" t="s">
        <v>12191</v>
      </c>
      <c r="R403" s="6" t="s">
        <v>2532</v>
      </c>
      <c r="S403" s="6" t="s">
        <v>12192</v>
      </c>
      <c r="T403" s="6" t="s">
        <v>2533</v>
      </c>
      <c r="U403" s="6" t="s">
        <v>2534</v>
      </c>
      <c r="V403" s="6" t="s">
        <v>3114</v>
      </c>
      <c r="W403" s="6" t="s">
        <v>3115</v>
      </c>
    </row>
    <row r="404" spans="1:23" s="6" customFormat="1">
      <c r="A404" s="6" t="s">
        <v>3120</v>
      </c>
      <c r="B404" s="6" t="s">
        <v>12783</v>
      </c>
      <c r="C404" s="7" t="s">
        <v>11311</v>
      </c>
      <c r="D404" s="6">
        <v>999</v>
      </c>
      <c r="E404" s="8">
        <v>1599</v>
      </c>
      <c r="F404" s="9">
        <v>0.38</v>
      </c>
      <c r="G404" s="27" t="str">
        <f>IF(Table24[discount_percentage]&gt;=0.5,"Yes","No")</f>
        <v>No</v>
      </c>
      <c r="H404" s="6">
        <v>4</v>
      </c>
      <c r="I404" s="10">
        <v>7222</v>
      </c>
      <c r="J404" s="10">
        <f t="shared" si="24"/>
        <v>11547978</v>
      </c>
      <c r="K404" s="37" t="str">
        <f>IF(Table24[rating_count]&lt;1000,"Yes", "No")</f>
        <v>No</v>
      </c>
      <c r="L404" s="11">
        <f t="shared" si="25"/>
        <v>28888</v>
      </c>
      <c r="M404" s="11">
        <f>Table24[[#This Row],[rating]]*Table24[[#This Row],[rating_count]]</f>
        <v>28888</v>
      </c>
      <c r="N404" s="35">
        <f t="shared" si="26"/>
        <v>1400</v>
      </c>
      <c r="O404" s="35">
        <f t="shared" si="27"/>
        <v>1500</v>
      </c>
      <c r="P404" s="6" t="s">
        <v>12624</v>
      </c>
      <c r="Q404" s="6" t="s">
        <v>2963</v>
      </c>
      <c r="R404" s="6" t="s">
        <v>2964</v>
      </c>
      <c r="S404" s="6" t="s">
        <v>2965</v>
      </c>
      <c r="T404" s="6" t="s">
        <v>2966</v>
      </c>
      <c r="U404" s="6" t="s">
        <v>11913</v>
      </c>
      <c r="V404" s="6" t="s">
        <v>3121</v>
      </c>
      <c r="W404" s="6" t="s">
        <v>3122</v>
      </c>
    </row>
    <row r="405" spans="1:23" s="6" customFormat="1">
      <c r="A405" s="6" t="s">
        <v>3138</v>
      </c>
      <c r="B405" s="6" t="s">
        <v>3139</v>
      </c>
      <c r="C405" s="7" t="s">
        <v>11310</v>
      </c>
      <c r="D405" s="12">
        <v>1599</v>
      </c>
      <c r="E405" s="8">
        <v>4999</v>
      </c>
      <c r="F405" s="9">
        <v>0.68</v>
      </c>
      <c r="G405" s="27" t="str">
        <f>IF(Table24[discount_percentage]&gt;=0.5,"Yes","No")</f>
        <v>Yes</v>
      </c>
      <c r="H405" s="6">
        <v>4</v>
      </c>
      <c r="I405" s="10">
        <v>67950</v>
      </c>
      <c r="J405" s="10">
        <f t="shared" si="24"/>
        <v>339682050</v>
      </c>
      <c r="K405" s="37" t="str">
        <f>IF(Table24[rating_count]&lt;1000,"Yes", "No")</f>
        <v>No</v>
      </c>
      <c r="L405" s="11">
        <f t="shared" si="25"/>
        <v>271800</v>
      </c>
      <c r="M405" s="11">
        <f>Table24[[#This Row],[rating]]*Table24[[#This Row],[rating_count]]</f>
        <v>271800</v>
      </c>
      <c r="N405" s="35">
        <f t="shared" si="26"/>
        <v>4800</v>
      </c>
      <c r="O405" s="35">
        <f t="shared" si="27"/>
        <v>4500</v>
      </c>
      <c r="P405" s="6" t="s">
        <v>3140</v>
      </c>
      <c r="Q405" s="6" t="s">
        <v>12213</v>
      </c>
      <c r="R405" s="6" t="s">
        <v>3141</v>
      </c>
      <c r="S405" s="6" t="s">
        <v>3142</v>
      </c>
      <c r="T405" s="6" t="s">
        <v>3143</v>
      </c>
      <c r="U405" s="6" t="s">
        <v>3144</v>
      </c>
      <c r="V405" s="6" t="s">
        <v>3145</v>
      </c>
      <c r="W405" s="6" t="s">
        <v>3146</v>
      </c>
    </row>
    <row r="406" spans="1:23" s="6" customFormat="1">
      <c r="A406" s="6" t="s">
        <v>3147</v>
      </c>
      <c r="B406" s="6" t="s">
        <v>3148</v>
      </c>
      <c r="C406" s="7" t="s">
        <v>12190</v>
      </c>
      <c r="D406" s="12">
        <v>1324</v>
      </c>
      <c r="E406" s="8">
        <v>1699</v>
      </c>
      <c r="F406" s="9">
        <v>0.22</v>
      </c>
      <c r="G406" s="27" t="str">
        <f>IF(Table24[discount_percentage]&gt;=0.5,"Yes","No")</f>
        <v>No</v>
      </c>
      <c r="H406" s="6">
        <v>4</v>
      </c>
      <c r="I406" s="10">
        <v>128311</v>
      </c>
      <c r="J406" s="10">
        <f t="shared" si="24"/>
        <v>218000389</v>
      </c>
      <c r="K406" s="37" t="str">
        <f>IF(Table24[rating_count]&lt;1000,"Yes", "No")</f>
        <v>No</v>
      </c>
      <c r="L406" s="11">
        <f t="shared" si="25"/>
        <v>513244</v>
      </c>
      <c r="M406" s="11">
        <f>Table24[[#This Row],[rating]]*Table24[[#This Row],[rating_count]]</f>
        <v>513244</v>
      </c>
      <c r="N406" s="35">
        <f t="shared" si="26"/>
        <v>1600</v>
      </c>
      <c r="O406" s="35">
        <f t="shared" si="27"/>
        <v>1500</v>
      </c>
      <c r="P406" s="6" t="s">
        <v>3113</v>
      </c>
      <c r="Q406" s="6" t="s">
        <v>12191</v>
      </c>
      <c r="R406" s="6" t="s">
        <v>2532</v>
      </c>
      <c r="S406" s="6" t="s">
        <v>12192</v>
      </c>
      <c r="T406" s="6" t="s">
        <v>2533</v>
      </c>
      <c r="U406" s="6" t="s">
        <v>2534</v>
      </c>
      <c r="V406" s="6" t="s">
        <v>2535</v>
      </c>
      <c r="W406" s="6" t="s">
        <v>3149</v>
      </c>
    </row>
    <row r="407" spans="1:23" s="6" customFormat="1">
      <c r="A407" s="6" t="s">
        <v>3179</v>
      </c>
      <c r="B407" s="6" t="s">
        <v>3180</v>
      </c>
      <c r="C407" s="7" t="s">
        <v>11312</v>
      </c>
      <c r="D407" s="12">
        <v>17999</v>
      </c>
      <c r="E407" s="8">
        <v>21990</v>
      </c>
      <c r="F407" s="9">
        <v>0.18</v>
      </c>
      <c r="G407" s="27" t="str">
        <f>IF(Table24[discount_percentage]&gt;=0.5,"Yes","No")</f>
        <v>No</v>
      </c>
      <c r="H407" s="6">
        <v>4</v>
      </c>
      <c r="I407" s="10">
        <v>21350</v>
      </c>
      <c r="J407" s="10">
        <f t="shared" si="24"/>
        <v>469486500</v>
      </c>
      <c r="K407" s="37" t="str">
        <f>IF(Table24[rating_count]&lt;1000,"Yes", "No")</f>
        <v>No</v>
      </c>
      <c r="L407" s="11">
        <f t="shared" si="25"/>
        <v>85400</v>
      </c>
      <c r="M407" s="11">
        <f>Table24[[#This Row],[rating]]*Table24[[#This Row],[rating_count]]</f>
        <v>85400</v>
      </c>
      <c r="N407" s="35">
        <f t="shared" si="26"/>
        <v>21800</v>
      </c>
      <c r="O407" s="35">
        <f t="shared" si="27"/>
        <v>21500</v>
      </c>
      <c r="P407" s="6" t="s">
        <v>12626</v>
      </c>
      <c r="Q407" s="6" t="s">
        <v>2690</v>
      </c>
      <c r="R407" s="6" t="s">
        <v>2691</v>
      </c>
      <c r="S407" s="6" t="s">
        <v>2692</v>
      </c>
      <c r="T407" s="6" t="s">
        <v>2693</v>
      </c>
      <c r="U407" s="6" t="s">
        <v>2694</v>
      </c>
      <c r="V407" s="6" t="s">
        <v>2695</v>
      </c>
      <c r="W407" s="6" t="s">
        <v>3181</v>
      </c>
    </row>
    <row r="408" spans="1:23" s="6" customFormat="1">
      <c r="A408" s="6" t="s">
        <v>3182</v>
      </c>
      <c r="B408" s="6" t="s">
        <v>3183</v>
      </c>
      <c r="C408" s="7" t="s">
        <v>12190</v>
      </c>
      <c r="D408" s="12">
        <v>1399</v>
      </c>
      <c r="E408" s="8">
        <v>1630</v>
      </c>
      <c r="F408" s="9">
        <v>0.14000000000000001</v>
      </c>
      <c r="G408" s="27" t="str">
        <f>IF(Table24[discount_percentage]&gt;=0.5,"Yes","No")</f>
        <v>No</v>
      </c>
      <c r="H408" s="6">
        <v>4</v>
      </c>
      <c r="I408" s="10">
        <v>9378</v>
      </c>
      <c r="J408" s="10">
        <f t="shared" si="24"/>
        <v>15286140</v>
      </c>
      <c r="K408" s="37" t="str">
        <f>IF(Table24[rating_count]&lt;1000,"Yes", "No")</f>
        <v>No</v>
      </c>
      <c r="L408" s="11">
        <f t="shared" si="25"/>
        <v>37512</v>
      </c>
      <c r="M408" s="11">
        <f>Table24[[#This Row],[rating]]*Table24[[#This Row],[rating_count]]</f>
        <v>37512</v>
      </c>
      <c r="N408" s="35">
        <f t="shared" si="26"/>
        <v>1600</v>
      </c>
      <c r="O408" s="35">
        <f t="shared" si="27"/>
        <v>1500</v>
      </c>
      <c r="P408" s="6" t="s">
        <v>3184</v>
      </c>
      <c r="Q408" s="6" t="s">
        <v>3185</v>
      </c>
      <c r="R408" s="6" t="s">
        <v>3186</v>
      </c>
      <c r="S408" s="6" t="s">
        <v>3187</v>
      </c>
      <c r="T408" s="6" t="s">
        <v>3188</v>
      </c>
      <c r="U408" s="6" t="s">
        <v>3189</v>
      </c>
      <c r="V408" s="6" t="s">
        <v>3190</v>
      </c>
      <c r="W408" s="6" t="s">
        <v>3191</v>
      </c>
    </row>
    <row r="409" spans="1:23" s="6" customFormat="1">
      <c r="A409" s="6" t="s">
        <v>3239</v>
      </c>
      <c r="B409" s="6" t="s">
        <v>3240</v>
      </c>
      <c r="C409" s="7" t="s">
        <v>11312</v>
      </c>
      <c r="D409" s="12">
        <v>16499</v>
      </c>
      <c r="E409" s="8">
        <v>20990</v>
      </c>
      <c r="F409" s="9">
        <v>0.21</v>
      </c>
      <c r="G409" s="27" t="str">
        <f>IF(Table24[discount_percentage]&gt;=0.5,"Yes","No")</f>
        <v>No</v>
      </c>
      <c r="H409" s="6">
        <v>4</v>
      </c>
      <c r="I409" s="10">
        <v>21350</v>
      </c>
      <c r="J409" s="10">
        <f t="shared" si="24"/>
        <v>448136500</v>
      </c>
      <c r="K409" s="37" t="str">
        <f>IF(Table24[rating_count]&lt;1000,"Yes", "No")</f>
        <v>No</v>
      </c>
      <c r="L409" s="11">
        <f t="shared" si="25"/>
        <v>85400</v>
      </c>
      <c r="M409" s="11">
        <f>Table24[[#This Row],[rating]]*Table24[[#This Row],[rating_count]]</f>
        <v>85400</v>
      </c>
      <c r="N409" s="35">
        <f t="shared" si="26"/>
        <v>20800</v>
      </c>
      <c r="O409" s="35">
        <f t="shared" si="27"/>
        <v>20500</v>
      </c>
      <c r="P409" s="6" t="s">
        <v>12626</v>
      </c>
      <c r="Q409" s="6" t="s">
        <v>2690</v>
      </c>
      <c r="R409" s="6" t="s">
        <v>2691</v>
      </c>
      <c r="S409" s="6" t="s">
        <v>2692</v>
      </c>
      <c r="T409" s="6" t="s">
        <v>2693</v>
      </c>
      <c r="U409" s="6" t="s">
        <v>2694</v>
      </c>
      <c r="V409" s="6" t="s">
        <v>3241</v>
      </c>
      <c r="W409" s="6" t="s">
        <v>3242</v>
      </c>
    </row>
    <row r="410" spans="1:23" s="6" customFormat="1">
      <c r="A410" s="6" t="s">
        <v>3361</v>
      </c>
      <c r="B410" s="6" t="s">
        <v>12785</v>
      </c>
      <c r="C410" s="7" t="s">
        <v>11291</v>
      </c>
      <c r="D410" s="6">
        <v>139</v>
      </c>
      <c r="E410" s="8">
        <v>249</v>
      </c>
      <c r="F410" s="9">
        <v>0.44</v>
      </c>
      <c r="G410" s="27" t="str">
        <f>IF(Table24[discount_percentage]&gt;=0.5,"Yes","No")</f>
        <v>No</v>
      </c>
      <c r="H410" s="6">
        <v>4</v>
      </c>
      <c r="I410" s="10">
        <v>9377</v>
      </c>
      <c r="J410" s="10">
        <f t="shared" si="24"/>
        <v>2334873</v>
      </c>
      <c r="K410" s="37" t="str">
        <f>IF(Table24[rating_count]&lt;1000,"Yes", "No")</f>
        <v>No</v>
      </c>
      <c r="L410" s="11">
        <f t="shared" si="25"/>
        <v>37508</v>
      </c>
      <c r="M410" s="11">
        <f>Table24[[#This Row],[rating]]*Table24[[#This Row],[rating_count]]</f>
        <v>37508</v>
      </c>
      <c r="N410" s="35">
        <f t="shared" si="26"/>
        <v>200</v>
      </c>
      <c r="O410" s="35">
        <f t="shared" si="27"/>
        <v>0</v>
      </c>
      <c r="P410" s="6" t="s">
        <v>12586</v>
      </c>
      <c r="Q410" s="6" t="s">
        <v>12099</v>
      </c>
      <c r="R410" s="6" t="s">
        <v>187</v>
      </c>
      <c r="S410" s="6" t="s">
        <v>188</v>
      </c>
      <c r="T410" s="6" t="s">
        <v>189</v>
      </c>
      <c r="U410" s="6" t="s">
        <v>190</v>
      </c>
      <c r="V410" s="6" t="s">
        <v>3362</v>
      </c>
      <c r="W410" s="6" t="s">
        <v>3363</v>
      </c>
    </row>
    <row r="411" spans="1:23" s="6" customFormat="1">
      <c r="A411" s="6" t="s">
        <v>3409</v>
      </c>
      <c r="B411" s="6" t="s">
        <v>3410</v>
      </c>
      <c r="C411" s="7" t="s">
        <v>11316</v>
      </c>
      <c r="D411" s="6">
        <v>599</v>
      </c>
      <c r="E411" s="8">
        <v>999</v>
      </c>
      <c r="F411" s="9">
        <v>0.4</v>
      </c>
      <c r="G411" s="27" t="str">
        <f>IF(Table24[discount_percentage]&gt;=0.5,"Yes","No")</f>
        <v>No</v>
      </c>
      <c r="H411" s="6">
        <v>4</v>
      </c>
      <c r="I411" s="10">
        <v>18654</v>
      </c>
      <c r="J411" s="10">
        <f t="shared" si="24"/>
        <v>18635346</v>
      </c>
      <c r="K411" s="37" t="str">
        <f>IF(Table24[rating_count]&lt;1000,"Yes", "No")</f>
        <v>No</v>
      </c>
      <c r="L411" s="11">
        <f t="shared" si="25"/>
        <v>74616</v>
      </c>
      <c r="M411" s="11">
        <f>Table24[[#This Row],[rating]]*Table24[[#This Row],[rating_count]]</f>
        <v>74616</v>
      </c>
      <c r="N411" s="35">
        <f t="shared" si="26"/>
        <v>800</v>
      </c>
      <c r="O411" s="35">
        <f t="shared" si="27"/>
        <v>500</v>
      </c>
      <c r="P411" s="6" t="s">
        <v>3411</v>
      </c>
      <c r="Q411" s="6" t="s">
        <v>3412</v>
      </c>
      <c r="R411" s="6" t="s">
        <v>3413</v>
      </c>
      <c r="S411" s="6" t="s">
        <v>3414</v>
      </c>
      <c r="T411" s="6" t="s">
        <v>3415</v>
      </c>
      <c r="U411" s="6" t="s">
        <v>3416</v>
      </c>
      <c r="V411" s="6" t="s">
        <v>3417</v>
      </c>
      <c r="W411" s="6" t="s">
        <v>3418</v>
      </c>
    </row>
    <row r="412" spans="1:23" s="6" customFormat="1">
      <c r="A412" s="6" t="s">
        <v>3419</v>
      </c>
      <c r="B412" s="6" t="s">
        <v>12786</v>
      </c>
      <c r="C412" s="7" t="s">
        <v>11317</v>
      </c>
      <c r="D412" s="6">
        <v>199</v>
      </c>
      <c r="E412" s="8">
        <v>1099</v>
      </c>
      <c r="F412" s="9">
        <v>0.82</v>
      </c>
      <c r="G412" s="27" t="str">
        <f>IF(Table24[discount_percentage]&gt;=0.5,"Yes","No")</f>
        <v>Yes</v>
      </c>
      <c r="H412" s="6">
        <v>4</v>
      </c>
      <c r="I412" s="10">
        <v>3197</v>
      </c>
      <c r="J412" s="10">
        <f t="shared" si="24"/>
        <v>3513503</v>
      </c>
      <c r="K412" s="37" t="str">
        <f>IF(Table24[rating_count]&lt;1000,"Yes", "No")</f>
        <v>No</v>
      </c>
      <c r="L412" s="11">
        <f t="shared" si="25"/>
        <v>12788</v>
      </c>
      <c r="M412" s="11">
        <f>Table24[[#This Row],[rating]]*Table24[[#This Row],[rating_count]]</f>
        <v>12788</v>
      </c>
      <c r="N412" s="35">
        <f t="shared" si="26"/>
        <v>1000</v>
      </c>
      <c r="O412" s="35">
        <f t="shared" si="27"/>
        <v>1000</v>
      </c>
      <c r="P412" s="6" t="s">
        <v>12627</v>
      </c>
      <c r="Q412" s="6" t="s">
        <v>3420</v>
      </c>
      <c r="R412" s="6" t="s">
        <v>3421</v>
      </c>
      <c r="S412" s="6" t="s">
        <v>3422</v>
      </c>
      <c r="T412" s="6" t="s">
        <v>3423</v>
      </c>
      <c r="U412" s="6" t="s">
        <v>3424</v>
      </c>
      <c r="V412" s="6" t="s">
        <v>3425</v>
      </c>
      <c r="W412" s="6" t="s">
        <v>3426</v>
      </c>
    </row>
    <row r="413" spans="1:23" s="6" customFormat="1">
      <c r="A413" s="6" t="s">
        <v>3427</v>
      </c>
      <c r="B413" s="6" t="s">
        <v>11542</v>
      </c>
      <c r="C413" s="7" t="s">
        <v>11310</v>
      </c>
      <c r="D413" s="12">
        <v>1799</v>
      </c>
      <c r="E413" s="8">
        <v>6990</v>
      </c>
      <c r="F413" s="9">
        <v>0.74</v>
      </c>
      <c r="G413" s="27" t="str">
        <f>IF(Table24[discount_percentage]&gt;=0.5,"Yes","No")</f>
        <v>Yes</v>
      </c>
      <c r="H413" s="6">
        <v>4</v>
      </c>
      <c r="I413" s="10">
        <v>26880</v>
      </c>
      <c r="J413" s="10">
        <f t="shared" si="24"/>
        <v>187891200</v>
      </c>
      <c r="K413" s="37" t="str">
        <f>IF(Table24[rating_count]&lt;1000,"Yes", "No")</f>
        <v>No</v>
      </c>
      <c r="L413" s="11">
        <f t="shared" si="25"/>
        <v>107520</v>
      </c>
      <c r="M413" s="11">
        <f>Table24[[#This Row],[rating]]*Table24[[#This Row],[rating_count]]</f>
        <v>107520</v>
      </c>
      <c r="N413" s="35">
        <f t="shared" si="26"/>
        <v>6800</v>
      </c>
      <c r="O413" s="35">
        <f t="shared" si="27"/>
        <v>6500</v>
      </c>
      <c r="P413" s="6" t="s">
        <v>3428</v>
      </c>
      <c r="Q413" s="6" t="s">
        <v>3429</v>
      </c>
      <c r="R413" s="6" t="s">
        <v>3430</v>
      </c>
      <c r="S413" s="6" t="s">
        <v>3431</v>
      </c>
      <c r="T413" s="6" t="s">
        <v>3432</v>
      </c>
      <c r="U413" s="6" t="s">
        <v>3433</v>
      </c>
      <c r="V413" s="6" t="s">
        <v>3434</v>
      </c>
      <c r="W413" s="6" t="s">
        <v>11543</v>
      </c>
    </row>
    <row r="414" spans="1:23" s="6" customFormat="1">
      <c r="A414" s="6" t="s">
        <v>3501</v>
      </c>
      <c r="B414" s="6" t="s">
        <v>3502</v>
      </c>
      <c r="C414" s="7" t="s">
        <v>11310</v>
      </c>
      <c r="D414" s="12">
        <v>1499</v>
      </c>
      <c r="E414" s="8">
        <v>4999</v>
      </c>
      <c r="F414" s="9">
        <v>0.7</v>
      </c>
      <c r="G414" s="27" t="str">
        <f>IF(Table24[discount_percentage]&gt;=0.5,"Yes","No")</f>
        <v>Yes</v>
      </c>
      <c r="H414" s="6">
        <v>4</v>
      </c>
      <c r="I414" s="10">
        <v>92588</v>
      </c>
      <c r="J414" s="10">
        <f t="shared" si="24"/>
        <v>462847412</v>
      </c>
      <c r="K414" s="37" t="str">
        <f>IF(Table24[rating_count]&lt;1000,"Yes", "No")</f>
        <v>No</v>
      </c>
      <c r="L414" s="11">
        <f t="shared" si="25"/>
        <v>370352</v>
      </c>
      <c r="M414" s="11">
        <f>Table24[[#This Row],[rating]]*Table24[[#This Row],[rating_count]]</f>
        <v>370352</v>
      </c>
      <c r="N414" s="35">
        <f t="shared" si="26"/>
        <v>4800</v>
      </c>
      <c r="O414" s="35">
        <f t="shared" si="27"/>
        <v>4500</v>
      </c>
      <c r="P414" s="6" t="s">
        <v>3503</v>
      </c>
      <c r="Q414" s="6" t="s">
        <v>3504</v>
      </c>
      <c r="R414" s="6" t="s">
        <v>3505</v>
      </c>
      <c r="S414" s="6" t="s">
        <v>12220</v>
      </c>
      <c r="T414" s="6" t="s">
        <v>3506</v>
      </c>
      <c r="U414" s="6" t="s">
        <v>3507</v>
      </c>
      <c r="V414" s="6" t="s">
        <v>3508</v>
      </c>
      <c r="W414" s="6" t="s">
        <v>3509</v>
      </c>
    </row>
    <row r="415" spans="1:23" s="6" customFormat="1">
      <c r="A415" s="6" t="s">
        <v>3542</v>
      </c>
      <c r="B415" s="6" t="s">
        <v>3543</v>
      </c>
      <c r="C415" s="7" t="s">
        <v>12190</v>
      </c>
      <c r="D415" s="12">
        <v>1399</v>
      </c>
      <c r="E415" s="8">
        <v>1630</v>
      </c>
      <c r="F415" s="9">
        <v>0.14000000000000001</v>
      </c>
      <c r="G415" s="27" t="str">
        <f>IF(Table24[discount_percentage]&gt;=0.5,"Yes","No")</f>
        <v>No</v>
      </c>
      <c r="H415" s="6">
        <v>4</v>
      </c>
      <c r="I415" s="10">
        <v>9378</v>
      </c>
      <c r="J415" s="10">
        <f t="shared" si="24"/>
        <v>15286140</v>
      </c>
      <c r="K415" s="37" t="str">
        <f>IF(Table24[rating_count]&lt;1000,"Yes", "No")</f>
        <v>No</v>
      </c>
      <c r="L415" s="11">
        <f t="shared" si="25"/>
        <v>37512</v>
      </c>
      <c r="M415" s="11">
        <f>Table24[[#This Row],[rating]]*Table24[[#This Row],[rating_count]]</f>
        <v>37512</v>
      </c>
      <c r="N415" s="35">
        <f t="shared" si="26"/>
        <v>1600</v>
      </c>
      <c r="O415" s="35">
        <f t="shared" si="27"/>
        <v>1500</v>
      </c>
      <c r="P415" s="6" t="s">
        <v>3544</v>
      </c>
      <c r="Q415" s="6" t="s">
        <v>3185</v>
      </c>
      <c r="R415" s="6" t="s">
        <v>3186</v>
      </c>
      <c r="S415" s="6" t="s">
        <v>3187</v>
      </c>
      <c r="T415" s="6" t="s">
        <v>3188</v>
      </c>
      <c r="U415" s="6" t="s">
        <v>3189</v>
      </c>
      <c r="V415" s="6" t="s">
        <v>3545</v>
      </c>
      <c r="W415" s="6" t="s">
        <v>3546</v>
      </c>
    </row>
    <row r="416" spans="1:23" s="6" customFormat="1">
      <c r="A416" s="6" t="s">
        <v>3643</v>
      </c>
      <c r="B416" s="6" t="s">
        <v>12790</v>
      </c>
      <c r="C416" s="7" t="s">
        <v>11311</v>
      </c>
      <c r="D416" s="12">
        <v>2179</v>
      </c>
      <c r="E416" s="8">
        <v>3999</v>
      </c>
      <c r="F416" s="9">
        <v>0.46</v>
      </c>
      <c r="G416" s="27" t="str">
        <f>IF(Table24[discount_percentage]&gt;=0.5,"Yes","No")</f>
        <v>No</v>
      </c>
      <c r="H416" s="6">
        <v>4</v>
      </c>
      <c r="I416" s="10">
        <v>8380</v>
      </c>
      <c r="J416" s="10">
        <f t="shared" si="24"/>
        <v>33511620</v>
      </c>
      <c r="K416" s="37" t="str">
        <f>IF(Table24[rating_count]&lt;1000,"Yes", "No")</f>
        <v>No</v>
      </c>
      <c r="L416" s="11">
        <f t="shared" si="25"/>
        <v>33520</v>
      </c>
      <c r="M416" s="11">
        <f>Table24[[#This Row],[rating]]*Table24[[#This Row],[rating_count]]</f>
        <v>33520</v>
      </c>
      <c r="N416" s="35">
        <f t="shared" si="26"/>
        <v>3800</v>
      </c>
      <c r="O416" s="35">
        <f t="shared" si="27"/>
        <v>3500</v>
      </c>
      <c r="P416" s="6" t="s">
        <v>12629</v>
      </c>
      <c r="Q416" s="6" t="s">
        <v>3644</v>
      </c>
      <c r="R416" s="6" t="s">
        <v>3645</v>
      </c>
      <c r="S416" s="6" t="s">
        <v>3646</v>
      </c>
      <c r="T416" s="6" t="s">
        <v>3647</v>
      </c>
      <c r="U416" s="6" t="s">
        <v>12014</v>
      </c>
      <c r="V416" s="6" t="s">
        <v>3648</v>
      </c>
      <c r="W416" s="6" t="s">
        <v>3649</v>
      </c>
    </row>
    <row r="417" spans="1:23" s="6" customFormat="1">
      <c r="A417" s="6" t="s">
        <v>3721</v>
      </c>
      <c r="B417" s="6" t="s">
        <v>3722</v>
      </c>
      <c r="C417" s="7" t="s">
        <v>11327</v>
      </c>
      <c r="D417" s="6">
        <v>199</v>
      </c>
      <c r="E417" s="8">
        <v>1899</v>
      </c>
      <c r="F417" s="9">
        <v>0.9</v>
      </c>
      <c r="G417" s="27" t="str">
        <f>IF(Table24[discount_percentage]&gt;=0.5,"Yes","No")</f>
        <v>Yes</v>
      </c>
      <c r="H417" s="6">
        <v>4</v>
      </c>
      <c r="I417" s="10">
        <v>4740</v>
      </c>
      <c r="J417" s="10">
        <f t="shared" si="24"/>
        <v>9001260</v>
      </c>
      <c r="K417" s="37" t="str">
        <f>IF(Table24[rating_count]&lt;1000,"Yes", "No")</f>
        <v>No</v>
      </c>
      <c r="L417" s="11">
        <f t="shared" si="25"/>
        <v>18960</v>
      </c>
      <c r="M417" s="11">
        <f>Table24[[#This Row],[rating]]*Table24[[#This Row],[rating_count]]</f>
        <v>18960</v>
      </c>
      <c r="N417" s="35">
        <f t="shared" si="26"/>
        <v>1800</v>
      </c>
      <c r="O417" s="35">
        <f t="shared" si="27"/>
        <v>1500</v>
      </c>
      <c r="P417" s="6" t="s">
        <v>11549</v>
      </c>
      <c r="Q417" s="6" t="s">
        <v>3723</v>
      </c>
      <c r="R417" s="6" t="s">
        <v>3724</v>
      </c>
      <c r="S417" s="6" t="s">
        <v>3725</v>
      </c>
      <c r="T417" s="6" t="s">
        <v>3726</v>
      </c>
      <c r="U417" s="6" t="s">
        <v>3727</v>
      </c>
      <c r="V417" s="6" t="s">
        <v>3728</v>
      </c>
      <c r="W417" s="6" t="s">
        <v>3729</v>
      </c>
    </row>
    <row r="418" spans="1:23" s="6" customFormat="1">
      <c r="A418" s="6" t="s">
        <v>3803</v>
      </c>
      <c r="B418" s="6" t="s">
        <v>12794</v>
      </c>
      <c r="C418" s="7" t="s">
        <v>11311</v>
      </c>
      <c r="D418" s="12">
        <v>1599</v>
      </c>
      <c r="E418" s="8">
        <v>3499</v>
      </c>
      <c r="F418" s="9">
        <v>0.54</v>
      </c>
      <c r="G418" s="27" t="str">
        <f>IF(Table24[discount_percentage]&gt;=0.5,"Yes","No")</f>
        <v>Yes</v>
      </c>
      <c r="H418" s="6">
        <v>4</v>
      </c>
      <c r="I418" s="10">
        <v>36384</v>
      </c>
      <c r="J418" s="10">
        <f t="shared" si="24"/>
        <v>127307616</v>
      </c>
      <c r="K418" s="37" t="str">
        <f>IF(Table24[rating_count]&lt;1000,"Yes", "No")</f>
        <v>No</v>
      </c>
      <c r="L418" s="11">
        <f t="shared" si="25"/>
        <v>145536</v>
      </c>
      <c r="M418" s="11">
        <f>Table24[[#This Row],[rating]]*Table24[[#This Row],[rating_count]]</f>
        <v>145536</v>
      </c>
      <c r="N418" s="35">
        <f t="shared" si="26"/>
        <v>3400</v>
      </c>
      <c r="O418" s="35">
        <f t="shared" si="27"/>
        <v>3000</v>
      </c>
      <c r="P418" s="6" t="s">
        <v>12631</v>
      </c>
      <c r="Q418" s="6" t="s">
        <v>3804</v>
      </c>
      <c r="R418" s="6" t="s">
        <v>3805</v>
      </c>
      <c r="S418" s="6" t="s">
        <v>3806</v>
      </c>
      <c r="T418" s="6" t="s">
        <v>3807</v>
      </c>
      <c r="U418" s="6" t="s">
        <v>3808</v>
      </c>
      <c r="V418" s="6" t="s">
        <v>3809</v>
      </c>
      <c r="W418" s="6" t="s">
        <v>3810</v>
      </c>
    </row>
    <row r="419" spans="1:23" s="6" customFormat="1">
      <c r="A419" s="6" t="s">
        <v>3840</v>
      </c>
      <c r="B419" s="6" t="s">
        <v>12795</v>
      </c>
      <c r="C419" s="7" t="s">
        <v>11317</v>
      </c>
      <c r="D419" s="6">
        <v>699</v>
      </c>
      <c r="E419" s="8">
        <v>1199</v>
      </c>
      <c r="F419" s="9">
        <v>0.42</v>
      </c>
      <c r="G419" s="27" t="str">
        <f>IF(Table24[discount_percentage]&gt;=0.5,"Yes","No")</f>
        <v>No</v>
      </c>
      <c r="H419" s="6">
        <v>4</v>
      </c>
      <c r="I419" s="10">
        <v>14404</v>
      </c>
      <c r="J419" s="10">
        <f t="shared" si="24"/>
        <v>17270396</v>
      </c>
      <c r="K419" s="37" t="str">
        <f>IF(Table24[rating_count]&lt;1000,"Yes", "No")</f>
        <v>No</v>
      </c>
      <c r="L419" s="11">
        <f t="shared" si="25"/>
        <v>57616</v>
      </c>
      <c r="M419" s="11">
        <f>Table24[[#This Row],[rating]]*Table24[[#This Row],[rating_count]]</f>
        <v>57616</v>
      </c>
      <c r="N419" s="35">
        <f t="shared" si="26"/>
        <v>1000</v>
      </c>
      <c r="O419" s="35">
        <f t="shared" si="27"/>
        <v>1000</v>
      </c>
      <c r="P419" s="6" t="s">
        <v>12632</v>
      </c>
      <c r="Q419" s="6" t="s">
        <v>3037</v>
      </c>
      <c r="R419" s="6" t="s">
        <v>3038</v>
      </c>
      <c r="S419" s="6" t="s">
        <v>3039</v>
      </c>
      <c r="T419" s="6" t="s">
        <v>3040</v>
      </c>
      <c r="U419" s="6" t="s">
        <v>3041</v>
      </c>
      <c r="V419" s="6" t="s">
        <v>3841</v>
      </c>
      <c r="W419" s="6" t="s">
        <v>3842</v>
      </c>
    </row>
    <row r="420" spans="1:23" s="6" customFormat="1">
      <c r="A420" s="6" t="s">
        <v>3935</v>
      </c>
      <c r="B420" s="6" t="s">
        <v>12797</v>
      </c>
      <c r="C420" s="7" t="s">
        <v>11310</v>
      </c>
      <c r="D420" s="12">
        <v>1999</v>
      </c>
      <c r="E420" s="8">
        <v>3999</v>
      </c>
      <c r="F420" s="9">
        <v>0.5</v>
      </c>
      <c r="G420" s="27" t="str">
        <f>IF(Table24[discount_percentage]&gt;=0.5,"Yes","No")</f>
        <v>Yes</v>
      </c>
      <c r="H420" s="6">
        <v>4</v>
      </c>
      <c r="I420" s="10">
        <v>30254</v>
      </c>
      <c r="J420" s="10">
        <f t="shared" si="24"/>
        <v>120985746</v>
      </c>
      <c r="K420" s="37" t="str">
        <f>IF(Table24[rating_count]&lt;1000,"Yes", "No")</f>
        <v>No</v>
      </c>
      <c r="L420" s="11">
        <f t="shared" si="25"/>
        <v>121016</v>
      </c>
      <c r="M420" s="11">
        <f>Table24[[#This Row],[rating]]*Table24[[#This Row],[rating_count]]</f>
        <v>121016</v>
      </c>
      <c r="N420" s="35">
        <f t="shared" si="26"/>
        <v>3800</v>
      </c>
      <c r="O420" s="35">
        <f t="shared" si="27"/>
        <v>3500</v>
      </c>
      <c r="P420" s="6" t="s">
        <v>11666</v>
      </c>
      <c r="Q420" s="6" t="s">
        <v>3936</v>
      </c>
      <c r="R420" s="6" t="s">
        <v>3937</v>
      </c>
      <c r="S420" s="6" t="s">
        <v>3938</v>
      </c>
      <c r="T420" s="6" t="s">
        <v>3939</v>
      </c>
      <c r="U420" s="6" t="s">
        <v>3940</v>
      </c>
      <c r="V420" s="6" t="s">
        <v>3941</v>
      </c>
      <c r="W420" s="6" t="s">
        <v>3942</v>
      </c>
    </row>
    <row r="421" spans="1:23" s="6" customFormat="1">
      <c r="A421" s="6" t="s">
        <v>4168</v>
      </c>
      <c r="B421" s="6" t="s">
        <v>4169</v>
      </c>
      <c r="C421" s="7" t="s">
        <v>11339</v>
      </c>
      <c r="D421" s="6">
        <v>798</v>
      </c>
      <c r="E421" s="8">
        <v>1995</v>
      </c>
      <c r="F421" s="9">
        <v>0.6</v>
      </c>
      <c r="G421" s="27" t="str">
        <f>IF(Table24[discount_percentage]&gt;=0.5,"Yes","No")</f>
        <v>Yes</v>
      </c>
      <c r="H421" s="6">
        <v>4</v>
      </c>
      <c r="I421" s="10">
        <v>68664</v>
      </c>
      <c r="J421" s="10">
        <f t="shared" si="24"/>
        <v>136984680</v>
      </c>
      <c r="K421" s="37" t="str">
        <f>IF(Table24[rating_count]&lt;1000,"Yes", "No")</f>
        <v>No</v>
      </c>
      <c r="L421" s="11">
        <f t="shared" si="25"/>
        <v>274656</v>
      </c>
      <c r="M421" s="11">
        <f>Table24[[#This Row],[rating]]*Table24[[#This Row],[rating_count]]</f>
        <v>274656</v>
      </c>
      <c r="N421" s="35">
        <f t="shared" si="26"/>
        <v>1800</v>
      </c>
      <c r="O421" s="35">
        <f t="shared" si="27"/>
        <v>1500</v>
      </c>
      <c r="P421" s="6" t="s">
        <v>4170</v>
      </c>
      <c r="Q421" s="6" t="s">
        <v>4171</v>
      </c>
      <c r="R421" s="6" t="s">
        <v>4172</v>
      </c>
      <c r="S421" s="6" t="s">
        <v>4173</v>
      </c>
      <c r="T421" s="6" t="s">
        <v>4174</v>
      </c>
      <c r="U421" s="6" t="s">
        <v>4175</v>
      </c>
      <c r="V421" s="6" t="s">
        <v>4176</v>
      </c>
      <c r="W421" s="6" t="s">
        <v>4177</v>
      </c>
    </row>
    <row r="422" spans="1:23" s="6" customFormat="1">
      <c r="A422" s="6" t="s">
        <v>4329</v>
      </c>
      <c r="B422" s="6" t="s">
        <v>4330</v>
      </c>
      <c r="C422" s="7" t="s">
        <v>11350</v>
      </c>
      <c r="D422" s="6">
        <v>717</v>
      </c>
      <c r="E422" s="8">
        <v>761</v>
      </c>
      <c r="F422" s="9">
        <v>0.06</v>
      </c>
      <c r="G422" s="27" t="str">
        <f>IF(Table24[discount_percentage]&gt;=0.5,"Yes","No")</f>
        <v>No</v>
      </c>
      <c r="H422" s="6">
        <v>4</v>
      </c>
      <c r="I422" s="10">
        <v>7199</v>
      </c>
      <c r="J422" s="10">
        <f t="shared" si="24"/>
        <v>5478439</v>
      </c>
      <c r="K422" s="37" t="str">
        <f>IF(Table24[rating_count]&lt;1000,"Yes", "No")</f>
        <v>No</v>
      </c>
      <c r="L422" s="11">
        <f t="shared" si="25"/>
        <v>28796</v>
      </c>
      <c r="M422" s="11">
        <f>Table24[[#This Row],[rating]]*Table24[[#This Row],[rating_count]]</f>
        <v>28796</v>
      </c>
      <c r="N422" s="35">
        <f t="shared" si="26"/>
        <v>600</v>
      </c>
      <c r="O422" s="35">
        <f t="shared" si="27"/>
        <v>500</v>
      </c>
      <c r="P422" s="6" t="s">
        <v>4331</v>
      </c>
      <c r="Q422" s="6" t="s">
        <v>4332</v>
      </c>
      <c r="R422" s="6" t="s">
        <v>4333</v>
      </c>
      <c r="S422" s="6" t="s">
        <v>4334</v>
      </c>
      <c r="T422" s="6" t="s">
        <v>4335</v>
      </c>
      <c r="U422" s="6" t="s">
        <v>4336</v>
      </c>
      <c r="V422" s="6" t="s">
        <v>4337</v>
      </c>
      <c r="W422" s="6" t="s">
        <v>4338</v>
      </c>
    </row>
    <row r="423" spans="1:23" s="6" customFormat="1">
      <c r="A423" s="6" t="s">
        <v>4536</v>
      </c>
      <c r="B423" s="6" t="s">
        <v>11581</v>
      </c>
      <c r="C423" s="7" t="s">
        <v>11329</v>
      </c>
      <c r="D423" s="12">
        <v>1199</v>
      </c>
      <c r="E423" s="8">
        <v>2499</v>
      </c>
      <c r="F423" s="9">
        <v>0.52</v>
      </c>
      <c r="G423" s="27" t="str">
        <f>IF(Table24[discount_percentage]&gt;=0.5,"Yes","No")</f>
        <v>Yes</v>
      </c>
      <c r="H423" s="6">
        <v>4</v>
      </c>
      <c r="I423" s="10">
        <v>33584</v>
      </c>
      <c r="J423" s="10">
        <f t="shared" si="24"/>
        <v>83926416</v>
      </c>
      <c r="K423" s="37" t="str">
        <f>IF(Table24[rating_count]&lt;1000,"Yes", "No")</f>
        <v>No</v>
      </c>
      <c r="L423" s="11">
        <f t="shared" si="25"/>
        <v>134336</v>
      </c>
      <c r="M423" s="11">
        <f>Table24[[#This Row],[rating]]*Table24[[#This Row],[rating_count]]</f>
        <v>134336</v>
      </c>
      <c r="N423" s="35">
        <f t="shared" si="26"/>
        <v>2400</v>
      </c>
      <c r="O423" s="35">
        <f t="shared" si="27"/>
        <v>2000</v>
      </c>
      <c r="P423" s="6" t="s">
        <v>11582</v>
      </c>
      <c r="Q423" s="6" t="s">
        <v>12252</v>
      </c>
      <c r="R423" s="6" t="s">
        <v>4537</v>
      </c>
      <c r="S423" s="6" t="s">
        <v>4538</v>
      </c>
      <c r="T423" s="6" t="s">
        <v>4539</v>
      </c>
      <c r="U423" s="6" t="s">
        <v>4540</v>
      </c>
      <c r="V423" s="6" t="s">
        <v>4541</v>
      </c>
      <c r="W423" s="6" t="s">
        <v>4542</v>
      </c>
    </row>
    <row r="424" spans="1:23" s="6" customFormat="1">
      <c r="A424" s="6" t="s">
        <v>4615</v>
      </c>
      <c r="B424" s="6" t="s">
        <v>4616</v>
      </c>
      <c r="C424" s="7" t="s">
        <v>11336</v>
      </c>
      <c r="D424" s="6">
        <v>449</v>
      </c>
      <c r="E424" s="8">
        <v>999</v>
      </c>
      <c r="F424" s="9">
        <v>0.55000000000000004</v>
      </c>
      <c r="G424" s="27" t="str">
        <f>IF(Table24[discount_percentage]&gt;=0.5,"Yes","No")</f>
        <v>Yes</v>
      </c>
      <c r="H424" s="6">
        <v>4</v>
      </c>
      <c r="I424" s="10">
        <v>2102</v>
      </c>
      <c r="J424" s="10">
        <f t="shared" si="24"/>
        <v>2099898</v>
      </c>
      <c r="K424" s="37" t="str">
        <f>IF(Table24[rating_count]&lt;1000,"Yes", "No")</f>
        <v>No</v>
      </c>
      <c r="L424" s="11">
        <f t="shared" si="25"/>
        <v>8408</v>
      </c>
      <c r="M424" s="11">
        <f>Table24[[#This Row],[rating]]*Table24[[#This Row],[rating_count]]</f>
        <v>8408</v>
      </c>
      <c r="N424" s="35">
        <f t="shared" si="26"/>
        <v>800</v>
      </c>
      <c r="O424" s="35">
        <f t="shared" si="27"/>
        <v>500</v>
      </c>
      <c r="P424" s="6" t="s">
        <v>4617</v>
      </c>
      <c r="Q424" s="6" t="s">
        <v>4618</v>
      </c>
      <c r="R424" s="6" t="s">
        <v>4619</v>
      </c>
      <c r="S424" s="6" t="s">
        <v>4620</v>
      </c>
      <c r="T424" s="6" t="s">
        <v>4621</v>
      </c>
      <c r="U424" s="6" t="s">
        <v>4622</v>
      </c>
      <c r="V424" s="6" t="s">
        <v>4623</v>
      </c>
      <c r="W424" s="6" t="s">
        <v>4624</v>
      </c>
    </row>
    <row r="425" spans="1:23" s="6" customFormat="1">
      <c r="A425" s="6" t="s">
        <v>4644</v>
      </c>
      <c r="B425" s="6" t="s">
        <v>4645</v>
      </c>
      <c r="C425" s="7" t="s">
        <v>11334</v>
      </c>
      <c r="D425" s="6">
        <v>599</v>
      </c>
      <c r="E425" s="8">
        <v>899</v>
      </c>
      <c r="F425" s="9">
        <v>0.33</v>
      </c>
      <c r="G425" s="27" t="str">
        <f>IF(Table24[discount_percentage]&gt;=0.5,"Yes","No")</f>
        <v>No</v>
      </c>
      <c r="H425" s="6">
        <v>4</v>
      </c>
      <c r="I425" s="10">
        <v>4018</v>
      </c>
      <c r="J425" s="10">
        <f t="shared" si="24"/>
        <v>3612182</v>
      </c>
      <c r="K425" s="37" t="str">
        <f>IF(Table24[rating_count]&lt;1000,"Yes", "No")</f>
        <v>No</v>
      </c>
      <c r="L425" s="11">
        <f t="shared" si="25"/>
        <v>16072</v>
      </c>
      <c r="M425" s="11">
        <f>Table24[[#This Row],[rating]]*Table24[[#This Row],[rating_count]]</f>
        <v>16072</v>
      </c>
      <c r="N425" s="35">
        <f t="shared" si="26"/>
        <v>800</v>
      </c>
      <c r="O425" s="35">
        <f t="shared" si="27"/>
        <v>500</v>
      </c>
      <c r="P425" s="6" t="s">
        <v>4646</v>
      </c>
      <c r="Q425" s="6" t="s">
        <v>4647</v>
      </c>
      <c r="R425" s="6" t="s">
        <v>4648</v>
      </c>
      <c r="S425" s="6" t="s">
        <v>4649</v>
      </c>
      <c r="T425" s="6" t="s">
        <v>4650</v>
      </c>
      <c r="U425" s="6" t="s">
        <v>4651</v>
      </c>
      <c r="V425" s="6" t="s">
        <v>4652</v>
      </c>
      <c r="W425" s="6" t="s">
        <v>4653</v>
      </c>
    </row>
    <row r="426" spans="1:23" s="6" customFormat="1">
      <c r="A426" s="6" t="s">
        <v>4705</v>
      </c>
      <c r="B426" s="6" t="s">
        <v>4706</v>
      </c>
      <c r="C426" s="7" t="s">
        <v>11329</v>
      </c>
      <c r="D426" s="6">
        <v>745</v>
      </c>
      <c r="E426" s="8">
        <v>795</v>
      </c>
      <c r="F426" s="9">
        <v>0.06</v>
      </c>
      <c r="G426" s="27" t="str">
        <f>IF(Table24[discount_percentage]&gt;=0.5,"Yes","No")</f>
        <v>No</v>
      </c>
      <c r="H426" s="6">
        <v>4</v>
      </c>
      <c r="I426" s="10">
        <v>13797</v>
      </c>
      <c r="J426" s="10">
        <f t="shared" si="24"/>
        <v>10968615</v>
      </c>
      <c r="K426" s="37" t="str">
        <f>IF(Table24[rating_count]&lt;1000,"Yes", "No")</f>
        <v>No</v>
      </c>
      <c r="L426" s="11">
        <f t="shared" si="25"/>
        <v>55188</v>
      </c>
      <c r="M426" s="11">
        <f>Table24[[#This Row],[rating]]*Table24[[#This Row],[rating_count]]</f>
        <v>55188</v>
      </c>
      <c r="N426" s="35">
        <f t="shared" si="26"/>
        <v>600</v>
      </c>
      <c r="O426" s="35">
        <f t="shared" si="27"/>
        <v>500</v>
      </c>
      <c r="P426" s="6" t="s">
        <v>4707</v>
      </c>
      <c r="Q426" s="6" t="s">
        <v>12257</v>
      </c>
      <c r="R426" s="6" t="s">
        <v>4708</v>
      </c>
      <c r="S426" s="6" t="s">
        <v>4709</v>
      </c>
      <c r="T426" s="6" t="s">
        <v>4710</v>
      </c>
      <c r="U426" s="6" t="s">
        <v>4711</v>
      </c>
      <c r="V426" s="6" t="s">
        <v>4712</v>
      </c>
      <c r="W426" s="6" t="s">
        <v>4713</v>
      </c>
    </row>
    <row r="427" spans="1:23" s="6" customFormat="1">
      <c r="A427" s="6" t="s">
        <v>4983</v>
      </c>
      <c r="B427" s="6" t="s">
        <v>4984</v>
      </c>
      <c r="C427" s="7" t="s">
        <v>11336</v>
      </c>
      <c r="D427" s="6">
        <v>849</v>
      </c>
      <c r="E427" s="8">
        <v>4999</v>
      </c>
      <c r="F427" s="9">
        <v>0.83</v>
      </c>
      <c r="G427" s="27" t="str">
        <f>IF(Table24[discount_percentage]&gt;=0.5,"Yes","No")</f>
        <v>Yes</v>
      </c>
      <c r="H427" s="6">
        <v>4</v>
      </c>
      <c r="I427" s="10">
        <v>20457</v>
      </c>
      <c r="J427" s="10">
        <f t="shared" si="24"/>
        <v>102264543</v>
      </c>
      <c r="K427" s="37" t="str">
        <f>IF(Table24[rating_count]&lt;1000,"Yes", "No")</f>
        <v>No</v>
      </c>
      <c r="L427" s="11">
        <f t="shared" si="25"/>
        <v>81828</v>
      </c>
      <c r="M427" s="11">
        <f>Table24[[#This Row],[rating]]*Table24[[#This Row],[rating_count]]</f>
        <v>81828</v>
      </c>
      <c r="N427" s="35">
        <f t="shared" si="26"/>
        <v>4800</v>
      </c>
      <c r="O427" s="35">
        <f t="shared" si="27"/>
        <v>4500</v>
      </c>
      <c r="P427" s="6" t="s">
        <v>12558</v>
      </c>
      <c r="Q427" s="6" t="s">
        <v>4985</v>
      </c>
      <c r="R427" s="6" t="s">
        <v>4986</v>
      </c>
      <c r="S427" s="6" t="s">
        <v>4987</v>
      </c>
      <c r="T427" s="6" t="s">
        <v>4988</v>
      </c>
      <c r="U427" s="6" t="s">
        <v>4989</v>
      </c>
      <c r="V427" s="6" t="s">
        <v>4990</v>
      </c>
      <c r="W427" s="6" t="s">
        <v>4991</v>
      </c>
    </row>
    <row r="428" spans="1:23" s="6" customFormat="1">
      <c r="A428" s="6" t="s">
        <v>5009</v>
      </c>
      <c r="B428" s="6" t="s">
        <v>11933</v>
      </c>
      <c r="C428" s="7" t="s">
        <v>11365</v>
      </c>
      <c r="D428" s="6">
        <v>149</v>
      </c>
      <c r="E428" s="8">
        <v>399</v>
      </c>
      <c r="F428" s="9">
        <v>0.63</v>
      </c>
      <c r="G428" s="27" t="str">
        <f>IF(Table24[discount_percentage]&gt;=0.5,"Yes","No")</f>
        <v>Yes</v>
      </c>
      <c r="H428" s="6">
        <v>4</v>
      </c>
      <c r="I428" s="10">
        <v>1540</v>
      </c>
      <c r="J428" s="10">
        <f t="shared" si="24"/>
        <v>614460</v>
      </c>
      <c r="K428" s="37" t="str">
        <f>IF(Table24[rating_count]&lt;1000,"Yes", "No")</f>
        <v>No</v>
      </c>
      <c r="L428" s="11">
        <f t="shared" si="25"/>
        <v>6160</v>
      </c>
      <c r="M428" s="11">
        <f>Table24[[#This Row],[rating]]*Table24[[#This Row],[rating_count]]</f>
        <v>6160</v>
      </c>
      <c r="N428" s="35">
        <f t="shared" si="26"/>
        <v>200</v>
      </c>
      <c r="O428" s="35">
        <f t="shared" si="27"/>
        <v>0</v>
      </c>
      <c r="P428" s="6" t="s">
        <v>12559</v>
      </c>
      <c r="Q428" s="6" t="s">
        <v>5010</v>
      </c>
      <c r="R428" s="6" t="s">
        <v>5011</v>
      </c>
      <c r="S428" s="6" t="s">
        <v>5012</v>
      </c>
      <c r="T428" s="6" t="s">
        <v>5013</v>
      </c>
      <c r="U428" s="6" t="s">
        <v>11934</v>
      </c>
      <c r="V428" s="6" t="s">
        <v>5014</v>
      </c>
      <c r="W428" s="6" t="s">
        <v>5015</v>
      </c>
    </row>
    <row r="429" spans="1:23" s="6" customFormat="1">
      <c r="A429" s="6" t="s">
        <v>5033</v>
      </c>
      <c r="B429" s="6" t="s">
        <v>5034</v>
      </c>
      <c r="C429" s="7" t="s">
        <v>11310</v>
      </c>
      <c r="D429" s="12">
        <v>1499</v>
      </c>
      <c r="E429" s="8">
        <v>4999</v>
      </c>
      <c r="F429" s="9">
        <v>0.7</v>
      </c>
      <c r="G429" s="27" t="str">
        <f>IF(Table24[discount_percentage]&gt;=0.5,"Yes","No")</f>
        <v>Yes</v>
      </c>
      <c r="H429" s="6">
        <v>4</v>
      </c>
      <c r="I429" s="10">
        <v>92588</v>
      </c>
      <c r="J429" s="10">
        <f t="shared" si="24"/>
        <v>462847412</v>
      </c>
      <c r="K429" s="37" t="str">
        <f>IF(Table24[rating_count]&lt;1000,"Yes", "No")</f>
        <v>No</v>
      </c>
      <c r="L429" s="11">
        <f t="shared" si="25"/>
        <v>370352</v>
      </c>
      <c r="M429" s="11">
        <f>Table24[[#This Row],[rating]]*Table24[[#This Row],[rating_count]]</f>
        <v>370352</v>
      </c>
      <c r="N429" s="35">
        <f t="shared" si="26"/>
        <v>4800</v>
      </c>
      <c r="O429" s="35">
        <f t="shared" si="27"/>
        <v>4500</v>
      </c>
      <c r="P429" s="6" t="s">
        <v>5035</v>
      </c>
      <c r="Q429" s="6" t="s">
        <v>3504</v>
      </c>
      <c r="R429" s="6" t="s">
        <v>3505</v>
      </c>
      <c r="S429" s="6" t="s">
        <v>12220</v>
      </c>
      <c r="T429" s="6" t="s">
        <v>3506</v>
      </c>
      <c r="U429" s="6" t="s">
        <v>3507</v>
      </c>
      <c r="V429" s="6" t="s">
        <v>5036</v>
      </c>
      <c r="W429" s="6" t="s">
        <v>5037</v>
      </c>
    </row>
    <row r="430" spans="1:23" s="6" customFormat="1">
      <c r="A430" s="6" t="s">
        <v>5236</v>
      </c>
      <c r="B430" s="6" t="s">
        <v>12034</v>
      </c>
      <c r="C430" s="7" t="s">
        <v>11343</v>
      </c>
      <c r="D430" s="12">
        <v>1349</v>
      </c>
      <c r="E430" s="8">
        <v>2198</v>
      </c>
      <c r="F430" s="9">
        <v>0.39</v>
      </c>
      <c r="G430" s="27" t="str">
        <f>IF(Table24[discount_percentage]&gt;=0.5,"Yes","No")</f>
        <v>No</v>
      </c>
      <c r="H430" s="6">
        <v>4</v>
      </c>
      <c r="I430" s="10">
        <v>7113</v>
      </c>
      <c r="J430" s="10">
        <f t="shared" si="24"/>
        <v>15634374</v>
      </c>
      <c r="K430" s="37" t="str">
        <f>IF(Table24[rating_count]&lt;1000,"Yes", "No")</f>
        <v>No</v>
      </c>
      <c r="L430" s="11">
        <f t="shared" si="25"/>
        <v>28452</v>
      </c>
      <c r="M430" s="11">
        <f>Table24[[#This Row],[rating]]*Table24[[#This Row],[rating_count]]</f>
        <v>28452</v>
      </c>
      <c r="N430" s="35">
        <f t="shared" si="26"/>
        <v>2000</v>
      </c>
      <c r="O430" s="35">
        <f t="shared" si="27"/>
        <v>2000</v>
      </c>
      <c r="P430" s="6" t="s">
        <v>5237</v>
      </c>
      <c r="Q430" s="6" t="s">
        <v>5238</v>
      </c>
      <c r="R430" s="6" t="s">
        <v>5239</v>
      </c>
      <c r="S430" s="6" t="s">
        <v>5240</v>
      </c>
      <c r="T430" s="6" t="s">
        <v>5241</v>
      </c>
      <c r="U430" s="6" t="s">
        <v>5242</v>
      </c>
      <c r="V430" s="6" t="s">
        <v>5243</v>
      </c>
      <c r="W430" s="6" t="s">
        <v>5244</v>
      </c>
    </row>
    <row r="431" spans="1:23" s="6" customFormat="1">
      <c r="A431" s="6" t="s">
        <v>5523</v>
      </c>
      <c r="B431" s="6" t="s">
        <v>5524</v>
      </c>
      <c r="C431" s="7" t="s">
        <v>11391</v>
      </c>
      <c r="D431" s="6">
        <v>425</v>
      </c>
      <c r="E431" s="8">
        <v>999</v>
      </c>
      <c r="F431" s="9">
        <v>0.56999999999999995</v>
      </c>
      <c r="G431" s="27" t="str">
        <f>IF(Table24[discount_percentage]&gt;=0.5,"Yes","No")</f>
        <v>Yes</v>
      </c>
      <c r="H431" s="6">
        <v>4</v>
      </c>
      <c r="I431" s="10">
        <v>2581</v>
      </c>
      <c r="J431" s="10">
        <f t="shared" si="24"/>
        <v>2578419</v>
      </c>
      <c r="K431" s="37" t="str">
        <f>IF(Table24[rating_count]&lt;1000,"Yes", "No")</f>
        <v>No</v>
      </c>
      <c r="L431" s="11">
        <f t="shared" si="25"/>
        <v>10324</v>
      </c>
      <c r="M431" s="11">
        <f>Table24[[#This Row],[rating]]*Table24[[#This Row],[rating_count]]</f>
        <v>10324</v>
      </c>
      <c r="N431" s="35">
        <f t="shared" si="26"/>
        <v>800</v>
      </c>
      <c r="O431" s="35">
        <f t="shared" si="27"/>
        <v>500</v>
      </c>
      <c r="P431" s="6" t="s">
        <v>12044</v>
      </c>
      <c r="Q431" s="6" t="s">
        <v>5525</v>
      </c>
      <c r="R431" s="6" t="s">
        <v>5526</v>
      </c>
      <c r="S431" s="6" t="s">
        <v>5527</v>
      </c>
      <c r="T431" s="6" t="s">
        <v>5528</v>
      </c>
      <c r="U431" s="6" t="s">
        <v>5529</v>
      </c>
      <c r="V431" s="6" t="s">
        <v>5530</v>
      </c>
      <c r="W431" s="6" t="s">
        <v>5531</v>
      </c>
    </row>
    <row r="432" spans="1:23" s="6" customFormat="1">
      <c r="A432" s="6" t="s">
        <v>5630</v>
      </c>
      <c r="B432" s="6" t="s">
        <v>5631</v>
      </c>
      <c r="C432" s="7" t="s">
        <v>11335</v>
      </c>
      <c r="D432" s="6">
        <v>249</v>
      </c>
      <c r="E432" s="8">
        <v>600</v>
      </c>
      <c r="F432" s="9">
        <v>0.59</v>
      </c>
      <c r="G432" s="27" t="str">
        <f>IF(Table24[discount_percentage]&gt;=0.5,"Yes","No")</f>
        <v>Yes</v>
      </c>
      <c r="H432" s="6">
        <v>4</v>
      </c>
      <c r="I432" s="10">
        <v>1208</v>
      </c>
      <c r="J432" s="10">
        <f t="shared" si="24"/>
        <v>724800</v>
      </c>
      <c r="K432" s="37" t="str">
        <f>IF(Table24[rating_count]&lt;1000,"Yes", "No")</f>
        <v>No</v>
      </c>
      <c r="L432" s="11">
        <f t="shared" si="25"/>
        <v>4832</v>
      </c>
      <c r="M432" s="11">
        <f>Table24[[#This Row],[rating]]*Table24[[#This Row],[rating_count]]</f>
        <v>4832</v>
      </c>
      <c r="N432" s="35">
        <f t="shared" si="26"/>
        <v>600</v>
      </c>
      <c r="O432" s="35">
        <f t="shared" si="27"/>
        <v>500</v>
      </c>
      <c r="P432" s="6" t="s">
        <v>5632</v>
      </c>
      <c r="Q432" s="6" t="s">
        <v>5633</v>
      </c>
      <c r="R432" s="6" t="s">
        <v>5634</v>
      </c>
      <c r="S432" s="6" t="s">
        <v>5635</v>
      </c>
      <c r="T432" s="6" t="s">
        <v>5636</v>
      </c>
      <c r="U432" s="6" t="s">
        <v>5637</v>
      </c>
      <c r="V432" s="6" t="s">
        <v>5638</v>
      </c>
      <c r="W432" s="6" t="s">
        <v>5639</v>
      </c>
    </row>
    <row r="433" spans="1:23" s="6" customFormat="1">
      <c r="A433" s="6" t="s">
        <v>5818</v>
      </c>
      <c r="B433" s="6" t="s">
        <v>5819</v>
      </c>
      <c r="C433" s="7" t="s">
        <v>11397</v>
      </c>
      <c r="D433" s="6">
        <v>849</v>
      </c>
      <c r="E433" s="8">
        <v>1499</v>
      </c>
      <c r="F433" s="9">
        <v>0.43</v>
      </c>
      <c r="G433" s="27" t="str">
        <f>IF(Table24[discount_percentage]&gt;=0.5,"Yes","No")</f>
        <v>No</v>
      </c>
      <c r="H433" s="6">
        <v>4</v>
      </c>
      <c r="I433" s="10">
        <v>7352</v>
      </c>
      <c r="J433" s="10">
        <f t="shared" si="24"/>
        <v>11020648</v>
      </c>
      <c r="K433" s="37" t="str">
        <f>IF(Table24[rating_count]&lt;1000,"Yes", "No")</f>
        <v>No</v>
      </c>
      <c r="L433" s="11">
        <f t="shared" si="25"/>
        <v>29408</v>
      </c>
      <c r="M433" s="11">
        <f>Table24[[#This Row],[rating]]*Table24[[#This Row],[rating_count]]</f>
        <v>29408</v>
      </c>
      <c r="N433" s="35">
        <f t="shared" si="26"/>
        <v>1400</v>
      </c>
      <c r="O433" s="35">
        <f t="shared" si="27"/>
        <v>1000</v>
      </c>
      <c r="P433" s="6" t="s">
        <v>11684</v>
      </c>
      <c r="Q433" s="6" t="s">
        <v>5820</v>
      </c>
      <c r="R433" s="6" t="s">
        <v>5821</v>
      </c>
      <c r="S433" s="6" t="s">
        <v>5822</v>
      </c>
      <c r="T433" s="6" t="s">
        <v>5823</v>
      </c>
      <c r="U433" s="6" t="s">
        <v>11685</v>
      </c>
      <c r="V433" s="6" t="s">
        <v>5824</v>
      </c>
      <c r="W433" s="6" t="s">
        <v>5825</v>
      </c>
    </row>
    <row r="434" spans="1:23" s="6" customFormat="1">
      <c r="A434" s="6" t="s">
        <v>5836</v>
      </c>
      <c r="B434" s="6" t="s">
        <v>5837</v>
      </c>
      <c r="C434" s="7" t="s">
        <v>11336</v>
      </c>
      <c r="D434" s="6">
        <v>269</v>
      </c>
      <c r="E434" s="8">
        <v>699</v>
      </c>
      <c r="F434" s="9">
        <v>0.62</v>
      </c>
      <c r="G434" s="27" t="str">
        <f>IF(Table24[discount_percentage]&gt;=0.5,"Yes","No")</f>
        <v>Yes</v>
      </c>
      <c r="H434" s="6">
        <v>4</v>
      </c>
      <c r="I434" s="10">
        <v>93</v>
      </c>
      <c r="J434" s="10">
        <f t="shared" si="24"/>
        <v>65007</v>
      </c>
      <c r="K434" s="37" t="str">
        <f>IF(Table24[rating_count]&lt;1000,"Yes", "No")</f>
        <v>Yes</v>
      </c>
      <c r="L434" s="11">
        <f t="shared" si="25"/>
        <v>372</v>
      </c>
      <c r="M434" s="11">
        <f>Table24[[#This Row],[rating]]*Table24[[#This Row],[rating_count]]</f>
        <v>372</v>
      </c>
      <c r="N434" s="35">
        <f t="shared" si="26"/>
        <v>600</v>
      </c>
      <c r="O434" s="35">
        <f t="shared" si="27"/>
        <v>500</v>
      </c>
      <c r="P434" s="6" t="s">
        <v>12294</v>
      </c>
      <c r="Q434" s="6" t="s">
        <v>5838</v>
      </c>
      <c r="R434" s="6" t="s">
        <v>5839</v>
      </c>
      <c r="S434" s="6" t="s">
        <v>5840</v>
      </c>
      <c r="T434" s="6" t="s">
        <v>5841</v>
      </c>
      <c r="U434" s="6" t="s">
        <v>5842</v>
      </c>
      <c r="V434" s="6" t="s">
        <v>5843</v>
      </c>
      <c r="W434" s="6" t="s">
        <v>5844</v>
      </c>
    </row>
    <row r="435" spans="1:23" s="6" customFormat="1">
      <c r="A435" s="6" t="s">
        <v>5903</v>
      </c>
      <c r="B435" s="6" t="s">
        <v>5904</v>
      </c>
      <c r="C435" s="7" t="s">
        <v>11334</v>
      </c>
      <c r="D435" s="6">
        <v>149</v>
      </c>
      <c r="E435" s="8">
        <v>249</v>
      </c>
      <c r="F435" s="9">
        <v>0.4</v>
      </c>
      <c r="G435" s="27" t="str">
        <f>IF(Table24[discount_percentage]&gt;=0.5,"Yes","No")</f>
        <v>No</v>
      </c>
      <c r="H435" s="6">
        <v>4</v>
      </c>
      <c r="I435" s="10">
        <v>5057</v>
      </c>
      <c r="J435" s="10">
        <f t="shared" si="24"/>
        <v>1259193</v>
      </c>
      <c r="K435" s="37" t="str">
        <f>IF(Table24[rating_count]&lt;1000,"Yes", "No")</f>
        <v>No</v>
      </c>
      <c r="L435" s="11">
        <f t="shared" si="25"/>
        <v>20228</v>
      </c>
      <c r="M435" s="11">
        <f>Table24[[#This Row],[rating]]*Table24[[#This Row],[rating_count]]</f>
        <v>20228</v>
      </c>
      <c r="N435" s="35">
        <f t="shared" si="26"/>
        <v>200</v>
      </c>
      <c r="O435" s="35">
        <f t="shared" si="27"/>
        <v>0</v>
      </c>
      <c r="P435" s="6" t="s">
        <v>5905</v>
      </c>
      <c r="Q435" s="6" t="s">
        <v>12295</v>
      </c>
      <c r="R435" s="6" t="s">
        <v>5906</v>
      </c>
      <c r="S435" s="6" t="s">
        <v>5907</v>
      </c>
      <c r="T435" s="6" t="s">
        <v>5908</v>
      </c>
      <c r="U435" s="6" t="s">
        <v>5909</v>
      </c>
      <c r="V435" s="6" t="s">
        <v>5910</v>
      </c>
      <c r="W435" s="6" t="s">
        <v>5911</v>
      </c>
    </row>
    <row r="436" spans="1:23" s="6" customFormat="1">
      <c r="A436" s="6" t="s">
        <v>5984</v>
      </c>
      <c r="B436" s="6" t="s">
        <v>5985</v>
      </c>
      <c r="C436" s="7" t="s">
        <v>11310</v>
      </c>
      <c r="D436" s="12">
        <v>2499</v>
      </c>
      <c r="E436" s="8">
        <v>9999</v>
      </c>
      <c r="F436" s="9">
        <v>0.75</v>
      </c>
      <c r="G436" s="27" t="str">
        <f>IF(Table24[discount_percentage]&gt;=0.5,"Yes","No")</f>
        <v>Yes</v>
      </c>
      <c r="H436" s="6">
        <v>4</v>
      </c>
      <c r="I436" s="10">
        <v>9090</v>
      </c>
      <c r="J436" s="10">
        <f t="shared" si="24"/>
        <v>90890910</v>
      </c>
      <c r="K436" s="37" t="str">
        <f>IF(Table24[rating_count]&lt;1000,"Yes", "No")</f>
        <v>No</v>
      </c>
      <c r="L436" s="11">
        <f t="shared" si="25"/>
        <v>36360</v>
      </c>
      <c r="M436" s="11">
        <f>Table24[[#This Row],[rating]]*Table24[[#This Row],[rating_count]]</f>
        <v>36360</v>
      </c>
      <c r="N436" s="35">
        <f t="shared" si="26"/>
        <v>9800</v>
      </c>
      <c r="O436" s="35">
        <f t="shared" si="27"/>
        <v>9500</v>
      </c>
      <c r="P436" s="6" t="s">
        <v>12564</v>
      </c>
      <c r="Q436" s="6" t="s">
        <v>5986</v>
      </c>
      <c r="R436" s="6" t="s">
        <v>5987</v>
      </c>
      <c r="S436" s="6" t="s">
        <v>5988</v>
      </c>
      <c r="T436" s="6" t="s">
        <v>5989</v>
      </c>
      <c r="U436" s="6" t="s">
        <v>5990</v>
      </c>
      <c r="V436" s="6" t="s">
        <v>5991</v>
      </c>
      <c r="W436" s="6" t="s">
        <v>5992</v>
      </c>
    </row>
    <row r="437" spans="1:23" s="6" customFormat="1">
      <c r="A437" s="6" t="s">
        <v>6106</v>
      </c>
      <c r="B437" s="6" t="s">
        <v>6107</v>
      </c>
      <c r="C437" s="7" t="s">
        <v>11389</v>
      </c>
      <c r="D437" s="6">
        <v>599</v>
      </c>
      <c r="E437" s="8">
        <v>999</v>
      </c>
      <c r="F437" s="9">
        <v>0.4</v>
      </c>
      <c r="G437" s="27" t="str">
        <f>IF(Table24[discount_percentage]&gt;=0.5,"Yes","No")</f>
        <v>No</v>
      </c>
      <c r="H437" s="6">
        <v>4</v>
      </c>
      <c r="I437" s="10">
        <v>7601</v>
      </c>
      <c r="J437" s="10">
        <f t="shared" si="24"/>
        <v>7593399</v>
      </c>
      <c r="K437" s="37" t="str">
        <f>IF(Table24[rating_count]&lt;1000,"Yes", "No")</f>
        <v>No</v>
      </c>
      <c r="L437" s="11">
        <f t="shared" si="25"/>
        <v>30404</v>
      </c>
      <c r="M437" s="11">
        <f>Table24[[#This Row],[rating]]*Table24[[#This Row],[rating_count]]</f>
        <v>30404</v>
      </c>
      <c r="N437" s="35">
        <f t="shared" si="26"/>
        <v>800</v>
      </c>
      <c r="O437" s="35">
        <f t="shared" si="27"/>
        <v>500</v>
      </c>
      <c r="P437" s="6" t="s">
        <v>6108</v>
      </c>
      <c r="Q437" s="6" t="s">
        <v>6109</v>
      </c>
      <c r="R437" s="6" t="s">
        <v>6110</v>
      </c>
      <c r="S437" s="6" t="s">
        <v>6111</v>
      </c>
      <c r="T437" s="6" t="s">
        <v>6112</v>
      </c>
      <c r="U437" s="6" t="s">
        <v>11689</v>
      </c>
      <c r="V437" s="6" t="s">
        <v>6113</v>
      </c>
      <c r="W437" s="6" t="s">
        <v>6114</v>
      </c>
    </row>
    <row r="438" spans="1:23" s="6" customFormat="1">
      <c r="A438" s="6" t="s">
        <v>6250</v>
      </c>
      <c r="B438" s="6" t="s">
        <v>12809</v>
      </c>
      <c r="C438" s="7" t="s">
        <v>11311</v>
      </c>
      <c r="D438" s="6">
        <v>900</v>
      </c>
      <c r="E438" s="8">
        <v>2499</v>
      </c>
      <c r="F438" s="9">
        <v>0.64</v>
      </c>
      <c r="G438" s="27" t="str">
        <f>IF(Table24[discount_percentage]&gt;=0.5,"Yes","No")</f>
        <v>Yes</v>
      </c>
      <c r="H438" s="6">
        <v>4</v>
      </c>
      <c r="I438" s="10">
        <v>36384</v>
      </c>
      <c r="J438" s="10">
        <f t="shared" si="24"/>
        <v>90923616</v>
      </c>
      <c r="K438" s="37" t="str">
        <f>IF(Table24[rating_count]&lt;1000,"Yes", "No")</f>
        <v>No</v>
      </c>
      <c r="L438" s="11">
        <f t="shared" si="25"/>
        <v>145536</v>
      </c>
      <c r="M438" s="11">
        <f>Table24[[#This Row],[rating]]*Table24[[#This Row],[rating_count]]</f>
        <v>145536</v>
      </c>
      <c r="N438" s="35">
        <f t="shared" si="26"/>
        <v>2400</v>
      </c>
      <c r="O438" s="35">
        <f t="shared" si="27"/>
        <v>2000</v>
      </c>
      <c r="P438" s="6" t="s">
        <v>12638</v>
      </c>
      <c r="Q438" s="6" t="s">
        <v>3804</v>
      </c>
      <c r="R438" s="6" t="s">
        <v>3805</v>
      </c>
      <c r="S438" s="6" t="s">
        <v>3806</v>
      </c>
      <c r="T438" s="6" t="s">
        <v>3807</v>
      </c>
      <c r="U438" s="6" t="s">
        <v>3808</v>
      </c>
      <c r="V438" s="6" t="s">
        <v>6251</v>
      </c>
      <c r="W438" s="6" t="s">
        <v>6252</v>
      </c>
    </row>
    <row r="439" spans="1:23" s="6" customFormat="1">
      <c r="A439" s="6" t="s">
        <v>6381</v>
      </c>
      <c r="B439" s="6" t="s">
        <v>6382</v>
      </c>
      <c r="C439" s="7" t="s">
        <v>11399</v>
      </c>
      <c r="D439" s="6">
        <v>272</v>
      </c>
      <c r="E439" s="8">
        <v>320</v>
      </c>
      <c r="F439" s="9">
        <v>0.15</v>
      </c>
      <c r="G439" s="27" t="str">
        <f>IF(Table24[discount_percentage]&gt;=0.5,"Yes","No")</f>
        <v>No</v>
      </c>
      <c r="H439" s="6">
        <v>4</v>
      </c>
      <c r="I439" s="10">
        <v>3686</v>
      </c>
      <c r="J439" s="10">
        <f t="shared" si="24"/>
        <v>1179520</v>
      </c>
      <c r="K439" s="37" t="str">
        <f>IF(Table24[rating_count]&lt;1000,"Yes", "No")</f>
        <v>No</v>
      </c>
      <c r="L439" s="11">
        <f t="shared" si="25"/>
        <v>14744</v>
      </c>
      <c r="M439" s="11">
        <f>Table24[[#This Row],[rating]]*Table24[[#This Row],[rating_count]]</f>
        <v>14744</v>
      </c>
      <c r="N439" s="35">
        <f t="shared" si="26"/>
        <v>200</v>
      </c>
      <c r="O439" s="35">
        <f t="shared" si="27"/>
        <v>0</v>
      </c>
      <c r="P439" s="6" t="s">
        <v>6383</v>
      </c>
      <c r="Q439" s="6" t="s">
        <v>12316</v>
      </c>
      <c r="R439" s="6" t="s">
        <v>6384</v>
      </c>
      <c r="S439" s="6" t="s">
        <v>6385</v>
      </c>
      <c r="T439" s="6" t="s">
        <v>6386</v>
      </c>
      <c r="U439" s="6" t="s">
        <v>6387</v>
      </c>
      <c r="V439" s="6" t="s">
        <v>6388</v>
      </c>
      <c r="W439" s="6" t="s">
        <v>6389</v>
      </c>
    </row>
    <row r="440" spans="1:23" s="6" customFormat="1">
      <c r="A440" s="6" t="s">
        <v>6444</v>
      </c>
      <c r="B440" s="6" t="s">
        <v>6445</v>
      </c>
      <c r="C440" s="7" t="s">
        <v>11355</v>
      </c>
      <c r="D440" s="6">
        <v>397</v>
      </c>
      <c r="E440" s="8">
        <v>899</v>
      </c>
      <c r="F440" s="9">
        <v>0.56000000000000005</v>
      </c>
      <c r="G440" s="27" t="str">
        <f>IF(Table24[discount_percentage]&gt;=0.5,"Yes","No")</f>
        <v>Yes</v>
      </c>
      <c r="H440" s="6">
        <v>4</v>
      </c>
      <c r="I440" s="10">
        <v>3025</v>
      </c>
      <c r="J440" s="10">
        <f t="shared" si="24"/>
        <v>2719475</v>
      </c>
      <c r="K440" s="37" t="str">
        <f>IF(Table24[rating_count]&lt;1000,"Yes", "No")</f>
        <v>No</v>
      </c>
      <c r="L440" s="11">
        <f t="shared" si="25"/>
        <v>12100</v>
      </c>
      <c r="M440" s="11">
        <f>Table24[[#This Row],[rating]]*Table24[[#This Row],[rating_count]]</f>
        <v>12100</v>
      </c>
      <c r="N440" s="35">
        <f t="shared" si="26"/>
        <v>800</v>
      </c>
      <c r="O440" s="35">
        <f t="shared" si="27"/>
        <v>500</v>
      </c>
      <c r="P440" s="6" t="s">
        <v>6446</v>
      </c>
      <c r="Q440" s="6" t="s">
        <v>6447</v>
      </c>
      <c r="R440" s="6" t="s">
        <v>6448</v>
      </c>
      <c r="S440" s="6" t="s">
        <v>6449</v>
      </c>
      <c r="T440" s="6" t="s">
        <v>11279</v>
      </c>
      <c r="U440" s="6" t="s">
        <v>6450</v>
      </c>
      <c r="V440" s="6" t="s">
        <v>6451</v>
      </c>
      <c r="W440" s="6" t="s">
        <v>6452</v>
      </c>
    </row>
    <row r="441" spans="1:23" s="6" customFormat="1">
      <c r="A441" s="6" t="s">
        <v>6453</v>
      </c>
      <c r="B441" s="6" t="s">
        <v>6454</v>
      </c>
      <c r="C441" s="7" t="s">
        <v>11373</v>
      </c>
      <c r="D441" s="6">
        <v>699</v>
      </c>
      <c r="E441" s="8">
        <v>1490</v>
      </c>
      <c r="F441" s="9">
        <v>0.53</v>
      </c>
      <c r="G441" s="27" t="str">
        <f>IF(Table24[discount_percentage]&gt;=0.5,"Yes","No")</f>
        <v>Yes</v>
      </c>
      <c r="H441" s="6">
        <v>4</v>
      </c>
      <c r="I441" s="10">
        <v>5736</v>
      </c>
      <c r="J441" s="10">
        <f t="shared" si="24"/>
        <v>8546640</v>
      </c>
      <c r="K441" s="37" t="str">
        <f>IF(Table24[rating_count]&lt;1000,"Yes", "No")</f>
        <v>No</v>
      </c>
      <c r="L441" s="11">
        <f t="shared" si="25"/>
        <v>22944</v>
      </c>
      <c r="M441" s="11">
        <f>Table24[[#This Row],[rating]]*Table24[[#This Row],[rating_count]]</f>
        <v>22944</v>
      </c>
      <c r="N441" s="35">
        <f t="shared" si="26"/>
        <v>1400</v>
      </c>
      <c r="O441" s="35">
        <f t="shared" si="27"/>
        <v>1000</v>
      </c>
      <c r="P441" s="6" t="s">
        <v>6455</v>
      </c>
      <c r="Q441" s="6" t="s">
        <v>6456</v>
      </c>
      <c r="R441" s="6" t="s">
        <v>6457</v>
      </c>
      <c r="S441" s="6" t="s">
        <v>6458</v>
      </c>
      <c r="T441" s="6" t="s">
        <v>6459</v>
      </c>
      <c r="U441" s="6" t="s">
        <v>6460</v>
      </c>
      <c r="V441" s="6" t="s">
        <v>6461</v>
      </c>
      <c r="W441" s="6" t="s">
        <v>6462</v>
      </c>
    </row>
    <row r="442" spans="1:23" s="6" customFormat="1">
      <c r="A442" s="6" t="s">
        <v>6471</v>
      </c>
      <c r="B442" s="6" t="s">
        <v>6472</v>
      </c>
      <c r="C442" s="7" t="s">
        <v>11335</v>
      </c>
      <c r="D442" s="6">
        <v>354</v>
      </c>
      <c r="E442" s="8">
        <v>1500</v>
      </c>
      <c r="F442" s="9">
        <v>0.76</v>
      </c>
      <c r="G442" s="27" t="str">
        <f>IF(Table24[discount_percentage]&gt;=0.5,"Yes","No")</f>
        <v>Yes</v>
      </c>
      <c r="H442" s="6">
        <v>4</v>
      </c>
      <c r="I442" s="10">
        <v>1026</v>
      </c>
      <c r="J442" s="10">
        <f t="shared" si="24"/>
        <v>1539000</v>
      </c>
      <c r="K442" s="37" t="str">
        <f>IF(Table24[rating_count]&lt;1000,"Yes", "No")</f>
        <v>No</v>
      </c>
      <c r="L442" s="11">
        <f t="shared" si="25"/>
        <v>4104</v>
      </c>
      <c r="M442" s="11">
        <f>Table24[[#This Row],[rating]]*Table24[[#This Row],[rating_count]]</f>
        <v>4104</v>
      </c>
      <c r="N442" s="35">
        <f t="shared" si="26"/>
        <v>1400</v>
      </c>
      <c r="O442" s="35">
        <f t="shared" si="27"/>
        <v>1500</v>
      </c>
      <c r="P442" s="6" t="s">
        <v>6473</v>
      </c>
      <c r="Q442" s="6" t="s">
        <v>6474</v>
      </c>
      <c r="R442" s="6" t="s">
        <v>6475</v>
      </c>
      <c r="S442" s="6" t="s">
        <v>6476</v>
      </c>
      <c r="T442" s="6" t="s">
        <v>6477</v>
      </c>
      <c r="U442" s="6" t="s">
        <v>6478</v>
      </c>
      <c r="V442" s="6" t="s">
        <v>6479</v>
      </c>
      <c r="W442" s="6" t="s">
        <v>6480</v>
      </c>
    </row>
    <row r="443" spans="1:23" s="6" customFormat="1">
      <c r="A443" s="6" t="s">
        <v>6558</v>
      </c>
      <c r="B443" s="6" t="s">
        <v>6559</v>
      </c>
      <c r="C443" s="7" t="s">
        <v>11411</v>
      </c>
      <c r="D443" s="6">
        <v>749</v>
      </c>
      <c r="E443" s="8">
        <v>1799</v>
      </c>
      <c r="F443" s="9">
        <v>0.57999999999999996</v>
      </c>
      <c r="G443" s="27" t="str">
        <f>IF(Table24[discount_percentage]&gt;=0.5,"Yes","No")</f>
        <v>Yes</v>
      </c>
      <c r="H443" s="6">
        <v>4</v>
      </c>
      <c r="I443" s="10">
        <v>13199</v>
      </c>
      <c r="J443" s="10">
        <f t="shared" si="24"/>
        <v>23745001</v>
      </c>
      <c r="K443" s="37" t="str">
        <f>IF(Table24[rating_count]&lt;1000,"Yes", "No")</f>
        <v>No</v>
      </c>
      <c r="L443" s="11">
        <f t="shared" si="25"/>
        <v>52796</v>
      </c>
      <c r="M443" s="11">
        <f>Table24[[#This Row],[rating]]*Table24[[#This Row],[rating_count]]</f>
        <v>52796</v>
      </c>
      <c r="N443" s="35">
        <f t="shared" si="26"/>
        <v>1600</v>
      </c>
      <c r="O443" s="35">
        <f t="shared" si="27"/>
        <v>1500</v>
      </c>
      <c r="P443" s="6" t="s">
        <v>6560</v>
      </c>
      <c r="Q443" s="6" t="s">
        <v>12323</v>
      </c>
      <c r="R443" s="6" t="s">
        <v>12324</v>
      </c>
      <c r="S443" s="6" t="s">
        <v>12325</v>
      </c>
      <c r="T443" s="6" t="s">
        <v>6561</v>
      </c>
      <c r="U443" s="6" t="s">
        <v>11696</v>
      </c>
      <c r="V443" s="6" t="s">
        <v>6562</v>
      </c>
      <c r="W443" s="6" t="s">
        <v>6563</v>
      </c>
    </row>
    <row r="444" spans="1:23" s="6" customFormat="1">
      <c r="A444" s="6" t="s">
        <v>12331</v>
      </c>
      <c r="B444" s="6" t="s">
        <v>11814</v>
      </c>
      <c r="C444" s="7" t="s">
        <v>11358</v>
      </c>
      <c r="D444" s="12">
        <v>1565</v>
      </c>
      <c r="E444" s="8">
        <v>2999</v>
      </c>
      <c r="F444" s="9">
        <v>0.48</v>
      </c>
      <c r="G444" s="27" t="str">
        <f>IF(Table24[discount_percentage]&gt;=0.5,"Yes","No")</f>
        <v>No</v>
      </c>
      <c r="H444" s="6">
        <v>4</v>
      </c>
      <c r="I444" s="10">
        <v>11113</v>
      </c>
      <c r="J444" s="10">
        <f t="shared" si="24"/>
        <v>33327887</v>
      </c>
      <c r="K444" s="37" t="str">
        <f>IF(Table24[rating_count]&lt;1000,"Yes", "No")</f>
        <v>No</v>
      </c>
      <c r="L444" s="11">
        <f t="shared" si="25"/>
        <v>44452</v>
      </c>
      <c r="M444" s="11">
        <f>Table24[[#This Row],[rating]]*Table24[[#This Row],[rating_count]]</f>
        <v>44452</v>
      </c>
      <c r="N444" s="35">
        <f t="shared" si="26"/>
        <v>2800</v>
      </c>
      <c r="O444" s="35">
        <f t="shared" si="27"/>
        <v>2500</v>
      </c>
      <c r="P444" s="6" t="s">
        <v>12641</v>
      </c>
      <c r="Q444" s="6" t="s">
        <v>12332</v>
      </c>
      <c r="R444" s="6" t="s">
        <v>6675</v>
      </c>
      <c r="S444" s="6" t="s">
        <v>6676</v>
      </c>
      <c r="T444" s="6" t="s">
        <v>6677</v>
      </c>
      <c r="U444" s="6" t="s">
        <v>11747</v>
      </c>
      <c r="V444" s="6" t="s">
        <v>6678</v>
      </c>
      <c r="W444" s="6" t="s">
        <v>12333</v>
      </c>
    </row>
    <row r="445" spans="1:23" s="6" customFormat="1">
      <c r="A445" s="6" t="s">
        <v>6803</v>
      </c>
      <c r="B445" s="6" t="s">
        <v>6804</v>
      </c>
      <c r="C445" s="7" t="s">
        <v>11336</v>
      </c>
      <c r="D445" s="6">
        <v>398</v>
      </c>
      <c r="E445" s="8">
        <v>1949</v>
      </c>
      <c r="F445" s="9">
        <v>0.8</v>
      </c>
      <c r="G445" s="27" t="str">
        <f>IF(Table24[discount_percentage]&gt;=0.5,"Yes","No")</f>
        <v>Yes</v>
      </c>
      <c r="H445" s="6">
        <v>4</v>
      </c>
      <c r="I445" s="10">
        <v>75</v>
      </c>
      <c r="J445" s="10">
        <f t="shared" si="24"/>
        <v>146175</v>
      </c>
      <c r="K445" s="37" t="str">
        <f>IF(Table24[rating_count]&lt;1000,"Yes", "No")</f>
        <v>Yes</v>
      </c>
      <c r="L445" s="11">
        <f t="shared" si="25"/>
        <v>300</v>
      </c>
      <c r="M445" s="11">
        <f>Table24[[#This Row],[rating]]*Table24[[#This Row],[rating_count]]</f>
        <v>300</v>
      </c>
      <c r="N445" s="35">
        <f t="shared" si="26"/>
        <v>1800</v>
      </c>
      <c r="O445" s="35">
        <f t="shared" si="27"/>
        <v>1500</v>
      </c>
      <c r="P445" s="6" t="s">
        <v>6805</v>
      </c>
      <c r="Q445" s="6" t="s">
        <v>12342</v>
      </c>
      <c r="R445" s="6" t="s">
        <v>6806</v>
      </c>
      <c r="S445" s="6" t="s">
        <v>6807</v>
      </c>
      <c r="T445" s="6" t="s">
        <v>6808</v>
      </c>
      <c r="U445" s="6" t="s">
        <v>6809</v>
      </c>
      <c r="V445" s="6" t="s">
        <v>6810</v>
      </c>
      <c r="W445" s="6" t="s">
        <v>6811</v>
      </c>
    </row>
    <row r="446" spans="1:23" s="6" customFormat="1">
      <c r="A446" s="6" t="s">
        <v>6822</v>
      </c>
      <c r="B446" s="6" t="s">
        <v>6823</v>
      </c>
      <c r="C446" s="7" t="s">
        <v>11321</v>
      </c>
      <c r="D446" s="6">
        <v>279</v>
      </c>
      <c r="E446" s="8">
        <v>1299</v>
      </c>
      <c r="F446" s="9">
        <v>0.79</v>
      </c>
      <c r="G446" s="27" t="str">
        <f>IF(Table24[discount_percentage]&gt;=0.5,"Yes","No")</f>
        <v>Yes</v>
      </c>
      <c r="H446" s="6">
        <v>4</v>
      </c>
      <c r="I446" s="10">
        <v>5072</v>
      </c>
      <c r="J446" s="10">
        <f t="shared" si="24"/>
        <v>6588528</v>
      </c>
      <c r="K446" s="37" t="str">
        <f>IF(Table24[rating_count]&lt;1000,"Yes", "No")</f>
        <v>No</v>
      </c>
      <c r="L446" s="11">
        <f t="shared" si="25"/>
        <v>20288</v>
      </c>
      <c r="M446" s="11">
        <f>Table24[[#This Row],[rating]]*Table24[[#This Row],[rating_count]]</f>
        <v>20288</v>
      </c>
      <c r="N446" s="35">
        <f t="shared" si="26"/>
        <v>1200</v>
      </c>
      <c r="O446" s="35">
        <f t="shared" si="27"/>
        <v>1000</v>
      </c>
      <c r="P446" s="6" t="s">
        <v>6824</v>
      </c>
      <c r="Q446" s="6" t="s">
        <v>6825</v>
      </c>
      <c r="R446" s="6" t="s">
        <v>6826</v>
      </c>
      <c r="S446" s="6" t="s">
        <v>6827</v>
      </c>
      <c r="T446" s="6" t="s">
        <v>6828</v>
      </c>
      <c r="U446" s="6" t="s">
        <v>6829</v>
      </c>
      <c r="V446" s="6" t="s">
        <v>6830</v>
      </c>
      <c r="W446" s="6" t="s">
        <v>6831</v>
      </c>
    </row>
    <row r="447" spans="1:23" s="6" customFormat="1">
      <c r="A447" s="6" t="s">
        <v>6865</v>
      </c>
      <c r="B447" s="6" t="s">
        <v>6866</v>
      </c>
      <c r="C447" s="7" t="s">
        <v>11324</v>
      </c>
      <c r="D447" s="6">
        <v>399</v>
      </c>
      <c r="E447" s="8">
        <v>1499</v>
      </c>
      <c r="F447" s="9">
        <v>0.73</v>
      </c>
      <c r="G447" s="27" t="str">
        <f>IF(Table24[discount_percentage]&gt;=0.5,"Yes","No")</f>
        <v>Yes</v>
      </c>
      <c r="H447" s="6">
        <v>4</v>
      </c>
      <c r="I447" s="10">
        <v>691</v>
      </c>
      <c r="J447" s="10">
        <f t="shared" si="24"/>
        <v>1035809</v>
      </c>
      <c r="K447" s="37" t="str">
        <f>IF(Table24[rating_count]&lt;1000,"Yes", "No")</f>
        <v>Yes</v>
      </c>
      <c r="L447" s="11">
        <f t="shared" si="25"/>
        <v>2764</v>
      </c>
      <c r="M447" s="11">
        <f>Table24[[#This Row],[rating]]*Table24[[#This Row],[rating_count]]</f>
        <v>2764</v>
      </c>
      <c r="N447" s="35">
        <f t="shared" si="26"/>
        <v>1400</v>
      </c>
      <c r="O447" s="35">
        <f t="shared" si="27"/>
        <v>1000</v>
      </c>
      <c r="P447" s="6" t="s">
        <v>6867</v>
      </c>
      <c r="Q447" s="6" t="s">
        <v>6868</v>
      </c>
      <c r="R447" s="6" t="s">
        <v>6869</v>
      </c>
      <c r="S447" s="6" t="s">
        <v>6870</v>
      </c>
      <c r="T447" s="6" t="s">
        <v>6871</v>
      </c>
      <c r="U447" s="6" t="s">
        <v>6872</v>
      </c>
      <c r="V447" s="6" t="s">
        <v>6873</v>
      </c>
      <c r="W447" s="6" t="s">
        <v>6874</v>
      </c>
    </row>
    <row r="448" spans="1:23" s="6" customFormat="1">
      <c r="A448" s="6" t="s">
        <v>7051</v>
      </c>
      <c r="B448" s="6" t="s">
        <v>7052</v>
      </c>
      <c r="C448" s="7" t="s">
        <v>11426</v>
      </c>
      <c r="D448" s="12">
        <v>37247</v>
      </c>
      <c r="E448" s="8">
        <v>59890</v>
      </c>
      <c r="F448" s="9">
        <v>0.38</v>
      </c>
      <c r="G448" s="27" t="str">
        <f>IF(Table24[discount_percentage]&gt;=0.5,"Yes","No")</f>
        <v>No</v>
      </c>
      <c r="H448" s="6">
        <v>4</v>
      </c>
      <c r="I448" s="10">
        <v>323</v>
      </c>
      <c r="J448" s="10">
        <f t="shared" si="24"/>
        <v>19344470</v>
      </c>
      <c r="K448" s="37" t="str">
        <f>IF(Table24[rating_count]&lt;1000,"Yes", "No")</f>
        <v>Yes</v>
      </c>
      <c r="L448" s="11">
        <f t="shared" si="25"/>
        <v>1292</v>
      </c>
      <c r="M448" s="11">
        <f>Table24[[#This Row],[rating]]*Table24[[#This Row],[rating_count]]</f>
        <v>1292</v>
      </c>
      <c r="N448" s="35">
        <f t="shared" si="26"/>
        <v>59800</v>
      </c>
      <c r="O448" s="35">
        <f t="shared" si="27"/>
        <v>59500</v>
      </c>
      <c r="P448" s="6" t="s">
        <v>12355</v>
      </c>
      <c r="Q448" s="6" t="s">
        <v>7053</v>
      </c>
      <c r="R448" s="6" t="s">
        <v>7054</v>
      </c>
      <c r="S448" s="6" t="s">
        <v>7055</v>
      </c>
      <c r="T448" s="6" t="s">
        <v>7056</v>
      </c>
      <c r="U448" s="6" t="s">
        <v>11948</v>
      </c>
      <c r="V448" s="6" t="s">
        <v>7057</v>
      </c>
      <c r="W448" s="6" t="s">
        <v>7058</v>
      </c>
    </row>
    <row r="449" spans="1:23" s="6" customFormat="1">
      <c r="A449" s="6" t="s">
        <v>7114</v>
      </c>
      <c r="B449" s="6" t="s">
        <v>7115</v>
      </c>
      <c r="C449" s="7" t="s">
        <v>11429</v>
      </c>
      <c r="D449" s="12">
        <v>1199</v>
      </c>
      <c r="E449" s="8">
        <v>2000</v>
      </c>
      <c r="F449" s="9">
        <v>0.4</v>
      </c>
      <c r="G449" s="27" t="str">
        <f>IF(Table24[discount_percentage]&gt;=0.5,"Yes","No")</f>
        <v>No</v>
      </c>
      <c r="H449" s="6">
        <v>4</v>
      </c>
      <c r="I449" s="10">
        <v>18543</v>
      </c>
      <c r="J449" s="10">
        <f t="shared" si="24"/>
        <v>37086000</v>
      </c>
      <c r="K449" s="37" t="str">
        <f>IF(Table24[rating_count]&lt;1000,"Yes", "No")</f>
        <v>No</v>
      </c>
      <c r="L449" s="11">
        <f t="shared" si="25"/>
        <v>74172</v>
      </c>
      <c r="M449" s="11">
        <f>Table24[[#This Row],[rating]]*Table24[[#This Row],[rating_count]]</f>
        <v>74172</v>
      </c>
      <c r="N449" s="35">
        <f t="shared" si="26"/>
        <v>2000</v>
      </c>
      <c r="O449" s="35">
        <f t="shared" si="27"/>
        <v>2000</v>
      </c>
      <c r="P449" s="6" t="s">
        <v>7116</v>
      </c>
      <c r="Q449" s="6" t="s">
        <v>7117</v>
      </c>
      <c r="R449" s="6" t="s">
        <v>7118</v>
      </c>
      <c r="S449" s="6" t="s">
        <v>7119</v>
      </c>
      <c r="T449" s="6" t="s">
        <v>7120</v>
      </c>
      <c r="U449" s="6" t="s">
        <v>7121</v>
      </c>
      <c r="V449" s="6" t="s">
        <v>7122</v>
      </c>
      <c r="W449" s="6" t="s">
        <v>7123</v>
      </c>
    </row>
    <row r="450" spans="1:23" s="6" customFormat="1">
      <c r="A450" s="6" t="s">
        <v>7251</v>
      </c>
      <c r="B450" s="6" t="s">
        <v>7252</v>
      </c>
      <c r="C450" s="7" t="s">
        <v>11436</v>
      </c>
      <c r="D450" s="12">
        <v>1290</v>
      </c>
      <c r="E450" s="8">
        <v>2500</v>
      </c>
      <c r="F450" s="9">
        <v>0.48</v>
      </c>
      <c r="G450" s="27" t="str">
        <f>IF(Table24[discount_percentage]&gt;=0.5,"Yes","No")</f>
        <v>No</v>
      </c>
      <c r="H450" s="6">
        <v>4</v>
      </c>
      <c r="I450" s="10">
        <v>6530</v>
      </c>
      <c r="J450" s="10">
        <f t="shared" ref="J450:J513" si="28">E450*I450</f>
        <v>16325000</v>
      </c>
      <c r="K450" s="37" t="str">
        <f>IF(Table24[rating_count]&lt;1000,"Yes", "No")</f>
        <v>No</v>
      </c>
      <c r="L450" s="11">
        <f t="shared" ref="L450:L513" si="29">H450*I450</f>
        <v>26120</v>
      </c>
      <c r="M450" s="11">
        <f>Table24[[#This Row],[rating]]*Table24[[#This Row],[rating_count]]</f>
        <v>26120</v>
      </c>
      <c r="N450" s="35">
        <f t="shared" ref="N450:N513" si="30">FLOOR(E450,200)</f>
        <v>2400</v>
      </c>
      <c r="O450" s="35">
        <f t="shared" ref="O450:O513" si="31">FLOOR(E450,500)</f>
        <v>2500</v>
      </c>
      <c r="P450" s="6" t="s">
        <v>7253</v>
      </c>
      <c r="Q450" s="6" t="s">
        <v>7254</v>
      </c>
      <c r="R450" s="6" t="s">
        <v>7255</v>
      </c>
      <c r="S450" s="6" t="s">
        <v>12359</v>
      </c>
      <c r="T450" s="6" t="s">
        <v>7256</v>
      </c>
      <c r="U450" s="6" t="s">
        <v>7257</v>
      </c>
      <c r="V450" s="6" t="s">
        <v>7258</v>
      </c>
      <c r="W450" s="6" t="s">
        <v>7259</v>
      </c>
    </row>
    <row r="451" spans="1:23" s="6" customFormat="1">
      <c r="A451" s="6" t="s">
        <v>7270</v>
      </c>
      <c r="B451" s="6" t="s">
        <v>7271</v>
      </c>
      <c r="C451" s="7" t="s">
        <v>11438</v>
      </c>
      <c r="D451" s="12">
        <v>6549</v>
      </c>
      <c r="E451" s="8">
        <v>13999</v>
      </c>
      <c r="F451" s="9">
        <v>0.53</v>
      </c>
      <c r="G451" s="27" t="str">
        <f>IF(Table24[discount_percentage]&gt;=0.5,"Yes","No")</f>
        <v>Yes</v>
      </c>
      <c r="H451" s="6">
        <v>4</v>
      </c>
      <c r="I451" s="10">
        <v>2961</v>
      </c>
      <c r="J451" s="10">
        <f t="shared" si="28"/>
        <v>41451039</v>
      </c>
      <c r="K451" s="37" t="str">
        <f>IF(Table24[rating_count]&lt;1000,"Yes", "No")</f>
        <v>No</v>
      </c>
      <c r="L451" s="11">
        <f t="shared" si="29"/>
        <v>11844</v>
      </c>
      <c r="M451" s="11">
        <f>Table24[[#This Row],[rating]]*Table24[[#This Row],[rating_count]]</f>
        <v>11844</v>
      </c>
      <c r="N451" s="35">
        <f t="shared" si="30"/>
        <v>13800</v>
      </c>
      <c r="O451" s="35">
        <f t="shared" si="31"/>
        <v>13500</v>
      </c>
      <c r="P451" s="6" t="s">
        <v>7272</v>
      </c>
      <c r="Q451" s="6" t="s">
        <v>7273</v>
      </c>
      <c r="R451" s="6" t="s">
        <v>7274</v>
      </c>
      <c r="S451" s="6" t="s">
        <v>7275</v>
      </c>
      <c r="T451" s="6" t="s">
        <v>7276</v>
      </c>
      <c r="U451" s="6" t="s">
        <v>7277</v>
      </c>
      <c r="V451" s="6" t="s">
        <v>7278</v>
      </c>
      <c r="W451" s="6" t="s">
        <v>7279</v>
      </c>
    </row>
    <row r="452" spans="1:23" s="6" customFormat="1">
      <c r="A452" s="6" t="s">
        <v>7298</v>
      </c>
      <c r="B452" s="6" t="s">
        <v>7299</v>
      </c>
      <c r="C452" s="7" t="s">
        <v>11439</v>
      </c>
      <c r="D452" s="12">
        <v>1199</v>
      </c>
      <c r="E452" s="8">
        <v>2000</v>
      </c>
      <c r="F452" s="9">
        <v>0.4</v>
      </c>
      <c r="G452" s="27" t="str">
        <f>IF(Table24[discount_percentage]&gt;=0.5,"Yes","No")</f>
        <v>No</v>
      </c>
      <c r="H452" s="6">
        <v>4</v>
      </c>
      <c r="I452" s="10">
        <v>14030</v>
      </c>
      <c r="J452" s="10">
        <f t="shared" si="28"/>
        <v>28060000</v>
      </c>
      <c r="K452" s="37" t="str">
        <f>IF(Table24[rating_count]&lt;1000,"Yes", "No")</f>
        <v>No</v>
      </c>
      <c r="L452" s="11">
        <f t="shared" si="29"/>
        <v>56120</v>
      </c>
      <c r="M452" s="11">
        <f>Table24[[#This Row],[rating]]*Table24[[#This Row],[rating_count]]</f>
        <v>56120</v>
      </c>
      <c r="N452" s="35">
        <f t="shared" si="30"/>
        <v>2000</v>
      </c>
      <c r="O452" s="35">
        <f t="shared" si="31"/>
        <v>2000</v>
      </c>
      <c r="P452" s="6" t="s">
        <v>7300</v>
      </c>
      <c r="Q452" s="6" t="s">
        <v>7301</v>
      </c>
      <c r="R452" s="6" t="s">
        <v>7302</v>
      </c>
      <c r="S452" s="6" t="s">
        <v>7303</v>
      </c>
      <c r="T452" s="6" t="s">
        <v>7304</v>
      </c>
      <c r="U452" s="6" t="s">
        <v>7305</v>
      </c>
      <c r="V452" s="6" t="s">
        <v>7306</v>
      </c>
      <c r="W452" s="6" t="s">
        <v>7307</v>
      </c>
    </row>
    <row r="453" spans="1:23" s="6" customFormat="1">
      <c r="A453" s="6" t="s">
        <v>7412</v>
      </c>
      <c r="B453" s="6" t="s">
        <v>7413</v>
      </c>
      <c r="C453" s="7" t="s">
        <v>11443</v>
      </c>
      <c r="D453" s="6">
        <v>351</v>
      </c>
      <c r="E453" s="8">
        <v>999</v>
      </c>
      <c r="F453" s="9">
        <v>0.65</v>
      </c>
      <c r="G453" s="27" t="str">
        <f>IF(Table24[discount_percentage]&gt;=0.5,"Yes","No")</f>
        <v>Yes</v>
      </c>
      <c r="H453" s="6">
        <v>4</v>
      </c>
      <c r="I453" s="10">
        <v>5380</v>
      </c>
      <c r="J453" s="10">
        <f t="shared" si="28"/>
        <v>5374620</v>
      </c>
      <c r="K453" s="37" t="str">
        <f>IF(Table24[rating_count]&lt;1000,"Yes", "No")</f>
        <v>No</v>
      </c>
      <c r="L453" s="11">
        <f t="shared" si="29"/>
        <v>21520</v>
      </c>
      <c r="M453" s="11">
        <f>Table24[[#This Row],[rating]]*Table24[[#This Row],[rating_count]]</f>
        <v>21520</v>
      </c>
      <c r="N453" s="35">
        <f t="shared" si="30"/>
        <v>800</v>
      </c>
      <c r="O453" s="35">
        <f t="shared" si="31"/>
        <v>500</v>
      </c>
      <c r="P453" s="6" t="s">
        <v>7414</v>
      </c>
      <c r="Q453" s="6" t="s">
        <v>7415</v>
      </c>
      <c r="R453" s="6" t="s">
        <v>7416</v>
      </c>
      <c r="S453" s="6" t="s">
        <v>12364</v>
      </c>
      <c r="T453" s="6" t="s">
        <v>7417</v>
      </c>
      <c r="U453" s="6" t="s">
        <v>7418</v>
      </c>
      <c r="V453" s="6" t="s">
        <v>7419</v>
      </c>
      <c r="W453" s="6" t="s">
        <v>7420</v>
      </c>
    </row>
    <row r="454" spans="1:23" s="6" customFormat="1" ht="12" customHeight="1">
      <c r="A454" s="6" t="s">
        <v>7491</v>
      </c>
      <c r="B454" s="6" t="s">
        <v>7492</v>
      </c>
      <c r="C454" s="7" t="s">
        <v>11446</v>
      </c>
      <c r="D454" s="12">
        <v>1665</v>
      </c>
      <c r="E454" s="8">
        <v>2099</v>
      </c>
      <c r="F454" s="9">
        <v>0.21</v>
      </c>
      <c r="G454" s="27" t="str">
        <f>IF(Table24[discount_percentage]&gt;=0.5,"Yes","No")</f>
        <v>No</v>
      </c>
      <c r="H454" s="6">
        <v>4</v>
      </c>
      <c r="I454" s="10">
        <v>14368</v>
      </c>
      <c r="J454" s="10">
        <f t="shared" si="28"/>
        <v>30158432</v>
      </c>
      <c r="K454" s="37" t="str">
        <f>IF(Table24[rating_count]&lt;1000,"Yes", "No")</f>
        <v>No</v>
      </c>
      <c r="L454" s="11">
        <f t="shared" si="29"/>
        <v>57472</v>
      </c>
      <c r="M454" s="11">
        <f>Table24[[#This Row],[rating]]*Table24[[#This Row],[rating_count]]</f>
        <v>57472</v>
      </c>
      <c r="N454" s="35">
        <f t="shared" si="30"/>
        <v>2000</v>
      </c>
      <c r="O454" s="35">
        <f t="shared" si="31"/>
        <v>2000</v>
      </c>
      <c r="P454" s="6" t="s">
        <v>7493</v>
      </c>
      <c r="Q454" s="6" t="s">
        <v>7494</v>
      </c>
      <c r="R454" s="6" t="s">
        <v>7495</v>
      </c>
      <c r="S454" s="6" t="s">
        <v>7496</v>
      </c>
      <c r="T454" s="6" t="s">
        <v>7497</v>
      </c>
      <c r="U454" s="6" t="s">
        <v>12064</v>
      </c>
      <c r="V454" s="6" t="s">
        <v>7498</v>
      </c>
      <c r="W454" s="6" t="s">
        <v>7499</v>
      </c>
    </row>
    <row r="455" spans="1:23" s="6" customFormat="1">
      <c r="A455" s="6" t="s">
        <v>7529</v>
      </c>
      <c r="B455" s="6" t="s">
        <v>7530</v>
      </c>
      <c r="C455" s="7" t="s">
        <v>11428</v>
      </c>
      <c r="D455" s="6">
        <v>749</v>
      </c>
      <c r="E455" s="8">
        <v>1129</v>
      </c>
      <c r="F455" s="9">
        <v>0.34</v>
      </c>
      <c r="G455" s="27" t="str">
        <f>IF(Table24[discount_percentage]&gt;=0.5,"Yes","No")</f>
        <v>No</v>
      </c>
      <c r="H455" s="6">
        <v>4</v>
      </c>
      <c r="I455" s="10">
        <v>2446</v>
      </c>
      <c r="J455" s="10">
        <f t="shared" si="28"/>
        <v>2761534</v>
      </c>
      <c r="K455" s="37" t="str">
        <f>IF(Table24[rating_count]&lt;1000,"Yes", "No")</f>
        <v>No</v>
      </c>
      <c r="L455" s="11">
        <f t="shared" si="29"/>
        <v>9784</v>
      </c>
      <c r="M455" s="11">
        <f>Table24[[#This Row],[rating]]*Table24[[#This Row],[rating_count]]</f>
        <v>9784</v>
      </c>
      <c r="N455" s="35">
        <f t="shared" si="30"/>
        <v>1000</v>
      </c>
      <c r="O455" s="35">
        <f t="shared" si="31"/>
        <v>1000</v>
      </c>
      <c r="P455" s="6" t="s">
        <v>7531</v>
      </c>
      <c r="Q455" s="6" t="s">
        <v>7532</v>
      </c>
      <c r="R455" s="6" t="s">
        <v>7533</v>
      </c>
      <c r="S455" s="6" t="s">
        <v>7534</v>
      </c>
      <c r="T455" s="6" t="s">
        <v>7535</v>
      </c>
      <c r="U455" s="6" t="s">
        <v>7536</v>
      </c>
      <c r="V455" s="6" t="s">
        <v>7537</v>
      </c>
      <c r="W455" s="6" t="s">
        <v>7538</v>
      </c>
    </row>
    <row r="456" spans="1:23" s="6" customFormat="1">
      <c r="A456" s="6" t="s">
        <v>7568</v>
      </c>
      <c r="B456" s="6" t="s">
        <v>11848</v>
      </c>
      <c r="C456" s="7" t="s">
        <v>11439</v>
      </c>
      <c r="D456" s="6">
        <v>749</v>
      </c>
      <c r="E456" s="8">
        <v>1299</v>
      </c>
      <c r="F456" s="9">
        <v>0.42</v>
      </c>
      <c r="G456" s="27" t="str">
        <f>IF(Table24[discount_percentage]&gt;=0.5,"Yes","No")</f>
        <v>No</v>
      </c>
      <c r="H456" s="6">
        <v>4</v>
      </c>
      <c r="I456" s="10">
        <v>119</v>
      </c>
      <c r="J456" s="10">
        <f t="shared" si="28"/>
        <v>154581</v>
      </c>
      <c r="K456" s="37" t="str">
        <f>IF(Table24[rating_count]&lt;1000,"Yes", "No")</f>
        <v>Yes</v>
      </c>
      <c r="L456" s="11">
        <f t="shared" si="29"/>
        <v>476</v>
      </c>
      <c r="M456" s="11">
        <f>Table24[[#This Row],[rating]]*Table24[[#This Row],[rating_count]]</f>
        <v>476</v>
      </c>
      <c r="N456" s="35">
        <f t="shared" si="30"/>
        <v>1200</v>
      </c>
      <c r="O456" s="35">
        <f t="shared" si="31"/>
        <v>1000</v>
      </c>
      <c r="P456" s="6" t="s">
        <v>11849</v>
      </c>
      <c r="Q456" s="6" t="s">
        <v>7569</v>
      </c>
      <c r="R456" s="6" t="s">
        <v>7570</v>
      </c>
      <c r="S456" s="6" t="s">
        <v>7571</v>
      </c>
      <c r="T456" s="6" t="s">
        <v>7572</v>
      </c>
      <c r="U456" s="6" t="s">
        <v>7573</v>
      </c>
      <c r="V456" s="6" t="s">
        <v>7574</v>
      </c>
      <c r="W456" s="6" t="s">
        <v>7575</v>
      </c>
    </row>
    <row r="457" spans="1:23" s="6" customFormat="1">
      <c r="A457" s="6" t="s">
        <v>7611</v>
      </c>
      <c r="B457" s="6" t="s">
        <v>7612</v>
      </c>
      <c r="C457" s="7" t="s">
        <v>11430</v>
      </c>
      <c r="D457" s="12">
        <v>1099</v>
      </c>
      <c r="E457" s="8">
        <v>1999</v>
      </c>
      <c r="F457" s="9">
        <v>0.45</v>
      </c>
      <c r="G457" s="27" t="str">
        <f>IF(Table24[discount_percentage]&gt;=0.5,"Yes","No")</f>
        <v>No</v>
      </c>
      <c r="H457" s="6">
        <v>4</v>
      </c>
      <c r="I457" s="10">
        <v>604</v>
      </c>
      <c r="J457" s="10">
        <f t="shared" si="28"/>
        <v>1207396</v>
      </c>
      <c r="K457" s="37" t="str">
        <f>IF(Table24[rating_count]&lt;1000,"Yes", "No")</f>
        <v>Yes</v>
      </c>
      <c r="L457" s="11">
        <f t="shared" si="29"/>
        <v>2416</v>
      </c>
      <c r="M457" s="11">
        <f>Table24[[#This Row],[rating]]*Table24[[#This Row],[rating_count]]</f>
        <v>2416</v>
      </c>
      <c r="N457" s="35">
        <f t="shared" si="30"/>
        <v>1800</v>
      </c>
      <c r="O457" s="35">
        <f t="shared" si="31"/>
        <v>1500</v>
      </c>
      <c r="P457" s="6" t="s">
        <v>7613</v>
      </c>
      <c r="Q457" s="6" t="s">
        <v>7614</v>
      </c>
      <c r="R457" s="6" t="s">
        <v>7615</v>
      </c>
      <c r="S457" s="6" t="s">
        <v>7616</v>
      </c>
      <c r="T457" s="6" t="s">
        <v>7617</v>
      </c>
      <c r="U457" s="6" t="s">
        <v>7618</v>
      </c>
      <c r="V457" s="6" t="s">
        <v>7619</v>
      </c>
      <c r="W457" s="6" t="s">
        <v>7620</v>
      </c>
    </row>
    <row r="458" spans="1:23" s="6" customFormat="1">
      <c r="A458" s="6" t="s">
        <v>7640</v>
      </c>
      <c r="B458" s="6" t="s">
        <v>7641</v>
      </c>
      <c r="C458" s="7" t="s">
        <v>11444</v>
      </c>
      <c r="D458" s="12">
        <v>3190</v>
      </c>
      <c r="E458" s="8">
        <v>4195</v>
      </c>
      <c r="F458" s="9">
        <v>0.24</v>
      </c>
      <c r="G458" s="27" t="str">
        <f>IF(Table24[discount_percentage]&gt;=0.5,"Yes","No")</f>
        <v>No</v>
      </c>
      <c r="H458" s="6">
        <v>4</v>
      </c>
      <c r="I458" s="10">
        <v>1282</v>
      </c>
      <c r="J458" s="10">
        <f t="shared" si="28"/>
        <v>5377990</v>
      </c>
      <c r="K458" s="37" t="str">
        <f>IF(Table24[rating_count]&lt;1000,"Yes", "No")</f>
        <v>No</v>
      </c>
      <c r="L458" s="11">
        <f t="shared" si="29"/>
        <v>5128</v>
      </c>
      <c r="M458" s="11">
        <f>Table24[[#This Row],[rating]]*Table24[[#This Row],[rating_count]]</f>
        <v>5128</v>
      </c>
      <c r="N458" s="35">
        <f t="shared" si="30"/>
        <v>4000</v>
      </c>
      <c r="O458" s="35">
        <f t="shared" si="31"/>
        <v>4000</v>
      </c>
      <c r="P458" s="6" t="s">
        <v>7642</v>
      </c>
      <c r="Q458" s="6" t="s">
        <v>7643</v>
      </c>
      <c r="R458" s="6" t="s">
        <v>7644</v>
      </c>
      <c r="S458" s="6" t="s">
        <v>7645</v>
      </c>
      <c r="T458" s="6" t="s">
        <v>7646</v>
      </c>
      <c r="U458" s="6" t="s">
        <v>7647</v>
      </c>
      <c r="V458" s="6" t="s">
        <v>7648</v>
      </c>
      <c r="W458" s="6" t="s">
        <v>7649</v>
      </c>
    </row>
    <row r="459" spans="1:23" s="6" customFormat="1">
      <c r="A459" s="6" t="s">
        <v>7660</v>
      </c>
      <c r="B459" s="6" t="s">
        <v>7661</v>
      </c>
      <c r="C459" s="7" t="s">
        <v>11445</v>
      </c>
      <c r="D459" s="12">
        <v>2699</v>
      </c>
      <c r="E459" s="8">
        <v>5000</v>
      </c>
      <c r="F459" s="9">
        <v>0.46</v>
      </c>
      <c r="G459" s="27" t="str">
        <f>IF(Table24[discount_percentage]&gt;=0.5,"Yes","No")</f>
        <v>No</v>
      </c>
      <c r="H459" s="6">
        <v>4</v>
      </c>
      <c r="I459" s="10">
        <v>26164</v>
      </c>
      <c r="J459" s="10">
        <f t="shared" si="28"/>
        <v>130820000</v>
      </c>
      <c r="K459" s="37" t="str">
        <f>IF(Table24[rating_count]&lt;1000,"Yes", "No")</f>
        <v>No</v>
      </c>
      <c r="L459" s="11">
        <f t="shared" si="29"/>
        <v>104656</v>
      </c>
      <c r="M459" s="11">
        <f>Table24[[#This Row],[rating]]*Table24[[#This Row],[rating_count]]</f>
        <v>104656</v>
      </c>
      <c r="N459" s="35">
        <f t="shared" si="30"/>
        <v>5000</v>
      </c>
      <c r="O459" s="35">
        <f t="shared" si="31"/>
        <v>5000</v>
      </c>
      <c r="P459" s="6" t="s">
        <v>7662</v>
      </c>
      <c r="Q459" s="6" t="s">
        <v>12372</v>
      </c>
      <c r="R459" s="6" t="s">
        <v>7663</v>
      </c>
      <c r="S459" s="6" t="s">
        <v>7664</v>
      </c>
      <c r="T459" s="6" t="s">
        <v>7665</v>
      </c>
      <c r="U459" s="6" t="s">
        <v>7666</v>
      </c>
      <c r="V459" s="6" t="s">
        <v>7667</v>
      </c>
      <c r="W459" s="6" t="s">
        <v>7668</v>
      </c>
    </row>
    <row r="460" spans="1:23" s="6" customFormat="1">
      <c r="A460" s="6" t="s">
        <v>7706</v>
      </c>
      <c r="B460" s="6" t="s">
        <v>7707</v>
      </c>
      <c r="C460" s="7" t="s">
        <v>11439</v>
      </c>
      <c r="D460" s="12">
        <v>1199</v>
      </c>
      <c r="E460" s="8">
        <v>1900</v>
      </c>
      <c r="F460" s="9">
        <v>0.37</v>
      </c>
      <c r="G460" s="27" t="str">
        <f>IF(Table24[discount_percentage]&gt;=0.5,"Yes","No")</f>
        <v>No</v>
      </c>
      <c r="H460" s="6">
        <v>4</v>
      </c>
      <c r="I460" s="10">
        <v>1765</v>
      </c>
      <c r="J460" s="10">
        <f t="shared" si="28"/>
        <v>3353500</v>
      </c>
      <c r="K460" s="37" t="str">
        <f>IF(Table24[rating_count]&lt;1000,"Yes", "No")</f>
        <v>No</v>
      </c>
      <c r="L460" s="11">
        <f t="shared" si="29"/>
        <v>7060</v>
      </c>
      <c r="M460" s="11">
        <f>Table24[[#This Row],[rating]]*Table24[[#This Row],[rating_count]]</f>
        <v>7060</v>
      </c>
      <c r="N460" s="35">
        <f t="shared" si="30"/>
        <v>1800</v>
      </c>
      <c r="O460" s="35">
        <f t="shared" si="31"/>
        <v>1500</v>
      </c>
      <c r="P460" s="6" t="s">
        <v>7708</v>
      </c>
      <c r="Q460" s="6" t="s">
        <v>7709</v>
      </c>
      <c r="R460" s="6" t="s">
        <v>7710</v>
      </c>
      <c r="S460" s="6" t="s">
        <v>7711</v>
      </c>
      <c r="T460" s="6" t="s">
        <v>7712</v>
      </c>
      <c r="U460" s="6" t="s">
        <v>7713</v>
      </c>
      <c r="V460" s="6" t="s">
        <v>7714</v>
      </c>
      <c r="W460" s="6" t="s">
        <v>7715</v>
      </c>
    </row>
    <row r="461" spans="1:23" s="6" customFormat="1">
      <c r="A461" s="6" t="s">
        <v>7725</v>
      </c>
      <c r="B461" s="6" t="s">
        <v>7726</v>
      </c>
      <c r="C461" s="7" t="s">
        <v>11447</v>
      </c>
      <c r="D461" s="6">
        <v>349</v>
      </c>
      <c r="E461" s="8">
        <v>999</v>
      </c>
      <c r="F461" s="9">
        <v>0.65</v>
      </c>
      <c r="G461" s="27" t="str">
        <f>IF(Table24[discount_percentage]&gt;=0.5,"Yes","No")</f>
        <v>Yes</v>
      </c>
      <c r="H461" s="6">
        <v>4</v>
      </c>
      <c r="I461" s="10">
        <v>15646</v>
      </c>
      <c r="J461" s="10">
        <f t="shared" si="28"/>
        <v>15630354</v>
      </c>
      <c r="K461" s="37" t="str">
        <f>IF(Table24[rating_count]&lt;1000,"Yes", "No")</f>
        <v>No</v>
      </c>
      <c r="L461" s="11">
        <f t="shared" si="29"/>
        <v>62584</v>
      </c>
      <c r="M461" s="11">
        <f>Table24[[#This Row],[rating]]*Table24[[#This Row],[rating_count]]</f>
        <v>62584</v>
      </c>
      <c r="N461" s="35">
        <f t="shared" si="30"/>
        <v>800</v>
      </c>
      <c r="O461" s="35">
        <f t="shared" si="31"/>
        <v>500</v>
      </c>
      <c r="P461" s="6" t="s">
        <v>12377</v>
      </c>
      <c r="Q461" s="6" t="s">
        <v>7727</v>
      </c>
      <c r="R461" s="6" t="s">
        <v>7728</v>
      </c>
      <c r="S461" s="6" t="s">
        <v>7729</v>
      </c>
      <c r="T461" s="6" t="s">
        <v>7730</v>
      </c>
      <c r="U461" s="6" t="s">
        <v>7731</v>
      </c>
      <c r="V461" s="6" t="s">
        <v>7732</v>
      </c>
      <c r="W461" s="6" t="s">
        <v>7733</v>
      </c>
    </row>
    <row r="462" spans="1:23" s="6" customFormat="1">
      <c r="A462" s="6" t="s">
        <v>7843</v>
      </c>
      <c r="B462" s="6" t="s">
        <v>7844</v>
      </c>
      <c r="C462" s="7" t="s">
        <v>11437</v>
      </c>
      <c r="D462" s="12">
        <v>3599</v>
      </c>
      <c r="E462" s="8">
        <v>7299</v>
      </c>
      <c r="F462" s="9">
        <v>0.51</v>
      </c>
      <c r="G462" s="27" t="str">
        <f>IF(Table24[discount_percentage]&gt;=0.5,"Yes","No")</f>
        <v>Yes</v>
      </c>
      <c r="H462" s="6">
        <v>4</v>
      </c>
      <c r="I462" s="10">
        <v>10324</v>
      </c>
      <c r="J462" s="10">
        <f t="shared" si="28"/>
        <v>75354876</v>
      </c>
      <c r="K462" s="37" t="str">
        <f>IF(Table24[rating_count]&lt;1000,"Yes", "No")</f>
        <v>No</v>
      </c>
      <c r="L462" s="11">
        <f t="shared" si="29"/>
        <v>41296</v>
      </c>
      <c r="M462" s="11">
        <f>Table24[[#This Row],[rating]]*Table24[[#This Row],[rating_count]]</f>
        <v>41296</v>
      </c>
      <c r="N462" s="35">
        <f t="shared" si="30"/>
        <v>7200</v>
      </c>
      <c r="O462" s="35">
        <f t="shared" si="31"/>
        <v>7000</v>
      </c>
      <c r="P462" s="6" t="s">
        <v>7845</v>
      </c>
      <c r="Q462" s="6" t="s">
        <v>7846</v>
      </c>
      <c r="R462" s="6" t="s">
        <v>7847</v>
      </c>
      <c r="S462" s="6" t="s">
        <v>12383</v>
      </c>
      <c r="T462" s="6" t="s">
        <v>7848</v>
      </c>
      <c r="U462" s="6" t="s">
        <v>7849</v>
      </c>
      <c r="V462" s="6" t="s">
        <v>7850</v>
      </c>
      <c r="W462" s="6" t="s">
        <v>7851</v>
      </c>
    </row>
    <row r="463" spans="1:23" s="6" customFormat="1">
      <c r="A463" s="6" t="s">
        <v>8005</v>
      </c>
      <c r="B463" s="6" t="s">
        <v>8006</v>
      </c>
      <c r="C463" s="7" t="s">
        <v>11428</v>
      </c>
      <c r="D463" s="12">
        <v>1959</v>
      </c>
      <c r="E463" s="8">
        <v>2400</v>
      </c>
      <c r="F463" s="9">
        <v>0.18</v>
      </c>
      <c r="G463" s="27" t="str">
        <f>IF(Table24[discount_percentage]&gt;=0.5,"Yes","No")</f>
        <v>No</v>
      </c>
      <c r="H463" s="6">
        <v>4</v>
      </c>
      <c r="I463" s="10">
        <v>237</v>
      </c>
      <c r="J463" s="10">
        <f t="shared" si="28"/>
        <v>568800</v>
      </c>
      <c r="K463" s="37" t="str">
        <f>IF(Table24[rating_count]&lt;1000,"Yes", "No")</f>
        <v>Yes</v>
      </c>
      <c r="L463" s="11">
        <f t="shared" si="29"/>
        <v>948</v>
      </c>
      <c r="M463" s="11">
        <f>Table24[[#This Row],[rating]]*Table24[[#This Row],[rating_count]]</f>
        <v>948</v>
      </c>
      <c r="N463" s="35">
        <f t="shared" si="30"/>
        <v>2400</v>
      </c>
      <c r="O463" s="35">
        <f t="shared" si="31"/>
        <v>2000</v>
      </c>
      <c r="P463" s="6" t="s">
        <v>8007</v>
      </c>
      <c r="Q463" s="6" t="s">
        <v>12388</v>
      </c>
      <c r="R463" s="6" t="s">
        <v>8008</v>
      </c>
      <c r="S463" s="6" t="s">
        <v>8009</v>
      </c>
      <c r="T463" s="6" t="s">
        <v>8010</v>
      </c>
      <c r="U463" s="6" t="s">
        <v>8011</v>
      </c>
      <c r="V463" s="6" t="s">
        <v>8012</v>
      </c>
      <c r="W463" s="6" t="s">
        <v>8013</v>
      </c>
    </row>
    <row r="464" spans="1:23" s="6" customFormat="1">
      <c r="A464" s="6" t="s">
        <v>8151</v>
      </c>
      <c r="B464" s="6" t="s">
        <v>8152</v>
      </c>
      <c r="C464" s="7" t="s">
        <v>11436</v>
      </c>
      <c r="D464" s="12">
        <v>3199</v>
      </c>
      <c r="E464" s="8">
        <v>4999</v>
      </c>
      <c r="F464" s="9">
        <v>0.36</v>
      </c>
      <c r="G464" s="27" t="str">
        <f>IF(Table24[discount_percentage]&gt;=0.5,"Yes","No")</f>
        <v>No</v>
      </c>
      <c r="H464" s="6">
        <v>4</v>
      </c>
      <c r="I464" s="10">
        <v>20869</v>
      </c>
      <c r="J464" s="10">
        <f t="shared" si="28"/>
        <v>104324131</v>
      </c>
      <c r="K464" s="37" t="str">
        <f>IF(Table24[rating_count]&lt;1000,"Yes", "No")</f>
        <v>No</v>
      </c>
      <c r="L464" s="11">
        <f t="shared" si="29"/>
        <v>83476</v>
      </c>
      <c r="M464" s="11">
        <f>Table24[[#This Row],[rating]]*Table24[[#This Row],[rating_count]]</f>
        <v>83476</v>
      </c>
      <c r="N464" s="35">
        <f t="shared" si="30"/>
        <v>4800</v>
      </c>
      <c r="O464" s="35">
        <f t="shared" si="31"/>
        <v>4500</v>
      </c>
      <c r="P464" s="6" t="s">
        <v>12391</v>
      </c>
      <c r="Q464" s="6" t="s">
        <v>12392</v>
      </c>
      <c r="R464" s="6" t="s">
        <v>8153</v>
      </c>
      <c r="S464" s="6" t="s">
        <v>8154</v>
      </c>
      <c r="T464" s="6" t="s">
        <v>8155</v>
      </c>
      <c r="U464" s="6" t="s">
        <v>8156</v>
      </c>
      <c r="V464" s="6" t="s">
        <v>8157</v>
      </c>
      <c r="W464" s="6" t="s">
        <v>8158</v>
      </c>
    </row>
    <row r="465" spans="1:23" s="6" customFormat="1">
      <c r="A465" s="6" t="s">
        <v>8285</v>
      </c>
      <c r="B465" s="6" t="s">
        <v>8286</v>
      </c>
      <c r="C465" s="7" t="s">
        <v>11437</v>
      </c>
      <c r="D465" s="12">
        <v>2088</v>
      </c>
      <c r="E465" s="8">
        <v>5550</v>
      </c>
      <c r="F465" s="9">
        <v>0.62</v>
      </c>
      <c r="G465" s="27" t="str">
        <f>IF(Table24[discount_percentage]&gt;=0.5,"Yes","No")</f>
        <v>Yes</v>
      </c>
      <c r="H465" s="6">
        <v>4</v>
      </c>
      <c r="I465" s="10">
        <v>5292</v>
      </c>
      <c r="J465" s="10">
        <f t="shared" si="28"/>
        <v>29370600</v>
      </c>
      <c r="K465" s="37" t="str">
        <f>IF(Table24[rating_count]&lt;1000,"Yes", "No")</f>
        <v>No</v>
      </c>
      <c r="L465" s="11">
        <f t="shared" si="29"/>
        <v>21168</v>
      </c>
      <c r="M465" s="11">
        <f>Table24[[#This Row],[rating]]*Table24[[#This Row],[rating_count]]</f>
        <v>21168</v>
      </c>
      <c r="N465" s="35">
        <f t="shared" si="30"/>
        <v>5400</v>
      </c>
      <c r="O465" s="35">
        <f t="shared" si="31"/>
        <v>5500</v>
      </c>
      <c r="P465" s="6" t="s">
        <v>8287</v>
      </c>
      <c r="Q465" s="6" t="s">
        <v>8288</v>
      </c>
      <c r="R465" s="6" t="s">
        <v>8289</v>
      </c>
      <c r="S465" s="6" t="s">
        <v>8290</v>
      </c>
      <c r="T465" s="6" t="s">
        <v>8291</v>
      </c>
      <c r="U465" s="6" t="s">
        <v>11282</v>
      </c>
      <c r="V465" s="6" t="s">
        <v>8292</v>
      </c>
      <c r="W465" s="6" t="s">
        <v>8293</v>
      </c>
    </row>
    <row r="466" spans="1:23" s="6" customFormat="1">
      <c r="A466" s="6" t="s">
        <v>8473</v>
      </c>
      <c r="B466" s="6" t="s">
        <v>8474</v>
      </c>
      <c r="C466" s="7" t="s">
        <v>11433</v>
      </c>
      <c r="D466" s="12">
        <v>2698</v>
      </c>
      <c r="E466" s="8">
        <v>3945</v>
      </c>
      <c r="F466" s="9">
        <v>0.32</v>
      </c>
      <c r="G466" s="27" t="str">
        <f>IF(Table24[discount_percentage]&gt;=0.5,"Yes","No")</f>
        <v>No</v>
      </c>
      <c r="H466" s="6">
        <v>4</v>
      </c>
      <c r="I466" s="10">
        <v>15034</v>
      </c>
      <c r="J466" s="10">
        <f t="shared" si="28"/>
        <v>59309130</v>
      </c>
      <c r="K466" s="37" t="str">
        <f>IF(Table24[rating_count]&lt;1000,"Yes", "No")</f>
        <v>No</v>
      </c>
      <c r="L466" s="11">
        <f t="shared" si="29"/>
        <v>60136</v>
      </c>
      <c r="M466" s="11">
        <f>Table24[[#This Row],[rating]]*Table24[[#This Row],[rating_count]]</f>
        <v>60136</v>
      </c>
      <c r="N466" s="35">
        <f t="shared" si="30"/>
        <v>3800</v>
      </c>
      <c r="O466" s="35">
        <f t="shared" si="31"/>
        <v>3500</v>
      </c>
      <c r="P466" s="6" t="s">
        <v>12401</v>
      </c>
      <c r="Q466" s="6" t="s">
        <v>12402</v>
      </c>
      <c r="R466" s="6" t="s">
        <v>8475</v>
      </c>
      <c r="S466" s="6" t="s">
        <v>8476</v>
      </c>
      <c r="T466" s="6" t="s">
        <v>8477</v>
      </c>
      <c r="U466" s="6" t="s">
        <v>8478</v>
      </c>
      <c r="V466" s="6" t="s">
        <v>8479</v>
      </c>
      <c r="W466" s="6" t="s">
        <v>8480</v>
      </c>
    </row>
    <row r="467" spans="1:23" s="6" customFormat="1">
      <c r="A467" s="6" t="s">
        <v>8481</v>
      </c>
      <c r="B467" s="6" t="s">
        <v>8482</v>
      </c>
      <c r="C467" s="7" t="s">
        <v>11465</v>
      </c>
      <c r="D467" s="12">
        <v>3199</v>
      </c>
      <c r="E467" s="8">
        <v>5999</v>
      </c>
      <c r="F467" s="9">
        <v>0.47</v>
      </c>
      <c r="G467" s="27" t="str">
        <f>IF(Table24[discount_percentage]&gt;=0.5,"Yes","No")</f>
        <v>No</v>
      </c>
      <c r="H467" s="6">
        <v>4</v>
      </c>
      <c r="I467" s="10">
        <v>3242</v>
      </c>
      <c r="J467" s="10">
        <f t="shared" si="28"/>
        <v>19448758</v>
      </c>
      <c r="K467" s="37" t="str">
        <f>IF(Table24[rating_count]&lt;1000,"Yes", "No")</f>
        <v>No</v>
      </c>
      <c r="L467" s="11">
        <f t="shared" si="29"/>
        <v>12968</v>
      </c>
      <c r="M467" s="11">
        <f>Table24[[#This Row],[rating]]*Table24[[#This Row],[rating_count]]</f>
        <v>12968</v>
      </c>
      <c r="N467" s="35">
        <f t="shared" si="30"/>
        <v>5800</v>
      </c>
      <c r="O467" s="35">
        <f t="shared" si="31"/>
        <v>5500</v>
      </c>
      <c r="P467" s="6" t="s">
        <v>11819</v>
      </c>
      <c r="Q467" s="6" t="s">
        <v>8483</v>
      </c>
      <c r="R467" s="6" t="s">
        <v>8484</v>
      </c>
      <c r="S467" s="6" t="s">
        <v>8485</v>
      </c>
      <c r="T467" s="6" t="s">
        <v>8486</v>
      </c>
      <c r="U467" s="6" t="s">
        <v>8487</v>
      </c>
      <c r="V467" s="6" t="s">
        <v>8488</v>
      </c>
      <c r="W467" s="6" t="s">
        <v>8489</v>
      </c>
    </row>
    <row r="468" spans="1:23" s="6" customFormat="1">
      <c r="A468" s="6" t="s">
        <v>8499</v>
      </c>
      <c r="B468" s="6" t="s">
        <v>8500</v>
      </c>
      <c r="C468" s="7" t="s">
        <v>11449</v>
      </c>
      <c r="D468" s="12">
        <v>1414</v>
      </c>
      <c r="E468" s="8">
        <v>2799</v>
      </c>
      <c r="F468" s="9">
        <v>0.49</v>
      </c>
      <c r="G468" s="27" t="str">
        <f>IF(Table24[discount_percentage]&gt;=0.5,"Yes","No")</f>
        <v>No</v>
      </c>
      <c r="H468" s="6">
        <v>4</v>
      </c>
      <c r="I468" s="10">
        <v>1498</v>
      </c>
      <c r="J468" s="10">
        <f t="shared" si="28"/>
        <v>4192902</v>
      </c>
      <c r="K468" s="37" t="str">
        <f>IF(Table24[rating_count]&lt;1000,"Yes", "No")</f>
        <v>No</v>
      </c>
      <c r="L468" s="11">
        <f t="shared" si="29"/>
        <v>5992</v>
      </c>
      <c r="M468" s="11">
        <f>Table24[[#This Row],[rating]]*Table24[[#This Row],[rating_count]]</f>
        <v>5992</v>
      </c>
      <c r="N468" s="35">
        <f t="shared" si="30"/>
        <v>2600</v>
      </c>
      <c r="O468" s="35">
        <f t="shared" si="31"/>
        <v>2500</v>
      </c>
      <c r="P468" s="6" t="s">
        <v>8501</v>
      </c>
      <c r="Q468" s="6" t="s">
        <v>12404</v>
      </c>
      <c r="R468" s="6" t="s">
        <v>8502</v>
      </c>
      <c r="S468" s="6" t="s">
        <v>8503</v>
      </c>
      <c r="T468" s="6" t="s">
        <v>8504</v>
      </c>
      <c r="U468" s="6" t="s">
        <v>8505</v>
      </c>
      <c r="V468" s="6" t="s">
        <v>8506</v>
      </c>
      <c r="W468" s="6" t="s">
        <v>8507</v>
      </c>
    </row>
    <row r="469" spans="1:23" s="6" customFormat="1">
      <c r="A469" s="6" t="s">
        <v>8638</v>
      </c>
      <c r="B469" s="6" t="s">
        <v>8639</v>
      </c>
      <c r="C469" s="7" t="s">
        <v>11436</v>
      </c>
      <c r="D469" s="12">
        <v>3249</v>
      </c>
      <c r="E469" s="8">
        <v>6375</v>
      </c>
      <c r="F469" s="9">
        <v>0.49</v>
      </c>
      <c r="G469" s="27" t="str">
        <f>IF(Table24[discount_percentage]&gt;=0.5,"Yes","No")</f>
        <v>No</v>
      </c>
      <c r="H469" s="6">
        <v>4</v>
      </c>
      <c r="I469" s="10">
        <v>4978</v>
      </c>
      <c r="J469" s="10">
        <f t="shared" si="28"/>
        <v>31734750</v>
      </c>
      <c r="K469" s="37" t="str">
        <f>IF(Table24[rating_count]&lt;1000,"Yes", "No")</f>
        <v>No</v>
      </c>
      <c r="L469" s="11">
        <f t="shared" si="29"/>
        <v>19912</v>
      </c>
      <c r="M469" s="11">
        <f>Table24[[#This Row],[rating]]*Table24[[#This Row],[rating_count]]</f>
        <v>19912</v>
      </c>
      <c r="N469" s="35">
        <f t="shared" si="30"/>
        <v>6200</v>
      </c>
      <c r="O469" s="35">
        <f t="shared" si="31"/>
        <v>6000</v>
      </c>
      <c r="P469" s="6" t="s">
        <v>8640</v>
      </c>
      <c r="Q469" s="6" t="s">
        <v>8641</v>
      </c>
      <c r="R469" s="6" t="s">
        <v>8642</v>
      </c>
      <c r="S469" s="6" t="s">
        <v>8643</v>
      </c>
      <c r="T469" s="6" t="s">
        <v>8644</v>
      </c>
      <c r="U469" s="6" t="s">
        <v>8645</v>
      </c>
      <c r="V469" s="6" t="s">
        <v>8646</v>
      </c>
      <c r="W469" s="6" t="s">
        <v>8647</v>
      </c>
    </row>
    <row r="470" spans="1:23" s="6" customFormat="1">
      <c r="A470" s="6" t="s">
        <v>8666</v>
      </c>
      <c r="B470" s="6" t="s">
        <v>8667</v>
      </c>
      <c r="C470" s="7" t="s">
        <v>11427</v>
      </c>
      <c r="D470" s="6">
        <v>664</v>
      </c>
      <c r="E470" s="8">
        <v>1490</v>
      </c>
      <c r="F470" s="9">
        <v>0.55000000000000004</v>
      </c>
      <c r="G470" s="27" t="str">
        <f>IF(Table24[discount_percentage]&gt;=0.5,"Yes","No")</f>
        <v>Yes</v>
      </c>
      <c r="H470" s="6">
        <v>4</v>
      </c>
      <c r="I470" s="10">
        <v>2198</v>
      </c>
      <c r="J470" s="10">
        <f t="shared" si="28"/>
        <v>3275020</v>
      </c>
      <c r="K470" s="37" t="str">
        <f>IF(Table24[rating_count]&lt;1000,"Yes", "No")</f>
        <v>No</v>
      </c>
      <c r="L470" s="11">
        <f t="shared" si="29"/>
        <v>8792</v>
      </c>
      <c r="M470" s="11">
        <f>Table24[[#This Row],[rating]]*Table24[[#This Row],[rating_count]]</f>
        <v>8792</v>
      </c>
      <c r="N470" s="35">
        <f t="shared" si="30"/>
        <v>1400</v>
      </c>
      <c r="O470" s="35">
        <f t="shared" si="31"/>
        <v>1000</v>
      </c>
      <c r="P470" s="6" t="s">
        <v>8668</v>
      </c>
      <c r="Q470" s="6" t="s">
        <v>12413</v>
      </c>
      <c r="R470" s="6" t="s">
        <v>8669</v>
      </c>
      <c r="S470" s="6" t="s">
        <v>8670</v>
      </c>
      <c r="T470" s="6" t="s">
        <v>8671</v>
      </c>
      <c r="U470" s="6" t="s">
        <v>8672</v>
      </c>
      <c r="V470" s="6" t="s">
        <v>8673</v>
      </c>
      <c r="W470" s="6" t="s">
        <v>8674</v>
      </c>
    </row>
    <row r="471" spans="1:23" s="6" customFormat="1">
      <c r="A471" s="6" t="s">
        <v>8723</v>
      </c>
      <c r="B471" s="6" t="s">
        <v>8724</v>
      </c>
      <c r="C471" s="7" t="s">
        <v>11434</v>
      </c>
      <c r="D471" s="6">
        <v>259</v>
      </c>
      <c r="E471" s="8">
        <v>999</v>
      </c>
      <c r="F471" s="9">
        <v>0.74</v>
      </c>
      <c r="G471" s="27" t="str">
        <f>IF(Table24[discount_percentage]&gt;=0.5,"Yes","No")</f>
        <v>Yes</v>
      </c>
      <c r="H471" s="6">
        <v>4</v>
      </c>
      <c r="I471" s="10">
        <v>43</v>
      </c>
      <c r="J471" s="10">
        <f t="shared" si="28"/>
        <v>42957</v>
      </c>
      <c r="K471" s="37" t="str">
        <f>IF(Table24[rating_count]&lt;1000,"Yes", "No")</f>
        <v>Yes</v>
      </c>
      <c r="L471" s="11">
        <f t="shared" si="29"/>
        <v>172</v>
      </c>
      <c r="M471" s="11">
        <f>Table24[[#This Row],[rating]]*Table24[[#This Row],[rating_count]]</f>
        <v>172</v>
      </c>
      <c r="N471" s="35">
        <f t="shared" si="30"/>
        <v>800</v>
      </c>
      <c r="O471" s="35">
        <f t="shared" si="31"/>
        <v>500</v>
      </c>
      <c r="P471" s="6" t="s">
        <v>8725</v>
      </c>
      <c r="Q471" s="6" t="s">
        <v>8726</v>
      </c>
      <c r="R471" s="6" t="s">
        <v>8727</v>
      </c>
      <c r="S471" s="6" t="s">
        <v>8728</v>
      </c>
      <c r="T471" s="6" t="s">
        <v>8729</v>
      </c>
      <c r="U471" s="6" t="s">
        <v>8730</v>
      </c>
      <c r="V471" s="6" t="s">
        <v>8731</v>
      </c>
      <c r="W471" s="6" t="s">
        <v>8732</v>
      </c>
    </row>
    <row r="472" spans="1:23" s="6" customFormat="1">
      <c r="A472" s="6" t="s">
        <v>8771</v>
      </c>
      <c r="B472" s="6" t="s">
        <v>8772</v>
      </c>
      <c r="C472" s="7" t="s">
        <v>11443</v>
      </c>
      <c r="D472" s="6">
        <v>199</v>
      </c>
      <c r="E472" s="8">
        <v>499</v>
      </c>
      <c r="F472" s="9">
        <v>0.6</v>
      </c>
      <c r="G472" s="27" t="str">
        <f>IF(Table24[discount_percentage]&gt;=0.5,"Yes","No")</f>
        <v>Yes</v>
      </c>
      <c r="H472" s="6">
        <v>4</v>
      </c>
      <c r="I472" s="10">
        <v>10234</v>
      </c>
      <c r="J472" s="10">
        <f t="shared" si="28"/>
        <v>5106766</v>
      </c>
      <c r="K472" s="37" t="str">
        <f>IF(Table24[rating_count]&lt;1000,"Yes", "No")</f>
        <v>No</v>
      </c>
      <c r="L472" s="11">
        <f t="shared" si="29"/>
        <v>40936</v>
      </c>
      <c r="M472" s="11">
        <f>Table24[[#This Row],[rating]]*Table24[[#This Row],[rating_count]]</f>
        <v>40936</v>
      </c>
      <c r="N472" s="35">
        <f t="shared" si="30"/>
        <v>400</v>
      </c>
      <c r="O472" s="35">
        <f t="shared" si="31"/>
        <v>0</v>
      </c>
      <c r="P472" s="6" t="s">
        <v>12417</v>
      </c>
      <c r="Q472" s="6" t="s">
        <v>8773</v>
      </c>
      <c r="R472" s="6" t="s">
        <v>8774</v>
      </c>
      <c r="S472" s="6" t="s">
        <v>8775</v>
      </c>
      <c r="T472" s="6" t="s">
        <v>8776</v>
      </c>
      <c r="U472" s="6" t="s">
        <v>8777</v>
      </c>
      <c r="V472" s="6" t="s">
        <v>8778</v>
      </c>
      <c r="W472" s="6" t="s">
        <v>8779</v>
      </c>
    </row>
    <row r="473" spans="1:23" s="6" customFormat="1">
      <c r="A473" s="6" t="s">
        <v>8817</v>
      </c>
      <c r="B473" s="6" t="s">
        <v>8818</v>
      </c>
      <c r="C473" s="7" t="s">
        <v>11449</v>
      </c>
      <c r="D473" s="6">
        <v>949</v>
      </c>
      <c r="E473" s="8">
        <v>1999</v>
      </c>
      <c r="F473" s="9">
        <v>0.53</v>
      </c>
      <c r="G473" s="27" t="str">
        <f>IF(Table24[discount_percentage]&gt;=0.5,"Yes","No")</f>
        <v>Yes</v>
      </c>
      <c r="H473" s="6">
        <v>4</v>
      </c>
      <c r="I473" s="10">
        <v>1679</v>
      </c>
      <c r="J473" s="10">
        <f t="shared" si="28"/>
        <v>3356321</v>
      </c>
      <c r="K473" s="37" t="str">
        <f>IF(Table24[rating_count]&lt;1000,"Yes", "No")</f>
        <v>No</v>
      </c>
      <c r="L473" s="11">
        <f t="shared" si="29"/>
        <v>6716</v>
      </c>
      <c r="M473" s="11">
        <f>Table24[[#This Row],[rating]]*Table24[[#This Row],[rating_count]]</f>
        <v>6716</v>
      </c>
      <c r="N473" s="35">
        <f t="shared" si="30"/>
        <v>1800</v>
      </c>
      <c r="O473" s="35">
        <f t="shared" si="31"/>
        <v>1500</v>
      </c>
      <c r="P473" s="6" t="s">
        <v>8819</v>
      </c>
      <c r="Q473" s="6" t="s">
        <v>8820</v>
      </c>
      <c r="R473" s="6" t="s">
        <v>8821</v>
      </c>
      <c r="S473" s="6" t="s">
        <v>8822</v>
      </c>
      <c r="T473" s="6" t="s">
        <v>8823</v>
      </c>
      <c r="U473" s="6" t="s">
        <v>8824</v>
      </c>
      <c r="V473" s="6" t="s">
        <v>8825</v>
      </c>
      <c r="W473" s="6" t="s">
        <v>8826</v>
      </c>
    </row>
    <row r="474" spans="1:23" s="6" customFormat="1">
      <c r="A474" s="6" t="s">
        <v>8903</v>
      </c>
      <c r="B474" s="6" t="s">
        <v>8904</v>
      </c>
      <c r="C474" s="7" t="s">
        <v>11451</v>
      </c>
      <c r="D474" s="12">
        <v>1595</v>
      </c>
      <c r="E474" s="8">
        <v>1799</v>
      </c>
      <c r="F474" s="9">
        <v>0.11</v>
      </c>
      <c r="G474" s="27" t="str">
        <f>IF(Table24[discount_percentage]&gt;=0.5,"Yes","No")</f>
        <v>No</v>
      </c>
      <c r="H474" s="6">
        <v>4</v>
      </c>
      <c r="I474" s="10">
        <v>2877</v>
      </c>
      <c r="J474" s="10">
        <f t="shared" si="28"/>
        <v>5175723</v>
      </c>
      <c r="K474" s="37" t="str">
        <f>IF(Table24[rating_count]&lt;1000,"Yes", "No")</f>
        <v>No</v>
      </c>
      <c r="L474" s="11">
        <f t="shared" si="29"/>
        <v>11508</v>
      </c>
      <c r="M474" s="11">
        <f>Table24[[#This Row],[rating]]*Table24[[#This Row],[rating_count]]</f>
        <v>11508</v>
      </c>
      <c r="N474" s="35">
        <f t="shared" si="30"/>
        <v>1600</v>
      </c>
      <c r="O474" s="35">
        <f t="shared" si="31"/>
        <v>1500</v>
      </c>
      <c r="P474" s="6" t="s">
        <v>12571</v>
      </c>
      <c r="Q474" s="6" t="s">
        <v>12422</v>
      </c>
      <c r="R474" s="6" t="s">
        <v>8905</v>
      </c>
      <c r="S474" s="6" t="s">
        <v>8906</v>
      </c>
      <c r="T474" s="6" t="s">
        <v>8907</v>
      </c>
      <c r="U474" s="6" t="s">
        <v>8908</v>
      </c>
      <c r="V474" s="6" t="s">
        <v>8909</v>
      </c>
      <c r="W474" s="6" t="s">
        <v>8910</v>
      </c>
    </row>
    <row r="475" spans="1:23" s="6" customFormat="1">
      <c r="A475" s="6" t="s">
        <v>9134</v>
      </c>
      <c r="B475" s="6" t="s">
        <v>9135</v>
      </c>
      <c r="C475" s="7" t="s">
        <v>11444</v>
      </c>
      <c r="D475" s="12">
        <v>7799</v>
      </c>
      <c r="E475" s="8">
        <v>8995</v>
      </c>
      <c r="F475" s="9">
        <v>0.13</v>
      </c>
      <c r="G475" s="27" t="str">
        <f>IF(Table24[discount_percentage]&gt;=0.5,"Yes","No")</f>
        <v>No</v>
      </c>
      <c r="H475" s="6">
        <v>4</v>
      </c>
      <c r="I475" s="10">
        <v>3160</v>
      </c>
      <c r="J475" s="10">
        <f t="shared" si="28"/>
        <v>28424200</v>
      </c>
      <c r="K475" s="37" t="str">
        <f>IF(Table24[rating_count]&lt;1000,"Yes", "No")</f>
        <v>No</v>
      </c>
      <c r="L475" s="11">
        <f t="shared" si="29"/>
        <v>12640</v>
      </c>
      <c r="M475" s="11">
        <f>Table24[[#This Row],[rating]]*Table24[[#This Row],[rating_count]]</f>
        <v>12640</v>
      </c>
      <c r="N475" s="35">
        <f t="shared" si="30"/>
        <v>8800</v>
      </c>
      <c r="O475" s="35">
        <f t="shared" si="31"/>
        <v>8500</v>
      </c>
      <c r="P475" s="6" t="s">
        <v>9136</v>
      </c>
      <c r="Q475" s="6" t="s">
        <v>9137</v>
      </c>
      <c r="R475" s="6" t="s">
        <v>9138</v>
      </c>
      <c r="S475" s="6" t="s">
        <v>9139</v>
      </c>
      <c r="T475" s="6" t="s">
        <v>9140</v>
      </c>
      <c r="U475" s="6" t="s">
        <v>9141</v>
      </c>
      <c r="V475" s="6" t="s">
        <v>9142</v>
      </c>
      <c r="W475" s="6" t="s">
        <v>9143</v>
      </c>
    </row>
    <row r="476" spans="1:23" s="6" customFormat="1">
      <c r="A476" s="6" t="s">
        <v>9201</v>
      </c>
      <c r="B476" s="6" t="s">
        <v>9202</v>
      </c>
      <c r="C476" s="7" t="s">
        <v>11467</v>
      </c>
      <c r="D476" s="12">
        <v>9199</v>
      </c>
      <c r="E476" s="8">
        <v>18000</v>
      </c>
      <c r="F476" s="9">
        <v>0.49</v>
      </c>
      <c r="G476" s="27" t="str">
        <f>IF(Table24[discount_percentage]&gt;=0.5,"Yes","No")</f>
        <v>No</v>
      </c>
      <c r="H476" s="6">
        <v>4</v>
      </c>
      <c r="I476" s="10">
        <v>16020</v>
      </c>
      <c r="J476" s="10">
        <f t="shared" si="28"/>
        <v>288360000</v>
      </c>
      <c r="K476" s="37" t="str">
        <f>IF(Table24[rating_count]&lt;1000,"Yes", "No")</f>
        <v>No</v>
      </c>
      <c r="L476" s="11">
        <f t="shared" si="29"/>
        <v>64080</v>
      </c>
      <c r="M476" s="11">
        <f>Table24[[#This Row],[rating]]*Table24[[#This Row],[rating_count]]</f>
        <v>64080</v>
      </c>
      <c r="N476" s="35">
        <f t="shared" si="30"/>
        <v>18000</v>
      </c>
      <c r="O476" s="35">
        <f t="shared" si="31"/>
        <v>18000</v>
      </c>
      <c r="P476" s="6" t="s">
        <v>9203</v>
      </c>
      <c r="Q476" s="6" t="s">
        <v>9204</v>
      </c>
      <c r="R476" s="6" t="s">
        <v>9205</v>
      </c>
      <c r="S476" s="6" t="s">
        <v>9206</v>
      </c>
      <c r="T476" s="6" t="s">
        <v>9207</v>
      </c>
      <c r="U476" s="6" t="s">
        <v>9208</v>
      </c>
      <c r="V476" s="6" t="s">
        <v>9209</v>
      </c>
      <c r="W476" s="6" t="s">
        <v>9210</v>
      </c>
    </row>
    <row r="477" spans="1:23" s="6" customFormat="1">
      <c r="A477" s="6" t="s">
        <v>9221</v>
      </c>
      <c r="B477" s="6" t="s">
        <v>9222</v>
      </c>
      <c r="C477" s="7" t="s">
        <v>11476</v>
      </c>
      <c r="D477" s="6">
        <v>899</v>
      </c>
      <c r="E477" s="8">
        <v>1900</v>
      </c>
      <c r="F477" s="9">
        <v>0.53</v>
      </c>
      <c r="G477" s="27" t="str">
        <f>IF(Table24[discount_percentage]&gt;=0.5,"Yes","No")</f>
        <v>Yes</v>
      </c>
      <c r="H477" s="6">
        <v>4</v>
      </c>
      <c r="I477" s="10">
        <v>3663</v>
      </c>
      <c r="J477" s="10">
        <f t="shared" si="28"/>
        <v>6959700</v>
      </c>
      <c r="K477" s="37" t="str">
        <f>IF(Table24[rating_count]&lt;1000,"Yes", "No")</f>
        <v>No</v>
      </c>
      <c r="L477" s="11">
        <f t="shared" si="29"/>
        <v>14652</v>
      </c>
      <c r="M477" s="11">
        <f>Table24[[#This Row],[rating]]*Table24[[#This Row],[rating_count]]</f>
        <v>14652</v>
      </c>
      <c r="N477" s="35">
        <f t="shared" si="30"/>
        <v>1800</v>
      </c>
      <c r="O477" s="35">
        <f t="shared" si="31"/>
        <v>1500</v>
      </c>
      <c r="P477" s="6" t="s">
        <v>9223</v>
      </c>
      <c r="Q477" s="6" t="s">
        <v>9224</v>
      </c>
      <c r="R477" s="6" t="s">
        <v>9225</v>
      </c>
      <c r="S477" s="6" t="s">
        <v>9226</v>
      </c>
      <c r="T477" s="6" t="s">
        <v>9227</v>
      </c>
      <c r="U477" s="6" t="s">
        <v>9228</v>
      </c>
      <c r="V477" s="6" t="s">
        <v>9229</v>
      </c>
      <c r="W477" s="6" t="s">
        <v>9230</v>
      </c>
    </row>
    <row r="478" spans="1:23" s="6" customFormat="1">
      <c r="A478" s="6" t="s">
        <v>9315</v>
      </c>
      <c r="B478" s="6" t="s">
        <v>9316</v>
      </c>
      <c r="C478" s="7" t="s">
        <v>11446</v>
      </c>
      <c r="D478" s="12">
        <v>3179</v>
      </c>
      <c r="E478" s="8">
        <v>6999</v>
      </c>
      <c r="F478" s="9">
        <v>0.55000000000000004</v>
      </c>
      <c r="G478" s="27" t="str">
        <f>IF(Table24[discount_percentage]&gt;=0.5,"Yes","No")</f>
        <v>Yes</v>
      </c>
      <c r="H478" s="6">
        <v>4</v>
      </c>
      <c r="I478" s="10">
        <v>743</v>
      </c>
      <c r="J478" s="10">
        <f t="shared" si="28"/>
        <v>5200257</v>
      </c>
      <c r="K478" s="37" t="str">
        <f>IF(Table24[rating_count]&lt;1000,"Yes", "No")</f>
        <v>Yes</v>
      </c>
      <c r="L478" s="11">
        <f t="shared" si="29"/>
        <v>2972</v>
      </c>
      <c r="M478" s="11">
        <f>Table24[[#This Row],[rating]]*Table24[[#This Row],[rating_count]]</f>
        <v>2972</v>
      </c>
      <c r="N478" s="35">
        <f t="shared" si="30"/>
        <v>6800</v>
      </c>
      <c r="O478" s="35">
        <f t="shared" si="31"/>
        <v>6500</v>
      </c>
      <c r="P478" s="6" t="s">
        <v>9317</v>
      </c>
      <c r="Q478" s="6" t="s">
        <v>9318</v>
      </c>
      <c r="R478" s="6" t="s">
        <v>9319</v>
      </c>
      <c r="S478" s="6" t="s">
        <v>9320</v>
      </c>
      <c r="T478" s="6" t="s">
        <v>9321</v>
      </c>
      <c r="U478" s="6" t="s">
        <v>9322</v>
      </c>
      <c r="V478" s="6" t="s">
        <v>9323</v>
      </c>
      <c r="W478" s="6" t="s">
        <v>9324</v>
      </c>
    </row>
    <row r="479" spans="1:23" s="6" customFormat="1">
      <c r="A479" s="6" t="s">
        <v>9477</v>
      </c>
      <c r="B479" s="6" t="s">
        <v>9478</v>
      </c>
      <c r="C479" s="7" t="s">
        <v>11480</v>
      </c>
      <c r="D479" s="12">
        <v>2249</v>
      </c>
      <c r="E479" s="8">
        <v>3550</v>
      </c>
      <c r="F479" s="9">
        <v>0.37</v>
      </c>
      <c r="G479" s="27" t="str">
        <f>IF(Table24[discount_percentage]&gt;=0.5,"Yes","No")</f>
        <v>No</v>
      </c>
      <c r="H479" s="6">
        <v>4</v>
      </c>
      <c r="I479" s="10">
        <v>3973</v>
      </c>
      <c r="J479" s="10">
        <f t="shared" si="28"/>
        <v>14104150</v>
      </c>
      <c r="K479" s="37" t="str">
        <f>IF(Table24[rating_count]&lt;1000,"Yes", "No")</f>
        <v>No</v>
      </c>
      <c r="L479" s="11">
        <f t="shared" si="29"/>
        <v>15892</v>
      </c>
      <c r="M479" s="11">
        <f>Table24[[#This Row],[rating]]*Table24[[#This Row],[rating_count]]</f>
        <v>15892</v>
      </c>
      <c r="N479" s="35">
        <f t="shared" si="30"/>
        <v>3400</v>
      </c>
      <c r="O479" s="35">
        <f t="shared" si="31"/>
        <v>3500</v>
      </c>
      <c r="P479" s="6" t="s">
        <v>9479</v>
      </c>
      <c r="Q479" s="6" t="s">
        <v>9480</v>
      </c>
      <c r="R479" s="6" t="s">
        <v>9481</v>
      </c>
      <c r="S479" s="6" t="s">
        <v>9482</v>
      </c>
      <c r="T479" s="6" t="s">
        <v>9483</v>
      </c>
      <c r="U479" s="6" t="s">
        <v>9484</v>
      </c>
      <c r="V479" s="6" t="s">
        <v>9485</v>
      </c>
      <c r="W479" s="6" t="s">
        <v>9486</v>
      </c>
    </row>
    <row r="480" spans="1:23" s="6" customFormat="1">
      <c r="A480" s="6" t="s">
        <v>9600</v>
      </c>
      <c r="B480" s="6" t="s">
        <v>9601</v>
      </c>
      <c r="C480" s="7" t="s">
        <v>11452</v>
      </c>
      <c r="D480" s="12">
        <v>1804</v>
      </c>
      <c r="E480" s="8">
        <v>2380</v>
      </c>
      <c r="F480" s="9">
        <v>0.24</v>
      </c>
      <c r="G480" s="27" t="str">
        <f>IF(Table24[discount_percentage]&gt;=0.5,"Yes","No")</f>
        <v>No</v>
      </c>
      <c r="H480" s="6">
        <v>4</v>
      </c>
      <c r="I480" s="10">
        <v>15382</v>
      </c>
      <c r="J480" s="10">
        <f t="shared" si="28"/>
        <v>36609160</v>
      </c>
      <c r="K480" s="37" t="str">
        <f>IF(Table24[rating_count]&lt;1000,"Yes", "No")</f>
        <v>No</v>
      </c>
      <c r="L480" s="11">
        <f t="shared" si="29"/>
        <v>61528</v>
      </c>
      <c r="M480" s="11">
        <f>Table24[[#This Row],[rating]]*Table24[[#This Row],[rating_count]]</f>
        <v>61528</v>
      </c>
      <c r="N480" s="35">
        <f t="shared" si="30"/>
        <v>2200</v>
      </c>
      <c r="O480" s="35">
        <f t="shared" si="31"/>
        <v>2000</v>
      </c>
      <c r="P480" s="6" t="s">
        <v>12447</v>
      </c>
      <c r="Q480" s="6" t="s">
        <v>9602</v>
      </c>
      <c r="R480" s="6" t="s">
        <v>9603</v>
      </c>
      <c r="S480" s="6" t="s">
        <v>9604</v>
      </c>
      <c r="T480" s="6" t="s">
        <v>9605</v>
      </c>
      <c r="U480" s="6" t="s">
        <v>9606</v>
      </c>
      <c r="V480" s="6" t="s">
        <v>9607</v>
      </c>
      <c r="W480" s="6" t="s">
        <v>9608</v>
      </c>
    </row>
    <row r="481" spans="1:23" s="6" customFormat="1">
      <c r="A481" s="6" t="s">
        <v>9749</v>
      </c>
      <c r="B481" s="6" t="s">
        <v>9750</v>
      </c>
      <c r="C481" s="7" t="s">
        <v>11443</v>
      </c>
      <c r="D481" s="6">
        <v>395</v>
      </c>
      <c r="E481" s="8">
        <v>499</v>
      </c>
      <c r="F481" s="9">
        <v>0.21</v>
      </c>
      <c r="G481" s="27" t="str">
        <f>IF(Table24[discount_percentage]&gt;=0.5,"Yes","No")</f>
        <v>No</v>
      </c>
      <c r="H481" s="6">
        <v>4</v>
      </c>
      <c r="I481" s="10">
        <v>330</v>
      </c>
      <c r="J481" s="10">
        <f t="shared" si="28"/>
        <v>164670</v>
      </c>
      <c r="K481" s="37" t="str">
        <f>IF(Table24[rating_count]&lt;1000,"Yes", "No")</f>
        <v>Yes</v>
      </c>
      <c r="L481" s="11">
        <f t="shared" si="29"/>
        <v>1320</v>
      </c>
      <c r="M481" s="11">
        <f>Table24[[#This Row],[rating]]*Table24[[#This Row],[rating_count]]</f>
        <v>1320</v>
      </c>
      <c r="N481" s="35">
        <f t="shared" si="30"/>
        <v>400</v>
      </c>
      <c r="O481" s="35">
        <f t="shared" si="31"/>
        <v>0</v>
      </c>
      <c r="P481" s="6" t="s">
        <v>12454</v>
      </c>
      <c r="Q481" s="6" t="s">
        <v>9751</v>
      </c>
      <c r="R481" s="6" t="s">
        <v>9752</v>
      </c>
      <c r="S481" s="6" t="s">
        <v>9753</v>
      </c>
      <c r="T481" s="6" t="s">
        <v>9754</v>
      </c>
      <c r="U481" s="6" t="s">
        <v>9755</v>
      </c>
      <c r="V481" s="6" t="s">
        <v>9756</v>
      </c>
      <c r="W481" s="6" t="s">
        <v>9757</v>
      </c>
    </row>
    <row r="482" spans="1:23" s="6" customFormat="1">
      <c r="A482" s="6" t="s">
        <v>9768</v>
      </c>
      <c r="B482" s="6" t="s">
        <v>9769</v>
      </c>
      <c r="C482" s="7" t="s">
        <v>11435</v>
      </c>
      <c r="D482" s="6">
        <v>717</v>
      </c>
      <c r="E482" s="8">
        <v>1390</v>
      </c>
      <c r="F482" s="9">
        <v>0.48</v>
      </c>
      <c r="G482" s="27" t="str">
        <f>IF(Table24[discount_percentage]&gt;=0.5,"Yes","No")</f>
        <v>No</v>
      </c>
      <c r="H482" s="6">
        <v>4</v>
      </c>
      <c r="I482" s="10">
        <v>4867</v>
      </c>
      <c r="J482" s="10">
        <f t="shared" si="28"/>
        <v>6765130</v>
      </c>
      <c r="K482" s="37" t="str">
        <f>IF(Table24[rating_count]&lt;1000,"Yes", "No")</f>
        <v>No</v>
      </c>
      <c r="L482" s="11">
        <f t="shared" si="29"/>
        <v>19468</v>
      </c>
      <c r="M482" s="11">
        <f>Table24[[#This Row],[rating]]*Table24[[#This Row],[rating_count]]</f>
        <v>19468</v>
      </c>
      <c r="N482" s="35">
        <f t="shared" si="30"/>
        <v>1200</v>
      </c>
      <c r="O482" s="35">
        <f t="shared" si="31"/>
        <v>1000</v>
      </c>
      <c r="P482" s="6" t="s">
        <v>9770</v>
      </c>
      <c r="Q482" s="6" t="s">
        <v>9771</v>
      </c>
      <c r="R482" s="6" t="s">
        <v>9772</v>
      </c>
      <c r="S482" s="6" t="s">
        <v>9773</v>
      </c>
      <c r="T482" s="6" t="s">
        <v>9774</v>
      </c>
      <c r="U482" s="6" t="s">
        <v>9775</v>
      </c>
      <c r="V482" s="6" t="s">
        <v>9776</v>
      </c>
      <c r="W482" s="6" t="s">
        <v>9777</v>
      </c>
    </row>
    <row r="483" spans="1:23" s="6" customFormat="1">
      <c r="A483" s="6" t="s">
        <v>9816</v>
      </c>
      <c r="B483" s="6" t="s">
        <v>9817</v>
      </c>
      <c r="C483" s="7" t="s">
        <v>11436</v>
      </c>
      <c r="D483" s="12">
        <v>2449</v>
      </c>
      <c r="E483" s="8">
        <v>3390</v>
      </c>
      <c r="F483" s="9">
        <v>0.28000000000000003</v>
      </c>
      <c r="G483" s="27" t="str">
        <f>IF(Table24[discount_percentage]&gt;=0.5,"Yes","No")</f>
        <v>No</v>
      </c>
      <c r="H483" s="6">
        <v>4</v>
      </c>
      <c r="I483" s="10">
        <v>5206</v>
      </c>
      <c r="J483" s="10">
        <f t="shared" si="28"/>
        <v>17648340</v>
      </c>
      <c r="K483" s="37" t="str">
        <f>IF(Table24[rating_count]&lt;1000,"Yes", "No")</f>
        <v>No</v>
      </c>
      <c r="L483" s="11">
        <f t="shared" si="29"/>
        <v>20824</v>
      </c>
      <c r="M483" s="11">
        <f>Table24[[#This Row],[rating]]*Table24[[#This Row],[rating_count]]</f>
        <v>20824</v>
      </c>
      <c r="N483" s="35">
        <f t="shared" si="30"/>
        <v>3200</v>
      </c>
      <c r="O483" s="35">
        <f t="shared" si="31"/>
        <v>3000</v>
      </c>
      <c r="P483" s="6" t="s">
        <v>9818</v>
      </c>
      <c r="Q483" s="6" t="s">
        <v>9819</v>
      </c>
      <c r="R483" s="6" t="s">
        <v>9820</v>
      </c>
      <c r="S483" s="6" t="s">
        <v>9821</v>
      </c>
      <c r="T483" s="6" t="s">
        <v>9822</v>
      </c>
      <c r="U483" s="6" t="s">
        <v>9823</v>
      </c>
      <c r="V483" s="6" t="s">
        <v>9824</v>
      </c>
      <c r="W483" s="6" t="s">
        <v>9825</v>
      </c>
    </row>
    <row r="484" spans="1:23" s="6" customFormat="1">
      <c r="A484" s="6" t="s">
        <v>9867</v>
      </c>
      <c r="B484" s="6" t="s">
        <v>9868</v>
      </c>
      <c r="C484" s="7" t="s">
        <v>11448</v>
      </c>
      <c r="D484" s="6">
        <v>299</v>
      </c>
      <c r="E484" s="8">
        <v>595</v>
      </c>
      <c r="F484" s="9">
        <v>0.5</v>
      </c>
      <c r="G484" s="27" t="str">
        <f>IF(Table24[discount_percentage]&gt;=0.5,"Yes","No")</f>
        <v>Yes</v>
      </c>
      <c r="H484" s="6">
        <v>4</v>
      </c>
      <c r="I484" s="10">
        <v>314</v>
      </c>
      <c r="J484" s="10">
        <f t="shared" si="28"/>
        <v>186830</v>
      </c>
      <c r="K484" s="37" t="str">
        <f>IF(Table24[rating_count]&lt;1000,"Yes", "No")</f>
        <v>Yes</v>
      </c>
      <c r="L484" s="11">
        <f t="shared" si="29"/>
        <v>1256</v>
      </c>
      <c r="M484" s="11">
        <f>Table24[[#This Row],[rating]]*Table24[[#This Row],[rating_count]]</f>
        <v>1256</v>
      </c>
      <c r="N484" s="35">
        <f t="shared" si="30"/>
        <v>400</v>
      </c>
      <c r="O484" s="35">
        <f t="shared" si="31"/>
        <v>500</v>
      </c>
      <c r="P484" s="6" t="s">
        <v>9869</v>
      </c>
      <c r="Q484" s="6" t="s">
        <v>9870</v>
      </c>
      <c r="R484" s="6" t="s">
        <v>9871</v>
      </c>
      <c r="S484" s="6" t="s">
        <v>12459</v>
      </c>
      <c r="T484" s="6" t="s">
        <v>9872</v>
      </c>
      <c r="U484" s="6" t="s">
        <v>9873</v>
      </c>
      <c r="V484" s="6" t="s">
        <v>9874</v>
      </c>
      <c r="W484" s="6" t="s">
        <v>9875</v>
      </c>
    </row>
    <row r="485" spans="1:23" s="6" customFormat="1">
      <c r="A485" s="6" t="s">
        <v>9949</v>
      </c>
      <c r="B485" s="6" t="s">
        <v>9950</v>
      </c>
      <c r="C485" s="7" t="s">
        <v>11467</v>
      </c>
      <c r="D485" s="12">
        <v>15999</v>
      </c>
      <c r="E485" s="8">
        <v>24500</v>
      </c>
      <c r="F485" s="9">
        <v>0.35</v>
      </c>
      <c r="G485" s="27" t="str">
        <f>IF(Table24[discount_percentage]&gt;=0.5,"Yes","No")</f>
        <v>No</v>
      </c>
      <c r="H485" s="6">
        <v>4</v>
      </c>
      <c r="I485" s="10">
        <v>11206</v>
      </c>
      <c r="J485" s="10">
        <f t="shared" si="28"/>
        <v>274547000</v>
      </c>
      <c r="K485" s="37" t="str">
        <f>IF(Table24[rating_count]&lt;1000,"Yes", "No")</f>
        <v>No</v>
      </c>
      <c r="L485" s="11">
        <f t="shared" si="29"/>
        <v>44824</v>
      </c>
      <c r="M485" s="11">
        <f>Table24[[#This Row],[rating]]*Table24[[#This Row],[rating_count]]</f>
        <v>44824</v>
      </c>
      <c r="N485" s="35">
        <f t="shared" si="30"/>
        <v>24400</v>
      </c>
      <c r="O485" s="35">
        <f t="shared" si="31"/>
        <v>24500</v>
      </c>
      <c r="P485" s="6" t="s">
        <v>9951</v>
      </c>
      <c r="Q485" s="6" t="s">
        <v>9952</v>
      </c>
      <c r="R485" s="6" t="s">
        <v>9953</v>
      </c>
      <c r="S485" s="6" t="s">
        <v>9954</v>
      </c>
      <c r="T485" s="6" t="s">
        <v>9955</v>
      </c>
      <c r="U485" s="6" t="s">
        <v>9956</v>
      </c>
      <c r="V485" s="6" t="s">
        <v>9957</v>
      </c>
      <c r="W485" s="6" t="s">
        <v>9958</v>
      </c>
    </row>
    <row r="486" spans="1:23" s="6" customFormat="1">
      <c r="A486" s="6" t="s">
        <v>10017</v>
      </c>
      <c r="B486" s="6" t="s">
        <v>11855</v>
      </c>
      <c r="C486" s="7" t="s">
        <v>11434</v>
      </c>
      <c r="D486" s="6">
        <v>799</v>
      </c>
      <c r="E486" s="8">
        <v>1699</v>
      </c>
      <c r="F486" s="9">
        <v>0.53</v>
      </c>
      <c r="G486" s="27" t="str">
        <f>IF(Table24[discount_percentage]&gt;=0.5,"Yes","No")</f>
        <v>Yes</v>
      </c>
      <c r="H486" s="6">
        <v>4</v>
      </c>
      <c r="I486" s="10">
        <v>97</v>
      </c>
      <c r="J486" s="10">
        <f t="shared" si="28"/>
        <v>164803</v>
      </c>
      <c r="K486" s="37" t="str">
        <f>IF(Table24[rating_count]&lt;1000,"Yes", "No")</f>
        <v>Yes</v>
      </c>
      <c r="L486" s="11">
        <f t="shared" si="29"/>
        <v>388</v>
      </c>
      <c r="M486" s="11">
        <f>Table24[[#This Row],[rating]]*Table24[[#This Row],[rating_count]]</f>
        <v>388</v>
      </c>
      <c r="N486" s="35">
        <f t="shared" si="30"/>
        <v>1600</v>
      </c>
      <c r="O486" s="35">
        <f t="shared" si="31"/>
        <v>1500</v>
      </c>
      <c r="P486" s="6" t="s">
        <v>10018</v>
      </c>
      <c r="Q486" s="6" t="s">
        <v>10019</v>
      </c>
      <c r="R486" s="6" t="s">
        <v>10020</v>
      </c>
      <c r="S486" s="6" t="s">
        <v>10021</v>
      </c>
      <c r="T486" s="6" t="s">
        <v>10022</v>
      </c>
      <c r="U486" s="6" t="s">
        <v>10023</v>
      </c>
      <c r="V486" s="6" t="s">
        <v>10024</v>
      </c>
      <c r="W486" s="6" t="s">
        <v>10025</v>
      </c>
    </row>
    <row r="487" spans="1:23" s="6" customFormat="1">
      <c r="A487" s="6" t="s">
        <v>10166</v>
      </c>
      <c r="B487" s="6" t="s">
        <v>10167</v>
      </c>
      <c r="C487" s="7" t="s">
        <v>11440</v>
      </c>
      <c r="D487" s="12">
        <v>7799</v>
      </c>
      <c r="E487" s="8">
        <v>12500</v>
      </c>
      <c r="F487" s="9">
        <v>0.38</v>
      </c>
      <c r="G487" s="27" t="str">
        <f>IF(Table24[discount_percentage]&gt;=0.5,"Yes","No")</f>
        <v>No</v>
      </c>
      <c r="H487" s="6">
        <v>4</v>
      </c>
      <c r="I487" s="10">
        <v>5160</v>
      </c>
      <c r="J487" s="10">
        <f t="shared" si="28"/>
        <v>64500000</v>
      </c>
      <c r="K487" s="37" t="str">
        <f>IF(Table24[rating_count]&lt;1000,"Yes", "No")</f>
        <v>No</v>
      </c>
      <c r="L487" s="11">
        <f t="shared" si="29"/>
        <v>20640</v>
      </c>
      <c r="M487" s="11">
        <f>Table24[[#This Row],[rating]]*Table24[[#This Row],[rating_count]]</f>
        <v>20640</v>
      </c>
      <c r="N487" s="35">
        <f t="shared" si="30"/>
        <v>12400</v>
      </c>
      <c r="O487" s="35">
        <f t="shared" si="31"/>
        <v>12500</v>
      </c>
      <c r="P487" s="6" t="s">
        <v>10168</v>
      </c>
      <c r="Q487" s="6" t="s">
        <v>12473</v>
      </c>
      <c r="R487" s="6" t="s">
        <v>10169</v>
      </c>
      <c r="S487" s="6" t="s">
        <v>10170</v>
      </c>
      <c r="T487" s="6" t="s">
        <v>10171</v>
      </c>
      <c r="U487" s="6" t="s">
        <v>10172</v>
      </c>
      <c r="V487" s="6" t="s">
        <v>10173</v>
      </c>
      <c r="W487" s="6" t="s">
        <v>10174</v>
      </c>
    </row>
    <row r="488" spans="1:23" s="6" customFormat="1">
      <c r="A488" s="6" t="s">
        <v>10195</v>
      </c>
      <c r="B488" s="6" t="s">
        <v>10196</v>
      </c>
      <c r="C488" s="7" t="s">
        <v>11435</v>
      </c>
      <c r="D488" s="6">
        <v>645</v>
      </c>
      <c r="E488" s="8">
        <v>1100</v>
      </c>
      <c r="F488" s="9">
        <v>0.41</v>
      </c>
      <c r="G488" s="27" t="str">
        <f>IF(Table24[discount_percentage]&gt;=0.5,"Yes","No")</f>
        <v>No</v>
      </c>
      <c r="H488" s="6">
        <v>4</v>
      </c>
      <c r="I488" s="10">
        <v>3271</v>
      </c>
      <c r="J488" s="10">
        <f t="shared" si="28"/>
        <v>3598100</v>
      </c>
      <c r="K488" s="37" t="str">
        <f>IF(Table24[rating_count]&lt;1000,"Yes", "No")</f>
        <v>No</v>
      </c>
      <c r="L488" s="11">
        <f t="shared" si="29"/>
        <v>13084</v>
      </c>
      <c r="M488" s="11">
        <f>Table24[[#This Row],[rating]]*Table24[[#This Row],[rating_count]]</f>
        <v>13084</v>
      </c>
      <c r="N488" s="35">
        <f t="shared" si="30"/>
        <v>1000</v>
      </c>
      <c r="O488" s="35">
        <f t="shared" si="31"/>
        <v>1000</v>
      </c>
      <c r="P488" s="6" t="s">
        <v>10197</v>
      </c>
      <c r="Q488" s="6" t="s">
        <v>10198</v>
      </c>
      <c r="R488" s="6" t="s">
        <v>10199</v>
      </c>
      <c r="S488" s="6" t="s">
        <v>10200</v>
      </c>
      <c r="T488" s="6" t="s">
        <v>10201</v>
      </c>
      <c r="U488" s="6" t="s">
        <v>10202</v>
      </c>
      <c r="V488" s="6" t="s">
        <v>10203</v>
      </c>
      <c r="W488" s="6" t="s">
        <v>10204</v>
      </c>
    </row>
    <row r="489" spans="1:23" s="6" customFormat="1">
      <c r="A489" s="6" t="s">
        <v>10287</v>
      </c>
      <c r="B489" s="6" t="s">
        <v>10288</v>
      </c>
      <c r="C489" s="7" t="s">
        <v>11437</v>
      </c>
      <c r="D489" s="12">
        <v>2699</v>
      </c>
      <c r="E489" s="8">
        <v>3799</v>
      </c>
      <c r="F489" s="9">
        <v>0.28999999999999998</v>
      </c>
      <c r="G489" s="27" t="str">
        <f>IF(Table24[discount_percentage]&gt;=0.5,"Yes","No")</f>
        <v>No</v>
      </c>
      <c r="H489" s="6">
        <v>4</v>
      </c>
      <c r="I489" s="10">
        <v>727</v>
      </c>
      <c r="J489" s="10">
        <f t="shared" si="28"/>
        <v>2761873</v>
      </c>
      <c r="K489" s="37" t="str">
        <f>IF(Table24[rating_count]&lt;1000,"Yes", "No")</f>
        <v>Yes</v>
      </c>
      <c r="L489" s="11">
        <f t="shared" si="29"/>
        <v>2908</v>
      </c>
      <c r="M489" s="11">
        <f>Table24[[#This Row],[rating]]*Table24[[#This Row],[rating_count]]</f>
        <v>2908</v>
      </c>
      <c r="N489" s="35">
        <f t="shared" si="30"/>
        <v>3600</v>
      </c>
      <c r="O489" s="35">
        <f t="shared" si="31"/>
        <v>3500</v>
      </c>
      <c r="P489" s="6" t="s">
        <v>11957</v>
      </c>
      <c r="Q489" s="6" t="s">
        <v>10289</v>
      </c>
      <c r="R489" s="6" t="s">
        <v>10290</v>
      </c>
      <c r="S489" s="6" t="s">
        <v>10291</v>
      </c>
      <c r="T489" s="6" t="s">
        <v>10292</v>
      </c>
      <c r="U489" s="6" t="s">
        <v>10293</v>
      </c>
      <c r="V489" s="6" t="s">
        <v>10294</v>
      </c>
      <c r="W489" s="6" t="s">
        <v>10295</v>
      </c>
    </row>
    <row r="490" spans="1:23" s="6" customFormat="1">
      <c r="A490" s="6" t="s">
        <v>10296</v>
      </c>
      <c r="B490" s="6" t="s">
        <v>10297</v>
      </c>
      <c r="C490" s="7" t="s">
        <v>11487</v>
      </c>
      <c r="D490" s="6">
        <v>899</v>
      </c>
      <c r="E490" s="8">
        <v>1999</v>
      </c>
      <c r="F490" s="9">
        <v>0.55000000000000004</v>
      </c>
      <c r="G490" s="27" t="str">
        <f>IF(Table24[discount_percentage]&gt;=0.5,"Yes","No")</f>
        <v>Yes</v>
      </c>
      <c r="H490" s="6">
        <v>4</v>
      </c>
      <c r="I490" s="10">
        <v>832</v>
      </c>
      <c r="J490" s="10">
        <f t="shared" si="28"/>
        <v>1663168</v>
      </c>
      <c r="K490" s="37" t="str">
        <f>IF(Table24[rating_count]&lt;1000,"Yes", "No")</f>
        <v>Yes</v>
      </c>
      <c r="L490" s="11">
        <f t="shared" si="29"/>
        <v>3328</v>
      </c>
      <c r="M490" s="11">
        <f>Table24[[#This Row],[rating]]*Table24[[#This Row],[rating_count]]</f>
        <v>3328</v>
      </c>
      <c r="N490" s="35">
        <f t="shared" si="30"/>
        <v>1800</v>
      </c>
      <c r="O490" s="35">
        <f t="shared" si="31"/>
        <v>1500</v>
      </c>
      <c r="P490" s="6" t="s">
        <v>10298</v>
      </c>
      <c r="Q490" s="6" t="s">
        <v>10299</v>
      </c>
      <c r="R490" s="6" t="s">
        <v>10300</v>
      </c>
      <c r="S490" s="6" t="s">
        <v>10301</v>
      </c>
      <c r="T490" s="6" t="s">
        <v>10302</v>
      </c>
      <c r="U490" s="6" t="s">
        <v>10303</v>
      </c>
      <c r="V490" s="6" t="s">
        <v>10304</v>
      </c>
      <c r="W490" s="6" t="s">
        <v>10305</v>
      </c>
    </row>
    <row r="491" spans="1:23" s="6" customFormat="1">
      <c r="A491" s="6" t="s">
        <v>10314</v>
      </c>
      <c r="B491" s="6" t="s">
        <v>10315</v>
      </c>
      <c r="C491" s="7" t="s">
        <v>11431</v>
      </c>
      <c r="D491" s="6">
        <v>295</v>
      </c>
      <c r="E491" s="8">
        <v>599</v>
      </c>
      <c r="F491" s="9">
        <v>0.51</v>
      </c>
      <c r="G491" s="27" t="str">
        <f>IF(Table24[discount_percentage]&gt;=0.5,"Yes","No")</f>
        <v>Yes</v>
      </c>
      <c r="H491" s="6">
        <v>4</v>
      </c>
      <c r="I491" s="10">
        <v>1644</v>
      </c>
      <c r="J491" s="10">
        <f t="shared" si="28"/>
        <v>984756</v>
      </c>
      <c r="K491" s="37" t="str">
        <f>IF(Table24[rating_count]&lt;1000,"Yes", "No")</f>
        <v>No</v>
      </c>
      <c r="L491" s="11">
        <f t="shared" si="29"/>
        <v>6576</v>
      </c>
      <c r="M491" s="11">
        <f>Table24[[#This Row],[rating]]*Table24[[#This Row],[rating_count]]</f>
        <v>6576</v>
      </c>
      <c r="N491" s="35">
        <f t="shared" si="30"/>
        <v>400</v>
      </c>
      <c r="O491" s="35">
        <f t="shared" si="31"/>
        <v>500</v>
      </c>
      <c r="P491" s="6" t="s">
        <v>10316</v>
      </c>
      <c r="Q491" s="6" t="s">
        <v>12482</v>
      </c>
      <c r="R491" s="6" t="s">
        <v>10317</v>
      </c>
      <c r="S491" s="6" t="s">
        <v>10318</v>
      </c>
      <c r="T491" s="6" t="s">
        <v>10319</v>
      </c>
      <c r="U491" s="6" t="s">
        <v>10320</v>
      </c>
      <c r="V491" s="6" t="s">
        <v>10321</v>
      </c>
      <c r="W491" s="6" t="s">
        <v>10322</v>
      </c>
    </row>
    <row r="492" spans="1:23" s="6" customFormat="1">
      <c r="A492" s="6" t="s">
        <v>10592</v>
      </c>
      <c r="B492" s="6" t="s">
        <v>10593</v>
      </c>
      <c r="C492" s="7" t="s">
        <v>11434</v>
      </c>
      <c r="D492" s="6">
        <v>549</v>
      </c>
      <c r="E492" s="8">
        <v>999</v>
      </c>
      <c r="F492" s="9">
        <v>0.45</v>
      </c>
      <c r="G492" s="27" t="str">
        <f>IF(Table24[discount_percentage]&gt;=0.5,"Yes","No")</f>
        <v>No</v>
      </c>
      <c r="H492" s="6">
        <v>4</v>
      </c>
      <c r="I492" s="10">
        <v>1313</v>
      </c>
      <c r="J492" s="10">
        <f t="shared" si="28"/>
        <v>1311687</v>
      </c>
      <c r="K492" s="37" t="str">
        <f>IF(Table24[rating_count]&lt;1000,"Yes", "No")</f>
        <v>No</v>
      </c>
      <c r="L492" s="11">
        <f t="shared" si="29"/>
        <v>5252</v>
      </c>
      <c r="M492" s="11">
        <f>Table24[[#This Row],[rating]]*Table24[[#This Row],[rating_count]]</f>
        <v>5252</v>
      </c>
      <c r="N492" s="35">
        <f t="shared" si="30"/>
        <v>800</v>
      </c>
      <c r="O492" s="35">
        <f t="shared" si="31"/>
        <v>500</v>
      </c>
      <c r="P492" s="6" t="s">
        <v>10594</v>
      </c>
      <c r="Q492" s="6" t="s">
        <v>10595</v>
      </c>
      <c r="R492" s="6" t="s">
        <v>10596</v>
      </c>
      <c r="S492" s="6" t="s">
        <v>10597</v>
      </c>
      <c r="T492" s="6" t="s">
        <v>10598</v>
      </c>
      <c r="U492" s="6" t="s">
        <v>10599</v>
      </c>
      <c r="V492" s="6" t="s">
        <v>10600</v>
      </c>
      <c r="W492" s="6" t="s">
        <v>10601</v>
      </c>
    </row>
    <row r="493" spans="1:23" s="6" customFormat="1">
      <c r="A493" s="6" t="s">
        <v>10651</v>
      </c>
      <c r="B493" s="6" t="s">
        <v>10652</v>
      </c>
      <c r="C493" s="7" t="s">
        <v>11448</v>
      </c>
      <c r="D493" s="12">
        <v>1928</v>
      </c>
      <c r="E493" s="8">
        <v>2590</v>
      </c>
      <c r="F493" s="9">
        <v>0.26</v>
      </c>
      <c r="G493" s="27" t="str">
        <f>IF(Table24[discount_percentage]&gt;=0.5,"Yes","No")</f>
        <v>No</v>
      </c>
      <c r="H493" s="6">
        <v>4</v>
      </c>
      <c r="I493" s="10">
        <v>2377</v>
      </c>
      <c r="J493" s="10">
        <f t="shared" si="28"/>
        <v>6156430</v>
      </c>
      <c r="K493" s="37" t="str">
        <f>IF(Table24[rating_count]&lt;1000,"Yes", "No")</f>
        <v>No</v>
      </c>
      <c r="L493" s="11">
        <f t="shared" si="29"/>
        <v>9508</v>
      </c>
      <c r="M493" s="11">
        <f>Table24[[#This Row],[rating]]*Table24[[#This Row],[rating_count]]</f>
        <v>9508</v>
      </c>
      <c r="N493" s="35">
        <f t="shared" si="30"/>
        <v>2400</v>
      </c>
      <c r="O493" s="35">
        <f t="shared" si="31"/>
        <v>2500</v>
      </c>
      <c r="P493" s="6" t="s">
        <v>10653</v>
      </c>
      <c r="Q493" s="6" t="s">
        <v>10654</v>
      </c>
      <c r="R493" s="6" t="s">
        <v>10655</v>
      </c>
      <c r="S493" s="6" t="s">
        <v>10656</v>
      </c>
      <c r="T493" s="6" t="s">
        <v>10657</v>
      </c>
      <c r="U493" s="6" t="s">
        <v>10658</v>
      </c>
      <c r="V493" s="6" t="s">
        <v>10659</v>
      </c>
      <c r="W493" s="6" t="s">
        <v>10660</v>
      </c>
    </row>
    <row r="494" spans="1:23" s="6" customFormat="1">
      <c r="A494" s="6" t="s">
        <v>10775</v>
      </c>
      <c r="B494" s="6" t="s">
        <v>10776</v>
      </c>
      <c r="C494" s="7" t="s">
        <v>11436</v>
      </c>
      <c r="D494" s="13">
        <v>3041.67</v>
      </c>
      <c r="E494" s="8">
        <v>5999</v>
      </c>
      <c r="F494" s="9">
        <v>0.49</v>
      </c>
      <c r="G494" s="27" t="str">
        <f>IF(Table24[discount_percentage]&gt;=0.5,"Yes","No")</f>
        <v>No</v>
      </c>
      <c r="H494" s="6">
        <v>4</v>
      </c>
      <c r="I494" s="10">
        <v>777</v>
      </c>
      <c r="J494" s="10">
        <f t="shared" si="28"/>
        <v>4661223</v>
      </c>
      <c r="K494" s="37" t="str">
        <f>IF(Table24[rating_count]&lt;1000,"Yes", "No")</f>
        <v>Yes</v>
      </c>
      <c r="L494" s="11">
        <f t="shared" si="29"/>
        <v>3108</v>
      </c>
      <c r="M494" s="11">
        <f>Table24[[#This Row],[rating]]*Table24[[#This Row],[rating_count]]</f>
        <v>3108</v>
      </c>
      <c r="N494" s="35">
        <f t="shared" si="30"/>
        <v>5800</v>
      </c>
      <c r="O494" s="35">
        <f t="shared" si="31"/>
        <v>5500</v>
      </c>
      <c r="P494" s="6" t="s">
        <v>12091</v>
      </c>
      <c r="Q494" s="6" t="s">
        <v>10777</v>
      </c>
      <c r="R494" s="6" t="s">
        <v>10778</v>
      </c>
      <c r="S494" s="6" t="s">
        <v>12500</v>
      </c>
      <c r="T494" s="6" t="s">
        <v>10779</v>
      </c>
      <c r="U494" s="6" t="s">
        <v>10780</v>
      </c>
      <c r="V494" s="6" t="s">
        <v>10781</v>
      </c>
      <c r="W494" s="6" t="s">
        <v>10782</v>
      </c>
    </row>
    <row r="495" spans="1:23" s="6" customFormat="1">
      <c r="A495" s="6" t="s">
        <v>10975</v>
      </c>
      <c r="B495" s="6" t="s">
        <v>10976</v>
      </c>
      <c r="C495" s="7" t="s">
        <v>11443</v>
      </c>
      <c r="D495" s="6">
        <v>219</v>
      </c>
      <c r="E495" s="8">
        <v>249</v>
      </c>
      <c r="F495" s="9">
        <v>0.12</v>
      </c>
      <c r="G495" s="27" t="str">
        <f>IF(Table24[discount_percentage]&gt;=0.5,"Yes","No")</f>
        <v>No</v>
      </c>
      <c r="H495" s="6">
        <v>4</v>
      </c>
      <c r="I495" s="10">
        <v>1108</v>
      </c>
      <c r="J495" s="10">
        <f t="shared" si="28"/>
        <v>275892</v>
      </c>
      <c r="K495" s="37" t="str">
        <f>IF(Table24[rating_count]&lt;1000,"Yes", "No")</f>
        <v>No</v>
      </c>
      <c r="L495" s="11">
        <f t="shared" si="29"/>
        <v>4432</v>
      </c>
      <c r="M495" s="11">
        <f>Table24[[#This Row],[rating]]*Table24[[#This Row],[rating_count]]</f>
        <v>4432</v>
      </c>
      <c r="N495" s="35">
        <f t="shared" si="30"/>
        <v>200</v>
      </c>
      <c r="O495" s="35">
        <f t="shared" si="31"/>
        <v>0</v>
      </c>
      <c r="P495" s="6" t="s">
        <v>12509</v>
      </c>
      <c r="Q495" s="6" t="s">
        <v>10977</v>
      </c>
      <c r="R495" s="6" t="s">
        <v>10978</v>
      </c>
      <c r="S495" s="6" t="s">
        <v>10979</v>
      </c>
      <c r="T495" s="6" t="s">
        <v>10980</v>
      </c>
      <c r="U495" s="6" t="s">
        <v>10981</v>
      </c>
      <c r="V495" s="6" t="s">
        <v>10982</v>
      </c>
      <c r="W495" s="6" t="s">
        <v>10983</v>
      </c>
    </row>
    <row r="496" spans="1:23" s="6" customFormat="1">
      <c r="A496" s="6" t="s">
        <v>11048</v>
      </c>
      <c r="B496" s="6" t="s">
        <v>11049</v>
      </c>
      <c r="C496" s="7" t="s">
        <v>11460</v>
      </c>
      <c r="D496" s="12">
        <v>2999</v>
      </c>
      <c r="E496" s="8">
        <v>3595</v>
      </c>
      <c r="F496" s="9">
        <v>0.17</v>
      </c>
      <c r="G496" s="27" t="str">
        <f>IF(Table24[discount_percentage]&gt;=0.5,"Yes","No")</f>
        <v>No</v>
      </c>
      <c r="H496" s="6">
        <v>4</v>
      </c>
      <c r="I496" s="10">
        <v>178</v>
      </c>
      <c r="J496" s="10">
        <f t="shared" si="28"/>
        <v>639910</v>
      </c>
      <c r="K496" s="37" t="str">
        <f>IF(Table24[rating_count]&lt;1000,"Yes", "No")</f>
        <v>Yes</v>
      </c>
      <c r="L496" s="11">
        <f t="shared" si="29"/>
        <v>712</v>
      </c>
      <c r="M496" s="11">
        <f>Table24[[#This Row],[rating]]*Table24[[#This Row],[rating_count]]</f>
        <v>712</v>
      </c>
      <c r="N496" s="35">
        <f t="shared" si="30"/>
        <v>3400</v>
      </c>
      <c r="O496" s="35">
        <f t="shared" si="31"/>
        <v>3500</v>
      </c>
      <c r="P496" s="6" t="s">
        <v>11050</v>
      </c>
      <c r="Q496" s="6" t="s">
        <v>11051</v>
      </c>
      <c r="R496" s="6" t="s">
        <v>11052</v>
      </c>
      <c r="S496" s="6" t="s">
        <v>11053</v>
      </c>
      <c r="T496" s="6" t="s">
        <v>11054</v>
      </c>
      <c r="U496" s="6" t="s">
        <v>11055</v>
      </c>
      <c r="V496" s="6" t="s">
        <v>11056</v>
      </c>
      <c r="W496" s="6" t="s">
        <v>11057</v>
      </c>
    </row>
    <row r="497" spans="1:23" s="6" customFormat="1">
      <c r="A497" s="6" t="s">
        <v>11213</v>
      </c>
      <c r="B497" s="6" t="s">
        <v>11214</v>
      </c>
      <c r="C497" s="7" t="s">
        <v>11461</v>
      </c>
      <c r="D497" s="6">
        <v>379</v>
      </c>
      <c r="E497" s="8">
        <v>919</v>
      </c>
      <c r="F497" s="9">
        <v>0.59</v>
      </c>
      <c r="G497" s="27" t="str">
        <f>IF(Table24[discount_percentage]&gt;=0.5,"Yes","No")</f>
        <v>Yes</v>
      </c>
      <c r="H497" s="6">
        <v>4</v>
      </c>
      <c r="I497" s="10">
        <v>1090</v>
      </c>
      <c r="J497" s="10">
        <f t="shared" si="28"/>
        <v>1001710</v>
      </c>
      <c r="K497" s="37" t="str">
        <f>IF(Table24[rating_count]&lt;1000,"Yes", "No")</f>
        <v>No</v>
      </c>
      <c r="L497" s="11">
        <f t="shared" si="29"/>
        <v>4360</v>
      </c>
      <c r="M497" s="11">
        <f>Table24[[#This Row],[rating]]*Table24[[#This Row],[rating_count]]</f>
        <v>4360</v>
      </c>
      <c r="N497" s="35">
        <f t="shared" si="30"/>
        <v>800</v>
      </c>
      <c r="O497" s="35">
        <f t="shared" si="31"/>
        <v>500</v>
      </c>
      <c r="P497" s="6" t="s">
        <v>11215</v>
      </c>
      <c r="Q497" s="6" t="s">
        <v>12519</v>
      </c>
      <c r="R497" s="6" t="s">
        <v>11216</v>
      </c>
      <c r="S497" s="6" t="s">
        <v>11217</v>
      </c>
      <c r="T497" s="6" t="s">
        <v>11218</v>
      </c>
      <c r="U497" s="6" t="s">
        <v>11219</v>
      </c>
      <c r="V497" s="6" t="s">
        <v>11220</v>
      </c>
      <c r="W497" s="6" t="s">
        <v>11221</v>
      </c>
    </row>
    <row r="498" spans="1:23" s="6" customFormat="1">
      <c r="A498" s="6" t="s">
        <v>11241</v>
      </c>
      <c r="B498" s="6" t="s">
        <v>11242</v>
      </c>
      <c r="C498" s="7" t="s">
        <v>11459</v>
      </c>
      <c r="D498" s="12">
        <v>1399</v>
      </c>
      <c r="E498" s="8">
        <v>1890</v>
      </c>
      <c r="F498" s="9">
        <v>0.26</v>
      </c>
      <c r="G498" s="27" t="str">
        <f>IF(Table24[discount_percentage]&gt;=0.5,"Yes","No")</f>
        <v>No</v>
      </c>
      <c r="H498" s="6">
        <v>4</v>
      </c>
      <c r="I498" s="10">
        <v>8031</v>
      </c>
      <c r="J498" s="10">
        <f t="shared" si="28"/>
        <v>15178590</v>
      </c>
      <c r="K498" s="37" t="str">
        <f>IF(Table24[rating_count]&lt;1000,"Yes", "No")</f>
        <v>No</v>
      </c>
      <c r="L498" s="11">
        <f t="shared" si="29"/>
        <v>32124</v>
      </c>
      <c r="M498" s="11">
        <f>Table24[[#This Row],[rating]]*Table24[[#This Row],[rating_count]]</f>
        <v>32124</v>
      </c>
      <c r="N498" s="35">
        <f t="shared" si="30"/>
        <v>1800</v>
      </c>
      <c r="O498" s="35">
        <f t="shared" si="31"/>
        <v>1500</v>
      </c>
      <c r="P498" s="6" t="s">
        <v>11243</v>
      </c>
      <c r="Q498" s="6" t="s">
        <v>11244</v>
      </c>
      <c r="R498" s="6" t="s">
        <v>11245</v>
      </c>
      <c r="S498" s="6" t="s">
        <v>11246</v>
      </c>
      <c r="T498" s="6" t="s">
        <v>11247</v>
      </c>
      <c r="U498" s="6" t="s">
        <v>11248</v>
      </c>
      <c r="V498" s="6" t="s">
        <v>11249</v>
      </c>
      <c r="W498" s="6" t="s">
        <v>11250</v>
      </c>
    </row>
    <row r="499" spans="1:23" s="6" customFormat="1">
      <c r="A499" s="6" t="s">
        <v>8455</v>
      </c>
      <c r="B499" s="6" t="s">
        <v>8456</v>
      </c>
      <c r="C499" s="7" t="s">
        <v>11451</v>
      </c>
      <c r="D499" s="6">
        <v>79</v>
      </c>
      <c r="E499" s="8">
        <v>79</v>
      </c>
      <c r="F499" s="9">
        <v>0</v>
      </c>
      <c r="G499" s="27" t="str">
        <f>IF(Table24[discount_percentage]&gt;=0.5,"Yes","No")</f>
        <v>No</v>
      </c>
      <c r="H499" s="6">
        <v>4</v>
      </c>
      <c r="I499" s="10">
        <v>97</v>
      </c>
      <c r="J499" s="10">
        <f t="shared" si="28"/>
        <v>7663</v>
      </c>
      <c r="K499" s="37" t="str">
        <f>IF(Table24[rating_count]&lt;1000,"Yes", "No")</f>
        <v>Yes</v>
      </c>
      <c r="L499" s="11">
        <f t="shared" si="29"/>
        <v>388</v>
      </c>
      <c r="M499" s="11">
        <f>Table24[[#This Row],[rating]]*Table24[[#This Row],[rating_count]]</f>
        <v>388</v>
      </c>
      <c r="N499" s="35">
        <f t="shared" si="30"/>
        <v>0</v>
      </c>
      <c r="O499" s="35">
        <f t="shared" si="31"/>
        <v>0</v>
      </c>
      <c r="P499" s="6" t="s">
        <v>8457</v>
      </c>
      <c r="Q499" s="6" t="s">
        <v>8458</v>
      </c>
      <c r="R499" s="6" t="s">
        <v>8459</v>
      </c>
      <c r="S499" s="6" t="s">
        <v>8460</v>
      </c>
      <c r="T499" s="6" t="s">
        <v>8461</v>
      </c>
      <c r="U499" s="6" t="s">
        <v>11285</v>
      </c>
      <c r="V499" s="6" t="s">
        <v>8462</v>
      </c>
      <c r="W499" s="6" t="s">
        <v>8463</v>
      </c>
    </row>
    <row r="500" spans="1:23" s="6" customFormat="1">
      <c r="A500" s="6" t="s">
        <v>10234</v>
      </c>
      <c r="B500" s="6" t="s">
        <v>10235</v>
      </c>
      <c r="C500" s="7" t="s">
        <v>11461</v>
      </c>
      <c r="D500" s="6">
        <v>825</v>
      </c>
      <c r="E500" s="8">
        <v>825</v>
      </c>
      <c r="F500" s="9">
        <v>0</v>
      </c>
      <c r="G500" s="27" t="str">
        <f>IF(Table24[discount_percentage]&gt;=0.5,"Yes","No")</f>
        <v>No</v>
      </c>
      <c r="H500" s="6">
        <v>4</v>
      </c>
      <c r="I500" s="10">
        <v>3246</v>
      </c>
      <c r="J500" s="10">
        <f t="shared" si="28"/>
        <v>2677950</v>
      </c>
      <c r="K500" s="37" t="str">
        <f>IF(Table24[rating_count]&lt;1000,"Yes", "No")</f>
        <v>No</v>
      </c>
      <c r="L500" s="11">
        <f t="shared" si="29"/>
        <v>12984</v>
      </c>
      <c r="M500" s="11">
        <f>Table24[[#This Row],[rating]]*Table24[[#This Row],[rating_count]]</f>
        <v>12984</v>
      </c>
      <c r="N500" s="35">
        <f t="shared" si="30"/>
        <v>800</v>
      </c>
      <c r="O500" s="35">
        <f t="shared" si="31"/>
        <v>500</v>
      </c>
      <c r="P500" s="6" t="s">
        <v>10236</v>
      </c>
      <c r="Q500" s="6" t="s">
        <v>10237</v>
      </c>
      <c r="R500" s="6" t="s">
        <v>10238</v>
      </c>
      <c r="S500" s="6" t="s">
        <v>10239</v>
      </c>
      <c r="T500" s="6" t="s">
        <v>10240</v>
      </c>
      <c r="U500" s="6" t="s">
        <v>10241</v>
      </c>
      <c r="V500" s="6" t="s">
        <v>10242</v>
      </c>
      <c r="W500" s="6" t="s">
        <v>10243</v>
      </c>
    </row>
    <row r="501" spans="1:23" s="6" customFormat="1">
      <c r="A501" s="6" t="s">
        <v>60</v>
      </c>
      <c r="B501" s="6" t="s">
        <v>12678</v>
      </c>
      <c r="C501" s="7" t="s">
        <v>11291</v>
      </c>
      <c r="D501" s="6">
        <v>176.63</v>
      </c>
      <c r="E501" s="8">
        <v>499</v>
      </c>
      <c r="F501" s="9">
        <v>0.65</v>
      </c>
      <c r="G501" s="27" t="str">
        <f>IF(Table24[discount_percentage]&gt;=0.5,"Yes","No")</f>
        <v>Yes</v>
      </c>
      <c r="H501" s="6">
        <v>4.0999999999999996</v>
      </c>
      <c r="I501" s="10">
        <v>15188</v>
      </c>
      <c r="J501" s="10">
        <f t="shared" si="28"/>
        <v>7578812</v>
      </c>
      <c r="K501" s="37" t="str">
        <f>IF(Table24[rating_count]&lt;1000,"Yes", "No")</f>
        <v>No</v>
      </c>
      <c r="L501" s="11">
        <f t="shared" si="29"/>
        <v>62270.799999999996</v>
      </c>
      <c r="M501" s="11">
        <f>Table24[[#This Row],[rating]]*Table24[[#This Row],[rating_count]]</f>
        <v>62270.799999999996</v>
      </c>
      <c r="N501" s="35">
        <f t="shared" si="30"/>
        <v>400</v>
      </c>
      <c r="O501" s="35">
        <f t="shared" si="31"/>
        <v>0</v>
      </c>
      <c r="P501" s="6" t="s">
        <v>12578</v>
      </c>
      <c r="Q501" s="6" t="s">
        <v>61</v>
      </c>
      <c r="R501" s="6" t="s">
        <v>62</v>
      </c>
      <c r="S501" s="6" t="s">
        <v>63</v>
      </c>
      <c r="T501" s="6" t="s">
        <v>64</v>
      </c>
      <c r="U501" s="6" t="s">
        <v>65</v>
      </c>
      <c r="V501" s="6" t="s">
        <v>66</v>
      </c>
      <c r="W501" s="6" t="s">
        <v>11497</v>
      </c>
    </row>
    <row r="502" spans="1:23" s="6" customFormat="1">
      <c r="A502" s="6" t="s">
        <v>118</v>
      </c>
      <c r="B502" s="6" t="s">
        <v>12681</v>
      </c>
      <c r="C502" s="7" t="s">
        <v>11291</v>
      </c>
      <c r="D502" s="6">
        <v>159</v>
      </c>
      <c r="E502" s="8">
        <v>399</v>
      </c>
      <c r="F502" s="9">
        <v>0.6</v>
      </c>
      <c r="G502" s="27" t="str">
        <f>IF(Table24[discount_percentage]&gt;=0.5,"Yes","No")</f>
        <v>Yes</v>
      </c>
      <c r="H502" s="6">
        <v>4.0999999999999996</v>
      </c>
      <c r="I502" s="10">
        <v>4768</v>
      </c>
      <c r="J502" s="10">
        <f t="shared" si="28"/>
        <v>1902432</v>
      </c>
      <c r="K502" s="37" t="str">
        <f>IF(Table24[rating_count]&lt;1000,"Yes", "No")</f>
        <v>No</v>
      </c>
      <c r="L502" s="11">
        <f t="shared" si="29"/>
        <v>19548.8</v>
      </c>
      <c r="M502" s="11">
        <f>Table24[[#This Row],[rating]]*Table24[[#This Row],[rating_count]]</f>
        <v>19548.8</v>
      </c>
      <c r="N502" s="35">
        <f t="shared" si="30"/>
        <v>200</v>
      </c>
      <c r="O502" s="35">
        <f t="shared" si="31"/>
        <v>0</v>
      </c>
      <c r="P502" s="6" t="s">
        <v>46</v>
      </c>
      <c r="Q502" s="6" t="s">
        <v>119</v>
      </c>
      <c r="R502" s="6" t="s">
        <v>120</v>
      </c>
      <c r="S502" s="6" t="s">
        <v>121</v>
      </c>
      <c r="T502" s="6" t="s">
        <v>122</v>
      </c>
      <c r="U502" s="6" t="s">
        <v>123</v>
      </c>
      <c r="V502" s="6" t="s">
        <v>124</v>
      </c>
      <c r="W502" s="6" t="s">
        <v>125</v>
      </c>
    </row>
    <row r="503" spans="1:23" s="6" customFormat="1">
      <c r="A503" s="6" t="s">
        <v>147</v>
      </c>
      <c r="B503" s="6" t="s">
        <v>11866</v>
      </c>
      <c r="C503" s="7" t="s">
        <v>11291</v>
      </c>
      <c r="D503" s="6">
        <v>199</v>
      </c>
      <c r="E503" s="8">
        <v>499</v>
      </c>
      <c r="F503" s="9">
        <v>0.6</v>
      </c>
      <c r="G503" s="27" t="str">
        <f>IF(Table24[discount_percentage]&gt;=0.5,"Yes","No")</f>
        <v>Yes</v>
      </c>
      <c r="H503" s="6">
        <v>4.0999999999999996</v>
      </c>
      <c r="I503" s="10">
        <v>13045</v>
      </c>
      <c r="J503" s="10">
        <f t="shared" si="28"/>
        <v>6509455</v>
      </c>
      <c r="K503" s="37" t="str">
        <f>IF(Table24[rating_count]&lt;1000,"Yes", "No")</f>
        <v>No</v>
      </c>
      <c r="L503" s="11">
        <f t="shared" si="29"/>
        <v>53484.499999999993</v>
      </c>
      <c r="M503" s="11">
        <f>Table24[[#This Row],[rating]]*Table24[[#This Row],[rating_count]]</f>
        <v>53484.499999999993</v>
      </c>
      <c r="N503" s="35">
        <f t="shared" si="30"/>
        <v>400</v>
      </c>
      <c r="O503" s="35">
        <f t="shared" si="31"/>
        <v>0</v>
      </c>
      <c r="P503" s="6" t="s">
        <v>11867</v>
      </c>
      <c r="Q503" s="6" t="s">
        <v>148</v>
      </c>
      <c r="R503" s="6" t="s">
        <v>149</v>
      </c>
      <c r="S503" s="6" t="s">
        <v>150</v>
      </c>
      <c r="T503" s="6" t="s">
        <v>151</v>
      </c>
      <c r="U503" s="6" t="s">
        <v>11868</v>
      </c>
      <c r="V503" s="6" t="s">
        <v>152</v>
      </c>
      <c r="W503" s="6" t="s">
        <v>11500</v>
      </c>
    </row>
    <row r="504" spans="1:23" s="6" customFormat="1">
      <c r="A504" s="6" t="s">
        <v>348</v>
      </c>
      <c r="B504" s="6" t="s">
        <v>349</v>
      </c>
      <c r="C504" s="7" t="s">
        <v>11292</v>
      </c>
      <c r="D504" s="6">
        <v>507</v>
      </c>
      <c r="E504" s="8">
        <v>1208</v>
      </c>
      <c r="F504" s="9">
        <v>0.57999999999999996</v>
      </c>
      <c r="G504" s="27" t="str">
        <f>IF(Table24[discount_percentage]&gt;=0.5,"Yes","No")</f>
        <v>Yes</v>
      </c>
      <c r="H504" s="6">
        <v>4.0999999999999996</v>
      </c>
      <c r="I504" s="10">
        <v>8131</v>
      </c>
      <c r="J504" s="10">
        <f t="shared" si="28"/>
        <v>9822248</v>
      </c>
      <c r="K504" s="37" t="str">
        <f>IF(Table24[rating_count]&lt;1000,"Yes", "No")</f>
        <v>No</v>
      </c>
      <c r="L504" s="11">
        <f t="shared" si="29"/>
        <v>33337.1</v>
      </c>
      <c r="M504" s="11">
        <f>Table24[[#This Row],[rating]]*Table24[[#This Row],[rating_count]]</f>
        <v>33337.1</v>
      </c>
      <c r="N504" s="35">
        <f t="shared" si="30"/>
        <v>1200</v>
      </c>
      <c r="O504" s="35">
        <f t="shared" si="31"/>
        <v>1000</v>
      </c>
      <c r="P504" s="6" t="s">
        <v>11756</v>
      </c>
      <c r="Q504" s="6" t="s">
        <v>350</v>
      </c>
      <c r="R504" s="6" t="s">
        <v>351</v>
      </c>
      <c r="S504" s="6" t="s">
        <v>352</v>
      </c>
      <c r="T504" s="6" t="s">
        <v>353</v>
      </c>
      <c r="U504" s="6" t="s">
        <v>11710</v>
      </c>
      <c r="V504" s="6" t="s">
        <v>354</v>
      </c>
      <c r="W504" s="6" t="s">
        <v>355</v>
      </c>
    </row>
    <row r="505" spans="1:23" s="6" customFormat="1">
      <c r="A505" s="6" t="s">
        <v>402</v>
      </c>
      <c r="B505" s="6" t="s">
        <v>12698</v>
      </c>
      <c r="C505" s="7" t="s">
        <v>11291</v>
      </c>
      <c r="D505" s="6">
        <v>199</v>
      </c>
      <c r="E505" s="8">
        <v>349</v>
      </c>
      <c r="F505" s="9">
        <v>0.43</v>
      </c>
      <c r="G505" s="27" t="str">
        <f>IF(Table24[discount_percentage]&gt;=0.5,"Yes","No")</f>
        <v>No</v>
      </c>
      <c r="H505" s="6">
        <v>4.0999999999999996</v>
      </c>
      <c r="I505" s="10">
        <v>314</v>
      </c>
      <c r="J505" s="10">
        <f t="shared" si="28"/>
        <v>109586</v>
      </c>
      <c r="K505" s="37" t="str">
        <f>IF(Table24[rating_count]&lt;1000,"Yes", "No")</f>
        <v>Yes</v>
      </c>
      <c r="L505" s="11">
        <f t="shared" si="29"/>
        <v>1287.3999999999999</v>
      </c>
      <c r="M505" s="11">
        <f>Table24[[#This Row],[rating]]*Table24[[#This Row],[rating_count]]</f>
        <v>1287.3999999999999</v>
      </c>
      <c r="N505" s="35">
        <f t="shared" si="30"/>
        <v>200</v>
      </c>
      <c r="O505" s="35">
        <f t="shared" si="31"/>
        <v>0</v>
      </c>
      <c r="P505" s="6" t="s">
        <v>11877</v>
      </c>
      <c r="Q505" s="6" t="s">
        <v>12111</v>
      </c>
      <c r="R505" s="6" t="s">
        <v>403</v>
      </c>
      <c r="S505" s="6" t="s">
        <v>404</v>
      </c>
      <c r="T505" s="6" t="s">
        <v>405</v>
      </c>
      <c r="U505" s="6" t="s">
        <v>406</v>
      </c>
      <c r="V505" s="6" t="s">
        <v>407</v>
      </c>
      <c r="W505" s="6" t="s">
        <v>408</v>
      </c>
    </row>
    <row r="506" spans="1:23" s="6" customFormat="1">
      <c r="A506" s="6" t="s">
        <v>486</v>
      </c>
      <c r="B506" s="6" t="s">
        <v>12701</v>
      </c>
      <c r="C506" s="7" t="s">
        <v>11291</v>
      </c>
      <c r="D506" s="6">
        <v>263</v>
      </c>
      <c r="E506" s="8">
        <v>699</v>
      </c>
      <c r="F506" s="9">
        <v>0.62</v>
      </c>
      <c r="G506" s="27" t="str">
        <f>IF(Table24[discount_percentage]&gt;=0.5,"Yes","No")</f>
        <v>Yes</v>
      </c>
      <c r="H506" s="6">
        <v>4.0999999999999996</v>
      </c>
      <c r="I506" s="10">
        <v>450</v>
      </c>
      <c r="J506" s="10">
        <f t="shared" si="28"/>
        <v>314550</v>
      </c>
      <c r="K506" s="37" t="str">
        <f>IF(Table24[rating_count]&lt;1000,"Yes", "No")</f>
        <v>Yes</v>
      </c>
      <c r="L506" s="11">
        <f t="shared" si="29"/>
        <v>1844.9999999999998</v>
      </c>
      <c r="M506" s="11">
        <f>Table24[[#This Row],[rating]]*Table24[[#This Row],[rating_count]]</f>
        <v>1844.9999999999998</v>
      </c>
      <c r="N506" s="35">
        <f t="shared" si="30"/>
        <v>600</v>
      </c>
      <c r="O506" s="35">
        <f t="shared" si="31"/>
        <v>500</v>
      </c>
      <c r="P506" s="6" t="s">
        <v>487</v>
      </c>
      <c r="Q506" s="6" t="s">
        <v>488</v>
      </c>
      <c r="R506" s="6" t="s">
        <v>489</v>
      </c>
      <c r="S506" s="6" t="s">
        <v>490</v>
      </c>
      <c r="T506" s="6" t="s">
        <v>491</v>
      </c>
      <c r="U506" s="6" t="s">
        <v>11879</v>
      </c>
      <c r="V506" s="6" t="s">
        <v>492</v>
      </c>
      <c r="W506" s="6" t="s">
        <v>493</v>
      </c>
    </row>
    <row r="507" spans="1:23" s="6" customFormat="1">
      <c r="A507" s="6" t="s">
        <v>528</v>
      </c>
      <c r="B507" s="6" t="s">
        <v>12704</v>
      </c>
      <c r="C507" s="7" t="s">
        <v>11291</v>
      </c>
      <c r="D507" s="6">
        <v>349</v>
      </c>
      <c r="E507" s="8">
        <v>599</v>
      </c>
      <c r="F507" s="9">
        <v>0.42</v>
      </c>
      <c r="G507" s="27" t="str">
        <f>IF(Table24[discount_percentage]&gt;=0.5,"Yes","No")</f>
        <v>No</v>
      </c>
      <c r="H507" s="6">
        <v>4.0999999999999996</v>
      </c>
      <c r="I507" s="10">
        <v>210</v>
      </c>
      <c r="J507" s="10">
        <f t="shared" si="28"/>
        <v>125790</v>
      </c>
      <c r="K507" s="37" t="str">
        <f>IF(Table24[rating_count]&lt;1000,"Yes", "No")</f>
        <v>Yes</v>
      </c>
      <c r="L507" s="11">
        <f t="shared" si="29"/>
        <v>860.99999999999989</v>
      </c>
      <c r="M507" s="11">
        <f>Table24[[#This Row],[rating]]*Table24[[#This Row],[rating_count]]</f>
        <v>860.99999999999989</v>
      </c>
      <c r="N507" s="35">
        <f t="shared" si="30"/>
        <v>400</v>
      </c>
      <c r="O507" s="35">
        <f t="shared" si="31"/>
        <v>500</v>
      </c>
      <c r="P507" s="6" t="s">
        <v>11881</v>
      </c>
      <c r="Q507" s="6" t="s">
        <v>529</v>
      </c>
      <c r="R507" s="6" t="s">
        <v>530</v>
      </c>
      <c r="S507" s="6" t="s">
        <v>531</v>
      </c>
      <c r="T507" s="6" t="s">
        <v>532</v>
      </c>
      <c r="U507" s="6" t="s">
        <v>533</v>
      </c>
      <c r="V507" s="6" t="s">
        <v>534</v>
      </c>
      <c r="W507" s="6" t="s">
        <v>535</v>
      </c>
    </row>
    <row r="508" spans="1:23" s="6" customFormat="1">
      <c r="A508" s="6" t="s">
        <v>548</v>
      </c>
      <c r="B508" s="6" t="s">
        <v>12706</v>
      </c>
      <c r="C508" s="7" t="s">
        <v>11291</v>
      </c>
      <c r="D508" s="6">
        <v>399</v>
      </c>
      <c r="E508" s="8">
        <v>999</v>
      </c>
      <c r="F508" s="9">
        <v>0.6</v>
      </c>
      <c r="G508" s="27" t="str">
        <f>IF(Table24[discount_percentage]&gt;=0.5,"Yes","No")</f>
        <v>Yes</v>
      </c>
      <c r="H508" s="6">
        <v>4.0999999999999996</v>
      </c>
      <c r="I508" s="10">
        <v>1780</v>
      </c>
      <c r="J508" s="10">
        <f t="shared" si="28"/>
        <v>1778220</v>
      </c>
      <c r="K508" s="37" t="str">
        <f>IF(Table24[rating_count]&lt;1000,"Yes", "No")</f>
        <v>No</v>
      </c>
      <c r="L508" s="11">
        <f t="shared" si="29"/>
        <v>7297.9999999999991</v>
      </c>
      <c r="M508" s="11">
        <f>Table24[[#This Row],[rating]]*Table24[[#This Row],[rating_count]]</f>
        <v>7297.9999999999991</v>
      </c>
      <c r="N508" s="35">
        <f t="shared" si="30"/>
        <v>800</v>
      </c>
      <c r="O508" s="35">
        <f t="shared" si="31"/>
        <v>500</v>
      </c>
      <c r="P508" s="6" t="s">
        <v>11882</v>
      </c>
      <c r="Q508" s="6" t="s">
        <v>549</v>
      </c>
      <c r="R508" s="6" t="s">
        <v>550</v>
      </c>
      <c r="S508" s="6" t="s">
        <v>551</v>
      </c>
      <c r="T508" s="6" t="s">
        <v>552</v>
      </c>
      <c r="U508" s="6" t="s">
        <v>553</v>
      </c>
      <c r="V508" s="6" t="s">
        <v>554</v>
      </c>
      <c r="W508" s="6" t="s">
        <v>11502</v>
      </c>
    </row>
    <row r="509" spans="1:23" s="6" customFormat="1">
      <c r="A509" s="6" t="s">
        <v>12117</v>
      </c>
      <c r="B509" s="6" t="s">
        <v>12707</v>
      </c>
      <c r="C509" s="7" t="s">
        <v>11291</v>
      </c>
      <c r="D509" s="6">
        <v>199</v>
      </c>
      <c r="E509" s="8">
        <v>499</v>
      </c>
      <c r="F509" s="9">
        <v>0.6</v>
      </c>
      <c r="G509" s="27" t="str">
        <f>IF(Table24[discount_percentage]&gt;=0.5,"Yes","No")</f>
        <v>Yes</v>
      </c>
      <c r="H509" s="6">
        <v>4.0999999999999996</v>
      </c>
      <c r="I509" s="10">
        <v>602</v>
      </c>
      <c r="J509" s="10">
        <f t="shared" si="28"/>
        <v>300398</v>
      </c>
      <c r="K509" s="37" t="str">
        <f>IF(Table24[rating_count]&lt;1000,"Yes", "No")</f>
        <v>Yes</v>
      </c>
      <c r="L509" s="11">
        <f t="shared" si="29"/>
        <v>2468.1999999999998</v>
      </c>
      <c r="M509" s="11">
        <f>Table24[[#This Row],[rating]]*Table24[[#This Row],[rating_count]]</f>
        <v>2468.1999999999998</v>
      </c>
      <c r="N509" s="35">
        <f t="shared" si="30"/>
        <v>400</v>
      </c>
      <c r="O509" s="35">
        <f t="shared" si="31"/>
        <v>0</v>
      </c>
      <c r="P509" s="6" t="s">
        <v>555</v>
      </c>
      <c r="Q509" s="6" t="s">
        <v>12118</v>
      </c>
      <c r="R509" s="6" t="s">
        <v>556</v>
      </c>
      <c r="S509" s="6" t="s">
        <v>557</v>
      </c>
      <c r="T509" s="6" t="s">
        <v>11951</v>
      </c>
      <c r="U509" s="6" t="s">
        <v>11970</v>
      </c>
      <c r="V509" s="6" t="s">
        <v>558</v>
      </c>
      <c r="W509" s="6" t="s">
        <v>12119</v>
      </c>
    </row>
    <row r="510" spans="1:23" s="6" customFormat="1">
      <c r="A510" s="6" t="s">
        <v>565</v>
      </c>
      <c r="B510" s="6" t="s">
        <v>566</v>
      </c>
      <c r="C510" s="7" t="s">
        <v>11294</v>
      </c>
      <c r="D510" s="12">
        <v>10901</v>
      </c>
      <c r="E510" s="8">
        <v>30990</v>
      </c>
      <c r="F510" s="9">
        <v>0.65</v>
      </c>
      <c r="G510" s="27" t="str">
        <f>IF(Table24[discount_percentage]&gt;=0.5,"Yes","No")</f>
        <v>Yes</v>
      </c>
      <c r="H510" s="6">
        <v>4.0999999999999996</v>
      </c>
      <c r="I510" s="10">
        <v>398</v>
      </c>
      <c r="J510" s="10">
        <f t="shared" si="28"/>
        <v>12334020</v>
      </c>
      <c r="K510" s="37" t="str">
        <f>IF(Table24[rating_count]&lt;1000,"Yes", "No")</f>
        <v>Yes</v>
      </c>
      <c r="L510" s="11">
        <f t="shared" si="29"/>
        <v>1631.8</v>
      </c>
      <c r="M510" s="11">
        <f>Table24[[#This Row],[rating]]*Table24[[#This Row],[rating_count]]</f>
        <v>1631.8</v>
      </c>
      <c r="N510" s="35">
        <f t="shared" si="30"/>
        <v>30800</v>
      </c>
      <c r="O510" s="35">
        <f t="shared" si="31"/>
        <v>30500</v>
      </c>
      <c r="P510" s="6" t="s">
        <v>11972</v>
      </c>
      <c r="Q510" s="6" t="s">
        <v>567</v>
      </c>
      <c r="R510" s="6" t="s">
        <v>568</v>
      </c>
      <c r="S510" s="6" t="s">
        <v>569</v>
      </c>
      <c r="T510" s="6" t="s">
        <v>570</v>
      </c>
      <c r="U510" s="6" t="s">
        <v>571</v>
      </c>
      <c r="V510" s="6" t="s">
        <v>572</v>
      </c>
      <c r="W510" s="6" t="s">
        <v>573</v>
      </c>
    </row>
    <row r="511" spans="1:23" s="6" customFormat="1">
      <c r="A511" s="6" t="s">
        <v>663</v>
      </c>
      <c r="B511" s="6" t="s">
        <v>664</v>
      </c>
      <c r="C511" s="7" t="s">
        <v>11291</v>
      </c>
      <c r="D511" s="6">
        <v>199</v>
      </c>
      <c r="E511" s="8">
        <v>999</v>
      </c>
      <c r="F511" s="9">
        <v>0.8</v>
      </c>
      <c r="G511" s="27" t="str">
        <f>IF(Table24[discount_percentage]&gt;=0.5,"Yes","No")</f>
        <v>Yes</v>
      </c>
      <c r="H511" s="6">
        <v>4.0999999999999996</v>
      </c>
      <c r="I511" s="10">
        <v>425</v>
      </c>
      <c r="J511" s="10">
        <f t="shared" si="28"/>
        <v>424575</v>
      </c>
      <c r="K511" s="37" t="str">
        <f>IF(Table24[rating_count]&lt;1000,"Yes", "No")</f>
        <v>Yes</v>
      </c>
      <c r="L511" s="11">
        <f t="shared" si="29"/>
        <v>1742.4999999999998</v>
      </c>
      <c r="M511" s="11">
        <f>Table24[[#This Row],[rating]]*Table24[[#This Row],[rating_count]]</f>
        <v>1742.4999999999998</v>
      </c>
      <c r="N511" s="35">
        <f t="shared" si="30"/>
        <v>800</v>
      </c>
      <c r="O511" s="35">
        <f t="shared" si="31"/>
        <v>500</v>
      </c>
      <c r="P511" s="6" t="s">
        <v>665</v>
      </c>
      <c r="Q511" s="6" t="s">
        <v>666</v>
      </c>
      <c r="R511" s="6" t="s">
        <v>667</v>
      </c>
      <c r="S511" s="6" t="s">
        <v>668</v>
      </c>
      <c r="T511" s="6" t="s">
        <v>669</v>
      </c>
      <c r="U511" s="6" t="s">
        <v>670</v>
      </c>
      <c r="V511" s="6" t="s">
        <v>671</v>
      </c>
      <c r="W511" s="6" t="s">
        <v>672</v>
      </c>
    </row>
    <row r="512" spans="1:23" s="6" customFormat="1">
      <c r="A512" s="6" t="s">
        <v>720</v>
      </c>
      <c r="B512" s="6" t="s">
        <v>12715</v>
      </c>
      <c r="C512" s="7" t="s">
        <v>11291</v>
      </c>
      <c r="D512" s="6">
        <v>719</v>
      </c>
      <c r="E512" s="8">
        <v>1499</v>
      </c>
      <c r="F512" s="9">
        <v>0.52</v>
      </c>
      <c r="G512" s="27" t="str">
        <f>IF(Table24[discount_percentage]&gt;=0.5,"Yes","No")</f>
        <v>Yes</v>
      </c>
      <c r="H512" s="6">
        <v>4.0999999999999996</v>
      </c>
      <c r="I512" s="10">
        <v>1045</v>
      </c>
      <c r="J512" s="10">
        <f t="shared" si="28"/>
        <v>1566455</v>
      </c>
      <c r="K512" s="37" t="str">
        <f>IF(Table24[rating_count]&lt;1000,"Yes", "No")</f>
        <v>No</v>
      </c>
      <c r="L512" s="11">
        <f t="shared" si="29"/>
        <v>4284.5</v>
      </c>
      <c r="M512" s="11">
        <f>Table24[[#This Row],[rating]]*Table24[[#This Row],[rating_count]]</f>
        <v>4284.5</v>
      </c>
      <c r="N512" s="35">
        <f t="shared" si="30"/>
        <v>1400</v>
      </c>
      <c r="O512" s="35">
        <f t="shared" si="31"/>
        <v>1000</v>
      </c>
      <c r="P512" s="6" t="s">
        <v>12591</v>
      </c>
      <c r="Q512" s="6" t="s">
        <v>721</v>
      </c>
      <c r="R512" s="6" t="s">
        <v>722</v>
      </c>
      <c r="S512" s="6" t="s">
        <v>723</v>
      </c>
      <c r="T512" s="6" t="s">
        <v>724</v>
      </c>
      <c r="U512" s="6" t="s">
        <v>725</v>
      </c>
      <c r="V512" s="6" t="s">
        <v>726</v>
      </c>
      <c r="W512" s="6" t="s">
        <v>727</v>
      </c>
    </row>
    <row r="513" spans="1:23" s="6" customFormat="1">
      <c r="A513" s="6" t="s">
        <v>800</v>
      </c>
      <c r="B513" s="6" t="s">
        <v>801</v>
      </c>
      <c r="C513" s="7" t="s">
        <v>11296</v>
      </c>
      <c r="D513" s="12">
        <v>7390</v>
      </c>
      <c r="E513" s="8">
        <v>20000</v>
      </c>
      <c r="F513" s="9">
        <v>0.63</v>
      </c>
      <c r="G513" s="27" t="str">
        <f>IF(Table24[discount_percentage]&gt;=0.5,"Yes","No")</f>
        <v>Yes</v>
      </c>
      <c r="H513" s="6">
        <v>4.0999999999999996</v>
      </c>
      <c r="I513" s="10">
        <v>2581</v>
      </c>
      <c r="J513" s="10">
        <f t="shared" si="28"/>
        <v>51620000</v>
      </c>
      <c r="K513" s="37" t="str">
        <f>IF(Table24[rating_count]&lt;1000,"Yes", "No")</f>
        <v>No</v>
      </c>
      <c r="L513" s="11">
        <f t="shared" si="29"/>
        <v>10582.099999999999</v>
      </c>
      <c r="M513" s="11">
        <f>Table24[[#This Row],[rating]]*Table24[[#This Row],[rating_count]]</f>
        <v>10582.099999999999</v>
      </c>
      <c r="N513" s="35">
        <f t="shared" si="30"/>
        <v>20000</v>
      </c>
      <c r="O513" s="35">
        <f t="shared" si="31"/>
        <v>20000</v>
      </c>
      <c r="P513" s="6" t="s">
        <v>802</v>
      </c>
      <c r="Q513" s="6" t="s">
        <v>12123</v>
      </c>
      <c r="R513" s="6" t="s">
        <v>803</v>
      </c>
      <c r="S513" s="6" t="s">
        <v>804</v>
      </c>
      <c r="T513" s="6" t="s">
        <v>805</v>
      </c>
      <c r="U513" s="6" t="s">
        <v>806</v>
      </c>
      <c r="V513" s="6" t="s">
        <v>807</v>
      </c>
      <c r="W513" s="6" t="s">
        <v>808</v>
      </c>
    </row>
    <row r="514" spans="1:23" s="6" customFormat="1">
      <c r="A514" s="6" t="s">
        <v>820</v>
      </c>
      <c r="B514" s="6" t="s">
        <v>12721</v>
      </c>
      <c r="C514" s="7" t="s">
        <v>11291</v>
      </c>
      <c r="D514" s="6">
        <v>399</v>
      </c>
      <c r="E514" s="8">
        <v>999</v>
      </c>
      <c r="F514" s="9">
        <v>0.6</v>
      </c>
      <c r="G514" s="27" t="str">
        <f>IF(Table24[discount_percentage]&gt;=0.5,"Yes","No")</f>
        <v>Yes</v>
      </c>
      <c r="H514" s="6">
        <v>4.0999999999999996</v>
      </c>
      <c r="I514" s="10">
        <v>1780</v>
      </c>
      <c r="J514" s="10">
        <f t="shared" ref="J514:J577" si="32">E514*I514</f>
        <v>1778220</v>
      </c>
      <c r="K514" s="37" t="str">
        <f>IF(Table24[rating_count]&lt;1000,"Yes", "No")</f>
        <v>No</v>
      </c>
      <c r="L514" s="11">
        <f t="shared" ref="L514:L577" si="33">H514*I514</f>
        <v>7297.9999999999991</v>
      </c>
      <c r="M514" s="11">
        <f>Table24[[#This Row],[rating]]*Table24[[#This Row],[rating_count]]</f>
        <v>7297.9999999999991</v>
      </c>
      <c r="N514" s="35">
        <f t="shared" ref="N514:N577" si="34">FLOOR(E514,200)</f>
        <v>800</v>
      </c>
      <c r="O514" s="35">
        <f t="shared" ref="O514:O577" si="35">FLOOR(E514,500)</f>
        <v>500</v>
      </c>
      <c r="P514" s="6" t="s">
        <v>11887</v>
      </c>
      <c r="Q514" s="6" t="s">
        <v>549</v>
      </c>
      <c r="R514" s="6" t="s">
        <v>550</v>
      </c>
      <c r="S514" s="6" t="s">
        <v>551</v>
      </c>
      <c r="T514" s="6" t="s">
        <v>552</v>
      </c>
      <c r="U514" s="6" t="s">
        <v>553</v>
      </c>
      <c r="V514" s="6" t="s">
        <v>821</v>
      </c>
      <c r="W514" s="6" t="s">
        <v>11506</v>
      </c>
    </row>
    <row r="515" spans="1:23" s="6" customFormat="1">
      <c r="A515" s="6" t="s">
        <v>831</v>
      </c>
      <c r="B515" s="6" t="s">
        <v>12722</v>
      </c>
      <c r="C515" s="7" t="s">
        <v>11291</v>
      </c>
      <c r="D515" s="6">
        <v>210</v>
      </c>
      <c r="E515" s="8">
        <v>399</v>
      </c>
      <c r="F515" s="9">
        <v>0.47</v>
      </c>
      <c r="G515" s="27" t="str">
        <f>IF(Table24[discount_percentage]&gt;=0.5,"Yes","No")</f>
        <v>No</v>
      </c>
      <c r="H515" s="6">
        <v>4.0999999999999996</v>
      </c>
      <c r="I515" s="10">
        <v>1717</v>
      </c>
      <c r="J515" s="10">
        <f t="shared" si="32"/>
        <v>685083</v>
      </c>
      <c r="K515" s="37" t="str">
        <f>IF(Table24[rating_count]&lt;1000,"Yes", "No")</f>
        <v>No</v>
      </c>
      <c r="L515" s="11">
        <f t="shared" si="33"/>
        <v>7039.7</v>
      </c>
      <c r="M515" s="11">
        <f>Table24[[#This Row],[rating]]*Table24[[#This Row],[rating_count]]</f>
        <v>7039.7</v>
      </c>
      <c r="N515" s="35">
        <f t="shared" si="34"/>
        <v>200</v>
      </c>
      <c r="O515" s="35">
        <f t="shared" si="35"/>
        <v>0</v>
      </c>
      <c r="P515" s="6" t="s">
        <v>11888</v>
      </c>
      <c r="Q515" s="6" t="s">
        <v>832</v>
      </c>
      <c r="R515" s="6" t="s">
        <v>833</v>
      </c>
      <c r="S515" s="6" t="s">
        <v>834</v>
      </c>
      <c r="T515" s="6" t="s">
        <v>11889</v>
      </c>
      <c r="U515" s="6" t="s">
        <v>12657</v>
      </c>
      <c r="V515" s="6" t="s">
        <v>835</v>
      </c>
      <c r="W515" s="6" t="s">
        <v>836</v>
      </c>
    </row>
    <row r="516" spans="1:23" s="6" customFormat="1">
      <c r="A516" s="6" t="s">
        <v>891</v>
      </c>
      <c r="B516" s="6" t="s">
        <v>892</v>
      </c>
      <c r="C516" s="7" t="s">
        <v>11294</v>
      </c>
      <c r="D516" s="12">
        <v>20990</v>
      </c>
      <c r="E516" s="8">
        <v>44990</v>
      </c>
      <c r="F516" s="9">
        <v>0.53</v>
      </c>
      <c r="G516" s="27" t="str">
        <f>IF(Table24[discount_percentage]&gt;=0.5,"Yes","No")</f>
        <v>Yes</v>
      </c>
      <c r="H516" s="6">
        <v>4.0999999999999996</v>
      </c>
      <c r="I516" s="10">
        <v>1259</v>
      </c>
      <c r="J516" s="10">
        <f t="shared" si="32"/>
        <v>56642410</v>
      </c>
      <c r="K516" s="37" t="str">
        <f>IF(Table24[rating_count]&lt;1000,"Yes", "No")</f>
        <v>No</v>
      </c>
      <c r="L516" s="11">
        <f t="shared" si="33"/>
        <v>5161.8999999999996</v>
      </c>
      <c r="M516" s="11">
        <f>Table24[[#This Row],[rating]]*Table24[[#This Row],[rating_count]]</f>
        <v>5161.8999999999996</v>
      </c>
      <c r="N516" s="35">
        <f t="shared" si="34"/>
        <v>44800</v>
      </c>
      <c r="O516" s="35">
        <f t="shared" si="35"/>
        <v>44500</v>
      </c>
      <c r="P516" s="6" t="s">
        <v>11771</v>
      </c>
      <c r="Q516" s="6" t="s">
        <v>893</v>
      </c>
      <c r="R516" s="6" t="s">
        <v>894</v>
      </c>
      <c r="S516" s="6" t="s">
        <v>895</v>
      </c>
      <c r="T516" s="6" t="s">
        <v>896</v>
      </c>
      <c r="U516" s="6" t="s">
        <v>897</v>
      </c>
      <c r="V516" s="6" t="s">
        <v>898</v>
      </c>
      <c r="W516" s="6" t="s">
        <v>899</v>
      </c>
    </row>
    <row r="517" spans="1:23" s="6" customFormat="1">
      <c r="A517" s="6" t="s">
        <v>904</v>
      </c>
      <c r="B517" s="6" t="s">
        <v>905</v>
      </c>
      <c r="C517" s="7" t="s">
        <v>11293</v>
      </c>
      <c r="D517" s="6">
        <v>799</v>
      </c>
      <c r="E517" s="8">
        <v>1700</v>
      </c>
      <c r="F517" s="9">
        <v>0.53</v>
      </c>
      <c r="G517" s="27" t="str">
        <f>IF(Table24[discount_percentage]&gt;=0.5,"Yes","No")</f>
        <v>Yes</v>
      </c>
      <c r="H517" s="6">
        <v>4.0999999999999996</v>
      </c>
      <c r="I517" s="10">
        <v>28638</v>
      </c>
      <c r="J517" s="10">
        <f t="shared" si="32"/>
        <v>48684600</v>
      </c>
      <c r="K517" s="37" t="str">
        <f>IF(Table24[rating_count]&lt;1000,"Yes", "No")</f>
        <v>No</v>
      </c>
      <c r="L517" s="11">
        <f t="shared" si="33"/>
        <v>117415.79999999999</v>
      </c>
      <c r="M517" s="11">
        <f>Table24[[#This Row],[rating]]*Table24[[#This Row],[rating_count]]</f>
        <v>117415.79999999999</v>
      </c>
      <c r="N517" s="35">
        <f t="shared" si="34"/>
        <v>1600</v>
      </c>
      <c r="O517" s="35">
        <f t="shared" si="35"/>
        <v>1500</v>
      </c>
      <c r="P517" s="6" t="s">
        <v>906</v>
      </c>
      <c r="Q517" s="6" t="s">
        <v>907</v>
      </c>
      <c r="R517" s="6" t="s">
        <v>908</v>
      </c>
      <c r="S517" s="6" t="s">
        <v>909</v>
      </c>
      <c r="T517" s="6" t="s">
        <v>910</v>
      </c>
      <c r="U517" s="6" t="s">
        <v>911</v>
      </c>
      <c r="V517" s="6" t="s">
        <v>912</v>
      </c>
      <c r="W517" s="6" t="s">
        <v>913</v>
      </c>
    </row>
    <row r="518" spans="1:23" s="6" customFormat="1">
      <c r="A518" s="6" t="s">
        <v>1017</v>
      </c>
      <c r="B518" s="6" t="s">
        <v>12728</v>
      </c>
      <c r="C518" s="7" t="s">
        <v>11291</v>
      </c>
      <c r="D518" s="6">
        <v>399</v>
      </c>
      <c r="E518" s="8">
        <v>1099</v>
      </c>
      <c r="F518" s="9">
        <v>0.64</v>
      </c>
      <c r="G518" s="27" t="str">
        <f>IF(Table24[discount_percentage]&gt;=0.5,"Yes","No")</f>
        <v>Yes</v>
      </c>
      <c r="H518" s="6">
        <v>4.0999999999999996</v>
      </c>
      <c r="I518" s="10">
        <v>2685</v>
      </c>
      <c r="J518" s="10">
        <f t="shared" si="32"/>
        <v>2950815</v>
      </c>
      <c r="K518" s="37" t="str">
        <f>IF(Table24[rating_count]&lt;1000,"Yes", "No")</f>
        <v>No</v>
      </c>
      <c r="L518" s="11">
        <f t="shared" si="33"/>
        <v>11008.499999999998</v>
      </c>
      <c r="M518" s="11">
        <f>Table24[[#This Row],[rating]]*Table24[[#This Row],[rating_count]]</f>
        <v>11008.499999999998</v>
      </c>
      <c r="N518" s="35">
        <f t="shared" si="34"/>
        <v>1000</v>
      </c>
      <c r="O518" s="35">
        <f t="shared" si="35"/>
        <v>1000</v>
      </c>
      <c r="P518" s="6" t="s">
        <v>12528</v>
      </c>
      <c r="Q518" s="6" t="s">
        <v>1018</v>
      </c>
      <c r="R518" s="6" t="s">
        <v>1019</v>
      </c>
      <c r="S518" s="6" t="s">
        <v>1020</v>
      </c>
      <c r="T518" s="6" t="s">
        <v>1021</v>
      </c>
      <c r="U518" s="6" t="s">
        <v>12660</v>
      </c>
      <c r="V518" s="6" t="s">
        <v>1022</v>
      </c>
      <c r="W518" s="6" t="s">
        <v>1023</v>
      </c>
    </row>
    <row r="519" spans="1:23" s="6" customFormat="1" ht="12" customHeight="1">
      <c r="A519" s="6" t="s">
        <v>1086</v>
      </c>
      <c r="B519" s="6" t="s">
        <v>1087</v>
      </c>
      <c r="C519" s="7" t="s">
        <v>11294</v>
      </c>
      <c r="D519" s="12">
        <v>29990</v>
      </c>
      <c r="E519" s="8">
        <v>65000</v>
      </c>
      <c r="F519" s="9">
        <v>0.54</v>
      </c>
      <c r="G519" s="27" t="str">
        <f>IF(Table24[discount_percentage]&gt;=0.5,"Yes","No")</f>
        <v>Yes</v>
      </c>
      <c r="H519" s="6">
        <v>4.0999999999999996</v>
      </c>
      <c r="I519" s="10">
        <v>211</v>
      </c>
      <c r="J519" s="10">
        <f t="shared" si="32"/>
        <v>13715000</v>
      </c>
      <c r="K519" s="37" t="str">
        <f>IF(Table24[rating_count]&lt;1000,"Yes", "No")</f>
        <v>Yes</v>
      </c>
      <c r="L519" s="11">
        <f t="shared" si="33"/>
        <v>865.09999999999991</v>
      </c>
      <c r="M519" s="11">
        <f>Table24[[#This Row],[rating]]*Table24[[#This Row],[rating_count]]</f>
        <v>865.09999999999991</v>
      </c>
      <c r="N519" s="35">
        <f t="shared" si="34"/>
        <v>65000</v>
      </c>
      <c r="O519" s="35">
        <f t="shared" si="35"/>
        <v>65000</v>
      </c>
      <c r="P519" s="6" t="s">
        <v>1088</v>
      </c>
      <c r="Q519" s="6" t="s">
        <v>1089</v>
      </c>
      <c r="R519" s="6" t="s">
        <v>1090</v>
      </c>
      <c r="S519" s="6" t="s">
        <v>1091</v>
      </c>
      <c r="T519" s="6" t="s">
        <v>1092</v>
      </c>
      <c r="U519" s="6" t="s">
        <v>11715</v>
      </c>
      <c r="V519" s="6" t="s">
        <v>1093</v>
      </c>
      <c r="W519" s="6" t="s">
        <v>1094</v>
      </c>
    </row>
    <row r="520" spans="1:23" s="6" customFormat="1">
      <c r="A520" s="6" t="s">
        <v>1133</v>
      </c>
      <c r="B520" s="6" t="s">
        <v>1134</v>
      </c>
      <c r="C520" s="7" t="s">
        <v>11293</v>
      </c>
      <c r="D520" s="6">
        <v>637</v>
      </c>
      <c r="E520" s="8">
        <v>1499</v>
      </c>
      <c r="F520" s="9">
        <v>0.57999999999999996</v>
      </c>
      <c r="G520" s="27" t="str">
        <f>IF(Table24[discount_percentage]&gt;=0.5,"Yes","No")</f>
        <v>Yes</v>
      </c>
      <c r="H520" s="6">
        <v>4.0999999999999996</v>
      </c>
      <c r="I520" s="10">
        <v>24</v>
      </c>
      <c r="J520" s="10">
        <f t="shared" si="32"/>
        <v>35976</v>
      </c>
      <c r="K520" s="37" t="str">
        <f>IF(Table24[rating_count]&lt;1000,"Yes", "No")</f>
        <v>Yes</v>
      </c>
      <c r="L520" s="11">
        <f t="shared" si="33"/>
        <v>98.399999999999991</v>
      </c>
      <c r="M520" s="11">
        <f>Table24[[#This Row],[rating]]*Table24[[#This Row],[rating_count]]</f>
        <v>98.399999999999991</v>
      </c>
      <c r="N520" s="35">
        <f t="shared" si="34"/>
        <v>1400</v>
      </c>
      <c r="O520" s="35">
        <f t="shared" si="35"/>
        <v>1000</v>
      </c>
      <c r="P520" s="6" t="s">
        <v>11981</v>
      </c>
      <c r="Q520" s="6" t="s">
        <v>1135</v>
      </c>
      <c r="R520" s="6" t="s">
        <v>1136</v>
      </c>
      <c r="S520" s="6" t="s">
        <v>1137</v>
      </c>
      <c r="T520" s="6" t="s">
        <v>11982</v>
      </c>
      <c r="U520" s="6" t="s">
        <v>1138</v>
      </c>
      <c r="V520" s="6" t="s">
        <v>1139</v>
      </c>
      <c r="W520" s="6" t="s">
        <v>1140</v>
      </c>
    </row>
    <row r="521" spans="1:23" s="6" customFormat="1">
      <c r="A521" s="6" t="s">
        <v>1265</v>
      </c>
      <c r="B521" s="6" t="s">
        <v>12741</v>
      </c>
      <c r="C521" s="7" t="s">
        <v>11291</v>
      </c>
      <c r="D521" s="6">
        <v>399</v>
      </c>
      <c r="E521" s="8">
        <v>1099</v>
      </c>
      <c r="F521" s="9">
        <v>0.64</v>
      </c>
      <c r="G521" s="27" t="str">
        <f>IF(Table24[discount_percentage]&gt;=0.5,"Yes","No")</f>
        <v>Yes</v>
      </c>
      <c r="H521" s="6">
        <v>4.0999999999999996</v>
      </c>
      <c r="I521" s="10">
        <v>2685</v>
      </c>
      <c r="J521" s="10">
        <f t="shared" si="32"/>
        <v>2950815</v>
      </c>
      <c r="K521" s="37" t="str">
        <f>IF(Table24[rating_count]&lt;1000,"Yes", "No")</f>
        <v>No</v>
      </c>
      <c r="L521" s="11">
        <f t="shared" si="33"/>
        <v>11008.499999999998</v>
      </c>
      <c r="M521" s="11">
        <f>Table24[[#This Row],[rating]]*Table24[[#This Row],[rating_count]]</f>
        <v>11008.499999999998</v>
      </c>
      <c r="N521" s="35">
        <f t="shared" si="34"/>
        <v>1000</v>
      </c>
      <c r="O521" s="35">
        <f t="shared" si="35"/>
        <v>1000</v>
      </c>
      <c r="P521" s="6" t="s">
        <v>12600</v>
      </c>
      <c r="Q521" s="6" t="s">
        <v>1018</v>
      </c>
      <c r="R521" s="6" t="s">
        <v>1019</v>
      </c>
      <c r="S521" s="6" t="s">
        <v>1020</v>
      </c>
      <c r="T521" s="6" t="s">
        <v>1021</v>
      </c>
      <c r="U521" s="6" t="s">
        <v>12660</v>
      </c>
      <c r="V521" s="6" t="s">
        <v>1266</v>
      </c>
      <c r="W521" s="6" t="s">
        <v>1267</v>
      </c>
    </row>
    <row r="522" spans="1:23" s="6" customFormat="1">
      <c r="A522" s="6" t="s">
        <v>1292</v>
      </c>
      <c r="B522" s="6" t="s">
        <v>12146</v>
      </c>
      <c r="C522" s="7" t="s">
        <v>11291</v>
      </c>
      <c r="D522" s="6">
        <v>299</v>
      </c>
      <c r="E522" s="8">
        <v>699</v>
      </c>
      <c r="F522" s="9">
        <v>0.56999999999999995</v>
      </c>
      <c r="G522" s="27" t="str">
        <f>IF(Table24[discount_percentage]&gt;=0.5,"Yes","No")</f>
        <v>Yes</v>
      </c>
      <c r="H522" s="6">
        <v>4.0999999999999996</v>
      </c>
      <c r="I522" s="10">
        <v>2957</v>
      </c>
      <c r="J522" s="10">
        <f t="shared" si="32"/>
        <v>2066943</v>
      </c>
      <c r="K522" s="37" t="str">
        <f>IF(Table24[rating_count]&lt;1000,"Yes", "No")</f>
        <v>No</v>
      </c>
      <c r="L522" s="11">
        <f t="shared" si="33"/>
        <v>12123.699999999999</v>
      </c>
      <c r="M522" s="11">
        <f>Table24[[#This Row],[rating]]*Table24[[#This Row],[rating_count]]</f>
        <v>12123.699999999999</v>
      </c>
      <c r="N522" s="35">
        <f t="shared" si="34"/>
        <v>600</v>
      </c>
      <c r="O522" s="35">
        <f t="shared" si="35"/>
        <v>500</v>
      </c>
      <c r="P522" s="6" t="s">
        <v>11636</v>
      </c>
      <c r="Q522" s="6" t="s">
        <v>1293</v>
      </c>
      <c r="R522" s="6" t="s">
        <v>1294</v>
      </c>
      <c r="S522" s="6" t="s">
        <v>1295</v>
      </c>
      <c r="T522" s="6" t="s">
        <v>1296</v>
      </c>
      <c r="U522" s="6" t="s">
        <v>1297</v>
      </c>
      <c r="V522" s="6" t="s">
        <v>1298</v>
      </c>
      <c r="W522" s="6" t="s">
        <v>1299</v>
      </c>
    </row>
    <row r="523" spans="1:23" s="6" customFormat="1">
      <c r="A523" s="6" t="s">
        <v>1300</v>
      </c>
      <c r="B523" s="6" t="s">
        <v>11507</v>
      </c>
      <c r="C523" s="7" t="s">
        <v>11291</v>
      </c>
      <c r="D523" s="6">
        <v>849</v>
      </c>
      <c r="E523" s="8">
        <v>999</v>
      </c>
      <c r="F523" s="9">
        <v>0.15</v>
      </c>
      <c r="G523" s="27" t="str">
        <f>IF(Table24[discount_percentage]&gt;=0.5,"Yes","No")</f>
        <v>No</v>
      </c>
      <c r="H523" s="6">
        <v>4.0999999999999996</v>
      </c>
      <c r="I523" s="10">
        <v>6736</v>
      </c>
      <c r="J523" s="10">
        <f t="shared" si="32"/>
        <v>6729264</v>
      </c>
      <c r="K523" s="37" t="str">
        <f>IF(Table24[rating_count]&lt;1000,"Yes", "No")</f>
        <v>No</v>
      </c>
      <c r="L523" s="11">
        <f t="shared" si="33"/>
        <v>27617.599999999999</v>
      </c>
      <c r="M523" s="11">
        <f>Table24[[#This Row],[rating]]*Table24[[#This Row],[rating_count]]</f>
        <v>27617.599999999999</v>
      </c>
      <c r="N523" s="35">
        <f t="shared" si="34"/>
        <v>800</v>
      </c>
      <c r="O523" s="35">
        <f t="shared" si="35"/>
        <v>500</v>
      </c>
      <c r="P523" s="6" t="s">
        <v>1301</v>
      </c>
      <c r="Q523" s="6" t="s">
        <v>1302</v>
      </c>
      <c r="R523" s="6" t="s">
        <v>1303</v>
      </c>
      <c r="S523" s="6" t="s">
        <v>1304</v>
      </c>
      <c r="T523" s="6" t="s">
        <v>11637</v>
      </c>
      <c r="U523" s="6" t="s">
        <v>1305</v>
      </c>
      <c r="V523" s="6" t="s">
        <v>1306</v>
      </c>
      <c r="W523" s="6" t="s">
        <v>1307</v>
      </c>
    </row>
    <row r="524" spans="1:23" s="6" customFormat="1">
      <c r="A524" s="6" t="s">
        <v>1357</v>
      </c>
      <c r="B524" s="6" t="s">
        <v>11830</v>
      </c>
      <c r="C524" s="7" t="s">
        <v>11291</v>
      </c>
      <c r="D524" s="6">
        <v>709</v>
      </c>
      <c r="E524" s="8">
        <v>1999</v>
      </c>
      <c r="F524" s="9">
        <v>0.65</v>
      </c>
      <c r="G524" s="27" t="str">
        <f>IF(Table24[discount_percentage]&gt;=0.5,"Yes","No")</f>
        <v>Yes</v>
      </c>
      <c r="H524" s="6">
        <v>4.0999999999999996</v>
      </c>
      <c r="I524" s="10">
        <v>178817</v>
      </c>
      <c r="J524" s="10">
        <f t="shared" si="32"/>
        <v>357455183</v>
      </c>
      <c r="K524" s="37" t="str">
        <f>IF(Table24[rating_count]&lt;1000,"Yes", "No")</f>
        <v>No</v>
      </c>
      <c r="L524" s="11">
        <f t="shared" si="33"/>
        <v>733149.7</v>
      </c>
      <c r="M524" s="11">
        <f>Table24[[#This Row],[rating]]*Table24[[#This Row],[rating_count]]</f>
        <v>733149.7</v>
      </c>
      <c r="N524" s="35">
        <f t="shared" si="34"/>
        <v>1800</v>
      </c>
      <c r="O524" s="35">
        <f t="shared" si="35"/>
        <v>1500</v>
      </c>
      <c r="P524" s="6" t="s">
        <v>1358</v>
      </c>
      <c r="Q524" s="6" t="s">
        <v>1359</v>
      </c>
      <c r="R524" s="6" t="s">
        <v>1360</v>
      </c>
      <c r="S524" s="6" t="s">
        <v>1361</v>
      </c>
      <c r="T524" s="6" t="s">
        <v>1362</v>
      </c>
      <c r="U524" s="6" t="s">
        <v>11263</v>
      </c>
      <c r="V524" s="6" t="s">
        <v>1363</v>
      </c>
      <c r="W524" s="6" t="s">
        <v>1364</v>
      </c>
    </row>
    <row r="525" spans="1:23" s="6" customFormat="1">
      <c r="A525" s="6" t="s">
        <v>1378</v>
      </c>
      <c r="B525" s="6" t="s">
        <v>12744</v>
      </c>
      <c r="C525" s="7" t="s">
        <v>11291</v>
      </c>
      <c r="D525" s="6">
        <v>320</v>
      </c>
      <c r="E525" s="8">
        <v>599</v>
      </c>
      <c r="F525" s="9">
        <v>0.47</v>
      </c>
      <c r="G525" s="27" t="str">
        <f>IF(Table24[discount_percentage]&gt;=0.5,"Yes","No")</f>
        <v>No</v>
      </c>
      <c r="H525" s="6">
        <v>4.0999999999999996</v>
      </c>
      <c r="I525" s="10">
        <v>491</v>
      </c>
      <c r="J525" s="10">
        <f t="shared" si="32"/>
        <v>294109</v>
      </c>
      <c r="K525" s="37" t="str">
        <f>IF(Table24[rating_count]&lt;1000,"Yes", "No")</f>
        <v>Yes</v>
      </c>
      <c r="L525" s="11">
        <f t="shared" si="33"/>
        <v>2013.1</v>
      </c>
      <c r="M525" s="11">
        <f>Table24[[#This Row],[rating]]*Table24[[#This Row],[rating_count]]</f>
        <v>2013.1</v>
      </c>
      <c r="N525" s="35">
        <f t="shared" si="34"/>
        <v>400</v>
      </c>
      <c r="O525" s="35">
        <f t="shared" si="35"/>
        <v>500</v>
      </c>
      <c r="P525" s="6" t="s">
        <v>1379</v>
      </c>
      <c r="Q525" s="6" t="s">
        <v>1380</v>
      </c>
      <c r="R525" s="6" t="s">
        <v>1381</v>
      </c>
      <c r="S525" s="6" t="s">
        <v>1382</v>
      </c>
      <c r="T525" s="6" t="s">
        <v>1383</v>
      </c>
      <c r="U525" s="6" t="s">
        <v>11985</v>
      </c>
      <c r="V525" s="6" t="s">
        <v>1384</v>
      </c>
      <c r="W525" s="6" t="s">
        <v>1385</v>
      </c>
    </row>
    <row r="526" spans="1:23" s="6" customFormat="1">
      <c r="A526" s="6" t="s">
        <v>1409</v>
      </c>
      <c r="B526" s="6" t="s">
        <v>11896</v>
      </c>
      <c r="C526" s="7" t="s">
        <v>11291</v>
      </c>
      <c r="D526" s="6">
        <v>225</v>
      </c>
      <c r="E526" s="8">
        <v>499</v>
      </c>
      <c r="F526" s="9">
        <v>0.55000000000000004</v>
      </c>
      <c r="G526" s="27" t="str">
        <f>IF(Table24[discount_percentage]&gt;=0.5,"Yes","No")</f>
        <v>Yes</v>
      </c>
      <c r="H526" s="6">
        <v>4.0999999999999996</v>
      </c>
      <c r="I526" s="10">
        <v>789</v>
      </c>
      <c r="J526" s="10">
        <f t="shared" si="32"/>
        <v>393711</v>
      </c>
      <c r="K526" s="37" t="str">
        <f>IF(Table24[rating_count]&lt;1000,"Yes", "No")</f>
        <v>Yes</v>
      </c>
      <c r="L526" s="11">
        <f t="shared" si="33"/>
        <v>3234.8999999999996</v>
      </c>
      <c r="M526" s="11">
        <f>Table24[[#This Row],[rating]]*Table24[[#This Row],[rating_count]]</f>
        <v>3234.8999999999996</v>
      </c>
      <c r="N526" s="35">
        <f t="shared" si="34"/>
        <v>400</v>
      </c>
      <c r="O526" s="35">
        <f t="shared" si="35"/>
        <v>0</v>
      </c>
      <c r="P526" s="6" t="s">
        <v>12150</v>
      </c>
      <c r="Q526" s="6" t="s">
        <v>1410</v>
      </c>
      <c r="R526" s="6" t="s">
        <v>1411</v>
      </c>
      <c r="S526" s="6" t="s">
        <v>1412</v>
      </c>
      <c r="T526" s="6" t="s">
        <v>1413</v>
      </c>
      <c r="U526" s="6" t="s">
        <v>1414</v>
      </c>
      <c r="V526" s="6" t="s">
        <v>1415</v>
      </c>
      <c r="W526" s="6" t="s">
        <v>1416</v>
      </c>
    </row>
    <row r="527" spans="1:23" s="6" customFormat="1">
      <c r="A527" s="6" t="s">
        <v>1557</v>
      </c>
      <c r="B527" s="6" t="s">
        <v>1558</v>
      </c>
      <c r="C527" s="7" t="s">
        <v>11294</v>
      </c>
      <c r="D527" s="12">
        <v>42999</v>
      </c>
      <c r="E527" s="8">
        <v>59999</v>
      </c>
      <c r="F527" s="9">
        <v>0.28000000000000003</v>
      </c>
      <c r="G527" s="27" t="str">
        <f>IF(Table24[discount_percentage]&gt;=0.5,"Yes","No")</f>
        <v>No</v>
      </c>
      <c r="H527" s="6">
        <v>4.0999999999999996</v>
      </c>
      <c r="I527" s="10">
        <v>6753</v>
      </c>
      <c r="J527" s="10">
        <f t="shared" si="32"/>
        <v>405173247</v>
      </c>
      <c r="K527" s="37" t="str">
        <f>IF(Table24[rating_count]&lt;1000,"Yes", "No")</f>
        <v>No</v>
      </c>
      <c r="L527" s="11">
        <f t="shared" si="33"/>
        <v>27687.3</v>
      </c>
      <c r="M527" s="11">
        <f>Table24[[#This Row],[rating]]*Table24[[#This Row],[rating_count]]</f>
        <v>27687.3</v>
      </c>
      <c r="N527" s="35">
        <f t="shared" si="34"/>
        <v>59800</v>
      </c>
      <c r="O527" s="35">
        <f t="shared" si="35"/>
        <v>59500</v>
      </c>
      <c r="P527" s="6" t="s">
        <v>1559</v>
      </c>
      <c r="Q527" s="6" t="s">
        <v>1560</v>
      </c>
      <c r="R527" s="6" t="s">
        <v>1561</v>
      </c>
      <c r="S527" s="6" t="s">
        <v>1562</v>
      </c>
      <c r="T527" s="6" t="s">
        <v>1563</v>
      </c>
      <c r="U527" s="6" t="s">
        <v>11718</v>
      </c>
      <c r="V527" s="6" t="s">
        <v>1564</v>
      </c>
      <c r="W527" s="6" t="s">
        <v>1565</v>
      </c>
    </row>
    <row r="528" spans="1:23" s="6" customFormat="1">
      <c r="A528" s="6" t="s">
        <v>1605</v>
      </c>
      <c r="B528" s="6" t="s">
        <v>1606</v>
      </c>
      <c r="C528" s="7" t="s">
        <v>11297</v>
      </c>
      <c r="D528" s="6">
        <v>399</v>
      </c>
      <c r="E528" s="8">
        <v>799</v>
      </c>
      <c r="F528" s="9">
        <v>0.5</v>
      </c>
      <c r="G528" s="27" t="str">
        <f>IF(Table24[discount_percentage]&gt;=0.5,"Yes","No")</f>
        <v>Yes</v>
      </c>
      <c r="H528" s="6">
        <v>4.0999999999999996</v>
      </c>
      <c r="I528" s="10">
        <v>1161</v>
      </c>
      <c r="J528" s="10">
        <f t="shared" si="32"/>
        <v>927639</v>
      </c>
      <c r="K528" s="37" t="str">
        <f>IF(Table24[rating_count]&lt;1000,"Yes", "No")</f>
        <v>No</v>
      </c>
      <c r="L528" s="11">
        <f t="shared" si="33"/>
        <v>4760.0999999999995</v>
      </c>
      <c r="M528" s="11">
        <f>Table24[[#This Row],[rating]]*Table24[[#This Row],[rating_count]]</f>
        <v>4760.0999999999995</v>
      </c>
      <c r="N528" s="35">
        <f t="shared" si="34"/>
        <v>600</v>
      </c>
      <c r="O528" s="35">
        <f t="shared" si="35"/>
        <v>500</v>
      </c>
      <c r="P528" s="6" t="s">
        <v>12155</v>
      </c>
      <c r="Q528" s="6" t="s">
        <v>1607</v>
      </c>
      <c r="R528" s="6" t="s">
        <v>1608</v>
      </c>
      <c r="S528" s="6" t="s">
        <v>1609</v>
      </c>
      <c r="T528" s="6" t="s">
        <v>1610</v>
      </c>
      <c r="U528" s="6" t="s">
        <v>1611</v>
      </c>
      <c r="V528" s="6" t="s">
        <v>1612</v>
      </c>
      <c r="W528" s="6" t="s">
        <v>1613</v>
      </c>
    </row>
    <row r="529" spans="1:23" s="6" customFormat="1">
      <c r="A529" s="6" t="s">
        <v>1614</v>
      </c>
      <c r="B529" s="6" t="s">
        <v>12747</v>
      </c>
      <c r="C529" s="7" t="s">
        <v>11291</v>
      </c>
      <c r="D529" s="6">
        <v>249</v>
      </c>
      <c r="E529" s="8">
        <v>499</v>
      </c>
      <c r="F529" s="9">
        <v>0.5</v>
      </c>
      <c r="G529" s="27" t="str">
        <f>IF(Table24[discount_percentage]&gt;=0.5,"Yes","No")</f>
        <v>Yes</v>
      </c>
      <c r="H529" s="6">
        <v>4.0999999999999996</v>
      </c>
      <c r="I529" s="10">
        <v>1508</v>
      </c>
      <c r="J529" s="10">
        <f t="shared" si="32"/>
        <v>752492</v>
      </c>
      <c r="K529" s="37" t="str">
        <f>IF(Table24[rating_count]&lt;1000,"Yes", "No")</f>
        <v>No</v>
      </c>
      <c r="L529" s="11">
        <f t="shared" si="33"/>
        <v>6182.7999999999993</v>
      </c>
      <c r="M529" s="11">
        <f>Table24[[#This Row],[rating]]*Table24[[#This Row],[rating_count]]</f>
        <v>6182.7999999999993</v>
      </c>
      <c r="N529" s="35">
        <f t="shared" si="34"/>
        <v>400</v>
      </c>
      <c r="O529" s="35">
        <f t="shared" si="35"/>
        <v>0</v>
      </c>
      <c r="P529" s="6" t="s">
        <v>11899</v>
      </c>
      <c r="Q529" s="6" t="s">
        <v>1615</v>
      </c>
      <c r="R529" s="6" t="s">
        <v>1616</v>
      </c>
      <c r="S529" s="6" t="s">
        <v>1617</v>
      </c>
      <c r="T529" s="6" t="s">
        <v>1618</v>
      </c>
      <c r="U529" s="6" t="s">
        <v>11264</v>
      </c>
      <c r="V529" s="6" t="s">
        <v>1619</v>
      </c>
      <c r="W529" s="6" t="s">
        <v>1620</v>
      </c>
    </row>
    <row r="530" spans="1:23" s="6" customFormat="1">
      <c r="A530" s="6" t="s">
        <v>1659</v>
      </c>
      <c r="B530" s="6" t="s">
        <v>11513</v>
      </c>
      <c r="C530" s="7" t="s">
        <v>11291</v>
      </c>
      <c r="D530" s="6">
        <v>799</v>
      </c>
      <c r="E530" s="8">
        <v>1749</v>
      </c>
      <c r="F530" s="9">
        <v>0.54</v>
      </c>
      <c r="G530" s="27" t="str">
        <f>IF(Table24[discount_percentage]&gt;=0.5,"Yes","No")</f>
        <v>Yes</v>
      </c>
      <c r="H530" s="6">
        <v>4.0999999999999996</v>
      </c>
      <c r="I530" s="10">
        <v>5626</v>
      </c>
      <c r="J530" s="10">
        <f t="shared" si="32"/>
        <v>9839874</v>
      </c>
      <c r="K530" s="37" t="str">
        <f>IF(Table24[rating_count]&lt;1000,"Yes", "No")</f>
        <v>No</v>
      </c>
      <c r="L530" s="11">
        <f t="shared" si="33"/>
        <v>23066.6</v>
      </c>
      <c r="M530" s="11">
        <f>Table24[[#This Row],[rating]]*Table24[[#This Row],[rating_count]]</f>
        <v>23066.6</v>
      </c>
      <c r="N530" s="35">
        <f t="shared" si="34"/>
        <v>1600</v>
      </c>
      <c r="O530" s="35">
        <f t="shared" si="35"/>
        <v>1500</v>
      </c>
      <c r="P530" s="6" t="s">
        <v>1660</v>
      </c>
      <c r="Q530" s="6" t="s">
        <v>1661</v>
      </c>
      <c r="R530" s="6" t="s">
        <v>1662</v>
      </c>
      <c r="S530" s="6" t="s">
        <v>1663</v>
      </c>
      <c r="T530" s="6" t="s">
        <v>1664</v>
      </c>
      <c r="U530" s="6" t="s">
        <v>1665</v>
      </c>
      <c r="V530" s="6" t="s">
        <v>1666</v>
      </c>
      <c r="W530" s="6" t="s">
        <v>1667</v>
      </c>
    </row>
    <row r="531" spans="1:23" s="6" customFormat="1">
      <c r="A531" s="6" t="s">
        <v>1969</v>
      </c>
      <c r="B531" s="6" t="s">
        <v>12758</v>
      </c>
      <c r="C531" s="7" t="s">
        <v>11291</v>
      </c>
      <c r="D531" s="6">
        <v>719</v>
      </c>
      <c r="E531" s="8">
        <v>1499</v>
      </c>
      <c r="F531" s="9">
        <v>0.52</v>
      </c>
      <c r="G531" s="27" t="str">
        <f>IF(Table24[discount_percentage]&gt;=0.5,"Yes","No")</f>
        <v>Yes</v>
      </c>
      <c r="H531" s="6">
        <v>4.0999999999999996</v>
      </c>
      <c r="I531" s="10">
        <v>1045</v>
      </c>
      <c r="J531" s="10">
        <f t="shared" si="32"/>
        <v>1566455</v>
      </c>
      <c r="K531" s="37" t="str">
        <f>IF(Table24[rating_count]&lt;1000,"Yes", "No")</f>
        <v>No</v>
      </c>
      <c r="L531" s="11">
        <f t="shared" si="33"/>
        <v>4284.5</v>
      </c>
      <c r="M531" s="11">
        <f>Table24[[#This Row],[rating]]*Table24[[#This Row],[rating_count]]</f>
        <v>4284.5</v>
      </c>
      <c r="N531" s="35">
        <f t="shared" si="34"/>
        <v>1400</v>
      </c>
      <c r="O531" s="35">
        <f t="shared" si="35"/>
        <v>1000</v>
      </c>
      <c r="P531" s="6" t="s">
        <v>12605</v>
      </c>
      <c r="Q531" s="6" t="s">
        <v>721</v>
      </c>
      <c r="R531" s="6" t="s">
        <v>722</v>
      </c>
      <c r="S531" s="6" t="s">
        <v>723</v>
      </c>
      <c r="T531" s="6" t="s">
        <v>724</v>
      </c>
      <c r="U531" s="6" t="s">
        <v>725</v>
      </c>
      <c r="V531" s="6" t="s">
        <v>1970</v>
      </c>
      <c r="W531" s="6" t="s">
        <v>1971</v>
      </c>
    </row>
    <row r="532" spans="1:23" s="6" customFormat="1">
      <c r="A532" s="6" t="s">
        <v>2115</v>
      </c>
      <c r="B532" s="6" t="s">
        <v>2116</v>
      </c>
      <c r="C532" s="7" t="s">
        <v>11294</v>
      </c>
      <c r="D532" s="12">
        <v>32990</v>
      </c>
      <c r="E532" s="8">
        <v>54990</v>
      </c>
      <c r="F532" s="9">
        <v>0.4</v>
      </c>
      <c r="G532" s="27" t="str">
        <f>IF(Table24[discount_percentage]&gt;=0.5,"Yes","No")</f>
        <v>No</v>
      </c>
      <c r="H532" s="6">
        <v>4.0999999999999996</v>
      </c>
      <c r="I532" s="10">
        <v>1555</v>
      </c>
      <c r="J532" s="10">
        <f t="shared" si="32"/>
        <v>85509450</v>
      </c>
      <c r="K532" s="37" t="str">
        <f>IF(Table24[rating_count]&lt;1000,"Yes", "No")</f>
        <v>No</v>
      </c>
      <c r="L532" s="11">
        <f t="shared" si="33"/>
        <v>6375.4999999999991</v>
      </c>
      <c r="M532" s="11">
        <f>Table24[[#This Row],[rating]]*Table24[[#This Row],[rating_count]]</f>
        <v>6375.4999999999991</v>
      </c>
      <c r="N532" s="35">
        <f t="shared" si="34"/>
        <v>54800</v>
      </c>
      <c r="O532" s="35">
        <f t="shared" si="35"/>
        <v>54500</v>
      </c>
      <c r="P532" s="6" t="s">
        <v>11787</v>
      </c>
      <c r="Q532" s="6" t="s">
        <v>12173</v>
      </c>
      <c r="R532" s="6" t="s">
        <v>2117</v>
      </c>
      <c r="S532" s="6" t="s">
        <v>2118</v>
      </c>
      <c r="T532" s="6" t="s">
        <v>2119</v>
      </c>
      <c r="U532" s="6" t="s">
        <v>11722</v>
      </c>
      <c r="V532" s="6" t="s">
        <v>2120</v>
      </c>
      <c r="W532" s="6" t="s">
        <v>2121</v>
      </c>
    </row>
    <row r="533" spans="1:23" s="6" customFormat="1">
      <c r="A533" s="6" t="s">
        <v>2131</v>
      </c>
      <c r="B533" s="6" t="s">
        <v>2132</v>
      </c>
      <c r="C533" s="7" t="s">
        <v>11291</v>
      </c>
      <c r="D533" s="6">
        <v>349</v>
      </c>
      <c r="E533" s="8">
        <v>899</v>
      </c>
      <c r="F533" s="9">
        <v>0.61</v>
      </c>
      <c r="G533" s="27" t="str">
        <f>IF(Table24[discount_percentage]&gt;=0.5,"Yes","No")</f>
        <v>Yes</v>
      </c>
      <c r="H533" s="6">
        <v>4.0999999999999996</v>
      </c>
      <c r="I533" s="10">
        <v>14896</v>
      </c>
      <c r="J533" s="10">
        <f t="shared" si="32"/>
        <v>13391504</v>
      </c>
      <c r="K533" s="37" t="str">
        <f>IF(Table24[rating_count]&lt;1000,"Yes", "No")</f>
        <v>No</v>
      </c>
      <c r="L533" s="11">
        <f t="shared" si="33"/>
        <v>61073.599999999991</v>
      </c>
      <c r="M533" s="11">
        <f>Table24[[#This Row],[rating]]*Table24[[#This Row],[rating_count]]</f>
        <v>61073.599999999991</v>
      </c>
      <c r="N533" s="35">
        <f t="shared" si="34"/>
        <v>800</v>
      </c>
      <c r="O533" s="35">
        <f t="shared" si="35"/>
        <v>500</v>
      </c>
      <c r="P533" s="6" t="s">
        <v>2133</v>
      </c>
      <c r="Q533" s="6" t="s">
        <v>2134</v>
      </c>
      <c r="R533" s="6" t="s">
        <v>2135</v>
      </c>
      <c r="S533" s="6" t="s">
        <v>2136</v>
      </c>
      <c r="T533" s="6" t="s">
        <v>11651</v>
      </c>
      <c r="U533" s="6" t="s">
        <v>11998</v>
      </c>
      <c r="V533" s="6" t="s">
        <v>2137</v>
      </c>
      <c r="W533" s="6" t="s">
        <v>2138</v>
      </c>
    </row>
    <row r="534" spans="1:23" s="6" customFormat="1">
      <c r="A534" s="6" t="s">
        <v>2281</v>
      </c>
      <c r="B534" s="6" t="s">
        <v>12764</v>
      </c>
      <c r="C534" s="7" t="s">
        <v>11291</v>
      </c>
      <c r="D534" s="6">
        <v>129</v>
      </c>
      <c r="E534" s="8">
        <v>599</v>
      </c>
      <c r="F534" s="9">
        <v>0.78</v>
      </c>
      <c r="G534" s="27" t="str">
        <f>IF(Table24[discount_percentage]&gt;=0.5,"Yes","No")</f>
        <v>Yes</v>
      </c>
      <c r="H534" s="6">
        <v>4.0999999999999996</v>
      </c>
      <c r="I534" s="10">
        <v>265</v>
      </c>
      <c r="J534" s="10">
        <f t="shared" si="32"/>
        <v>158735</v>
      </c>
      <c r="K534" s="37" t="str">
        <f>IF(Table24[rating_count]&lt;1000,"Yes", "No")</f>
        <v>Yes</v>
      </c>
      <c r="L534" s="11">
        <f t="shared" si="33"/>
        <v>1086.5</v>
      </c>
      <c r="M534" s="11">
        <f>Table24[[#This Row],[rating]]*Table24[[#This Row],[rating_count]]</f>
        <v>1086.5</v>
      </c>
      <c r="N534" s="35">
        <f t="shared" si="34"/>
        <v>400</v>
      </c>
      <c r="O534" s="35">
        <f t="shared" si="35"/>
        <v>500</v>
      </c>
      <c r="P534" s="6" t="s">
        <v>11906</v>
      </c>
      <c r="Q534" s="6" t="s">
        <v>2282</v>
      </c>
      <c r="R534" s="6" t="s">
        <v>2283</v>
      </c>
      <c r="S534" s="6" t="s">
        <v>2284</v>
      </c>
      <c r="T534" s="6" t="s">
        <v>2285</v>
      </c>
      <c r="U534" s="6" t="s">
        <v>2286</v>
      </c>
      <c r="V534" s="6" t="s">
        <v>2287</v>
      </c>
      <c r="W534" s="6" t="s">
        <v>2288</v>
      </c>
    </row>
    <row r="535" spans="1:23" s="6" customFormat="1">
      <c r="A535" s="6" t="s">
        <v>2383</v>
      </c>
      <c r="B535" s="6" t="s">
        <v>2384</v>
      </c>
      <c r="C535" s="7" t="s">
        <v>11294</v>
      </c>
      <c r="D535" s="12">
        <v>61999</v>
      </c>
      <c r="E535" s="8">
        <v>69999</v>
      </c>
      <c r="F535" s="9">
        <v>0.11</v>
      </c>
      <c r="G535" s="27" t="str">
        <f>IF(Table24[discount_percentage]&gt;=0.5,"Yes","No")</f>
        <v>No</v>
      </c>
      <c r="H535" s="6">
        <v>4.0999999999999996</v>
      </c>
      <c r="I535" s="10">
        <v>6753</v>
      </c>
      <c r="J535" s="10">
        <f t="shared" si="32"/>
        <v>472703247</v>
      </c>
      <c r="K535" s="37" t="str">
        <f>IF(Table24[rating_count]&lt;1000,"Yes", "No")</f>
        <v>No</v>
      </c>
      <c r="L535" s="11">
        <f t="shared" si="33"/>
        <v>27687.3</v>
      </c>
      <c r="M535" s="11">
        <f>Table24[[#This Row],[rating]]*Table24[[#This Row],[rating_count]]</f>
        <v>27687.3</v>
      </c>
      <c r="N535" s="35">
        <f t="shared" si="34"/>
        <v>69800</v>
      </c>
      <c r="O535" s="35">
        <f t="shared" si="35"/>
        <v>69500</v>
      </c>
      <c r="P535" s="6" t="s">
        <v>12182</v>
      </c>
      <c r="Q535" s="6" t="s">
        <v>1560</v>
      </c>
      <c r="R535" s="6" t="s">
        <v>1561</v>
      </c>
      <c r="S535" s="6" t="s">
        <v>1562</v>
      </c>
      <c r="T535" s="6" t="s">
        <v>1563</v>
      </c>
      <c r="U535" s="6" t="s">
        <v>11718</v>
      </c>
      <c r="V535" s="6" t="s">
        <v>2385</v>
      </c>
      <c r="W535" s="6" t="s">
        <v>2386</v>
      </c>
    </row>
    <row r="536" spans="1:23" s="6" customFormat="1">
      <c r="A536" s="6" t="s">
        <v>2519</v>
      </c>
      <c r="B536" s="6" t="s">
        <v>2520</v>
      </c>
      <c r="C536" s="7" t="s">
        <v>11310</v>
      </c>
      <c r="D536" s="12">
        <v>1898</v>
      </c>
      <c r="E536" s="8">
        <v>4999</v>
      </c>
      <c r="F536" s="9">
        <v>0.62</v>
      </c>
      <c r="G536" s="27" t="str">
        <f>IF(Table24[discount_percentage]&gt;=0.5,"Yes","No")</f>
        <v>Yes</v>
      </c>
      <c r="H536" s="6">
        <v>4.0999999999999996</v>
      </c>
      <c r="I536" s="10">
        <v>10689</v>
      </c>
      <c r="J536" s="10">
        <f t="shared" si="32"/>
        <v>53434311</v>
      </c>
      <c r="K536" s="37" t="str">
        <f>IF(Table24[rating_count]&lt;1000,"Yes", "No")</f>
        <v>No</v>
      </c>
      <c r="L536" s="11">
        <f t="shared" si="33"/>
        <v>43824.899999999994</v>
      </c>
      <c r="M536" s="11">
        <f>Table24[[#This Row],[rating]]*Table24[[#This Row],[rating_count]]</f>
        <v>43824.899999999994</v>
      </c>
      <c r="N536" s="35">
        <f t="shared" si="34"/>
        <v>4800</v>
      </c>
      <c r="O536" s="35">
        <f t="shared" si="35"/>
        <v>4500</v>
      </c>
      <c r="P536" s="6" t="s">
        <v>2521</v>
      </c>
      <c r="Q536" s="6" t="s">
        <v>2522</v>
      </c>
      <c r="R536" s="6" t="s">
        <v>2523</v>
      </c>
      <c r="S536" s="6" t="s">
        <v>2524</v>
      </c>
      <c r="T536" s="6" t="s">
        <v>2525</v>
      </c>
      <c r="U536" s="6" t="s">
        <v>2526</v>
      </c>
      <c r="V536" s="6" t="s">
        <v>2527</v>
      </c>
      <c r="W536" s="6" t="s">
        <v>2528</v>
      </c>
    </row>
    <row r="537" spans="1:23" s="6" customFormat="1">
      <c r="A537" s="6" t="s">
        <v>2545</v>
      </c>
      <c r="B537" s="6" t="s">
        <v>2546</v>
      </c>
      <c r="C537" s="7" t="s">
        <v>11314</v>
      </c>
      <c r="D537" s="6">
        <v>599</v>
      </c>
      <c r="E537" s="8">
        <v>999</v>
      </c>
      <c r="F537" s="9">
        <v>0.4</v>
      </c>
      <c r="G537" s="27" t="str">
        <f>IF(Table24[discount_percentage]&gt;=0.5,"Yes","No")</f>
        <v>No</v>
      </c>
      <c r="H537" s="6">
        <v>4.0999999999999996</v>
      </c>
      <c r="I537" s="10">
        <v>192590</v>
      </c>
      <c r="J537" s="10">
        <f t="shared" si="32"/>
        <v>192397410</v>
      </c>
      <c r="K537" s="37" t="str">
        <f>IF(Table24[rating_count]&lt;1000,"Yes", "No")</f>
        <v>No</v>
      </c>
      <c r="L537" s="11">
        <f t="shared" si="33"/>
        <v>789618.99999999988</v>
      </c>
      <c r="M537" s="11">
        <f>Table24[[#This Row],[rating]]*Table24[[#This Row],[rating_count]]</f>
        <v>789618.99999999988</v>
      </c>
      <c r="N537" s="35">
        <f t="shared" si="34"/>
        <v>800</v>
      </c>
      <c r="O537" s="35">
        <f t="shared" si="35"/>
        <v>500</v>
      </c>
      <c r="P537" s="6" t="s">
        <v>12003</v>
      </c>
      <c r="Q537" s="6" t="s">
        <v>12193</v>
      </c>
      <c r="R537" s="6" t="s">
        <v>2547</v>
      </c>
      <c r="S537" s="6" t="s">
        <v>2548</v>
      </c>
      <c r="T537" s="6" t="s">
        <v>2549</v>
      </c>
      <c r="U537" s="6" t="s">
        <v>2550</v>
      </c>
      <c r="V537" s="6" t="s">
        <v>2551</v>
      </c>
      <c r="W537" s="6" t="s">
        <v>2552</v>
      </c>
    </row>
    <row r="538" spans="1:23" s="6" customFormat="1">
      <c r="A538" s="6" t="s">
        <v>2587</v>
      </c>
      <c r="B538" s="6" t="s">
        <v>11520</v>
      </c>
      <c r="C538" s="7" t="s">
        <v>11314</v>
      </c>
      <c r="D538" s="6">
        <v>349</v>
      </c>
      <c r="E538" s="8">
        <v>999</v>
      </c>
      <c r="F538" s="9">
        <v>0.65</v>
      </c>
      <c r="G538" s="27" t="str">
        <f>IF(Table24[discount_percentage]&gt;=0.5,"Yes","No")</f>
        <v>Yes</v>
      </c>
      <c r="H538" s="6">
        <v>4.0999999999999996</v>
      </c>
      <c r="I538" s="10">
        <v>363713</v>
      </c>
      <c r="J538" s="10">
        <f t="shared" si="32"/>
        <v>363349287</v>
      </c>
      <c r="K538" s="37" t="str">
        <f>IF(Table24[rating_count]&lt;1000,"Yes", "No")</f>
        <v>No</v>
      </c>
      <c r="L538" s="11">
        <f t="shared" si="33"/>
        <v>1491223.2999999998</v>
      </c>
      <c r="M538" s="11">
        <f>Table24[[#This Row],[rating]]*Table24[[#This Row],[rating_count]]</f>
        <v>1491223.2999999998</v>
      </c>
      <c r="N538" s="35">
        <f t="shared" si="34"/>
        <v>800</v>
      </c>
      <c r="O538" s="35">
        <f t="shared" si="35"/>
        <v>500</v>
      </c>
      <c r="P538" s="6" t="s">
        <v>11521</v>
      </c>
      <c r="Q538" s="6" t="s">
        <v>2588</v>
      </c>
      <c r="R538" s="6" t="s">
        <v>2589</v>
      </c>
      <c r="S538" s="6" t="s">
        <v>2590</v>
      </c>
      <c r="T538" s="6" t="s">
        <v>2591</v>
      </c>
      <c r="U538" s="6" t="s">
        <v>2592</v>
      </c>
      <c r="V538" s="6" t="s">
        <v>2593</v>
      </c>
      <c r="W538" s="6" t="s">
        <v>2594</v>
      </c>
    </row>
    <row r="539" spans="1:23" s="6" customFormat="1">
      <c r="A539" s="6" t="s">
        <v>2648</v>
      </c>
      <c r="B539" s="6" t="s">
        <v>2649</v>
      </c>
      <c r="C539" s="7" t="s">
        <v>11312</v>
      </c>
      <c r="D539" s="12">
        <v>18499</v>
      </c>
      <c r="E539" s="8">
        <v>25999</v>
      </c>
      <c r="F539" s="9">
        <v>0.28999999999999998</v>
      </c>
      <c r="G539" s="27" t="str">
        <f>IF(Table24[discount_percentage]&gt;=0.5,"Yes","No")</f>
        <v>No</v>
      </c>
      <c r="H539" s="6">
        <v>4.0999999999999996</v>
      </c>
      <c r="I539" s="10">
        <v>22318</v>
      </c>
      <c r="J539" s="10">
        <f t="shared" si="32"/>
        <v>580245682</v>
      </c>
      <c r="K539" s="37" t="str">
        <f>IF(Table24[rating_count]&lt;1000,"Yes", "No")</f>
        <v>No</v>
      </c>
      <c r="L539" s="11">
        <f t="shared" si="33"/>
        <v>91503.799999999988</v>
      </c>
      <c r="M539" s="11">
        <f>Table24[[#This Row],[rating]]*Table24[[#This Row],[rating_count]]</f>
        <v>91503.799999999988</v>
      </c>
      <c r="N539" s="35">
        <f t="shared" si="34"/>
        <v>25800</v>
      </c>
      <c r="O539" s="35">
        <f t="shared" si="35"/>
        <v>25500</v>
      </c>
      <c r="P539" s="6" t="s">
        <v>2650</v>
      </c>
      <c r="Q539" s="6" t="s">
        <v>2651</v>
      </c>
      <c r="R539" s="6" t="s">
        <v>2652</v>
      </c>
      <c r="S539" s="6" t="s">
        <v>2653</v>
      </c>
      <c r="T539" s="6" t="s">
        <v>2654</v>
      </c>
      <c r="U539" s="6" t="s">
        <v>11725</v>
      </c>
      <c r="V539" s="6" t="s">
        <v>2655</v>
      </c>
      <c r="W539" s="6" t="s">
        <v>2656</v>
      </c>
    </row>
    <row r="540" spans="1:23" s="6" customFormat="1">
      <c r="A540" s="6" t="s">
        <v>2662</v>
      </c>
      <c r="B540" s="6" t="s">
        <v>2663</v>
      </c>
      <c r="C540" s="7" t="s">
        <v>11312</v>
      </c>
      <c r="D540" s="12">
        <v>12999</v>
      </c>
      <c r="E540" s="8">
        <v>17999</v>
      </c>
      <c r="F540" s="9">
        <v>0.28000000000000003</v>
      </c>
      <c r="G540" s="27" t="str">
        <f>IF(Table24[discount_percentage]&gt;=0.5,"Yes","No")</f>
        <v>No</v>
      </c>
      <c r="H540" s="6">
        <v>4.0999999999999996</v>
      </c>
      <c r="I540" s="10">
        <v>18998</v>
      </c>
      <c r="J540" s="10">
        <f t="shared" si="32"/>
        <v>341945002</v>
      </c>
      <c r="K540" s="37" t="str">
        <f>IF(Table24[rating_count]&lt;1000,"Yes", "No")</f>
        <v>No</v>
      </c>
      <c r="L540" s="11">
        <f t="shared" si="33"/>
        <v>77891.799999999988</v>
      </c>
      <c r="M540" s="11">
        <f>Table24[[#This Row],[rating]]*Table24[[#This Row],[rating_count]]</f>
        <v>77891.799999999988</v>
      </c>
      <c r="N540" s="35">
        <f t="shared" si="34"/>
        <v>17800</v>
      </c>
      <c r="O540" s="35">
        <f t="shared" si="35"/>
        <v>17500</v>
      </c>
      <c r="P540" s="6" t="s">
        <v>2664</v>
      </c>
      <c r="Q540" s="6" t="s">
        <v>2665</v>
      </c>
      <c r="R540" s="6" t="s">
        <v>2666</v>
      </c>
      <c r="S540" s="6" t="s">
        <v>2667</v>
      </c>
      <c r="T540" s="6" t="s">
        <v>2668</v>
      </c>
      <c r="U540" s="6" t="s">
        <v>2669</v>
      </c>
      <c r="V540" s="6" t="s">
        <v>2670</v>
      </c>
      <c r="W540" s="6" t="s">
        <v>2671</v>
      </c>
    </row>
    <row r="541" spans="1:23" s="6" customFormat="1">
      <c r="A541" s="6" t="s">
        <v>2683</v>
      </c>
      <c r="B541" s="6" t="s">
        <v>2684</v>
      </c>
      <c r="C541" s="7" t="s">
        <v>11312</v>
      </c>
      <c r="D541" s="12">
        <v>16999</v>
      </c>
      <c r="E541" s="8">
        <v>24999</v>
      </c>
      <c r="F541" s="9">
        <v>0.32</v>
      </c>
      <c r="G541" s="27" t="str">
        <f>IF(Table24[discount_percentage]&gt;=0.5,"Yes","No")</f>
        <v>No</v>
      </c>
      <c r="H541" s="6">
        <v>4.0999999999999996</v>
      </c>
      <c r="I541" s="10">
        <v>22318</v>
      </c>
      <c r="J541" s="10">
        <f t="shared" si="32"/>
        <v>557927682</v>
      </c>
      <c r="K541" s="37" t="str">
        <f>IF(Table24[rating_count]&lt;1000,"Yes", "No")</f>
        <v>No</v>
      </c>
      <c r="L541" s="11">
        <f t="shared" si="33"/>
        <v>91503.799999999988</v>
      </c>
      <c r="M541" s="11">
        <f>Table24[[#This Row],[rating]]*Table24[[#This Row],[rating_count]]</f>
        <v>91503.799999999988</v>
      </c>
      <c r="N541" s="35">
        <f t="shared" si="34"/>
        <v>24800</v>
      </c>
      <c r="O541" s="35">
        <f t="shared" si="35"/>
        <v>24500</v>
      </c>
      <c r="P541" s="6" t="s">
        <v>2685</v>
      </c>
      <c r="Q541" s="6" t="s">
        <v>2651</v>
      </c>
      <c r="R541" s="6" t="s">
        <v>2652</v>
      </c>
      <c r="S541" s="6" t="s">
        <v>2653</v>
      </c>
      <c r="T541" s="6" t="s">
        <v>2654</v>
      </c>
      <c r="U541" s="6" t="s">
        <v>11725</v>
      </c>
      <c r="V541" s="6" t="s">
        <v>2686</v>
      </c>
      <c r="W541" s="6" t="s">
        <v>2687</v>
      </c>
    </row>
    <row r="542" spans="1:23" s="6" customFormat="1">
      <c r="A542" s="6" t="s">
        <v>2700</v>
      </c>
      <c r="B542" s="6" t="s">
        <v>2701</v>
      </c>
      <c r="C542" s="7" t="s">
        <v>11312</v>
      </c>
      <c r="D542" s="12">
        <v>8499</v>
      </c>
      <c r="E542" s="8">
        <v>10999</v>
      </c>
      <c r="F542" s="9">
        <v>0.23</v>
      </c>
      <c r="G542" s="27" t="str">
        <f>IF(Table24[discount_percentage]&gt;=0.5,"Yes","No")</f>
        <v>No</v>
      </c>
      <c r="H542" s="6">
        <v>4.0999999999999996</v>
      </c>
      <c r="I542" s="10">
        <v>313836</v>
      </c>
      <c r="J542" s="10">
        <f t="shared" si="32"/>
        <v>3451882164</v>
      </c>
      <c r="K542" s="37" t="str">
        <f>IF(Table24[rating_count]&lt;1000,"Yes", "No")</f>
        <v>No</v>
      </c>
      <c r="L542" s="11">
        <f t="shared" si="33"/>
        <v>1286727.5999999999</v>
      </c>
      <c r="M542" s="11">
        <f>Table24[[#This Row],[rating]]*Table24[[#This Row],[rating_count]]</f>
        <v>1286727.5999999999</v>
      </c>
      <c r="N542" s="35">
        <f t="shared" si="34"/>
        <v>10800</v>
      </c>
      <c r="O542" s="35">
        <f t="shared" si="35"/>
        <v>10500</v>
      </c>
      <c r="P542" s="6" t="s">
        <v>2702</v>
      </c>
      <c r="Q542" s="6" t="s">
        <v>2703</v>
      </c>
      <c r="R542" s="6" t="s">
        <v>2704</v>
      </c>
      <c r="S542" s="6" t="s">
        <v>12197</v>
      </c>
      <c r="T542" s="6" t="s">
        <v>2705</v>
      </c>
      <c r="U542" s="6" t="s">
        <v>2706</v>
      </c>
      <c r="V542" s="6" t="s">
        <v>2707</v>
      </c>
      <c r="W542" s="6" t="s">
        <v>2708</v>
      </c>
    </row>
    <row r="543" spans="1:23" s="6" customFormat="1">
      <c r="A543" s="6" t="s">
        <v>2709</v>
      </c>
      <c r="B543" s="6" t="s">
        <v>2710</v>
      </c>
      <c r="C543" s="7" t="s">
        <v>11312</v>
      </c>
      <c r="D543" s="12">
        <v>6499</v>
      </c>
      <c r="E543" s="8">
        <v>8499</v>
      </c>
      <c r="F543" s="9">
        <v>0.24</v>
      </c>
      <c r="G543" s="27" t="str">
        <f>IF(Table24[discount_percentage]&gt;=0.5,"Yes","No")</f>
        <v>No</v>
      </c>
      <c r="H543" s="6">
        <v>4.0999999999999996</v>
      </c>
      <c r="I543" s="10">
        <v>313836</v>
      </c>
      <c r="J543" s="10">
        <f t="shared" si="32"/>
        <v>2667292164</v>
      </c>
      <c r="K543" s="37" t="str">
        <f>IF(Table24[rating_count]&lt;1000,"Yes", "No")</f>
        <v>No</v>
      </c>
      <c r="L543" s="11">
        <f t="shared" si="33"/>
        <v>1286727.5999999999</v>
      </c>
      <c r="M543" s="11">
        <f>Table24[[#This Row],[rating]]*Table24[[#This Row],[rating_count]]</f>
        <v>1286727.5999999999</v>
      </c>
      <c r="N543" s="35">
        <f t="shared" si="34"/>
        <v>8400</v>
      </c>
      <c r="O543" s="35">
        <f t="shared" si="35"/>
        <v>8000</v>
      </c>
      <c r="P543" s="6" t="s">
        <v>2711</v>
      </c>
      <c r="Q543" s="6" t="s">
        <v>2703</v>
      </c>
      <c r="R543" s="6" t="s">
        <v>2704</v>
      </c>
      <c r="S543" s="6" t="s">
        <v>12197</v>
      </c>
      <c r="T543" s="6" t="s">
        <v>2705</v>
      </c>
      <c r="U543" s="6" t="s">
        <v>2706</v>
      </c>
      <c r="V543" s="6" t="s">
        <v>2712</v>
      </c>
      <c r="W543" s="6" t="s">
        <v>2713</v>
      </c>
    </row>
    <row r="544" spans="1:23" s="6" customFormat="1">
      <c r="A544" s="6" t="s">
        <v>2735</v>
      </c>
      <c r="B544" s="6" t="s">
        <v>2736</v>
      </c>
      <c r="C544" s="7" t="s">
        <v>11310</v>
      </c>
      <c r="D544" s="12">
        <v>2998</v>
      </c>
      <c r="E544" s="8">
        <v>5999</v>
      </c>
      <c r="F544" s="9">
        <v>0.5</v>
      </c>
      <c r="G544" s="27" t="str">
        <f>IF(Table24[discount_percentage]&gt;=0.5,"Yes","No")</f>
        <v>Yes</v>
      </c>
      <c r="H544" s="6">
        <v>4.0999999999999996</v>
      </c>
      <c r="I544" s="10">
        <v>5179</v>
      </c>
      <c r="J544" s="10">
        <f t="shared" si="32"/>
        <v>31068821</v>
      </c>
      <c r="K544" s="37" t="str">
        <f>IF(Table24[rating_count]&lt;1000,"Yes", "No")</f>
        <v>No</v>
      </c>
      <c r="L544" s="11">
        <f t="shared" si="33"/>
        <v>21233.899999999998</v>
      </c>
      <c r="M544" s="11">
        <f>Table24[[#This Row],[rating]]*Table24[[#This Row],[rating_count]]</f>
        <v>21233.899999999998</v>
      </c>
      <c r="N544" s="35">
        <f t="shared" si="34"/>
        <v>5800</v>
      </c>
      <c r="O544" s="35">
        <f t="shared" si="35"/>
        <v>5500</v>
      </c>
      <c r="P544" s="6" t="s">
        <v>11656</v>
      </c>
      <c r="Q544" s="6" t="s">
        <v>12198</v>
      </c>
      <c r="R544" s="6" t="s">
        <v>2737</v>
      </c>
      <c r="S544" s="6" t="s">
        <v>2738</v>
      </c>
      <c r="T544" s="6" t="s">
        <v>2739</v>
      </c>
      <c r="U544" s="6" t="s">
        <v>2740</v>
      </c>
      <c r="V544" s="6" t="s">
        <v>2741</v>
      </c>
      <c r="W544" s="6" t="s">
        <v>2742</v>
      </c>
    </row>
    <row r="545" spans="1:23" s="6" customFormat="1">
      <c r="A545" s="6" t="s">
        <v>2743</v>
      </c>
      <c r="B545" s="6" t="s">
        <v>2744</v>
      </c>
      <c r="C545" s="7" t="s">
        <v>11312</v>
      </c>
      <c r="D545" s="12">
        <v>15499</v>
      </c>
      <c r="E545" s="8">
        <v>18999</v>
      </c>
      <c r="F545" s="9">
        <v>0.18</v>
      </c>
      <c r="G545" s="27" t="str">
        <f>IF(Table24[discount_percentage]&gt;=0.5,"Yes","No")</f>
        <v>No</v>
      </c>
      <c r="H545" s="6">
        <v>4.0999999999999996</v>
      </c>
      <c r="I545" s="10">
        <v>19252</v>
      </c>
      <c r="J545" s="10">
        <f t="shared" si="32"/>
        <v>365768748</v>
      </c>
      <c r="K545" s="37" t="str">
        <f>IF(Table24[rating_count]&lt;1000,"Yes", "No")</f>
        <v>No</v>
      </c>
      <c r="L545" s="11">
        <f t="shared" si="33"/>
        <v>78933.2</v>
      </c>
      <c r="M545" s="11">
        <f>Table24[[#This Row],[rating]]*Table24[[#This Row],[rating_count]]</f>
        <v>78933.2</v>
      </c>
      <c r="N545" s="35">
        <f t="shared" si="34"/>
        <v>18800</v>
      </c>
      <c r="O545" s="35">
        <f t="shared" si="35"/>
        <v>18500</v>
      </c>
      <c r="P545" s="6" t="s">
        <v>2745</v>
      </c>
      <c r="Q545" s="6" t="s">
        <v>2746</v>
      </c>
      <c r="R545" s="6" t="s">
        <v>2747</v>
      </c>
      <c r="S545" s="6" t="s">
        <v>2748</v>
      </c>
      <c r="T545" s="6" t="s">
        <v>2749</v>
      </c>
      <c r="U545" s="6" t="s">
        <v>2750</v>
      </c>
      <c r="V545" s="6" t="s">
        <v>2751</v>
      </c>
      <c r="W545" s="6" t="s">
        <v>2752</v>
      </c>
    </row>
    <row r="546" spans="1:23" s="6" customFormat="1">
      <c r="A546" s="6" t="s">
        <v>2863</v>
      </c>
      <c r="B546" s="6" t="s">
        <v>12777</v>
      </c>
      <c r="C546" s="7" t="s">
        <v>11317</v>
      </c>
      <c r="D546" s="6">
        <v>529</v>
      </c>
      <c r="E546" s="8">
        <v>1499</v>
      </c>
      <c r="F546" s="9">
        <v>0.65</v>
      </c>
      <c r="G546" s="27" t="str">
        <f>IF(Table24[discount_percentage]&gt;=0.5,"Yes","No")</f>
        <v>Yes</v>
      </c>
      <c r="H546" s="6">
        <v>4.0999999999999996</v>
      </c>
      <c r="I546" s="10">
        <v>8599</v>
      </c>
      <c r="J546" s="10">
        <f t="shared" si="32"/>
        <v>12889901</v>
      </c>
      <c r="K546" s="37" t="str">
        <f>IF(Table24[rating_count]&lt;1000,"Yes", "No")</f>
        <v>No</v>
      </c>
      <c r="L546" s="11">
        <f t="shared" si="33"/>
        <v>35255.899999999994</v>
      </c>
      <c r="M546" s="11">
        <f>Table24[[#This Row],[rating]]*Table24[[#This Row],[rating_count]]</f>
        <v>35255.899999999994</v>
      </c>
      <c r="N546" s="35">
        <f t="shared" si="34"/>
        <v>1400</v>
      </c>
      <c r="O546" s="35">
        <f t="shared" si="35"/>
        <v>1000</v>
      </c>
      <c r="P546" s="6" t="s">
        <v>12618</v>
      </c>
      <c r="Q546" s="6" t="s">
        <v>2864</v>
      </c>
      <c r="R546" s="6" t="s">
        <v>2865</v>
      </c>
      <c r="S546" s="6" t="s">
        <v>2866</v>
      </c>
      <c r="T546" s="6" t="s">
        <v>2867</v>
      </c>
      <c r="U546" s="6" t="s">
        <v>2868</v>
      </c>
      <c r="V546" s="6" t="s">
        <v>2869</v>
      </c>
      <c r="W546" s="6" t="s">
        <v>2870</v>
      </c>
    </row>
    <row r="547" spans="1:23" s="6" customFormat="1">
      <c r="A547" s="6" t="s">
        <v>2871</v>
      </c>
      <c r="B547" s="6" t="s">
        <v>2872</v>
      </c>
      <c r="C547" s="7" t="s">
        <v>11312</v>
      </c>
      <c r="D547" s="12">
        <v>13999</v>
      </c>
      <c r="E547" s="8">
        <v>19499</v>
      </c>
      <c r="F547" s="9">
        <v>0.28000000000000003</v>
      </c>
      <c r="G547" s="27" t="str">
        <f>IF(Table24[discount_percentage]&gt;=0.5,"Yes","No")</f>
        <v>No</v>
      </c>
      <c r="H547" s="6">
        <v>4.0999999999999996</v>
      </c>
      <c r="I547" s="10">
        <v>18998</v>
      </c>
      <c r="J547" s="10">
        <f t="shared" si="32"/>
        <v>370442002</v>
      </c>
      <c r="K547" s="37" t="str">
        <f>IF(Table24[rating_count]&lt;1000,"Yes", "No")</f>
        <v>No</v>
      </c>
      <c r="L547" s="11">
        <f t="shared" si="33"/>
        <v>77891.799999999988</v>
      </c>
      <c r="M547" s="11">
        <f>Table24[[#This Row],[rating]]*Table24[[#This Row],[rating_count]]</f>
        <v>77891.799999999988</v>
      </c>
      <c r="N547" s="35">
        <f t="shared" si="34"/>
        <v>19400</v>
      </c>
      <c r="O547" s="35">
        <f t="shared" si="35"/>
        <v>19000</v>
      </c>
      <c r="P547" s="6" t="s">
        <v>2873</v>
      </c>
      <c r="Q547" s="6" t="s">
        <v>2665</v>
      </c>
      <c r="R547" s="6" t="s">
        <v>2666</v>
      </c>
      <c r="S547" s="6" t="s">
        <v>2667</v>
      </c>
      <c r="T547" s="6" t="s">
        <v>2668</v>
      </c>
      <c r="U547" s="6" t="s">
        <v>2669</v>
      </c>
      <c r="V547" s="6" t="s">
        <v>2874</v>
      </c>
      <c r="W547" s="6" t="s">
        <v>2875</v>
      </c>
    </row>
    <row r="548" spans="1:23" s="6" customFormat="1">
      <c r="A548" s="6" t="s">
        <v>2876</v>
      </c>
      <c r="B548" s="6" t="s">
        <v>11526</v>
      </c>
      <c r="C548" s="7" t="s">
        <v>11314</v>
      </c>
      <c r="D548" s="6">
        <v>379</v>
      </c>
      <c r="E548" s="8">
        <v>999</v>
      </c>
      <c r="F548" s="9">
        <v>0.62</v>
      </c>
      <c r="G548" s="27" t="str">
        <f>IF(Table24[discount_percentage]&gt;=0.5,"Yes","No")</f>
        <v>Yes</v>
      </c>
      <c r="H548" s="6">
        <v>4.0999999999999996</v>
      </c>
      <c r="I548" s="10">
        <v>363713</v>
      </c>
      <c r="J548" s="10">
        <f t="shared" si="32"/>
        <v>363349287</v>
      </c>
      <c r="K548" s="37" t="str">
        <f>IF(Table24[rating_count]&lt;1000,"Yes", "No")</f>
        <v>No</v>
      </c>
      <c r="L548" s="11">
        <f t="shared" si="33"/>
        <v>1491223.2999999998</v>
      </c>
      <c r="M548" s="11">
        <f>Table24[[#This Row],[rating]]*Table24[[#This Row],[rating_count]]</f>
        <v>1491223.2999999998</v>
      </c>
      <c r="N548" s="35">
        <f t="shared" si="34"/>
        <v>800</v>
      </c>
      <c r="O548" s="35">
        <f t="shared" si="35"/>
        <v>500</v>
      </c>
      <c r="P548" s="6" t="s">
        <v>11527</v>
      </c>
      <c r="Q548" s="6" t="s">
        <v>2588</v>
      </c>
      <c r="R548" s="6" t="s">
        <v>2589</v>
      </c>
      <c r="S548" s="6" t="s">
        <v>2590</v>
      </c>
      <c r="T548" s="6" t="s">
        <v>2591</v>
      </c>
      <c r="U548" s="6" t="s">
        <v>2592</v>
      </c>
      <c r="V548" s="6" t="s">
        <v>2877</v>
      </c>
      <c r="W548" s="6" t="s">
        <v>2878</v>
      </c>
    </row>
    <row r="549" spans="1:23" s="6" customFormat="1">
      <c r="A549" s="6" t="s">
        <v>2879</v>
      </c>
      <c r="B549" s="6" t="s">
        <v>2880</v>
      </c>
      <c r="C549" s="7" t="s">
        <v>11312</v>
      </c>
      <c r="D549" s="12">
        <v>13999</v>
      </c>
      <c r="E549" s="8">
        <v>19999</v>
      </c>
      <c r="F549" s="9">
        <v>0.3</v>
      </c>
      <c r="G549" s="27" t="str">
        <f>IF(Table24[discount_percentage]&gt;=0.5,"Yes","No")</f>
        <v>No</v>
      </c>
      <c r="H549" s="6">
        <v>4.0999999999999996</v>
      </c>
      <c r="I549" s="10">
        <v>19252</v>
      </c>
      <c r="J549" s="10">
        <f t="shared" si="32"/>
        <v>385020748</v>
      </c>
      <c r="K549" s="37" t="str">
        <f>IF(Table24[rating_count]&lt;1000,"Yes", "No")</f>
        <v>No</v>
      </c>
      <c r="L549" s="11">
        <f t="shared" si="33"/>
        <v>78933.2</v>
      </c>
      <c r="M549" s="11">
        <f>Table24[[#This Row],[rating]]*Table24[[#This Row],[rating_count]]</f>
        <v>78933.2</v>
      </c>
      <c r="N549" s="35">
        <f t="shared" si="34"/>
        <v>19800</v>
      </c>
      <c r="O549" s="35">
        <f t="shared" si="35"/>
        <v>19500</v>
      </c>
      <c r="P549" s="6" t="s">
        <v>2881</v>
      </c>
      <c r="Q549" s="6" t="s">
        <v>2746</v>
      </c>
      <c r="R549" s="6" t="s">
        <v>2747</v>
      </c>
      <c r="S549" s="6" t="s">
        <v>2748</v>
      </c>
      <c r="T549" s="6" t="s">
        <v>2749</v>
      </c>
      <c r="U549" s="6" t="s">
        <v>2750</v>
      </c>
      <c r="V549" s="6" t="s">
        <v>2882</v>
      </c>
      <c r="W549" s="6" t="s">
        <v>2883</v>
      </c>
    </row>
    <row r="550" spans="1:23" s="6" customFormat="1">
      <c r="A550" s="6" t="s">
        <v>2936</v>
      </c>
      <c r="B550" s="6" t="s">
        <v>2937</v>
      </c>
      <c r="C550" s="7" t="s">
        <v>11312</v>
      </c>
      <c r="D550" s="12">
        <v>10999</v>
      </c>
      <c r="E550" s="8">
        <v>14999</v>
      </c>
      <c r="F550" s="9">
        <v>0.27</v>
      </c>
      <c r="G550" s="27" t="str">
        <f>IF(Table24[discount_percentage]&gt;=0.5,"Yes","No")</f>
        <v>No</v>
      </c>
      <c r="H550" s="6">
        <v>4.0999999999999996</v>
      </c>
      <c r="I550" s="10">
        <v>18998</v>
      </c>
      <c r="J550" s="10">
        <f t="shared" si="32"/>
        <v>284951002</v>
      </c>
      <c r="K550" s="37" t="str">
        <f>IF(Table24[rating_count]&lt;1000,"Yes", "No")</f>
        <v>No</v>
      </c>
      <c r="L550" s="11">
        <f t="shared" si="33"/>
        <v>77891.799999999988</v>
      </c>
      <c r="M550" s="11">
        <f>Table24[[#This Row],[rating]]*Table24[[#This Row],[rating_count]]</f>
        <v>77891.799999999988</v>
      </c>
      <c r="N550" s="35">
        <f t="shared" si="34"/>
        <v>14800</v>
      </c>
      <c r="O550" s="35">
        <f t="shared" si="35"/>
        <v>14500</v>
      </c>
      <c r="P550" s="6" t="s">
        <v>2938</v>
      </c>
      <c r="Q550" s="6" t="s">
        <v>2665</v>
      </c>
      <c r="R550" s="6" t="s">
        <v>2666</v>
      </c>
      <c r="S550" s="6" t="s">
        <v>2667</v>
      </c>
      <c r="T550" s="6" t="s">
        <v>2668</v>
      </c>
      <c r="U550" s="6" t="s">
        <v>2669</v>
      </c>
      <c r="V550" s="6" t="s">
        <v>2670</v>
      </c>
      <c r="W550" s="6" t="s">
        <v>2939</v>
      </c>
    </row>
    <row r="551" spans="1:23" s="6" customFormat="1">
      <c r="A551" s="6" t="s">
        <v>2950</v>
      </c>
      <c r="B551" s="6" t="s">
        <v>2684</v>
      </c>
      <c r="C551" s="7" t="s">
        <v>11312</v>
      </c>
      <c r="D551" s="12">
        <v>16999</v>
      </c>
      <c r="E551" s="8">
        <v>24999</v>
      </c>
      <c r="F551" s="9">
        <v>0.32</v>
      </c>
      <c r="G551" s="27" t="str">
        <f>IF(Table24[discount_percentage]&gt;=0.5,"Yes","No")</f>
        <v>No</v>
      </c>
      <c r="H551" s="6">
        <v>4.0999999999999996</v>
      </c>
      <c r="I551" s="10">
        <v>22318</v>
      </c>
      <c r="J551" s="10">
        <f t="shared" si="32"/>
        <v>557927682</v>
      </c>
      <c r="K551" s="37" t="str">
        <f>IF(Table24[rating_count]&lt;1000,"Yes", "No")</f>
        <v>No</v>
      </c>
      <c r="L551" s="11">
        <f t="shared" si="33"/>
        <v>91503.799999999988</v>
      </c>
      <c r="M551" s="11">
        <f>Table24[[#This Row],[rating]]*Table24[[#This Row],[rating_count]]</f>
        <v>91503.799999999988</v>
      </c>
      <c r="N551" s="35">
        <f t="shared" si="34"/>
        <v>24800</v>
      </c>
      <c r="O551" s="35">
        <f t="shared" si="35"/>
        <v>24500</v>
      </c>
      <c r="P551" s="6" t="s">
        <v>2685</v>
      </c>
      <c r="Q551" s="6" t="s">
        <v>2651</v>
      </c>
      <c r="R551" s="6" t="s">
        <v>2652</v>
      </c>
      <c r="S551" s="6" t="s">
        <v>2653</v>
      </c>
      <c r="T551" s="6" t="s">
        <v>2654</v>
      </c>
      <c r="U551" s="6" t="s">
        <v>11725</v>
      </c>
      <c r="V551" s="6" t="s">
        <v>2686</v>
      </c>
      <c r="W551" s="6" t="s">
        <v>2951</v>
      </c>
    </row>
    <row r="552" spans="1:23" s="6" customFormat="1">
      <c r="A552" s="6" t="s">
        <v>2952</v>
      </c>
      <c r="B552" s="6" t="s">
        <v>2953</v>
      </c>
      <c r="C552" s="7" t="s">
        <v>11321</v>
      </c>
      <c r="D552" s="6">
        <v>199</v>
      </c>
      <c r="E552" s="8">
        <v>499</v>
      </c>
      <c r="F552" s="9">
        <v>0.6</v>
      </c>
      <c r="G552" s="27" t="str">
        <f>IF(Table24[discount_percentage]&gt;=0.5,"Yes","No")</f>
        <v>Yes</v>
      </c>
      <c r="H552" s="6">
        <v>4.0999999999999996</v>
      </c>
      <c r="I552" s="10">
        <v>1786</v>
      </c>
      <c r="J552" s="10">
        <f t="shared" si="32"/>
        <v>891214</v>
      </c>
      <c r="K552" s="37" t="str">
        <f>IF(Table24[rating_count]&lt;1000,"Yes", "No")</f>
        <v>No</v>
      </c>
      <c r="L552" s="11">
        <f t="shared" si="33"/>
        <v>7322.5999999999995</v>
      </c>
      <c r="M552" s="11">
        <f>Table24[[#This Row],[rating]]*Table24[[#This Row],[rating_count]]</f>
        <v>7322.5999999999995</v>
      </c>
      <c r="N552" s="35">
        <f t="shared" si="34"/>
        <v>400</v>
      </c>
      <c r="O552" s="35">
        <f t="shared" si="35"/>
        <v>0</v>
      </c>
      <c r="P552" s="6" t="s">
        <v>2954</v>
      </c>
      <c r="Q552" s="6" t="s">
        <v>2955</v>
      </c>
      <c r="R552" s="6" t="s">
        <v>2956</v>
      </c>
      <c r="S552" s="6" t="s">
        <v>2957</v>
      </c>
      <c r="T552" s="6" t="s">
        <v>2958</v>
      </c>
      <c r="U552" s="6" t="s">
        <v>2959</v>
      </c>
      <c r="V552" s="6" t="s">
        <v>2960</v>
      </c>
      <c r="W552" s="6" t="s">
        <v>2961</v>
      </c>
    </row>
    <row r="553" spans="1:23" s="6" customFormat="1">
      <c r="A553" s="6" t="s">
        <v>2985</v>
      </c>
      <c r="B553" s="6" t="s">
        <v>12780</v>
      </c>
      <c r="C553" s="7" t="s">
        <v>11311</v>
      </c>
      <c r="D553" s="12">
        <v>1799</v>
      </c>
      <c r="E553" s="8">
        <v>2499</v>
      </c>
      <c r="F553" s="9">
        <v>0.28000000000000003</v>
      </c>
      <c r="G553" s="27" t="str">
        <f>IF(Table24[discount_percentage]&gt;=0.5,"Yes","No")</f>
        <v>No</v>
      </c>
      <c r="H553" s="6">
        <v>4.0999999999999996</v>
      </c>
      <c r="I553" s="10">
        <v>18678</v>
      </c>
      <c r="J553" s="10">
        <f t="shared" si="32"/>
        <v>46676322</v>
      </c>
      <c r="K553" s="37" t="str">
        <f>IF(Table24[rating_count]&lt;1000,"Yes", "No")</f>
        <v>No</v>
      </c>
      <c r="L553" s="11">
        <f t="shared" si="33"/>
        <v>76579.799999999988</v>
      </c>
      <c r="M553" s="11">
        <f>Table24[[#This Row],[rating]]*Table24[[#This Row],[rating_count]]</f>
        <v>76579.799999999988</v>
      </c>
      <c r="N553" s="35">
        <f t="shared" si="34"/>
        <v>2400</v>
      </c>
      <c r="O553" s="35">
        <f t="shared" si="35"/>
        <v>2000</v>
      </c>
      <c r="P553" s="6" t="s">
        <v>12621</v>
      </c>
      <c r="Q553" s="6" t="s">
        <v>2986</v>
      </c>
      <c r="R553" s="6" t="s">
        <v>2987</v>
      </c>
      <c r="S553" s="6" t="s">
        <v>2988</v>
      </c>
      <c r="T553" s="6" t="s">
        <v>2989</v>
      </c>
      <c r="U553" s="6" t="s">
        <v>12205</v>
      </c>
      <c r="V553" s="6" t="s">
        <v>2990</v>
      </c>
      <c r="W553" s="6" t="s">
        <v>2991</v>
      </c>
    </row>
    <row r="554" spans="1:23" s="6" customFormat="1">
      <c r="A554" s="6" t="s">
        <v>2992</v>
      </c>
      <c r="B554" s="6" t="s">
        <v>2993</v>
      </c>
      <c r="C554" s="7" t="s">
        <v>11312</v>
      </c>
      <c r="D554" s="12">
        <v>10999</v>
      </c>
      <c r="E554" s="8">
        <v>14999</v>
      </c>
      <c r="F554" s="9">
        <v>0.27</v>
      </c>
      <c r="G554" s="27" t="str">
        <f>IF(Table24[discount_percentage]&gt;=0.5,"Yes","No")</f>
        <v>No</v>
      </c>
      <c r="H554" s="6">
        <v>4.0999999999999996</v>
      </c>
      <c r="I554" s="10">
        <v>18998</v>
      </c>
      <c r="J554" s="10">
        <f t="shared" si="32"/>
        <v>284951002</v>
      </c>
      <c r="K554" s="37" t="str">
        <f>IF(Table24[rating_count]&lt;1000,"Yes", "No")</f>
        <v>No</v>
      </c>
      <c r="L554" s="11">
        <f t="shared" si="33"/>
        <v>77891.799999999988</v>
      </c>
      <c r="M554" s="11">
        <f>Table24[[#This Row],[rating]]*Table24[[#This Row],[rating_count]]</f>
        <v>77891.799999999988</v>
      </c>
      <c r="N554" s="35">
        <f t="shared" si="34"/>
        <v>14800</v>
      </c>
      <c r="O554" s="35">
        <f t="shared" si="35"/>
        <v>14500</v>
      </c>
      <c r="P554" s="6" t="s">
        <v>2938</v>
      </c>
      <c r="Q554" s="6" t="s">
        <v>2665</v>
      </c>
      <c r="R554" s="6" t="s">
        <v>2666</v>
      </c>
      <c r="S554" s="6" t="s">
        <v>2667</v>
      </c>
      <c r="T554" s="6" t="s">
        <v>2668</v>
      </c>
      <c r="U554" s="6" t="s">
        <v>2669</v>
      </c>
      <c r="V554" s="6" t="s">
        <v>2994</v>
      </c>
      <c r="W554" s="6" t="s">
        <v>2995</v>
      </c>
    </row>
    <row r="555" spans="1:23" s="6" customFormat="1">
      <c r="A555" s="6" t="s">
        <v>2996</v>
      </c>
      <c r="B555" s="6" t="s">
        <v>11528</v>
      </c>
      <c r="C555" s="7" t="s">
        <v>11310</v>
      </c>
      <c r="D555" s="12">
        <v>2999</v>
      </c>
      <c r="E555" s="8">
        <v>7990</v>
      </c>
      <c r="F555" s="9">
        <v>0.62</v>
      </c>
      <c r="G555" s="27" t="str">
        <f>IF(Table24[discount_percentage]&gt;=0.5,"Yes","No")</f>
        <v>Yes</v>
      </c>
      <c r="H555" s="6">
        <v>4.0999999999999996</v>
      </c>
      <c r="I555" s="10">
        <v>48449</v>
      </c>
      <c r="J555" s="10">
        <f t="shared" si="32"/>
        <v>387107510</v>
      </c>
      <c r="K555" s="37" t="str">
        <f>IF(Table24[rating_count]&lt;1000,"Yes", "No")</f>
        <v>No</v>
      </c>
      <c r="L555" s="11">
        <f t="shared" si="33"/>
        <v>198640.9</v>
      </c>
      <c r="M555" s="11">
        <f>Table24[[#This Row],[rating]]*Table24[[#This Row],[rating_count]]</f>
        <v>198640.9</v>
      </c>
      <c r="N555" s="35">
        <f t="shared" si="34"/>
        <v>7800</v>
      </c>
      <c r="O555" s="35">
        <f t="shared" si="35"/>
        <v>7500</v>
      </c>
      <c r="P555" s="6" t="s">
        <v>2839</v>
      </c>
      <c r="Q555" s="6" t="s">
        <v>2997</v>
      </c>
      <c r="R555" s="6" t="s">
        <v>2998</v>
      </c>
      <c r="S555" s="6" t="s">
        <v>2999</v>
      </c>
      <c r="T555" s="6" t="s">
        <v>3000</v>
      </c>
      <c r="U555" s="6" t="s">
        <v>11529</v>
      </c>
      <c r="V555" s="6" t="s">
        <v>3001</v>
      </c>
      <c r="W555" s="6" t="s">
        <v>11530</v>
      </c>
    </row>
    <row r="556" spans="1:23" s="6" customFormat="1">
      <c r="A556" s="6" t="s">
        <v>3011</v>
      </c>
      <c r="B556" s="6" t="s">
        <v>2872</v>
      </c>
      <c r="C556" s="7" t="s">
        <v>11312</v>
      </c>
      <c r="D556" s="12">
        <v>13999</v>
      </c>
      <c r="E556" s="8">
        <v>19499</v>
      </c>
      <c r="F556" s="9">
        <v>0.28000000000000003</v>
      </c>
      <c r="G556" s="27" t="str">
        <f>IF(Table24[discount_percentage]&gt;=0.5,"Yes","No")</f>
        <v>No</v>
      </c>
      <c r="H556" s="6">
        <v>4.0999999999999996</v>
      </c>
      <c r="I556" s="10">
        <v>18998</v>
      </c>
      <c r="J556" s="10">
        <f t="shared" si="32"/>
        <v>370442002</v>
      </c>
      <c r="K556" s="37" t="str">
        <f>IF(Table24[rating_count]&lt;1000,"Yes", "No")</f>
        <v>No</v>
      </c>
      <c r="L556" s="11">
        <f t="shared" si="33"/>
        <v>77891.799999999988</v>
      </c>
      <c r="M556" s="11">
        <f>Table24[[#This Row],[rating]]*Table24[[#This Row],[rating_count]]</f>
        <v>77891.799999999988</v>
      </c>
      <c r="N556" s="35">
        <f t="shared" si="34"/>
        <v>19400</v>
      </c>
      <c r="O556" s="35">
        <f t="shared" si="35"/>
        <v>19000</v>
      </c>
      <c r="P556" s="6" t="s">
        <v>2873</v>
      </c>
      <c r="Q556" s="6" t="s">
        <v>2665</v>
      </c>
      <c r="R556" s="6" t="s">
        <v>2666</v>
      </c>
      <c r="S556" s="6" t="s">
        <v>2667</v>
      </c>
      <c r="T556" s="6" t="s">
        <v>2668</v>
      </c>
      <c r="U556" s="6" t="s">
        <v>2669</v>
      </c>
      <c r="V556" s="6" t="s">
        <v>2874</v>
      </c>
      <c r="W556" s="6" t="s">
        <v>3012</v>
      </c>
    </row>
    <row r="557" spans="1:23" s="6" customFormat="1">
      <c r="A557" s="6" t="s">
        <v>3013</v>
      </c>
      <c r="B557" s="6" t="s">
        <v>3014</v>
      </c>
      <c r="C557" s="7" t="s">
        <v>11323</v>
      </c>
      <c r="D557" s="6">
        <v>119</v>
      </c>
      <c r="E557" s="8">
        <v>299</v>
      </c>
      <c r="F557" s="9">
        <v>0.6</v>
      </c>
      <c r="G557" s="27" t="str">
        <f>IF(Table24[discount_percentage]&gt;=0.5,"Yes","No")</f>
        <v>Yes</v>
      </c>
      <c r="H557" s="6">
        <v>4.0999999999999996</v>
      </c>
      <c r="I557" s="10">
        <v>5999</v>
      </c>
      <c r="J557" s="10">
        <f t="shared" si="32"/>
        <v>1793701</v>
      </c>
      <c r="K557" s="37" t="str">
        <f>IF(Table24[rating_count]&lt;1000,"Yes", "No")</f>
        <v>No</v>
      </c>
      <c r="L557" s="11">
        <f t="shared" si="33"/>
        <v>24595.899999999998</v>
      </c>
      <c r="M557" s="11">
        <f>Table24[[#This Row],[rating]]*Table24[[#This Row],[rating_count]]</f>
        <v>24595.899999999998</v>
      </c>
      <c r="N557" s="35">
        <f t="shared" si="34"/>
        <v>200</v>
      </c>
      <c r="O557" s="35">
        <f t="shared" si="35"/>
        <v>0</v>
      </c>
      <c r="P557" s="6" t="s">
        <v>12005</v>
      </c>
      <c r="Q557" s="6" t="s">
        <v>3015</v>
      </c>
      <c r="R557" s="6" t="s">
        <v>3016</v>
      </c>
      <c r="S557" s="6" t="s">
        <v>3017</v>
      </c>
      <c r="T557" s="6" t="s">
        <v>3018</v>
      </c>
      <c r="U557" s="6" t="s">
        <v>3019</v>
      </c>
      <c r="V557" s="6" t="s">
        <v>3020</v>
      </c>
      <c r="W557" s="6" t="s">
        <v>3021</v>
      </c>
    </row>
    <row r="558" spans="1:23" s="6" customFormat="1">
      <c r="A558" s="6" t="s">
        <v>3022</v>
      </c>
      <c r="B558" s="6" t="s">
        <v>3023</v>
      </c>
      <c r="C558" s="7" t="s">
        <v>11312</v>
      </c>
      <c r="D558" s="12">
        <v>12999</v>
      </c>
      <c r="E558" s="8">
        <v>17999</v>
      </c>
      <c r="F558" s="9">
        <v>0.28000000000000003</v>
      </c>
      <c r="G558" s="27" t="str">
        <f>IF(Table24[discount_percentage]&gt;=0.5,"Yes","No")</f>
        <v>No</v>
      </c>
      <c r="H558" s="6">
        <v>4.0999999999999996</v>
      </c>
      <c r="I558" s="10">
        <v>50772</v>
      </c>
      <c r="J558" s="10">
        <f t="shared" si="32"/>
        <v>913845228</v>
      </c>
      <c r="K558" s="37" t="str">
        <f>IF(Table24[rating_count]&lt;1000,"Yes", "No")</f>
        <v>No</v>
      </c>
      <c r="L558" s="11">
        <f t="shared" si="33"/>
        <v>208165.19999999998</v>
      </c>
      <c r="M558" s="11">
        <f>Table24[[#This Row],[rating]]*Table24[[#This Row],[rating_count]]</f>
        <v>208165.19999999998</v>
      </c>
      <c r="N558" s="35">
        <f t="shared" si="34"/>
        <v>17800</v>
      </c>
      <c r="O558" s="35">
        <f t="shared" si="35"/>
        <v>17500</v>
      </c>
      <c r="P558" s="6" t="s">
        <v>3024</v>
      </c>
      <c r="Q558" s="6" t="s">
        <v>3025</v>
      </c>
      <c r="R558" s="6" t="s">
        <v>3026</v>
      </c>
      <c r="S558" s="6" t="s">
        <v>3027</v>
      </c>
      <c r="T558" s="6" t="s">
        <v>3028</v>
      </c>
      <c r="U558" s="6" t="s">
        <v>11726</v>
      </c>
      <c r="V558" s="6" t="s">
        <v>3029</v>
      </c>
      <c r="W558" s="6" t="s">
        <v>3030</v>
      </c>
    </row>
    <row r="559" spans="1:23" s="6" customFormat="1">
      <c r="A559" s="6" t="s">
        <v>3072</v>
      </c>
      <c r="B559" s="6" t="s">
        <v>3073</v>
      </c>
      <c r="C559" s="7" t="s">
        <v>11312</v>
      </c>
      <c r="D559" s="12">
        <v>15499</v>
      </c>
      <c r="E559" s="8">
        <v>20999</v>
      </c>
      <c r="F559" s="9">
        <v>0.26</v>
      </c>
      <c r="G559" s="27" t="str">
        <f>IF(Table24[discount_percentage]&gt;=0.5,"Yes","No")</f>
        <v>No</v>
      </c>
      <c r="H559" s="6">
        <v>4.0999999999999996</v>
      </c>
      <c r="I559" s="10">
        <v>19252</v>
      </c>
      <c r="J559" s="10">
        <f t="shared" si="32"/>
        <v>404272748</v>
      </c>
      <c r="K559" s="37" t="str">
        <f>IF(Table24[rating_count]&lt;1000,"Yes", "No")</f>
        <v>No</v>
      </c>
      <c r="L559" s="11">
        <f t="shared" si="33"/>
        <v>78933.2</v>
      </c>
      <c r="M559" s="11">
        <f>Table24[[#This Row],[rating]]*Table24[[#This Row],[rating_count]]</f>
        <v>78933.2</v>
      </c>
      <c r="N559" s="35">
        <f t="shared" si="34"/>
        <v>20800</v>
      </c>
      <c r="O559" s="35">
        <f t="shared" si="35"/>
        <v>20500</v>
      </c>
      <c r="P559" s="6" t="s">
        <v>3074</v>
      </c>
      <c r="Q559" s="6" t="s">
        <v>2746</v>
      </c>
      <c r="R559" s="6" t="s">
        <v>2747</v>
      </c>
      <c r="S559" s="6" t="s">
        <v>2748</v>
      </c>
      <c r="T559" s="6" t="s">
        <v>2749</v>
      </c>
      <c r="U559" s="6" t="s">
        <v>2750</v>
      </c>
      <c r="V559" s="6" t="s">
        <v>2882</v>
      </c>
      <c r="W559" s="6" t="s">
        <v>3075</v>
      </c>
    </row>
    <row r="560" spans="1:23" s="6" customFormat="1">
      <c r="A560" s="6" t="s">
        <v>3076</v>
      </c>
      <c r="B560" s="6" t="s">
        <v>3077</v>
      </c>
      <c r="C560" s="7" t="s">
        <v>11312</v>
      </c>
      <c r="D560" s="12">
        <v>15499</v>
      </c>
      <c r="E560" s="8">
        <v>18999</v>
      </c>
      <c r="F560" s="9">
        <v>0.18</v>
      </c>
      <c r="G560" s="27" t="str">
        <f>IF(Table24[discount_percentage]&gt;=0.5,"Yes","No")</f>
        <v>No</v>
      </c>
      <c r="H560" s="6">
        <v>4.0999999999999996</v>
      </c>
      <c r="I560" s="10">
        <v>19252</v>
      </c>
      <c r="J560" s="10">
        <f t="shared" si="32"/>
        <v>365768748</v>
      </c>
      <c r="K560" s="37" t="str">
        <f>IF(Table24[rating_count]&lt;1000,"Yes", "No")</f>
        <v>No</v>
      </c>
      <c r="L560" s="11">
        <f t="shared" si="33"/>
        <v>78933.2</v>
      </c>
      <c r="M560" s="11">
        <f>Table24[[#This Row],[rating]]*Table24[[#This Row],[rating_count]]</f>
        <v>78933.2</v>
      </c>
      <c r="N560" s="35">
        <f t="shared" si="34"/>
        <v>18800</v>
      </c>
      <c r="O560" s="35">
        <f t="shared" si="35"/>
        <v>18500</v>
      </c>
      <c r="P560" s="6" t="s">
        <v>2745</v>
      </c>
      <c r="Q560" s="6" t="s">
        <v>2746</v>
      </c>
      <c r="R560" s="6" t="s">
        <v>2747</v>
      </c>
      <c r="S560" s="6" t="s">
        <v>2748</v>
      </c>
      <c r="T560" s="6" t="s">
        <v>2749</v>
      </c>
      <c r="U560" s="6" t="s">
        <v>2750</v>
      </c>
      <c r="V560" s="6" t="s">
        <v>3078</v>
      </c>
      <c r="W560" s="6" t="s">
        <v>3079</v>
      </c>
    </row>
    <row r="561" spans="1:23" s="6" customFormat="1">
      <c r="A561" s="6" t="s">
        <v>3083</v>
      </c>
      <c r="B561" s="6" t="s">
        <v>11533</v>
      </c>
      <c r="C561" s="7" t="s">
        <v>11314</v>
      </c>
      <c r="D561" s="6">
        <v>599</v>
      </c>
      <c r="E561" s="8">
        <v>1490</v>
      </c>
      <c r="F561" s="9">
        <v>0.6</v>
      </c>
      <c r="G561" s="27" t="str">
        <f>IF(Table24[discount_percentage]&gt;=0.5,"Yes","No")</f>
        <v>Yes</v>
      </c>
      <c r="H561" s="6">
        <v>4.0999999999999996</v>
      </c>
      <c r="I561" s="10">
        <v>161679</v>
      </c>
      <c r="J561" s="10">
        <f t="shared" si="32"/>
        <v>240901710</v>
      </c>
      <c r="K561" s="37" t="str">
        <f>IF(Table24[rating_count]&lt;1000,"Yes", "No")</f>
        <v>No</v>
      </c>
      <c r="L561" s="11">
        <f t="shared" si="33"/>
        <v>662883.89999999991</v>
      </c>
      <c r="M561" s="11">
        <f>Table24[[#This Row],[rating]]*Table24[[#This Row],[rating_count]]</f>
        <v>662883.89999999991</v>
      </c>
      <c r="N561" s="35">
        <f t="shared" si="34"/>
        <v>1400</v>
      </c>
      <c r="O561" s="35">
        <f t="shared" si="35"/>
        <v>1000</v>
      </c>
      <c r="P561" s="6" t="s">
        <v>3084</v>
      </c>
      <c r="Q561" s="6" t="s">
        <v>12208</v>
      </c>
      <c r="R561" s="6" t="s">
        <v>3085</v>
      </c>
      <c r="S561" s="6" t="s">
        <v>3086</v>
      </c>
      <c r="T561" s="6" t="s">
        <v>11534</v>
      </c>
      <c r="U561" s="6" t="s">
        <v>11535</v>
      </c>
      <c r="V561" s="6" t="s">
        <v>3087</v>
      </c>
      <c r="W561" s="6" t="s">
        <v>3088</v>
      </c>
    </row>
    <row r="562" spans="1:23" s="6" customFormat="1">
      <c r="A562" s="6" t="s">
        <v>3089</v>
      </c>
      <c r="B562" s="6" t="s">
        <v>3090</v>
      </c>
      <c r="C562" s="7" t="s">
        <v>11321</v>
      </c>
      <c r="D562" s="6">
        <v>134</v>
      </c>
      <c r="E562" s="8">
        <v>699</v>
      </c>
      <c r="F562" s="9">
        <v>0.81</v>
      </c>
      <c r="G562" s="27" t="str">
        <f>IF(Table24[discount_percentage]&gt;=0.5,"Yes","No")</f>
        <v>Yes</v>
      </c>
      <c r="H562" s="6">
        <v>4.0999999999999996</v>
      </c>
      <c r="I562" s="10">
        <v>16685</v>
      </c>
      <c r="J562" s="10">
        <f t="shared" si="32"/>
        <v>11662815</v>
      </c>
      <c r="K562" s="37" t="str">
        <f>IF(Table24[rating_count]&lt;1000,"Yes", "No")</f>
        <v>No</v>
      </c>
      <c r="L562" s="11">
        <f t="shared" si="33"/>
        <v>68408.5</v>
      </c>
      <c r="M562" s="11">
        <f>Table24[[#This Row],[rating]]*Table24[[#This Row],[rating_count]]</f>
        <v>68408.5</v>
      </c>
      <c r="N562" s="35">
        <f t="shared" si="34"/>
        <v>600</v>
      </c>
      <c r="O562" s="35">
        <f t="shared" si="35"/>
        <v>500</v>
      </c>
      <c r="P562" s="6" t="s">
        <v>3091</v>
      </c>
      <c r="Q562" s="6" t="s">
        <v>12209</v>
      </c>
      <c r="R562" s="6" t="s">
        <v>3092</v>
      </c>
      <c r="S562" s="6" t="s">
        <v>3093</v>
      </c>
      <c r="T562" s="6" t="s">
        <v>3094</v>
      </c>
      <c r="U562" s="6" t="s">
        <v>3095</v>
      </c>
      <c r="V562" s="6" t="s">
        <v>3096</v>
      </c>
      <c r="W562" s="6" t="s">
        <v>3097</v>
      </c>
    </row>
    <row r="563" spans="1:23" s="6" customFormat="1">
      <c r="A563" s="6" t="s">
        <v>3116</v>
      </c>
      <c r="B563" s="6" t="s">
        <v>3117</v>
      </c>
      <c r="C563" s="7" t="s">
        <v>11312</v>
      </c>
      <c r="D563" s="12">
        <v>13999</v>
      </c>
      <c r="E563" s="8">
        <v>19999</v>
      </c>
      <c r="F563" s="9">
        <v>0.3</v>
      </c>
      <c r="G563" s="27" t="str">
        <f>IF(Table24[discount_percentage]&gt;=0.5,"Yes","No")</f>
        <v>No</v>
      </c>
      <c r="H563" s="6">
        <v>4.0999999999999996</v>
      </c>
      <c r="I563" s="10">
        <v>19252</v>
      </c>
      <c r="J563" s="10">
        <f t="shared" si="32"/>
        <v>385020748</v>
      </c>
      <c r="K563" s="37" t="str">
        <f>IF(Table24[rating_count]&lt;1000,"Yes", "No")</f>
        <v>No</v>
      </c>
      <c r="L563" s="11">
        <f t="shared" si="33"/>
        <v>78933.2</v>
      </c>
      <c r="M563" s="11">
        <f>Table24[[#This Row],[rating]]*Table24[[#This Row],[rating_count]]</f>
        <v>78933.2</v>
      </c>
      <c r="N563" s="35">
        <f t="shared" si="34"/>
        <v>19800</v>
      </c>
      <c r="O563" s="35">
        <f t="shared" si="35"/>
        <v>19500</v>
      </c>
      <c r="P563" s="6" t="s">
        <v>3074</v>
      </c>
      <c r="Q563" s="6" t="s">
        <v>2746</v>
      </c>
      <c r="R563" s="6" t="s">
        <v>2747</v>
      </c>
      <c r="S563" s="6" t="s">
        <v>2748</v>
      </c>
      <c r="T563" s="6" t="s">
        <v>2749</v>
      </c>
      <c r="U563" s="6" t="s">
        <v>2750</v>
      </c>
      <c r="V563" s="6" t="s">
        <v>3118</v>
      </c>
      <c r="W563" s="6" t="s">
        <v>3119</v>
      </c>
    </row>
    <row r="564" spans="1:23" s="6" customFormat="1">
      <c r="A564" s="6" t="s">
        <v>3123</v>
      </c>
      <c r="B564" s="6" t="s">
        <v>3124</v>
      </c>
      <c r="C564" s="7" t="s">
        <v>11312</v>
      </c>
      <c r="D564" s="12">
        <v>12999</v>
      </c>
      <c r="E564" s="8">
        <v>17999</v>
      </c>
      <c r="F564" s="9">
        <v>0.28000000000000003</v>
      </c>
      <c r="G564" s="27" t="str">
        <f>IF(Table24[discount_percentage]&gt;=0.5,"Yes","No")</f>
        <v>No</v>
      </c>
      <c r="H564" s="6">
        <v>4.0999999999999996</v>
      </c>
      <c r="I564" s="10">
        <v>18998</v>
      </c>
      <c r="J564" s="10">
        <f t="shared" si="32"/>
        <v>341945002</v>
      </c>
      <c r="K564" s="37" t="str">
        <f>IF(Table24[rating_count]&lt;1000,"Yes", "No")</f>
        <v>No</v>
      </c>
      <c r="L564" s="11">
        <f t="shared" si="33"/>
        <v>77891.799999999988</v>
      </c>
      <c r="M564" s="11">
        <f>Table24[[#This Row],[rating]]*Table24[[#This Row],[rating_count]]</f>
        <v>77891.799999999988</v>
      </c>
      <c r="N564" s="35">
        <f t="shared" si="34"/>
        <v>17800</v>
      </c>
      <c r="O564" s="35">
        <f t="shared" si="35"/>
        <v>17500</v>
      </c>
      <c r="P564" s="6" t="s">
        <v>2664</v>
      </c>
      <c r="Q564" s="6" t="s">
        <v>2665</v>
      </c>
      <c r="R564" s="6" t="s">
        <v>2666</v>
      </c>
      <c r="S564" s="6" t="s">
        <v>2667</v>
      </c>
      <c r="T564" s="6" t="s">
        <v>2668</v>
      </c>
      <c r="U564" s="6" t="s">
        <v>2669</v>
      </c>
      <c r="V564" s="6" t="s">
        <v>3125</v>
      </c>
      <c r="W564" s="6" t="s">
        <v>3126</v>
      </c>
    </row>
    <row r="565" spans="1:23" s="6" customFormat="1">
      <c r="A565" s="6" t="s">
        <v>3223</v>
      </c>
      <c r="B565" s="6" t="s">
        <v>11540</v>
      </c>
      <c r="C565" s="7" t="s">
        <v>11310</v>
      </c>
      <c r="D565" s="12">
        <v>2999</v>
      </c>
      <c r="E565" s="8">
        <v>7990</v>
      </c>
      <c r="F565" s="9">
        <v>0.62</v>
      </c>
      <c r="G565" s="27" t="str">
        <f>IF(Table24[discount_percentage]&gt;=0.5,"Yes","No")</f>
        <v>Yes</v>
      </c>
      <c r="H565" s="6">
        <v>4.0999999999999996</v>
      </c>
      <c r="I565" s="10">
        <v>154</v>
      </c>
      <c r="J565" s="10">
        <f t="shared" si="32"/>
        <v>1230460</v>
      </c>
      <c r="K565" s="37" t="str">
        <f>IF(Table24[rating_count]&lt;1000,"Yes", "No")</f>
        <v>Yes</v>
      </c>
      <c r="L565" s="11">
        <f t="shared" si="33"/>
        <v>631.4</v>
      </c>
      <c r="M565" s="11">
        <f>Table24[[#This Row],[rating]]*Table24[[#This Row],[rating_count]]</f>
        <v>631.4</v>
      </c>
      <c r="N565" s="35">
        <f t="shared" si="34"/>
        <v>7800</v>
      </c>
      <c r="O565" s="35">
        <f t="shared" si="35"/>
        <v>7500</v>
      </c>
      <c r="P565" s="6" t="s">
        <v>3224</v>
      </c>
      <c r="Q565" s="6" t="s">
        <v>12216</v>
      </c>
      <c r="R565" s="6" t="s">
        <v>3225</v>
      </c>
      <c r="S565" s="6" t="s">
        <v>3226</v>
      </c>
      <c r="T565" s="6" t="s">
        <v>11268</v>
      </c>
      <c r="U565" s="6" t="s">
        <v>3227</v>
      </c>
      <c r="V565" s="6" t="s">
        <v>3228</v>
      </c>
      <c r="W565" s="6" t="s">
        <v>11541</v>
      </c>
    </row>
    <row r="566" spans="1:23" s="6" customFormat="1">
      <c r="A566" s="6" t="s">
        <v>3275</v>
      </c>
      <c r="B566" s="6" t="s">
        <v>3276</v>
      </c>
      <c r="C566" s="7" t="s">
        <v>11312</v>
      </c>
      <c r="D566" s="12">
        <v>6499</v>
      </c>
      <c r="E566" s="8">
        <v>7999</v>
      </c>
      <c r="F566" s="9">
        <v>0.19</v>
      </c>
      <c r="G566" s="27" t="str">
        <f>IF(Table24[discount_percentage]&gt;=0.5,"Yes","No")</f>
        <v>No</v>
      </c>
      <c r="H566" s="6">
        <v>4.0999999999999996</v>
      </c>
      <c r="I566" s="10">
        <v>313832</v>
      </c>
      <c r="J566" s="10">
        <f t="shared" si="32"/>
        <v>2510342168</v>
      </c>
      <c r="K566" s="37" t="str">
        <f>IF(Table24[rating_count]&lt;1000,"Yes", "No")</f>
        <v>No</v>
      </c>
      <c r="L566" s="11">
        <f t="shared" si="33"/>
        <v>1286711.2</v>
      </c>
      <c r="M566" s="11">
        <f>Table24[[#This Row],[rating]]*Table24[[#This Row],[rating_count]]</f>
        <v>1286711.2</v>
      </c>
      <c r="N566" s="35">
        <f t="shared" si="34"/>
        <v>7800</v>
      </c>
      <c r="O566" s="35">
        <f t="shared" si="35"/>
        <v>7500</v>
      </c>
      <c r="P566" s="6" t="s">
        <v>3277</v>
      </c>
      <c r="Q566" s="6" t="s">
        <v>2703</v>
      </c>
      <c r="R566" s="6" t="s">
        <v>2704</v>
      </c>
      <c r="S566" s="6" t="s">
        <v>12197</v>
      </c>
      <c r="T566" s="6" t="s">
        <v>2705</v>
      </c>
      <c r="U566" s="6" t="s">
        <v>2706</v>
      </c>
      <c r="V566" s="6" t="s">
        <v>3278</v>
      </c>
      <c r="W566" s="6" t="s">
        <v>3279</v>
      </c>
    </row>
    <row r="567" spans="1:23" s="6" customFormat="1">
      <c r="A567" s="6" t="s">
        <v>3318</v>
      </c>
      <c r="B567" s="6" t="s">
        <v>3319</v>
      </c>
      <c r="C567" s="7" t="s">
        <v>11314</v>
      </c>
      <c r="D567" s="6">
        <v>599</v>
      </c>
      <c r="E567" s="8">
        <v>1299</v>
      </c>
      <c r="F567" s="9">
        <v>0.54</v>
      </c>
      <c r="G567" s="27" t="str">
        <f>IF(Table24[discount_percentage]&gt;=0.5,"Yes","No")</f>
        <v>Yes</v>
      </c>
      <c r="H567" s="6">
        <v>4.0999999999999996</v>
      </c>
      <c r="I567" s="10">
        <v>192589</v>
      </c>
      <c r="J567" s="10">
        <f t="shared" si="32"/>
        <v>250173111</v>
      </c>
      <c r="K567" s="37" t="str">
        <f>IF(Table24[rating_count]&lt;1000,"Yes", "No")</f>
        <v>No</v>
      </c>
      <c r="L567" s="11">
        <f t="shared" si="33"/>
        <v>789614.89999999991</v>
      </c>
      <c r="M567" s="11">
        <f>Table24[[#This Row],[rating]]*Table24[[#This Row],[rating_count]]</f>
        <v>789614.89999999991</v>
      </c>
      <c r="N567" s="35">
        <f t="shared" si="34"/>
        <v>1200</v>
      </c>
      <c r="O567" s="35">
        <f t="shared" si="35"/>
        <v>1000</v>
      </c>
      <c r="P567" s="6" t="s">
        <v>12007</v>
      </c>
      <c r="Q567" s="6" t="s">
        <v>12193</v>
      </c>
      <c r="R567" s="6" t="s">
        <v>2547</v>
      </c>
      <c r="S567" s="6" t="s">
        <v>2548</v>
      </c>
      <c r="T567" s="6" t="s">
        <v>2549</v>
      </c>
      <c r="U567" s="6" t="s">
        <v>2550</v>
      </c>
      <c r="V567" s="6" t="s">
        <v>3320</v>
      </c>
      <c r="W567" s="6" t="s">
        <v>3321</v>
      </c>
    </row>
    <row r="568" spans="1:23" s="6" customFormat="1">
      <c r="A568" s="6" t="s">
        <v>3332</v>
      </c>
      <c r="B568" s="6" t="s">
        <v>2872</v>
      </c>
      <c r="C568" s="7" t="s">
        <v>11312</v>
      </c>
      <c r="D568" s="12">
        <v>13999</v>
      </c>
      <c r="E568" s="8">
        <v>19499</v>
      </c>
      <c r="F568" s="9">
        <v>0.28000000000000003</v>
      </c>
      <c r="G568" s="27" t="str">
        <f>IF(Table24[discount_percentage]&gt;=0.5,"Yes","No")</f>
        <v>No</v>
      </c>
      <c r="H568" s="6">
        <v>4.0999999999999996</v>
      </c>
      <c r="I568" s="10">
        <v>18998</v>
      </c>
      <c r="J568" s="10">
        <f t="shared" si="32"/>
        <v>370442002</v>
      </c>
      <c r="K568" s="37" t="str">
        <f>IF(Table24[rating_count]&lt;1000,"Yes", "No")</f>
        <v>No</v>
      </c>
      <c r="L568" s="11">
        <f t="shared" si="33"/>
        <v>77891.799999999988</v>
      </c>
      <c r="M568" s="11">
        <f>Table24[[#This Row],[rating]]*Table24[[#This Row],[rating_count]]</f>
        <v>77891.799999999988</v>
      </c>
      <c r="N568" s="35">
        <f t="shared" si="34"/>
        <v>19400</v>
      </c>
      <c r="O568" s="35">
        <f t="shared" si="35"/>
        <v>19000</v>
      </c>
      <c r="P568" s="6" t="s">
        <v>2873</v>
      </c>
      <c r="Q568" s="6" t="s">
        <v>2665</v>
      </c>
      <c r="R568" s="6" t="s">
        <v>2666</v>
      </c>
      <c r="S568" s="6" t="s">
        <v>2667</v>
      </c>
      <c r="T568" s="6" t="s">
        <v>2668</v>
      </c>
      <c r="U568" s="6" t="s">
        <v>2669</v>
      </c>
      <c r="V568" s="6" t="s">
        <v>2874</v>
      </c>
      <c r="W568" s="6" t="s">
        <v>3333</v>
      </c>
    </row>
    <row r="569" spans="1:23" s="6" customFormat="1">
      <c r="A569" s="6" t="s">
        <v>3383</v>
      </c>
      <c r="B569" s="6" t="s">
        <v>3384</v>
      </c>
      <c r="C569" s="7" t="s">
        <v>11312</v>
      </c>
      <c r="D569" s="12">
        <v>15499</v>
      </c>
      <c r="E569" s="8">
        <v>20999</v>
      </c>
      <c r="F569" s="9">
        <v>0.26</v>
      </c>
      <c r="G569" s="27" t="str">
        <f>IF(Table24[discount_percentage]&gt;=0.5,"Yes","No")</f>
        <v>No</v>
      </c>
      <c r="H569" s="6">
        <v>4.0999999999999996</v>
      </c>
      <c r="I569" s="10">
        <v>19253</v>
      </c>
      <c r="J569" s="10">
        <f t="shared" si="32"/>
        <v>404293747</v>
      </c>
      <c r="K569" s="37" t="str">
        <f>IF(Table24[rating_count]&lt;1000,"Yes", "No")</f>
        <v>No</v>
      </c>
      <c r="L569" s="11">
        <f t="shared" si="33"/>
        <v>78937.299999999988</v>
      </c>
      <c r="M569" s="11">
        <f>Table24[[#This Row],[rating]]*Table24[[#This Row],[rating_count]]</f>
        <v>78937.299999999988</v>
      </c>
      <c r="N569" s="35">
        <f t="shared" si="34"/>
        <v>20800</v>
      </c>
      <c r="O569" s="35">
        <f t="shared" si="35"/>
        <v>20500</v>
      </c>
      <c r="P569" s="6" t="s">
        <v>3074</v>
      </c>
      <c r="Q569" s="6" t="s">
        <v>2746</v>
      </c>
      <c r="R569" s="6" t="s">
        <v>2747</v>
      </c>
      <c r="S569" s="6" t="s">
        <v>2748</v>
      </c>
      <c r="T569" s="6" t="s">
        <v>2749</v>
      </c>
      <c r="U569" s="6" t="s">
        <v>2750</v>
      </c>
      <c r="V569" s="6" t="s">
        <v>3118</v>
      </c>
      <c r="W569" s="6" t="s">
        <v>3385</v>
      </c>
    </row>
    <row r="570" spans="1:23" s="6" customFormat="1">
      <c r="A570" s="6" t="s">
        <v>3441</v>
      </c>
      <c r="B570" s="6" t="s">
        <v>3442</v>
      </c>
      <c r="C570" s="7" t="s">
        <v>11312</v>
      </c>
      <c r="D570" s="12">
        <v>12999</v>
      </c>
      <c r="E570" s="8">
        <v>13499</v>
      </c>
      <c r="F570" s="9">
        <v>0.04</v>
      </c>
      <c r="G570" s="27" t="str">
        <f>IF(Table24[discount_percentage]&gt;=0.5,"Yes","No")</f>
        <v>No</v>
      </c>
      <c r="H570" s="6">
        <v>4.0999999999999996</v>
      </c>
      <c r="I570" s="10">
        <v>56098</v>
      </c>
      <c r="J570" s="10">
        <f t="shared" si="32"/>
        <v>757266902</v>
      </c>
      <c r="K570" s="37" t="str">
        <f>IF(Table24[rating_count]&lt;1000,"Yes", "No")</f>
        <v>No</v>
      </c>
      <c r="L570" s="11">
        <f t="shared" si="33"/>
        <v>230001.8</v>
      </c>
      <c r="M570" s="11">
        <f>Table24[[#This Row],[rating]]*Table24[[#This Row],[rating_count]]</f>
        <v>230001.8</v>
      </c>
      <c r="N570" s="35">
        <f t="shared" si="34"/>
        <v>13400</v>
      </c>
      <c r="O570" s="35">
        <f t="shared" si="35"/>
        <v>13000</v>
      </c>
      <c r="P570" s="6" t="s">
        <v>3443</v>
      </c>
      <c r="Q570" s="6" t="s">
        <v>3444</v>
      </c>
      <c r="R570" s="6" t="s">
        <v>3445</v>
      </c>
      <c r="S570" s="6" t="s">
        <v>3446</v>
      </c>
      <c r="T570" s="6" t="s">
        <v>3447</v>
      </c>
      <c r="U570" s="6" t="s">
        <v>12008</v>
      </c>
      <c r="V570" s="6" t="s">
        <v>3448</v>
      </c>
      <c r="W570" s="6" t="s">
        <v>3449</v>
      </c>
    </row>
    <row r="571" spans="1:23" s="6" customFormat="1">
      <c r="A571" s="6" t="s">
        <v>3450</v>
      </c>
      <c r="B571" s="6" t="s">
        <v>12787</v>
      </c>
      <c r="C571" s="7" t="s">
        <v>11312</v>
      </c>
      <c r="D571" s="12">
        <v>16999</v>
      </c>
      <c r="E571" s="8">
        <v>20999</v>
      </c>
      <c r="F571" s="9">
        <v>0.19</v>
      </c>
      <c r="G571" s="27" t="str">
        <f>IF(Table24[discount_percentage]&gt;=0.5,"Yes","No")</f>
        <v>No</v>
      </c>
      <c r="H571" s="6">
        <v>4.0999999999999996</v>
      </c>
      <c r="I571" s="10">
        <v>31822</v>
      </c>
      <c r="J571" s="10">
        <f t="shared" si="32"/>
        <v>668230178</v>
      </c>
      <c r="K571" s="37" t="str">
        <f>IF(Table24[rating_count]&lt;1000,"Yes", "No")</f>
        <v>No</v>
      </c>
      <c r="L571" s="11">
        <f t="shared" si="33"/>
        <v>130470.19999999998</v>
      </c>
      <c r="M571" s="11">
        <f>Table24[[#This Row],[rating]]*Table24[[#This Row],[rating_count]]</f>
        <v>130470.19999999998</v>
      </c>
      <c r="N571" s="35">
        <f t="shared" si="34"/>
        <v>20800</v>
      </c>
      <c r="O571" s="35">
        <f t="shared" si="35"/>
        <v>20500</v>
      </c>
      <c r="P571" s="6" t="s">
        <v>3451</v>
      </c>
      <c r="Q571" s="6" t="s">
        <v>3452</v>
      </c>
      <c r="R571" s="6" t="s">
        <v>3453</v>
      </c>
      <c r="S571" s="6" t="s">
        <v>3454</v>
      </c>
      <c r="T571" s="6" t="s">
        <v>3455</v>
      </c>
      <c r="U571" s="6" t="s">
        <v>3456</v>
      </c>
      <c r="V571" s="6" t="s">
        <v>3457</v>
      </c>
      <c r="W571" s="6" t="s">
        <v>3458</v>
      </c>
    </row>
    <row r="572" spans="1:23" s="6" customFormat="1">
      <c r="A572" s="6" t="s">
        <v>3463</v>
      </c>
      <c r="B572" s="6" t="s">
        <v>3464</v>
      </c>
      <c r="C572" s="7" t="s">
        <v>11312</v>
      </c>
      <c r="D572" s="12">
        <v>12999</v>
      </c>
      <c r="E572" s="8">
        <v>18999</v>
      </c>
      <c r="F572" s="9">
        <v>0.32</v>
      </c>
      <c r="G572" s="27" t="str">
        <f>IF(Table24[discount_percentage]&gt;=0.5,"Yes","No")</f>
        <v>No</v>
      </c>
      <c r="H572" s="6">
        <v>4.0999999999999996</v>
      </c>
      <c r="I572" s="10">
        <v>50772</v>
      </c>
      <c r="J572" s="10">
        <f t="shared" si="32"/>
        <v>964617228</v>
      </c>
      <c r="K572" s="37" t="str">
        <f>IF(Table24[rating_count]&lt;1000,"Yes", "No")</f>
        <v>No</v>
      </c>
      <c r="L572" s="11">
        <f t="shared" si="33"/>
        <v>208165.19999999998</v>
      </c>
      <c r="M572" s="11">
        <f>Table24[[#This Row],[rating]]*Table24[[#This Row],[rating_count]]</f>
        <v>208165.19999999998</v>
      </c>
      <c r="N572" s="35">
        <f t="shared" si="34"/>
        <v>18800</v>
      </c>
      <c r="O572" s="35">
        <f t="shared" si="35"/>
        <v>18500</v>
      </c>
      <c r="P572" s="6" t="s">
        <v>3465</v>
      </c>
      <c r="Q572" s="6" t="s">
        <v>3025</v>
      </c>
      <c r="R572" s="6" t="s">
        <v>3026</v>
      </c>
      <c r="S572" s="6" t="s">
        <v>3027</v>
      </c>
      <c r="T572" s="6" t="s">
        <v>3028</v>
      </c>
      <c r="U572" s="6" t="s">
        <v>11726</v>
      </c>
      <c r="V572" s="6" t="s">
        <v>3466</v>
      </c>
      <c r="W572" s="6" t="s">
        <v>3467</v>
      </c>
    </row>
    <row r="573" spans="1:23" s="6" customFormat="1">
      <c r="A573" s="6" t="s">
        <v>3468</v>
      </c>
      <c r="B573" s="6" t="s">
        <v>3469</v>
      </c>
      <c r="C573" s="7" t="s">
        <v>11310</v>
      </c>
      <c r="D573" s="12">
        <v>2999</v>
      </c>
      <c r="E573" s="8">
        <v>5999</v>
      </c>
      <c r="F573" s="9">
        <v>0.5</v>
      </c>
      <c r="G573" s="27" t="str">
        <f>IF(Table24[discount_percentage]&gt;=0.5,"Yes","No")</f>
        <v>Yes</v>
      </c>
      <c r="H573" s="6">
        <v>4.0999999999999996</v>
      </c>
      <c r="I573" s="10">
        <v>7148</v>
      </c>
      <c r="J573" s="10">
        <f t="shared" si="32"/>
        <v>42880852</v>
      </c>
      <c r="K573" s="37" t="str">
        <f>IF(Table24[rating_count]&lt;1000,"Yes", "No")</f>
        <v>No</v>
      </c>
      <c r="L573" s="11">
        <f t="shared" si="33"/>
        <v>29306.799999999999</v>
      </c>
      <c r="M573" s="11">
        <f>Table24[[#This Row],[rating]]*Table24[[#This Row],[rating_count]]</f>
        <v>29306.799999999999</v>
      </c>
      <c r="N573" s="35">
        <f t="shared" si="34"/>
        <v>5800</v>
      </c>
      <c r="O573" s="35">
        <f t="shared" si="35"/>
        <v>5500</v>
      </c>
      <c r="P573" s="6" t="s">
        <v>3470</v>
      </c>
      <c r="Q573" s="6" t="s">
        <v>3471</v>
      </c>
      <c r="R573" s="6" t="s">
        <v>3472</v>
      </c>
      <c r="S573" s="6" t="s">
        <v>3473</v>
      </c>
      <c r="T573" s="6" t="s">
        <v>3474</v>
      </c>
      <c r="U573" s="6" t="s">
        <v>3475</v>
      </c>
      <c r="V573" s="6" t="s">
        <v>3476</v>
      </c>
      <c r="W573" s="6" t="s">
        <v>3477</v>
      </c>
    </row>
    <row r="574" spans="1:23" s="6" customFormat="1">
      <c r="A574" s="6" t="s">
        <v>3498</v>
      </c>
      <c r="B574" s="6" t="s">
        <v>3499</v>
      </c>
      <c r="C574" s="7" t="s">
        <v>11312</v>
      </c>
      <c r="D574" s="12">
        <v>12999</v>
      </c>
      <c r="E574" s="8">
        <v>18999</v>
      </c>
      <c r="F574" s="9">
        <v>0.32</v>
      </c>
      <c r="G574" s="27" t="str">
        <f>IF(Table24[discount_percentage]&gt;=0.5,"Yes","No")</f>
        <v>No</v>
      </c>
      <c r="H574" s="6">
        <v>4.0999999999999996</v>
      </c>
      <c r="I574" s="10">
        <v>50772</v>
      </c>
      <c r="J574" s="10">
        <f t="shared" si="32"/>
        <v>964617228</v>
      </c>
      <c r="K574" s="37" t="str">
        <f>IF(Table24[rating_count]&lt;1000,"Yes", "No")</f>
        <v>No</v>
      </c>
      <c r="L574" s="11">
        <f t="shared" si="33"/>
        <v>208165.19999999998</v>
      </c>
      <c r="M574" s="11">
        <f>Table24[[#This Row],[rating]]*Table24[[#This Row],[rating_count]]</f>
        <v>208165.19999999998</v>
      </c>
      <c r="N574" s="35">
        <f t="shared" si="34"/>
        <v>18800</v>
      </c>
      <c r="O574" s="35">
        <f t="shared" si="35"/>
        <v>18500</v>
      </c>
      <c r="P574" s="6" t="s">
        <v>3465</v>
      </c>
      <c r="Q574" s="6" t="s">
        <v>3025</v>
      </c>
      <c r="R574" s="6" t="s">
        <v>3026</v>
      </c>
      <c r="S574" s="6" t="s">
        <v>3027</v>
      </c>
      <c r="T574" s="6" t="s">
        <v>3028</v>
      </c>
      <c r="U574" s="6" t="s">
        <v>11726</v>
      </c>
      <c r="V574" s="6" t="s">
        <v>3029</v>
      </c>
      <c r="W574" s="6" t="s">
        <v>3500</v>
      </c>
    </row>
    <row r="575" spans="1:23" s="6" customFormat="1">
      <c r="A575" s="6" t="s">
        <v>3510</v>
      </c>
      <c r="B575" s="6" t="s">
        <v>12788</v>
      </c>
      <c r="C575" s="7" t="s">
        <v>11312</v>
      </c>
      <c r="D575" s="12">
        <v>16999</v>
      </c>
      <c r="E575" s="8">
        <v>20999</v>
      </c>
      <c r="F575" s="9">
        <v>0.19</v>
      </c>
      <c r="G575" s="27" t="str">
        <f>IF(Table24[discount_percentage]&gt;=0.5,"Yes","No")</f>
        <v>No</v>
      </c>
      <c r="H575" s="6">
        <v>4.0999999999999996</v>
      </c>
      <c r="I575" s="10">
        <v>31822</v>
      </c>
      <c r="J575" s="10">
        <f t="shared" si="32"/>
        <v>668230178</v>
      </c>
      <c r="K575" s="37" t="str">
        <f>IF(Table24[rating_count]&lt;1000,"Yes", "No")</f>
        <v>No</v>
      </c>
      <c r="L575" s="11">
        <f t="shared" si="33"/>
        <v>130470.19999999998</v>
      </c>
      <c r="M575" s="11">
        <f>Table24[[#This Row],[rating]]*Table24[[#This Row],[rating_count]]</f>
        <v>130470.19999999998</v>
      </c>
      <c r="N575" s="35">
        <f t="shared" si="34"/>
        <v>20800</v>
      </c>
      <c r="O575" s="35">
        <f t="shared" si="35"/>
        <v>20500</v>
      </c>
      <c r="P575" s="6" t="s">
        <v>3511</v>
      </c>
      <c r="Q575" s="6" t="s">
        <v>3452</v>
      </c>
      <c r="R575" s="6" t="s">
        <v>3453</v>
      </c>
      <c r="S575" s="6" t="s">
        <v>3454</v>
      </c>
      <c r="T575" s="6" t="s">
        <v>3455</v>
      </c>
      <c r="U575" s="6" t="s">
        <v>3456</v>
      </c>
      <c r="V575" s="6" t="s">
        <v>3512</v>
      </c>
      <c r="W575" s="6" t="s">
        <v>3513</v>
      </c>
    </row>
    <row r="576" spans="1:23" s="6" customFormat="1">
      <c r="A576" s="6" t="s">
        <v>3586</v>
      </c>
      <c r="B576" s="6" t="s">
        <v>3587</v>
      </c>
      <c r="C576" s="7" t="s">
        <v>11321</v>
      </c>
      <c r="D576" s="6">
        <v>99</v>
      </c>
      <c r="E576" s="8">
        <v>499</v>
      </c>
      <c r="F576" s="9">
        <v>0.8</v>
      </c>
      <c r="G576" s="27" t="str">
        <f>IF(Table24[discount_percentage]&gt;=0.5,"Yes","No")</f>
        <v>Yes</v>
      </c>
      <c r="H576" s="6">
        <v>4.0999999999999996</v>
      </c>
      <c r="I576" s="10">
        <v>2451</v>
      </c>
      <c r="J576" s="10">
        <f t="shared" si="32"/>
        <v>1223049</v>
      </c>
      <c r="K576" s="37" t="str">
        <f>IF(Table24[rating_count]&lt;1000,"Yes", "No")</f>
        <v>No</v>
      </c>
      <c r="L576" s="11">
        <f t="shared" si="33"/>
        <v>10049.099999999999</v>
      </c>
      <c r="M576" s="11">
        <f>Table24[[#This Row],[rating]]*Table24[[#This Row],[rating_count]]</f>
        <v>10049.099999999999</v>
      </c>
      <c r="N576" s="35">
        <f t="shared" si="34"/>
        <v>400</v>
      </c>
      <c r="O576" s="35">
        <f t="shared" si="35"/>
        <v>0</v>
      </c>
      <c r="P576" s="6" t="s">
        <v>3588</v>
      </c>
      <c r="Q576" s="6" t="s">
        <v>3589</v>
      </c>
      <c r="R576" s="6" t="s">
        <v>3590</v>
      </c>
      <c r="S576" s="6" t="s">
        <v>3591</v>
      </c>
      <c r="T576" s="6" t="s">
        <v>3592</v>
      </c>
      <c r="U576" s="6" t="s">
        <v>3593</v>
      </c>
      <c r="V576" s="6" t="s">
        <v>3594</v>
      </c>
      <c r="W576" s="6" t="s">
        <v>3595</v>
      </c>
    </row>
    <row r="577" spans="1:23" s="6" customFormat="1">
      <c r="A577" s="6" t="s">
        <v>3596</v>
      </c>
      <c r="B577" s="6" t="s">
        <v>11545</v>
      </c>
      <c r="C577" s="7" t="s">
        <v>11310</v>
      </c>
      <c r="D577" s="12">
        <v>2499</v>
      </c>
      <c r="E577" s="8">
        <v>7990</v>
      </c>
      <c r="F577" s="9">
        <v>0.69</v>
      </c>
      <c r="G577" s="27" t="str">
        <f>IF(Table24[discount_percentage]&gt;=0.5,"Yes","No")</f>
        <v>Yes</v>
      </c>
      <c r="H577" s="6">
        <v>4.0999999999999996</v>
      </c>
      <c r="I577" s="10">
        <v>154</v>
      </c>
      <c r="J577" s="10">
        <f t="shared" si="32"/>
        <v>1230460</v>
      </c>
      <c r="K577" s="37" t="str">
        <f>IF(Table24[rating_count]&lt;1000,"Yes", "No")</f>
        <v>Yes</v>
      </c>
      <c r="L577" s="11">
        <f t="shared" si="33"/>
        <v>631.4</v>
      </c>
      <c r="M577" s="11">
        <f>Table24[[#This Row],[rating]]*Table24[[#This Row],[rating_count]]</f>
        <v>631.4</v>
      </c>
      <c r="N577" s="35">
        <f t="shared" si="34"/>
        <v>7800</v>
      </c>
      <c r="O577" s="35">
        <f t="shared" si="35"/>
        <v>7500</v>
      </c>
      <c r="P577" s="6" t="s">
        <v>3597</v>
      </c>
      <c r="Q577" s="6" t="s">
        <v>12216</v>
      </c>
      <c r="R577" s="6" t="s">
        <v>3225</v>
      </c>
      <c r="S577" s="6" t="s">
        <v>3226</v>
      </c>
      <c r="T577" s="6" t="s">
        <v>11268</v>
      </c>
      <c r="U577" s="6" t="s">
        <v>3227</v>
      </c>
      <c r="V577" s="6" t="s">
        <v>3598</v>
      </c>
      <c r="W577" s="6" t="s">
        <v>11546</v>
      </c>
    </row>
    <row r="578" spans="1:23" s="6" customFormat="1">
      <c r="A578" s="6" t="s">
        <v>3608</v>
      </c>
      <c r="B578" s="6" t="s">
        <v>3609</v>
      </c>
      <c r="C578" s="7" t="s">
        <v>11326</v>
      </c>
      <c r="D578" s="6">
        <v>499</v>
      </c>
      <c r="E578" s="8">
        <v>1899</v>
      </c>
      <c r="F578" s="9">
        <v>0.74</v>
      </c>
      <c r="G578" s="27" t="str">
        <f>IF(Table24[discount_percentage]&gt;=0.5,"Yes","No")</f>
        <v>Yes</v>
      </c>
      <c r="H578" s="6">
        <v>4.0999999999999996</v>
      </c>
      <c r="I578" s="10">
        <v>1475</v>
      </c>
      <c r="J578" s="10">
        <f t="shared" ref="J578:J641" si="36">E578*I578</f>
        <v>2801025</v>
      </c>
      <c r="K578" s="37" t="str">
        <f>IF(Table24[rating_count]&lt;1000,"Yes", "No")</f>
        <v>No</v>
      </c>
      <c r="L578" s="11">
        <f t="shared" ref="L578:L641" si="37">H578*I578</f>
        <v>6047.4999999999991</v>
      </c>
      <c r="M578" s="11">
        <f>Table24[[#This Row],[rating]]*Table24[[#This Row],[rating_count]]</f>
        <v>6047.4999999999991</v>
      </c>
      <c r="N578" s="35">
        <f t="shared" ref="N578:N641" si="38">FLOOR(E578,200)</f>
        <v>1800</v>
      </c>
      <c r="O578" s="35">
        <f t="shared" ref="O578:O641" si="39">FLOOR(E578,500)</f>
        <v>1500</v>
      </c>
      <c r="P578" s="6" t="s">
        <v>12550</v>
      </c>
      <c r="Q578" s="6" t="s">
        <v>3610</v>
      </c>
      <c r="R578" s="6" t="s">
        <v>3611</v>
      </c>
      <c r="S578" s="6" t="s">
        <v>3612</v>
      </c>
      <c r="T578" s="6" t="s">
        <v>3613</v>
      </c>
      <c r="U578" s="6" t="s">
        <v>3614</v>
      </c>
      <c r="V578" s="6" t="s">
        <v>3615</v>
      </c>
      <c r="W578" s="6" t="s">
        <v>3616</v>
      </c>
    </row>
    <row r="579" spans="1:23" s="6" customFormat="1">
      <c r="A579" s="6" t="s">
        <v>3633</v>
      </c>
      <c r="B579" s="6" t="s">
        <v>3634</v>
      </c>
      <c r="C579" s="7" t="s">
        <v>11312</v>
      </c>
      <c r="D579" s="12">
        <v>8499</v>
      </c>
      <c r="E579" s="8">
        <v>12999</v>
      </c>
      <c r="F579" s="9">
        <v>0.35</v>
      </c>
      <c r="G579" s="27" t="str">
        <f>IF(Table24[discount_percentage]&gt;=0.5,"Yes","No")</f>
        <v>No</v>
      </c>
      <c r="H579" s="6">
        <v>4.0999999999999996</v>
      </c>
      <c r="I579" s="10">
        <v>6662</v>
      </c>
      <c r="J579" s="10">
        <f t="shared" si="36"/>
        <v>86599338</v>
      </c>
      <c r="K579" s="37" t="str">
        <f>IF(Table24[rating_count]&lt;1000,"Yes", "No")</f>
        <v>No</v>
      </c>
      <c r="L579" s="11">
        <f t="shared" si="37"/>
        <v>27314.199999999997</v>
      </c>
      <c r="M579" s="11">
        <f>Table24[[#This Row],[rating]]*Table24[[#This Row],[rating_count]]</f>
        <v>27314.199999999997</v>
      </c>
      <c r="N579" s="35">
        <f t="shared" si="38"/>
        <v>12800</v>
      </c>
      <c r="O579" s="35">
        <f t="shared" si="39"/>
        <v>12500</v>
      </c>
      <c r="P579" s="6" t="s">
        <v>3635</v>
      </c>
      <c r="Q579" s="6" t="s">
        <v>3636</v>
      </c>
      <c r="R579" s="6" t="s">
        <v>3637</v>
      </c>
      <c r="S579" s="6" t="s">
        <v>3638</v>
      </c>
      <c r="T579" s="6" t="s">
        <v>3639</v>
      </c>
      <c r="U579" s="6" t="s">
        <v>3640</v>
      </c>
      <c r="V579" s="6" t="s">
        <v>3641</v>
      </c>
      <c r="W579" s="6" t="s">
        <v>3642</v>
      </c>
    </row>
    <row r="580" spans="1:23" s="6" customFormat="1" ht="12" customHeight="1">
      <c r="A580" s="6" t="s">
        <v>3650</v>
      </c>
      <c r="B580" s="6" t="s">
        <v>12791</v>
      </c>
      <c r="C580" s="7" t="s">
        <v>11312</v>
      </c>
      <c r="D580" s="12">
        <v>16999</v>
      </c>
      <c r="E580" s="8">
        <v>20999</v>
      </c>
      <c r="F580" s="9">
        <v>0.19</v>
      </c>
      <c r="G580" s="27" t="str">
        <f>IF(Table24[discount_percentage]&gt;=0.5,"Yes","No")</f>
        <v>No</v>
      </c>
      <c r="H580" s="6">
        <v>4.0999999999999996</v>
      </c>
      <c r="I580" s="10">
        <v>31822</v>
      </c>
      <c r="J580" s="10">
        <f t="shared" si="36"/>
        <v>668230178</v>
      </c>
      <c r="K580" s="37" t="str">
        <f>IF(Table24[rating_count]&lt;1000,"Yes", "No")</f>
        <v>No</v>
      </c>
      <c r="L580" s="11">
        <f t="shared" si="37"/>
        <v>130470.19999999998</v>
      </c>
      <c r="M580" s="11">
        <f>Table24[[#This Row],[rating]]*Table24[[#This Row],[rating_count]]</f>
        <v>130470.19999999998</v>
      </c>
      <c r="N580" s="35">
        <f t="shared" si="38"/>
        <v>20800</v>
      </c>
      <c r="O580" s="35">
        <f t="shared" si="39"/>
        <v>20500</v>
      </c>
      <c r="P580" s="6" t="s">
        <v>11918</v>
      </c>
      <c r="Q580" s="6" t="s">
        <v>3452</v>
      </c>
      <c r="R580" s="6" t="s">
        <v>3453</v>
      </c>
      <c r="S580" s="6" t="s">
        <v>3454</v>
      </c>
      <c r="T580" s="6" t="s">
        <v>3455</v>
      </c>
      <c r="U580" s="6" t="s">
        <v>3456</v>
      </c>
      <c r="V580" s="6" t="s">
        <v>3651</v>
      </c>
      <c r="W580" s="6" t="s">
        <v>3652</v>
      </c>
    </row>
    <row r="581" spans="1:23" s="6" customFormat="1">
      <c r="A581" s="6" t="s">
        <v>3673</v>
      </c>
      <c r="B581" s="6" t="s">
        <v>12222</v>
      </c>
      <c r="C581" s="7" t="s">
        <v>11310</v>
      </c>
      <c r="D581" s="12">
        <v>2799</v>
      </c>
      <c r="E581" s="8">
        <v>6499</v>
      </c>
      <c r="F581" s="9">
        <v>0.56999999999999995</v>
      </c>
      <c r="G581" s="27" t="str">
        <f>IF(Table24[discount_percentage]&gt;=0.5,"Yes","No")</f>
        <v>Yes</v>
      </c>
      <c r="H581" s="6">
        <v>4.0999999999999996</v>
      </c>
      <c r="I581" s="10">
        <v>38879</v>
      </c>
      <c r="J581" s="10">
        <f t="shared" si="36"/>
        <v>252674621</v>
      </c>
      <c r="K581" s="37" t="str">
        <f>IF(Table24[rating_count]&lt;1000,"Yes", "No")</f>
        <v>No</v>
      </c>
      <c r="L581" s="11">
        <f t="shared" si="37"/>
        <v>159403.9</v>
      </c>
      <c r="M581" s="11">
        <f>Table24[[#This Row],[rating]]*Table24[[#This Row],[rating_count]]</f>
        <v>159403.9</v>
      </c>
      <c r="N581" s="35">
        <f t="shared" si="38"/>
        <v>6400</v>
      </c>
      <c r="O581" s="35">
        <f t="shared" si="39"/>
        <v>6000</v>
      </c>
      <c r="P581" s="6" t="s">
        <v>3674</v>
      </c>
      <c r="Q581" s="6" t="s">
        <v>3675</v>
      </c>
      <c r="R581" s="6" t="s">
        <v>3676</v>
      </c>
      <c r="S581" s="6" t="s">
        <v>3677</v>
      </c>
      <c r="T581" s="6" t="s">
        <v>3678</v>
      </c>
      <c r="U581" s="6" t="s">
        <v>3679</v>
      </c>
      <c r="V581" s="6" t="s">
        <v>3680</v>
      </c>
      <c r="W581" s="6" t="s">
        <v>3681</v>
      </c>
    </row>
    <row r="582" spans="1:23" s="6" customFormat="1">
      <c r="A582" s="6" t="s">
        <v>3682</v>
      </c>
      <c r="B582" s="6" t="s">
        <v>11547</v>
      </c>
      <c r="C582" s="7" t="s">
        <v>11329</v>
      </c>
      <c r="D582" s="12">
        <v>1399</v>
      </c>
      <c r="E582" s="8">
        <v>2990</v>
      </c>
      <c r="F582" s="9">
        <v>0.53</v>
      </c>
      <c r="G582" s="27" t="str">
        <f>IF(Table24[discount_percentage]&gt;=0.5,"Yes","No")</f>
        <v>Yes</v>
      </c>
      <c r="H582" s="6">
        <v>4.0999999999999996</v>
      </c>
      <c r="I582" s="10">
        <v>97175</v>
      </c>
      <c r="J582" s="10">
        <f t="shared" si="36"/>
        <v>290553250</v>
      </c>
      <c r="K582" s="37" t="str">
        <f>IF(Table24[rating_count]&lt;1000,"Yes", "No")</f>
        <v>No</v>
      </c>
      <c r="L582" s="11">
        <f t="shared" si="37"/>
        <v>398417.49999999994</v>
      </c>
      <c r="M582" s="11">
        <f>Table24[[#This Row],[rating]]*Table24[[#This Row],[rating_count]]</f>
        <v>398417.49999999994</v>
      </c>
      <c r="N582" s="35">
        <f t="shared" si="38"/>
        <v>2800</v>
      </c>
      <c r="O582" s="35">
        <f t="shared" si="39"/>
        <v>2500</v>
      </c>
      <c r="P582" s="6" t="s">
        <v>3683</v>
      </c>
      <c r="Q582" s="6" t="s">
        <v>3684</v>
      </c>
      <c r="R582" s="6" t="s">
        <v>3685</v>
      </c>
      <c r="S582" s="6" t="s">
        <v>3686</v>
      </c>
      <c r="T582" s="6" t="s">
        <v>3687</v>
      </c>
      <c r="U582" s="6" t="s">
        <v>11548</v>
      </c>
      <c r="V582" s="6" t="s">
        <v>3688</v>
      </c>
      <c r="W582" s="6" t="s">
        <v>3689</v>
      </c>
    </row>
    <row r="583" spans="1:23" s="6" customFormat="1">
      <c r="A583" s="6" t="s">
        <v>3784</v>
      </c>
      <c r="B583" s="6" t="s">
        <v>3785</v>
      </c>
      <c r="C583" s="7" t="s">
        <v>11310</v>
      </c>
      <c r="D583" s="6">
        <v>499</v>
      </c>
      <c r="E583" s="8">
        <v>1899</v>
      </c>
      <c r="F583" s="9">
        <v>0.74</v>
      </c>
      <c r="G583" s="27" t="str">
        <f>IF(Table24[discount_percentage]&gt;=0.5,"Yes","No")</f>
        <v>Yes</v>
      </c>
      <c r="H583" s="6">
        <v>4.0999999999999996</v>
      </c>
      <c r="I583" s="10">
        <v>412</v>
      </c>
      <c r="J583" s="10">
        <f t="shared" si="36"/>
        <v>782388</v>
      </c>
      <c r="K583" s="37" t="str">
        <f>IF(Table24[rating_count]&lt;1000,"Yes", "No")</f>
        <v>Yes</v>
      </c>
      <c r="L583" s="11">
        <f t="shared" si="37"/>
        <v>1689.1999999999998</v>
      </c>
      <c r="M583" s="11">
        <f>Table24[[#This Row],[rating]]*Table24[[#This Row],[rating_count]]</f>
        <v>1689.1999999999998</v>
      </c>
      <c r="N583" s="35">
        <f t="shared" si="38"/>
        <v>1800</v>
      </c>
      <c r="O583" s="35">
        <f t="shared" si="39"/>
        <v>1500</v>
      </c>
      <c r="P583" s="6" t="s">
        <v>3786</v>
      </c>
      <c r="Q583" s="6" t="s">
        <v>3787</v>
      </c>
      <c r="R583" s="6" t="s">
        <v>3788</v>
      </c>
      <c r="S583" s="6" t="s">
        <v>3789</v>
      </c>
      <c r="T583" s="6" t="s">
        <v>3790</v>
      </c>
      <c r="U583" s="6" t="s">
        <v>3791</v>
      </c>
      <c r="V583" s="6" t="s">
        <v>3792</v>
      </c>
      <c r="W583" s="6" t="s">
        <v>3793</v>
      </c>
    </row>
    <row r="584" spans="1:23" s="6" customFormat="1">
      <c r="A584" s="6" t="s">
        <v>3818</v>
      </c>
      <c r="B584" s="6" t="s">
        <v>3819</v>
      </c>
      <c r="C584" s="7" t="s">
        <v>11310</v>
      </c>
      <c r="D584" s="12">
        <v>3999</v>
      </c>
      <c r="E584" s="8">
        <v>6999</v>
      </c>
      <c r="F584" s="9">
        <v>0.43</v>
      </c>
      <c r="G584" s="27" t="str">
        <f>IF(Table24[discount_percentage]&gt;=0.5,"Yes","No")</f>
        <v>No</v>
      </c>
      <c r="H584" s="6">
        <v>4.0999999999999996</v>
      </c>
      <c r="I584" s="10">
        <v>10229</v>
      </c>
      <c r="J584" s="10">
        <f t="shared" si="36"/>
        <v>71592771</v>
      </c>
      <c r="K584" s="37" t="str">
        <f>IF(Table24[rating_count]&lt;1000,"Yes", "No")</f>
        <v>No</v>
      </c>
      <c r="L584" s="11">
        <f t="shared" si="37"/>
        <v>41938.899999999994</v>
      </c>
      <c r="M584" s="11">
        <f>Table24[[#This Row],[rating]]*Table24[[#This Row],[rating_count]]</f>
        <v>41938.899999999994</v>
      </c>
      <c r="N584" s="35">
        <f t="shared" si="38"/>
        <v>6800</v>
      </c>
      <c r="O584" s="35">
        <f t="shared" si="39"/>
        <v>6500</v>
      </c>
      <c r="P584" s="6" t="s">
        <v>3820</v>
      </c>
      <c r="Q584" s="6" t="s">
        <v>3821</v>
      </c>
      <c r="R584" s="6" t="s">
        <v>3822</v>
      </c>
      <c r="S584" s="6" t="s">
        <v>3823</v>
      </c>
      <c r="T584" s="6" t="s">
        <v>3824</v>
      </c>
      <c r="U584" s="6" t="s">
        <v>3825</v>
      </c>
      <c r="V584" s="6" t="s">
        <v>3826</v>
      </c>
      <c r="W584" s="6" t="s">
        <v>3827</v>
      </c>
    </row>
    <row r="585" spans="1:23" s="6" customFormat="1">
      <c r="A585" s="6" t="s">
        <v>3828</v>
      </c>
      <c r="B585" s="6" t="s">
        <v>3464</v>
      </c>
      <c r="C585" s="7" t="s">
        <v>11312</v>
      </c>
      <c r="D585" s="12">
        <v>12999</v>
      </c>
      <c r="E585" s="8">
        <v>18999</v>
      </c>
      <c r="F585" s="9">
        <v>0.32</v>
      </c>
      <c r="G585" s="27" t="str">
        <f>IF(Table24[discount_percentage]&gt;=0.5,"Yes","No")</f>
        <v>No</v>
      </c>
      <c r="H585" s="6">
        <v>4.0999999999999996</v>
      </c>
      <c r="I585" s="10">
        <v>50772</v>
      </c>
      <c r="J585" s="10">
        <f t="shared" si="36"/>
        <v>964617228</v>
      </c>
      <c r="K585" s="37" t="str">
        <f>IF(Table24[rating_count]&lt;1000,"Yes", "No")</f>
        <v>No</v>
      </c>
      <c r="L585" s="11">
        <f t="shared" si="37"/>
        <v>208165.19999999998</v>
      </c>
      <c r="M585" s="11">
        <f>Table24[[#This Row],[rating]]*Table24[[#This Row],[rating_count]]</f>
        <v>208165.19999999998</v>
      </c>
      <c r="N585" s="35">
        <f t="shared" si="38"/>
        <v>18800</v>
      </c>
      <c r="O585" s="35">
        <f t="shared" si="39"/>
        <v>18500</v>
      </c>
      <c r="P585" s="6" t="s">
        <v>3465</v>
      </c>
      <c r="Q585" s="6" t="s">
        <v>3025</v>
      </c>
      <c r="R585" s="6" t="s">
        <v>3026</v>
      </c>
      <c r="S585" s="6" t="s">
        <v>3027</v>
      </c>
      <c r="T585" s="6" t="s">
        <v>3028</v>
      </c>
      <c r="U585" s="6" t="s">
        <v>11726</v>
      </c>
      <c r="V585" s="6" t="s">
        <v>3466</v>
      </c>
      <c r="W585" s="6" t="s">
        <v>3829</v>
      </c>
    </row>
    <row r="586" spans="1:23" s="6" customFormat="1">
      <c r="A586" s="6" t="s">
        <v>3896</v>
      </c>
      <c r="B586" s="6" t="s">
        <v>3897</v>
      </c>
      <c r="C586" s="7" t="s">
        <v>11312</v>
      </c>
      <c r="D586" s="12">
        <v>7499</v>
      </c>
      <c r="E586" s="8">
        <v>9499</v>
      </c>
      <c r="F586" s="9">
        <v>0.21</v>
      </c>
      <c r="G586" s="27" t="str">
        <f>IF(Table24[discount_percentage]&gt;=0.5,"Yes","No")</f>
        <v>No</v>
      </c>
      <c r="H586" s="6">
        <v>4.0999999999999996</v>
      </c>
      <c r="I586" s="10">
        <v>313832</v>
      </c>
      <c r="J586" s="10">
        <f t="shared" si="36"/>
        <v>2981090168</v>
      </c>
      <c r="K586" s="37" t="str">
        <f>IF(Table24[rating_count]&lt;1000,"Yes", "No")</f>
        <v>No</v>
      </c>
      <c r="L586" s="11">
        <f t="shared" si="37"/>
        <v>1286711.2</v>
      </c>
      <c r="M586" s="11">
        <f>Table24[[#This Row],[rating]]*Table24[[#This Row],[rating_count]]</f>
        <v>1286711.2</v>
      </c>
      <c r="N586" s="35">
        <f t="shared" si="38"/>
        <v>9400</v>
      </c>
      <c r="O586" s="35">
        <f t="shared" si="39"/>
        <v>9000</v>
      </c>
      <c r="P586" s="6" t="s">
        <v>3898</v>
      </c>
      <c r="Q586" s="6" t="s">
        <v>2703</v>
      </c>
      <c r="R586" s="6" t="s">
        <v>2704</v>
      </c>
      <c r="S586" s="6" t="s">
        <v>12197</v>
      </c>
      <c r="T586" s="6" t="s">
        <v>2705</v>
      </c>
      <c r="U586" s="6" t="s">
        <v>2706</v>
      </c>
      <c r="V586" s="6" t="s">
        <v>2712</v>
      </c>
      <c r="W586" s="6" t="s">
        <v>3899</v>
      </c>
    </row>
    <row r="587" spans="1:23" s="6" customFormat="1">
      <c r="A587" s="6" t="s">
        <v>3955</v>
      </c>
      <c r="B587" s="6" t="s">
        <v>3956</v>
      </c>
      <c r="C587" s="7" t="s">
        <v>11320</v>
      </c>
      <c r="D587" s="6">
        <v>599</v>
      </c>
      <c r="E587" s="8">
        <v>1399</v>
      </c>
      <c r="F587" s="9">
        <v>0.56999999999999995</v>
      </c>
      <c r="G587" s="27" t="str">
        <f>IF(Table24[discount_percentage]&gt;=0.5,"Yes","No")</f>
        <v>Yes</v>
      </c>
      <c r="H587" s="6">
        <v>4.0999999999999996</v>
      </c>
      <c r="I587" s="10">
        <v>14560</v>
      </c>
      <c r="J587" s="10">
        <f t="shared" si="36"/>
        <v>20369440</v>
      </c>
      <c r="K587" s="37" t="str">
        <f>IF(Table24[rating_count]&lt;1000,"Yes", "No")</f>
        <v>No</v>
      </c>
      <c r="L587" s="11">
        <f t="shared" si="37"/>
        <v>59695.999999999993</v>
      </c>
      <c r="M587" s="11">
        <f>Table24[[#This Row],[rating]]*Table24[[#This Row],[rating_count]]</f>
        <v>59695.999999999993</v>
      </c>
      <c r="N587" s="35">
        <f t="shared" si="38"/>
        <v>1200</v>
      </c>
      <c r="O587" s="35">
        <f t="shared" si="39"/>
        <v>1000</v>
      </c>
      <c r="P587" s="6" t="s">
        <v>12555</v>
      </c>
      <c r="Q587" s="6" t="s">
        <v>12227</v>
      </c>
      <c r="R587" s="6" t="s">
        <v>3957</v>
      </c>
      <c r="S587" s="6" t="s">
        <v>3958</v>
      </c>
      <c r="T587" s="6" t="s">
        <v>3959</v>
      </c>
      <c r="U587" s="6" t="s">
        <v>3960</v>
      </c>
      <c r="V587" s="6" t="s">
        <v>3961</v>
      </c>
      <c r="W587" s="6" t="s">
        <v>3962</v>
      </c>
    </row>
    <row r="588" spans="1:23" s="6" customFormat="1">
      <c r="A588" s="6" t="s">
        <v>3963</v>
      </c>
      <c r="B588" s="6" t="s">
        <v>12798</v>
      </c>
      <c r="C588" s="7" t="s">
        <v>11311</v>
      </c>
      <c r="D588" s="12">
        <v>2499</v>
      </c>
      <c r="E588" s="8">
        <v>2999</v>
      </c>
      <c r="F588" s="9">
        <v>0.17</v>
      </c>
      <c r="G588" s="27" t="str">
        <f>IF(Table24[discount_percentage]&gt;=0.5,"Yes","No")</f>
        <v>No</v>
      </c>
      <c r="H588" s="6">
        <v>4.0999999999999996</v>
      </c>
      <c r="I588" s="10">
        <v>3156</v>
      </c>
      <c r="J588" s="10">
        <f t="shared" si="36"/>
        <v>9464844</v>
      </c>
      <c r="K588" s="37" t="str">
        <f>IF(Table24[rating_count]&lt;1000,"Yes", "No")</f>
        <v>No</v>
      </c>
      <c r="L588" s="11">
        <f t="shared" si="37"/>
        <v>12939.599999999999</v>
      </c>
      <c r="M588" s="11">
        <f>Table24[[#This Row],[rating]]*Table24[[#This Row],[rating_count]]</f>
        <v>12939.599999999999</v>
      </c>
      <c r="N588" s="35">
        <f t="shared" si="38"/>
        <v>2800</v>
      </c>
      <c r="O588" s="35">
        <f t="shared" si="39"/>
        <v>2500</v>
      </c>
      <c r="P588" s="6" t="s">
        <v>12634</v>
      </c>
      <c r="Q588" s="6" t="s">
        <v>3964</v>
      </c>
      <c r="R588" s="6" t="s">
        <v>3965</v>
      </c>
      <c r="S588" s="6" t="s">
        <v>3966</v>
      </c>
      <c r="T588" s="6" t="s">
        <v>3967</v>
      </c>
      <c r="U588" s="6" t="s">
        <v>3968</v>
      </c>
      <c r="V588" s="6" t="s">
        <v>3969</v>
      </c>
      <c r="W588" s="6" t="s">
        <v>3970</v>
      </c>
    </row>
    <row r="589" spans="1:23" s="6" customFormat="1">
      <c r="A589" s="6" t="s">
        <v>3971</v>
      </c>
      <c r="B589" s="6" t="s">
        <v>3972</v>
      </c>
      <c r="C589" s="7" t="s">
        <v>11332</v>
      </c>
      <c r="D589" s="6">
        <v>89</v>
      </c>
      <c r="E589" s="8">
        <v>499</v>
      </c>
      <c r="F589" s="9">
        <v>0.82</v>
      </c>
      <c r="G589" s="27" t="str">
        <f>IF(Table24[discount_percentage]&gt;=0.5,"Yes","No")</f>
        <v>Yes</v>
      </c>
      <c r="H589" s="6">
        <v>4.0999999999999996</v>
      </c>
      <c r="I589" s="10">
        <v>9340</v>
      </c>
      <c r="J589" s="10">
        <f t="shared" si="36"/>
        <v>4660660</v>
      </c>
      <c r="K589" s="37" t="str">
        <f>IF(Table24[rating_count]&lt;1000,"Yes", "No")</f>
        <v>No</v>
      </c>
      <c r="L589" s="11">
        <f t="shared" si="37"/>
        <v>38294</v>
      </c>
      <c r="M589" s="11">
        <f>Table24[[#This Row],[rating]]*Table24[[#This Row],[rating_count]]</f>
        <v>38294</v>
      </c>
      <c r="N589" s="35">
        <f t="shared" si="38"/>
        <v>400</v>
      </c>
      <c r="O589" s="35">
        <f t="shared" si="39"/>
        <v>0</v>
      </c>
      <c r="P589" s="6" t="s">
        <v>3973</v>
      </c>
      <c r="Q589" s="6" t="s">
        <v>12228</v>
      </c>
      <c r="R589" s="6" t="s">
        <v>3974</v>
      </c>
      <c r="S589" s="6" t="s">
        <v>3975</v>
      </c>
      <c r="T589" s="6" t="s">
        <v>3976</v>
      </c>
      <c r="U589" s="6" t="s">
        <v>3977</v>
      </c>
      <c r="V589" s="6" t="s">
        <v>3978</v>
      </c>
      <c r="W589" s="6" t="s">
        <v>3979</v>
      </c>
    </row>
    <row r="590" spans="1:23" s="6" customFormat="1">
      <c r="A590" s="6" t="s">
        <v>3993</v>
      </c>
      <c r="B590" s="6" t="s">
        <v>3994</v>
      </c>
      <c r="C590" s="7" t="s">
        <v>11312</v>
      </c>
      <c r="D590" s="12">
        <v>13999</v>
      </c>
      <c r="E590" s="8">
        <v>19499</v>
      </c>
      <c r="F590" s="9">
        <v>0.28000000000000003</v>
      </c>
      <c r="G590" s="27" t="str">
        <f>IF(Table24[discount_percentage]&gt;=0.5,"Yes","No")</f>
        <v>No</v>
      </c>
      <c r="H590" s="6">
        <v>4.0999999999999996</v>
      </c>
      <c r="I590" s="10">
        <v>18998</v>
      </c>
      <c r="J590" s="10">
        <f t="shared" si="36"/>
        <v>370442002</v>
      </c>
      <c r="K590" s="37" t="str">
        <f>IF(Table24[rating_count]&lt;1000,"Yes", "No")</f>
        <v>No</v>
      </c>
      <c r="L590" s="11">
        <f t="shared" si="37"/>
        <v>77891.799999999988</v>
      </c>
      <c r="M590" s="11">
        <f>Table24[[#This Row],[rating]]*Table24[[#This Row],[rating_count]]</f>
        <v>77891.799999999988</v>
      </c>
      <c r="N590" s="35">
        <f t="shared" si="38"/>
        <v>19400</v>
      </c>
      <c r="O590" s="35">
        <f t="shared" si="39"/>
        <v>19000</v>
      </c>
      <c r="P590" s="6" t="s">
        <v>2873</v>
      </c>
      <c r="Q590" s="6" t="s">
        <v>2665</v>
      </c>
      <c r="R590" s="6" t="s">
        <v>2666</v>
      </c>
      <c r="S590" s="6" t="s">
        <v>2667</v>
      </c>
      <c r="T590" s="6" t="s">
        <v>2668</v>
      </c>
      <c r="U590" s="6" t="s">
        <v>2669</v>
      </c>
      <c r="V590" s="6" t="s">
        <v>3995</v>
      </c>
      <c r="W590" s="6" t="s">
        <v>3996</v>
      </c>
    </row>
    <row r="591" spans="1:23" s="6" customFormat="1">
      <c r="A591" s="6" t="s">
        <v>4015</v>
      </c>
      <c r="B591" s="6" t="s">
        <v>11550</v>
      </c>
      <c r="C591" s="7" t="s">
        <v>11314</v>
      </c>
      <c r="D591" s="6">
        <v>365</v>
      </c>
      <c r="E591" s="8">
        <v>999</v>
      </c>
      <c r="F591" s="9">
        <v>0.63</v>
      </c>
      <c r="G591" s="27" t="str">
        <f>IF(Table24[discount_percentage]&gt;=0.5,"Yes","No")</f>
        <v>Yes</v>
      </c>
      <c r="H591" s="6">
        <v>4.0999999999999996</v>
      </c>
      <c r="I591" s="10">
        <v>363711</v>
      </c>
      <c r="J591" s="10">
        <f t="shared" si="36"/>
        <v>363347289</v>
      </c>
      <c r="K591" s="37" t="str">
        <f>IF(Table24[rating_count]&lt;1000,"Yes", "No")</f>
        <v>No</v>
      </c>
      <c r="L591" s="11">
        <f t="shared" si="37"/>
        <v>1491215.0999999999</v>
      </c>
      <c r="M591" s="11">
        <f>Table24[[#This Row],[rating]]*Table24[[#This Row],[rating_count]]</f>
        <v>1491215.0999999999</v>
      </c>
      <c r="N591" s="35">
        <f t="shared" si="38"/>
        <v>800</v>
      </c>
      <c r="O591" s="35">
        <f t="shared" si="39"/>
        <v>500</v>
      </c>
      <c r="P591" s="6" t="s">
        <v>11527</v>
      </c>
      <c r="Q591" s="6" t="s">
        <v>2588</v>
      </c>
      <c r="R591" s="6" t="s">
        <v>2589</v>
      </c>
      <c r="S591" s="6" t="s">
        <v>2590</v>
      </c>
      <c r="T591" s="6" t="s">
        <v>2591</v>
      </c>
      <c r="U591" s="6" t="s">
        <v>2592</v>
      </c>
      <c r="V591" s="6" t="s">
        <v>4016</v>
      </c>
      <c r="W591" s="6" t="s">
        <v>11551</v>
      </c>
    </row>
    <row r="592" spans="1:23" s="6" customFormat="1">
      <c r="A592" s="6" t="s">
        <v>4068</v>
      </c>
      <c r="B592" s="6" t="s">
        <v>11555</v>
      </c>
      <c r="C592" s="7" t="s">
        <v>11314</v>
      </c>
      <c r="D592" s="12">
        <v>1399</v>
      </c>
      <c r="E592" s="8">
        <v>3990</v>
      </c>
      <c r="F592" s="9">
        <v>0.65</v>
      </c>
      <c r="G592" s="27" t="str">
        <f>IF(Table24[discount_percentage]&gt;=0.5,"Yes","No")</f>
        <v>Yes</v>
      </c>
      <c r="H592" s="6">
        <v>4.0999999999999996</v>
      </c>
      <c r="I592" s="10">
        <v>141841</v>
      </c>
      <c r="J592" s="10">
        <f t="shared" si="36"/>
        <v>565945590</v>
      </c>
      <c r="K592" s="37" t="str">
        <f>IF(Table24[rating_count]&lt;1000,"Yes", "No")</f>
        <v>No</v>
      </c>
      <c r="L592" s="11">
        <f t="shared" si="37"/>
        <v>581548.1</v>
      </c>
      <c r="M592" s="11">
        <f>Table24[[#This Row],[rating]]*Table24[[#This Row],[rating_count]]</f>
        <v>581548.1</v>
      </c>
      <c r="N592" s="35">
        <f t="shared" si="38"/>
        <v>3800</v>
      </c>
      <c r="O592" s="35">
        <f t="shared" si="39"/>
        <v>3500</v>
      </c>
      <c r="P592" s="6" t="s">
        <v>11556</v>
      </c>
      <c r="Q592" s="6" t="s">
        <v>4069</v>
      </c>
      <c r="R592" s="6" t="s">
        <v>4070</v>
      </c>
      <c r="S592" s="6" t="s">
        <v>4071</v>
      </c>
      <c r="T592" s="6" t="s">
        <v>4072</v>
      </c>
      <c r="U592" s="6" t="s">
        <v>11557</v>
      </c>
      <c r="V592" s="6" t="s">
        <v>4073</v>
      </c>
      <c r="W592" s="6" t="s">
        <v>11558</v>
      </c>
    </row>
    <row r="593" spans="1:23" s="6" customFormat="1" ht="12" customHeight="1">
      <c r="A593" s="6" t="s">
        <v>4092</v>
      </c>
      <c r="B593" s="6" t="s">
        <v>11559</v>
      </c>
      <c r="C593" s="7" t="s">
        <v>11329</v>
      </c>
      <c r="D593" s="12">
        <v>1220</v>
      </c>
      <c r="E593" s="8">
        <v>3990</v>
      </c>
      <c r="F593" s="9">
        <v>0.69</v>
      </c>
      <c r="G593" s="27" t="str">
        <f>IF(Table24[discount_percentage]&gt;=0.5,"Yes","No")</f>
        <v>Yes</v>
      </c>
      <c r="H593" s="6">
        <v>4.0999999999999996</v>
      </c>
      <c r="I593" s="10">
        <v>107151</v>
      </c>
      <c r="J593" s="10">
        <f t="shared" si="36"/>
        <v>427532490</v>
      </c>
      <c r="K593" s="37" t="str">
        <f>IF(Table24[rating_count]&lt;1000,"Yes", "No")</f>
        <v>No</v>
      </c>
      <c r="L593" s="11">
        <f t="shared" si="37"/>
        <v>439319.1</v>
      </c>
      <c r="M593" s="11">
        <f>Table24[[#This Row],[rating]]*Table24[[#This Row],[rating_count]]</f>
        <v>439319.1</v>
      </c>
      <c r="N593" s="35">
        <f t="shared" si="38"/>
        <v>3800</v>
      </c>
      <c r="O593" s="35">
        <f t="shared" si="39"/>
        <v>3500</v>
      </c>
      <c r="P593" s="6" t="s">
        <v>11560</v>
      </c>
      <c r="Q593" s="6" t="s">
        <v>12235</v>
      </c>
      <c r="R593" s="6" t="s">
        <v>4093</v>
      </c>
      <c r="S593" s="6" t="s">
        <v>4094</v>
      </c>
      <c r="T593" s="6" t="s">
        <v>11561</v>
      </c>
      <c r="U593" s="6" t="s">
        <v>11562</v>
      </c>
      <c r="V593" s="6" t="s">
        <v>4095</v>
      </c>
      <c r="W593" s="6" t="s">
        <v>4096</v>
      </c>
    </row>
    <row r="594" spans="1:23" s="6" customFormat="1">
      <c r="A594" s="6" t="s">
        <v>4105</v>
      </c>
      <c r="B594" s="6" t="s">
        <v>4106</v>
      </c>
      <c r="C594" s="7" t="s">
        <v>11322</v>
      </c>
      <c r="D594" s="6">
        <v>99</v>
      </c>
      <c r="E594" s="8">
        <v>999</v>
      </c>
      <c r="F594" s="9">
        <v>0.9</v>
      </c>
      <c r="G594" s="27" t="str">
        <f>IF(Table24[discount_percentage]&gt;=0.5,"Yes","No")</f>
        <v>Yes</v>
      </c>
      <c r="H594" s="6">
        <v>4.0999999999999996</v>
      </c>
      <c r="I594" s="10">
        <v>8751</v>
      </c>
      <c r="J594" s="10">
        <f t="shared" si="36"/>
        <v>8742249</v>
      </c>
      <c r="K594" s="37" t="str">
        <f>IF(Table24[rating_count]&lt;1000,"Yes", "No")</f>
        <v>No</v>
      </c>
      <c r="L594" s="11">
        <f t="shared" si="37"/>
        <v>35879.1</v>
      </c>
      <c r="M594" s="11">
        <f>Table24[[#This Row],[rating]]*Table24[[#This Row],[rating_count]]</f>
        <v>35879.1</v>
      </c>
      <c r="N594" s="35">
        <f t="shared" si="38"/>
        <v>800</v>
      </c>
      <c r="O594" s="35">
        <f t="shared" si="39"/>
        <v>500</v>
      </c>
      <c r="P594" s="6" t="s">
        <v>12018</v>
      </c>
      <c r="Q594" s="6" t="s">
        <v>4107</v>
      </c>
      <c r="R594" s="6" t="s">
        <v>4108</v>
      </c>
      <c r="S594" s="6" t="s">
        <v>4109</v>
      </c>
      <c r="T594" s="6" t="s">
        <v>4110</v>
      </c>
      <c r="U594" s="6" t="s">
        <v>11668</v>
      </c>
      <c r="V594" s="6" t="s">
        <v>4111</v>
      </c>
      <c r="W594" s="6" t="s">
        <v>4112</v>
      </c>
    </row>
    <row r="595" spans="1:23" s="6" customFormat="1">
      <c r="A595" s="6" t="s">
        <v>4129</v>
      </c>
      <c r="B595" s="6" t="s">
        <v>4130</v>
      </c>
      <c r="C595" s="7" t="s">
        <v>11334</v>
      </c>
      <c r="D595" s="6">
        <v>299</v>
      </c>
      <c r="E595" s="8">
        <v>599</v>
      </c>
      <c r="F595" s="9">
        <v>0.5</v>
      </c>
      <c r="G595" s="27" t="str">
        <f>IF(Table24[discount_percentage]&gt;=0.5,"Yes","No")</f>
        <v>Yes</v>
      </c>
      <c r="H595" s="6">
        <v>4.0999999999999996</v>
      </c>
      <c r="I595" s="10">
        <v>1597</v>
      </c>
      <c r="J595" s="10">
        <f t="shared" si="36"/>
        <v>956603</v>
      </c>
      <c r="K595" s="37" t="str">
        <f>IF(Table24[rating_count]&lt;1000,"Yes", "No")</f>
        <v>No</v>
      </c>
      <c r="L595" s="11">
        <f t="shared" si="37"/>
        <v>6547.7</v>
      </c>
      <c r="M595" s="11">
        <f>Table24[[#This Row],[rating]]*Table24[[#This Row],[rating_count]]</f>
        <v>6547.7</v>
      </c>
      <c r="N595" s="35">
        <f t="shared" si="38"/>
        <v>400</v>
      </c>
      <c r="O595" s="35">
        <f t="shared" si="39"/>
        <v>500</v>
      </c>
      <c r="P595" s="6" t="s">
        <v>4131</v>
      </c>
      <c r="Q595" s="6" t="s">
        <v>12238</v>
      </c>
      <c r="R595" s="6" t="s">
        <v>4132</v>
      </c>
      <c r="S595" s="6" t="s">
        <v>4133</v>
      </c>
      <c r="T595" s="6" t="s">
        <v>4134</v>
      </c>
      <c r="U595" s="6" t="s">
        <v>4135</v>
      </c>
      <c r="V595" s="6" t="s">
        <v>4136</v>
      </c>
      <c r="W595" s="6" t="s">
        <v>4137</v>
      </c>
    </row>
    <row r="596" spans="1:23" s="6" customFormat="1">
      <c r="A596" s="6" t="s">
        <v>4204</v>
      </c>
      <c r="B596" s="6" t="s">
        <v>11563</v>
      </c>
      <c r="C596" s="7" t="s">
        <v>11314</v>
      </c>
      <c r="D596" s="6">
        <v>449</v>
      </c>
      <c r="E596" s="8">
        <v>1290</v>
      </c>
      <c r="F596" s="9">
        <v>0.65</v>
      </c>
      <c r="G596" s="27" t="str">
        <f>IF(Table24[discount_percentage]&gt;=0.5,"Yes","No")</f>
        <v>Yes</v>
      </c>
      <c r="H596" s="6">
        <v>4.0999999999999996</v>
      </c>
      <c r="I596" s="10">
        <v>91770</v>
      </c>
      <c r="J596" s="10">
        <f t="shared" si="36"/>
        <v>118383300</v>
      </c>
      <c r="K596" s="37" t="str">
        <f>IF(Table24[rating_count]&lt;1000,"Yes", "No")</f>
        <v>No</v>
      </c>
      <c r="L596" s="11">
        <f t="shared" si="37"/>
        <v>376256.99999999994</v>
      </c>
      <c r="M596" s="11">
        <f>Table24[[#This Row],[rating]]*Table24[[#This Row],[rating_count]]</f>
        <v>376256.99999999994</v>
      </c>
      <c r="N596" s="35">
        <f t="shared" si="38"/>
        <v>1200</v>
      </c>
      <c r="O596" s="35">
        <f t="shared" si="39"/>
        <v>1000</v>
      </c>
      <c r="P596" s="6" t="s">
        <v>11564</v>
      </c>
      <c r="Q596" s="6" t="s">
        <v>4205</v>
      </c>
      <c r="R596" s="6" t="s">
        <v>4206</v>
      </c>
      <c r="S596" s="6" t="s">
        <v>4207</v>
      </c>
      <c r="T596" s="6" t="s">
        <v>4208</v>
      </c>
      <c r="U596" s="6" t="s">
        <v>11565</v>
      </c>
      <c r="V596" s="6" t="s">
        <v>4209</v>
      </c>
      <c r="W596" s="6" t="s">
        <v>4210</v>
      </c>
    </row>
    <row r="597" spans="1:23" s="6" customFormat="1">
      <c r="A597" s="6" t="s">
        <v>4295</v>
      </c>
      <c r="B597" s="6" t="s">
        <v>11567</v>
      </c>
      <c r="C597" s="7" t="s">
        <v>11314</v>
      </c>
      <c r="D597" s="12">
        <v>1499</v>
      </c>
      <c r="E597" s="8">
        <v>3990</v>
      </c>
      <c r="F597" s="9">
        <v>0.62</v>
      </c>
      <c r="G597" s="27" t="str">
        <f>IF(Table24[discount_percentage]&gt;=0.5,"Yes","No")</f>
        <v>Yes</v>
      </c>
      <c r="H597" s="6">
        <v>4.0999999999999996</v>
      </c>
      <c r="I597" s="10">
        <v>109864</v>
      </c>
      <c r="J597" s="10">
        <f t="shared" si="36"/>
        <v>438357360</v>
      </c>
      <c r="K597" s="37" t="str">
        <f>IF(Table24[rating_count]&lt;1000,"Yes", "No")</f>
        <v>No</v>
      </c>
      <c r="L597" s="11">
        <f t="shared" si="37"/>
        <v>450442.39999999997</v>
      </c>
      <c r="M597" s="11">
        <f>Table24[[#This Row],[rating]]*Table24[[#This Row],[rating_count]]</f>
        <v>450442.39999999997</v>
      </c>
      <c r="N597" s="35">
        <f t="shared" si="38"/>
        <v>3800</v>
      </c>
      <c r="O597" s="35">
        <f t="shared" si="39"/>
        <v>3500</v>
      </c>
      <c r="P597" s="6" t="s">
        <v>11568</v>
      </c>
      <c r="Q597" s="6" t="s">
        <v>4296</v>
      </c>
      <c r="R597" s="6" t="s">
        <v>4297</v>
      </c>
      <c r="S597" s="6" t="s">
        <v>4298</v>
      </c>
      <c r="T597" s="6" t="s">
        <v>11569</v>
      </c>
      <c r="U597" s="6" t="s">
        <v>11570</v>
      </c>
      <c r="V597" s="6" t="s">
        <v>4299</v>
      </c>
      <c r="W597" s="6" t="s">
        <v>11571</v>
      </c>
    </row>
    <row r="598" spans="1:23" s="6" customFormat="1">
      <c r="A598" s="6" t="s">
        <v>4316</v>
      </c>
      <c r="B598" s="6" t="s">
        <v>11572</v>
      </c>
      <c r="C598" s="7" t="s">
        <v>11314</v>
      </c>
      <c r="D598" s="6">
        <v>455</v>
      </c>
      <c r="E598" s="8">
        <v>1490</v>
      </c>
      <c r="F598" s="9">
        <v>0.69</v>
      </c>
      <c r="G598" s="27" t="str">
        <f>IF(Table24[discount_percentage]&gt;=0.5,"Yes","No")</f>
        <v>Yes</v>
      </c>
      <c r="H598" s="6">
        <v>4.0999999999999996</v>
      </c>
      <c r="I598" s="10">
        <v>161677</v>
      </c>
      <c r="J598" s="10">
        <f t="shared" si="36"/>
        <v>240898730</v>
      </c>
      <c r="K598" s="37" t="str">
        <f>IF(Table24[rating_count]&lt;1000,"Yes", "No")</f>
        <v>No</v>
      </c>
      <c r="L598" s="11">
        <f t="shared" si="37"/>
        <v>662875.69999999995</v>
      </c>
      <c r="M598" s="11">
        <f>Table24[[#This Row],[rating]]*Table24[[#This Row],[rating_count]]</f>
        <v>662875.69999999995</v>
      </c>
      <c r="N598" s="35">
        <f t="shared" si="38"/>
        <v>1400</v>
      </c>
      <c r="O598" s="35">
        <f t="shared" si="39"/>
        <v>1000</v>
      </c>
      <c r="P598" s="6" t="s">
        <v>4317</v>
      </c>
      <c r="Q598" s="6" t="s">
        <v>12247</v>
      </c>
      <c r="R598" s="6" t="s">
        <v>4318</v>
      </c>
      <c r="S598" s="6" t="s">
        <v>4319</v>
      </c>
      <c r="T598" s="6" t="s">
        <v>11573</v>
      </c>
      <c r="U598" s="6" t="s">
        <v>11574</v>
      </c>
      <c r="V598" s="6" t="s">
        <v>4320</v>
      </c>
      <c r="W598" s="6" t="s">
        <v>11575</v>
      </c>
    </row>
    <row r="599" spans="1:23" s="6" customFormat="1">
      <c r="A599" s="6" t="s">
        <v>4476</v>
      </c>
      <c r="B599" s="6" t="s">
        <v>4477</v>
      </c>
      <c r="C599" s="7" t="s">
        <v>11357</v>
      </c>
      <c r="D599" s="12">
        <v>1199</v>
      </c>
      <c r="E599" s="8">
        <v>3490</v>
      </c>
      <c r="F599" s="9">
        <v>0.66</v>
      </c>
      <c r="G599" s="27" t="str">
        <f>IF(Table24[discount_percentage]&gt;=0.5,"Yes","No")</f>
        <v>Yes</v>
      </c>
      <c r="H599" s="6">
        <v>4.0999999999999996</v>
      </c>
      <c r="I599" s="10">
        <v>11716</v>
      </c>
      <c r="J599" s="10">
        <f t="shared" si="36"/>
        <v>40888840</v>
      </c>
      <c r="K599" s="37" t="str">
        <f>IF(Table24[rating_count]&lt;1000,"Yes", "No")</f>
        <v>No</v>
      </c>
      <c r="L599" s="11">
        <f t="shared" si="37"/>
        <v>48035.6</v>
      </c>
      <c r="M599" s="11">
        <f>Table24[[#This Row],[rating]]*Table24[[#This Row],[rating_count]]</f>
        <v>48035.6</v>
      </c>
      <c r="N599" s="35">
        <f t="shared" si="38"/>
        <v>3400</v>
      </c>
      <c r="O599" s="35">
        <f t="shared" si="39"/>
        <v>3000</v>
      </c>
      <c r="P599" s="6" t="s">
        <v>11731</v>
      </c>
      <c r="Q599" s="6" t="s">
        <v>4478</v>
      </c>
      <c r="R599" s="6" t="s">
        <v>4479</v>
      </c>
      <c r="S599" s="6" t="s">
        <v>4480</v>
      </c>
      <c r="T599" s="6" t="s">
        <v>4481</v>
      </c>
      <c r="U599" s="6" t="s">
        <v>11797</v>
      </c>
      <c r="V599" s="6" t="s">
        <v>4482</v>
      </c>
      <c r="W599" s="6" t="s">
        <v>4483</v>
      </c>
    </row>
    <row r="600" spans="1:23" s="6" customFormat="1">
      <c r="A600" s="6" t="s">
        <v>4491</v>
      </c>
      <c r="B600" s="6" t="s">
        <v>11577</v>
      </c>
      <c r="C600" s="7" t="s">
        <v>11359</v>
      </c>
      <c r="D600" s="12">
        <v>1799</v>
      </c>
      <c r="E600" s="8">
        <v>4999</v>
      </c>
      <c r="F600" s="9">
        <v>0.64</v>
      </c>
      <c r="G600" s="27" t="str">
        <f>IF(Table24[discount_percentage]&gt;=0.5,"Yes","No")</f>
        <v>Yes</v>
      </c>
      <c r="H600" s="6">
        <v>4.0999999999999996</v>
      </c>
      <c r="I600" s="10">
        <v>55192</v>
      </c>
      <c r="J600" s="10">
        <f t="shared" si="36"/>
        <v>275904808</v>
      </c>
      <c r="K600" s="37" t="str">
        <f>IF(Table24[rating_count]&lt;1000,"Yes", "No")</f>
        <v>No</v>
      </c>
      <c r="L600" s="11">
        <f t="shared" si="37"/>
        <v>226287.19999999998</v>
      </c>
      <c r="M600" s="11">
        <f>Table24[[#This Row],[rating]]*Table24[[#This Row],[rating_count]]</f>
        <v>226287.19999999998</v>
      </c>
      <c r="N600" s="35">
        <f t="shared" si="38"/>
        <v>4800</v>
      </c>
      <c r="O600" s="35">
        <f t="shared" si="39"/>
        <v>4500</v>
      </c>
      <c r="P600" s="6" t="s">
        <v>11578</v>
      </c>
      <c r="Q600" s="6" t="s">
        <v>4492</v>
      </c>
      <c r="R600" s="6" t="s">
        <v>4493</v>
      </c>
      <c r="S600" s="6" t="s">
        <v>4494</v>
      </c>
      <c r="T600" s="6" t="s">
        <v>4495</v>
      </c>
      <c r="U600" s="6" t="s">
        <v>11579</v>
      </c>
      <c r="V600" s="6" t="s">
        <v>4496</v>
      </c>
      <c r="W600" s="6" t="s">
        <v>4497</v>
      </c>
    </row>
    <row r="601" spans="1:23" s="6" customFormat="1">
      <c r="A601" s="6" t="s">
        <v>4498</v>
      </c>
      <c r="B601" s="6" t="s">
        <v>4499</v>
      </c>
      <c r="C601" s="7" t="s">
        <v>11314</v>
      </c>
      <c r="D601" s="6">
        <v>429</v>
      </c>
      <c r="E601" s="8">
        <v>599</v>
      </c>
      <c r="F601" s="9">
        <v>0.28000000000000003</v>
      </c>
      <c r="G601" s="27" t="str">
        <f>IF(Table24[discount_percentage]&gt;=0.5,"Yes","No")</f>
        <v>No</v>
      </c>
      <c r="H601" s="6">
        <v>4.0999999999999996</v>
      </c>
      <c r="I601" s="10">
        <v>119466</v>
      </c>
      <c r="J601" s="10">
        <f t="shared" si="36"/>
        <v>71560134</v>
      </c>
      <c r="K601" s="37" t="str">
        <f>IF(Table24[rating_count]&lt;1000,"Yes", "No")</f>
        <v>No</v>
      </c>
      <c r="L601" s="11">
        <f t="shared" si="37"/>
        <v>489810.6</v>
      </c>
      <c r="M601" s="11">
        <f>Table24[[#This Row],[rating]]*Table24[[#This Row],[rating_count]]</f>
        <v>489810.6</v>
      </c>
      <c r="N601" s="35">
        <f t="shared" si="38"/>
        <v>400</v>
      </c>
      <c r="O601" s="35">
        <f t="shared" si="39"/>
        <v>500</v>
      </c>
      <c r="P601" s="6" t="s">
        <v>4500</v>
      </c>
      <c r="Q601" s="6" t="s">
        <v>4501</v>
      </c>
      <c r="R601" s="6" t="s">
        <v>4502</v>
      </c>
      <c r="S601" s="6" t="s">
        <v>4503</v>
      </c>
      <c r="T601" s="6" t="s">
        <v>4504</v>
      </c>
      <c r="U601" s="6" t="s">
        <v>11580</v>
      </c>
      <c r="V601" s="6" t="s">
        <v>4505</v>
      </c>
      <c r="W601" s="6" t="s">
        <v>4506</v>
      </c>
    </row>
    <row r="602" spans="1:23" s="6" customFormat="1">
      <c r="A602" s="6" t="s">
        <v>4731</v>
      </c>
      <c r="B602" s="6" t="s">
        <v>4732</v>
      </c>
      <c r="C602" s="7" t="s">
        <v>11367</v>
      </c>
      <c r="D602" s="6">
        <v>198</v>
      </c>
      <c r="E602" s="8">
        <v>800</v>
      </c>
      <c r="F602" s="9">
        <v>0.75</v>
      </c>
      <c r="G602" s="27" t="str">
        <f>IF(Table24[discount_percentage]&gt;=0.5,"Yes","No")</f>
        <v>Yes</v>
      </c>
      <c r="H602" s="6">
        <v>4.0999999999999996</v>
      </c>
      <c r="I602" s="10">
        <v>9344</v>
      </c>
      <c r="J602" s="10">
        <f t="shared" si="36"/>
        <v>7475200</v>
      </c>
      <c r="K602" s="37" t="str">
        <f>IF(Table24[rating_count]&lt;1000,"Yes", "No")</f>
        <v>No</v>
      </c>
      <c r="L602" s="11">
        <f t="shared" si="37"/>
        <v>38310.399999999994</v>
      </c>
      <c r="M602" s="11">
        <f>Table24[[#This Row],[rating]]*Table24[[#This Row],[rating_count]]</f>
        <v>38310.399999999994</v>
      </c>
      <c r="N602" s="35">
        <f t="shared" si="38"/>
        <v>800</v>
      </c>
      <c r="O602" s="35">
        <f t="shared" si="39"/>
        <v>500</v>
      </c>
      <c r="P602" s="6" t="s">
        <v>12029</v>
      </c>
      <c r="Q602" s="6" t="s">
        <v>4733</v>
      </c>
      <c r="R602" s="6" t="s">
        <v>4734</v>
      </c>
      <c r="S602" s="6" t="s">
        <v>4735</v>
      </c>
      <c r="T602" s="6" t="s">
        <v>4736</v>
      </c>
      <c r="U602" s="6" t="s">
        <v>4737</v>
      </c>
      <c r="V602" s="6" t="s">
        <v>4738</v>
      </c>
      <c r="W602" s="6" t="s">
        <v>4739</v>
      </c>
    </row>
    <row r="603" spans="1:23" s="6" customFormat="1">
      <c r="A603" s="6" t="s">
        <v>4775</v>
      </c>
      <c r="B603" s="6" t="s">
        <v>4776</v>
      </c>
      <c r="C603" s="7" t="s">
        <v>11314</v>
      </c>
      <c r="D603" s="6">
        <v>799</v>
      </c>
      <c r="E603" s="8">
        <v>1499</v>
      </c>
      <c r="F603" s="9">
        <v>0.47</v>
      </c>
      <c r="G603" s="27" t="str">
        <f>IF(Table24[discount_percentage]&gt;=0.5,"Yes","No")</f>
        <v>No</v>
      </c>
      <c r="H603" s="6">
        <v>4.0999999999999996</v>
      </c>
      <c r="I603" s="10">
        <v>53648</v>
      </c>
      <c r="J603" s="10">
        <f t="shared" si="36"/>
        <v>80418352</v>
      </c>
      <c r="K603" s="37" t="str">
        <f>IF(Table24[rating_count]&lt;1000,"Yes", "No")</f>
        <v>No</v>
      </c>
      <c r="L603" s="11">
        <f t="shared" si="37"/>
        <v>219956.8</v>
      </c>
      <c r="M603" s="11">
        <f>Table24[[#This Row],[rating]]*Table24[[#This Row],[rating_count]]</f>
        <v>219956.8</v>
      </c>
      <c r="N603" s="35">
        <f t="shared" si="38"/>
        <v>1400</v>
      </c>
      <c r="O603" s="35">
        <f t="shared" si="39"/>
        <v>1000</v>
      </c>
      <c r="P603" s="6" t="s">
        <v>12030</v>
      </c>
      <c r="Q603" s="6" t="s">
        <v>4777</v>
      </c>
      <c r="R603" s="6" t="s">
        <v>4778</v>
      </c>
      <c r="S603" s="6" t="s">
        <v>4779</v>
      </c>
      <c r="T603" s="6" t="s">
        <v>4780</v>
      </c>
      <c r="U603" s="6" t="s">
        <v>4781</v>
      </c>
      <c r="V603" s="6" t="s">
        <v>4782</v>
      </c>
      <c r="W603" s="6" t="s">
        <v>4783</v>
      </c>
    </row>
    <row r="604" spans="1:23" s="6" customFormat="1">
      <c r="A604" s="6" t="s">
        <v>4935</v>
      </c>
      <c r="B604" s="6" t="s">
        <v>4936</v>
      </c>
      <c r="C604" s="7" t="s">
        <v>11324</v>
      </c>
      <c r="D604" s="6">
        <v>399</v>
      </c>
      <c r="E604" s="8">
        <v>1499</v>
      </c>
      <c r="F604" s="9">
        <v>0.73</v>
      </c>
      <c r="G604" s="27" t="str">
        <f>IF(Table24[discount_percentage]&gt;=0.5,"Yes","No")</f>
        <v>Yes</v>
      </c>
      <c r="H604" s="6">
        <v>4.0999999999999996</v>
      </c>
      <c r="I604" s="10">
        <v>5730</v>
      </c>
      <c r="J604" s="10">
        <f t="shared" si="36"/>
        <v>8589270</v>
      </c>
      <c r="K604" s="37" t="str">
        <f>IF(Table24[rating_count]&lt;1000,"Yes", "No")</f>
        <v>No</v>
      </c>
      <c r="L604" s="11">
        <f t="shared" si="37"/>
        <v>23492.999999999996</v>
      </c>
      <c r="M604" s="11">
        <f>Table24[[#This Row],[rating]]*Table24[[#This Row],[rating_count]]</f>
        <v>23492.999999999996</v>
      </c>
      <c r="N604" s="35">
        <f t="shared" si="38"/>
        <v>1400</v>
      </c>
      <c r="O604" s="35">
        <f t="shared" si="39"/>
        <v>1000</v>
      </c>
      <c r="P604" s="6" t="s">
        <v>4937</v>
      </c>
      <c r="Q604" s="6" t="s">
        <v>4938</v>
      </c>
      <c r="R604" s="6" t="s">
        <v>4939</v>
      </c>
      <c r="S604" s="6" t="s">
        <v>4940</v>
      </c>
      <c r="T604" s="6" t="s">
        <v>4941</v>
      </c>
      <c r="U604" s="6" t="s">
        <v>4942</v>
      </c>
      <c r="V604" s="6" t="s">
        <v>4943</v>
      </c>
      <c r="W604" s="6" t="s">
        <v>4944</v>
      </c>
    </row>
    <row r="605" spans="1:23" s="6" customFormat="1">
      <c r="A605" s="6" t="s">
        <v>5016</v>
      </c>
      <c r="B605" s="6" t="s">
        <v>11842</v>
      </c>
      <c r="C605" s="7" t="s">
        <v>11335</v>
      </c>
      <c r="D605" s="6">
        <v>289</v>
      </c>
      <c r="E605" s="8">
        <v>999</v>
      </c>
      <c r="F605" s="9">
        <v>0.71</v>
      </c>
      <c r="G605" s="27" t="str">
        <f>IF(Table24[discount_percentage]&gt;=0.5,"Yes","No")</f>
        <v>Yes</v>
      </c>
      <c r="H605" s="6">
        <v>4.0999999999999996</v>
      </c>
      <c r="I605" s="10">
        <v>401</v>
      </c>
      <c r="J605" s="10">
        <f t="shared" si="36"/>
        <v>400599</v>
      </c>
      <c r="K605" s="37" t="str">
        <f>IF(Table24[rating_count]&lt;1000,"Yes", "No")</f>
        <v>Yes</v>
      </c>
      <c r="L605" s="11">
        <f t="shared" si="37"/>
        <v>1644.1</v>
      </c>
      <c r="M605" s="11">
        <f>Table24[[#This Row],[rating]]*Table24[[#This Row],[rating_count]]</f>
        <v>1644.1</v>
      </c>
      <c r="N605" s="35">
        <f t="shared" si="38"/>
        <v>800</v>
      </c>
      <c r="O605" s="35">
        <f t="shared" si="39"/>
        <v>500</v>
      </c>
      <c r="P605" s="6" t="s">
        <v>5017</v>
      </c>
      <c r="Q605" s="6" t="s">
        <v>5018</v>
      </c>
      <c r="R605" s="6" t="s">
        <v>5019</v>
      </c>
      <c r="S605" s="6" t="s">
        <v>5020</v>
      </c>
      <c r="T605" s="6" t="s">
        <v>5021</v>
      </c>
      <c r="U605" s="6" t="s">
        <v>11843</v>
      </c>
      <c r="V605" s="6" t="s">
        <v>5022</v>
      </c>
      <c r="W605" s="6" t="s">
        <v>5023</v>
      </c>
    </row>
    <row r="606" spans="1:23" s="6" customFormat="1">
      <c r="A606" s="6" t="s">
        <v>5064</v>
      </c>
      <c r="B606" s="6" t="s">
        <v>5065</v>
      </c>
      <c r="C606" s="7" t="s">
        <v>11310</v>
      </c>
      <c r="D606" s="12">
        <v>2499</v>
      </c>
      <c r="E606" s="8">
        <v>9999</v>
      </c>
      <c r="F606" s="9">
        <v>0.75</v>
      </c>
      <c r="G606" s="27" t="str">
        <f>IF(Table24[discount_percentage]&gt;=0.5,"Yes","No")</f>
        <v>Yes</v>
      </c>
      <c r="H606" s="6">
        <v>4.0999999999999996</v>
      </c>
      <c r="I606" s="10">
        <v>42139</v>
      </c>
      <c r="J606" s="10">
        <f t="shared" si="36"/>
        <v>421347861</v>
      </c>
      <c r="K606" s="37" t="str">
        <f>IF(Table24[rating_count]&lt;1000,"Yes", "No")</f>
        <v>No</v>
      </c>
      <c r="L606" s="11">
        <f t="shared" si="37"/>
        <v>172769.9</v>
      </c>
      <c r="M606" s="11">
        <f>Table24[[#This Row],[rating]]*Table24[[#This Row],[rating_count]]</f>
        <v>172769.9</v>
      </c>
      <c r="N606" s="35">
        <f t="shared" si="38"/>
        <v>9800</v>
      </c>
      <c r="O606" s="35">
        <f t="shared" si="39"/>
        <v>9500</v>
      </c>
      <c r="P606" s="6" t="s">
        <v>12560</v>
      </c>
      <c r="Q606" s="6" t="s">
        <v>5066</v>
      </c>
      <c r="R606" s="6" t="s">
        <v>5067</v>
      </c>
      <c r="S606" s="6" t="s">
        <v>5068</v>
      </c>
      <c r="T606" s="6" t="s">
        <v>5069</v>
      </c>
      <c r="U606" s="6" t="s">
        <v>5070</v>
      </c>
      <c r="V606" s="6" t="s">
        <v>5071</v>
      </c>
      <c r="W606" s="6" t="s">
        <v>5072</v>
      </c>
    </row>
    <row r="607" spans="1:23" s="6" customFormat="1">
      <c r="A607" s="6" t="s">
        <v>5101</v>
      </c>
      <c r="B607" s="6" t="s">
        <v>5102</v>
      </c>
      <c r="C607" s="7" t="s">
        <v>11376</v>
      </c>
      <c r="D607" s="6">
        <v>899</v>
      </c>
      <c r="E607" s="8">
        <v>1999</v>
      </c>
      <c r="F607" s="9">
        <v>0.55000000000000004</v>
      </c>
      <c r="G607" s="27" t="str">
        <f>IF(Table24[discount_percentage]&gt;=0.5,"Yes","No")</f>
        <v>Yes</v>
      </c>
      <c r="H607" s="6">
        <v>4.0999999999999996</v>
      </c>
      <c r="I607" s="10">
        <v>30469</v>
      </c>
      <c r="J607" s="10">
        <f t="shared" si="36"/>
        <v>60907531</v>
      </c>
      <c r="K607" s="37" t="str">
        <f>IF(Table24[rating_count]&lt;1000,"Yes", "No")</f>
        <v>No</v>
      </c>
      <c r="L607" s="11">
        <f t="shared" si="37"/>
        <v>124922.9</v>
      </c>
      <c r="M607" s="11">
        <f>Table24[[#This Row],[rating]]*Table24[[#This Row],[rating_count]]</f>
        <v>124922.9</v>
      </c>
      <c r="N607" s="35">
        <f t="shared" si="38"/>
        <v>1800</v>
      </c>
      <c r="O607" s="35">
        <f t="shared" si="39"/>
        <v>1500</v>
      </c>
      <c r="P607" s="6" t="s">
        <v>5103</v>
      </c>
      <c r="Q607" s="6" t="s">
        <v>12269</v>
      </c>
      <c r="R607" s="6" t="s">
        <v>5104</v>
      </c>
      <c r="S607" s="6" t="s">
        <v>5105</v>
      </c>
      <c r="T607" s="6" t="s">
        <v>5106</v>
      </c>
      <c r="U607" s="6" t="s">
        <v>5107</v>
      </c>
      <c r="V607" s="6" t="s">
        <v>5108</v>
      </c>
      <c r="W607" s="6" t="s">
        <v>5109</v>
      </c>
    </row>
    <row r="608" spans="1:23" s="6" customFormat="1">
      <c r="A608" s="6" t="s">
        <v>5154</v>
      </c>
      <c r="B608" s="6" t="s">
        <v>5155</v>
      </c>
      <c r="C608" s="7" t="s">
        <v>11343</v>
      </c>
      <c r="D608" s="12">
        <v>1295</v>
      </c>
      <c r="E608" s="8">
        <v>1795</v>
      </c>
      <c r="F608" s="9">
        <v>0.28000000000000003</v>
      </c>
      <c r="G608" s="27" t="str">
        <f>IF(Table24[discount_percentage]&gt;=0.5,"Yes","No")</f>
        <v>No</v>
      </c>
      <c r="H608" s="6">
        <v>4.0999999999999996</v>
      </c>
      <c r="I608" s="10">
        <v>25771</v>
      </c>
      <c r="J608" s="10">
        <f t="shared" si="36"/>
        <v>46258945</v>
      </c>
      <c r="K608" s="37" t="str">
        <f>IF(Table24[rating_count]&lt;1000,"Yes", "No")</f>
        <v>No</v>
      </c>
      <c r="L608" s="11">
        <f t="shared" si="37"/>
        <v>105661.09999999999</v>
      </c>
      <c r="M608" s="11">
        <f>Table24[[#This Row],[rating]]*Table24[[#This Row],[rating_count]]</f>
        <v>105661.09999999999</v>
      </c>
      <c r="N608" s="35">
        <f t="shared" si="38"/>
        <v>1600</v>
      </c>
      <c r="O608" s="35">
        <f t="shared" si="39"/>
        <v>1500</v>
      </c>
      <c r="P608" s="6" t="s">
        <v>5156</v>
      </c>
      <c r="Q608" s="6" t="s">
        <v>5157</v>
      </c>
      <c r="R608" s="6" t="s">
        <v>5158</v>
      </c>
      <c r="S608" s="6" t="s">
        <v>5159</v>
      </c>
      <c r="T608" s="6" t="s">
        <v>5160</v>
      </c>
      <c r="U608" s="6" t="s">
        <v>5161</v>
      </c>
      <c r="V608" s="6" t="s">
        <v>5162</v>
      </c>
      <c r="W608" s="6" t="s">
        <v>5163</v>
      </c>
    </row>
    <row r="609" spans="1:23" s="6" customFormat="1">
      <c r="A609" s="6" t="s">
        <v>5164</v>
      </c>
      <c r="B609" s="6" t="s">
        <v>11589</v>
      </c>
      <c r="C609" s="7" t="s">
        <v>11314</v>
      </c>
      <c r="D609" s="6">
        <v>699</v>
      </c>
      <c r="E609" s="8">
        <v>999</v>
      </c>
      <c r="F609" s="9">
        <v>0.3</v>
      </c>
      <c r="G609" s="27" t="str">
        <f>IF(Table24[discount_percentage]&gt;=0.5,"Yes","No")</f>
        <v>No</v>
      </c>
      <c r="H609" s="6">
        <v>4.0999999999999996</v>
      </c>
      <c r="I609" s="10">
        <v>273189</v>
      </c>
      <c r="J609" s="10">
        <f t="shared" si="36"/>
        <v>272915811</v>
      </c>
      <c r="K609" s="37" t="str">
        <f>IF(Table24[rating_count]&lt;1000,"Yes", "No")</f>
        <v>No</v>
      </c>
      <c r="L609" s="11">
        <f t="shared" si="37"/>
        <v>1120074.8999999999</v>
      </c>
      <c r="M609" s="11">
        <f>Table24[[#This Row],[rating]]*Table24[[#This Row],[rating_count]]</f>
        <v>1120074.8999999999</v>
      </c>
      <c r="N609" s="35">
        <f t="shared" si="38"/>
        <v>800</v>
      </c>
      <c r="O609" s="35">
        <f t="shared" si="39"/>
        <v>500</v>
      </c>
      <c r="P609" s="6" t="s">
        <v>5165</v>
      </c>
      <c r="Q609" s="6" t="s">
        <v>11735</v>
      </c>
      <c r="R609" s="6" t="s">
        <v>5166</v>
      </c>
      <c r="S609" s="6" t="s">
        <v>5167</v>
      </c>
      <c r="T609" s="6" t="s">
        <v>5168</v>
      </c>
      <c r="U609" s="6" t="s">
        <v>5169</v>
      </c>
      <c r="V609" s="6" t="s">
        <v>5170</v>
      </c>
      <c r="W609" s="6" t="s">
        <v>11590</v>
      </c>
    </row>
    <row r="610" spans="1:23" s="6" customFormat="1">
      <c r="A610" s="6" t="s">
        <v>5260</v>
      </c>
      <c r="B610" s="6" t="s">
        <v>5261</v>
      </c>
      <c r="C610" s="7" t="s">
        <v>11321</v>
      </c>
      <c r="D610" s="6">
        <v>99</v>
      </c>
      <c r="E610" s="8">
        <v>499</v>
      </c>
      <c r="F610" s="9">
        <v>0.8</v>
      </c>
      <c r="G610" s="27" t="str">
        <f>IF(Table24[discount_percentage]&gt;=0.5,"Yes","No")</f>
        <v>Yes</v>
      </c>
      <c r="H610" s="6">
        <v>4.0999999999999996</v>
      </c>
      <c r="I610" s="10">
        <v>2451</v>
      </c>
      <c r="J610" s="10">
        <f t="shared" si="36"/>
        <v>1223049</v>
      </c>
      <c r="K610" s="37" t="str">
        <f>IF(Table24[rating_count]&lt;1000,"Yes", "No")</f>
        <v>No</v>
      </c>
      <c r="L610" s="11">
        <f t="shared" si="37"/>
        <v>10049.099999999999</v>
      </c>
      <c r="M610" s="11">
        <f>Table24[[#This Row],[rating]]*Table24[[#This Row],[rating_count]]</f>
        <v>10049.099999999999</v>
      </c>
      <c r="N610" s="35">
        <f t="shared" si="38"/>
        <v>400</v>
      </c>
      <c r="O610" s="35">
        <f t="shared" si="39"/>
        <v>0</v>
      </c>
      <c r="P610" s="6" t="s">
        <v>2896</v>
      </c>
      <c r="Q610" s="6" t="s">
        <v>5262</v>
      </c>
      <c r="R610" s="6" t="s">
        <v>5263</v>
      </c>
      <c r="S610" s="6" t="s">
        <v>5264</v>
      </c>
      <c r="T610" s="6" t="s">
        <v>5265</v>
      </c>
      <c r="U610" s="6" t="s">
        <v>5266</v>
      </c>
      <c r="V610" s="6" t="s">
        <v>5267</v>
      </c>
      <c r="W610" s="6" t="s">
        <v>5268</v>
      </c>
    </row>
    <row r="611" spans="1:23" s="6" customFormat="1">
      <c r="A611" s="6" t="s">
        <v>5303</v>
      </c>
      <c r="B611" s="6" t="s">
        <v>5304</v>
      </c>
      <c r="C611" s="7" t="s">
        <v>11334</v>
      </c>
      <c r="D611" s="6">
        <v>399</v>
      </c>
      <c r="E611" s="8">
        <v>1190</v>
      </c>
      <c r="F611" s="9">
        <v>0.66</v>
      </c>
      <c r="G611" s="27" t="str">
        <f>IF(Table24[discount_percentage]&gt;=0.5,"Yes","No")</f>
        <v>Yes</v>
      </c>
      <c r="H611" s="6">
        <v>4.0999999999999996</v>
      </c>
      <c r="I611" s="10">
        <v>2809</v>
      </c>
      <c r="J611" s="10">
        <f t="shared" si="36"/>
        <v>3342710</v>
      </c>
      <c r="K611" s="37" t="str">
        <f>IF(Table24[rating_count]&lt;1000,"Yes", "No")</f>
        <v>No</v>
      </c>
      <c r="L611" s="11">
        <f t="shared" si="37"/>
        <v>11516.9</v>
      </c>
      <c r="M611" s="11">
        <f>Table24[[#This Row],[rating]]*Table24[[#This Row],[rating_count]]</f>
        <v>11516.9</v>
      </c>
      <c r="N611" s="35">
        <f t="shared" si="38"/>
        <v>1000</v>
      </c>
      <c r="O611" s="35">
        <f t="shared" si="39"/>
        <v>1000</v>
      </c>
      <c r="P611" s="6" t="s">
        <v>5305</v>
      </c>
      <c r="Q611" s="6" t="s">
        <v>5306</v>
      </c>
      <c r="R611" s="6" t="s">
        <v>5307</v>
      </c>
      <c r="S611" s="6" t="s">
        <v>5308</v>
      </c>
      <c r="T611" s="6" t="s">
        <v>5309</v>
      </c>
      <c r="U611" s="6" t="s">
        <v>5310</v>
      </c>
      <c r="V611" s="6" t="s">
        <v>5311</v>
      </c>
      <c r="W611" s="6" t="s">
        <v>5312</v>
      </c>
    </row>
    <row r="612" spans="1:23" s="6" customFormat="1">
      <c r="A612" s="6" t="s">
        <v>5389</v>
      </c>
      <c r="B612" s="6" t="s">
        <v>12276</v>
      </c>
      <c r="C612" s="7" t="s">
        <v>11387</v>
      </c>
      <c r="D612" s="12">
        <v>1699</v>
      </c>
      <c r="E612" s="8">
        <v>3495</v>
      </c>
      <c r="F612" s="9">
        <v>0.51</v>
      </c>
      <c r="G612" s="27" t="str">
        <f>IF(Table24[discount_percentage]&gt;=0.5,"Yes","No")</f>
        <v>Yes</v>
      </c>
      <c r="H612" s="6">
        <v>4.0999999999999996</v>
      </c>
      <c r="I612" s="10">
        <v>14371</v>
      </c>
      <c r="J612" s="10">
        <f t="shared" si="36"/>
        <v>50226645</v>
      </c>
      <c r="K612" s="37" t="str">
        <f>IF(Table24[rating_count]&lt;1000,"Yes", "No")</f>
        <v>No</v>
      </c>
      <c r="L612" s="11">
        <f t="shared" si="37"/>
        <v>58921.099999999991</v>
      </c>
      <c r="M612" s="11">
        <f>Table24[[#This Row],[rating]]*Table24[[#This Row],[rating_count]]</f>
        <v>58921.099999999991</v>
      </c>
      <c r="N612" s="35">
        <f t="shared" si="38"/>
        <v>3400</v>
      </c>
      <c r="O612" s="35">
        <f t="shared" si="39"/>
        <v>3000</v>
      </c>
      <c r="P612" s="6" t="s">
        <v>12041</v>
      </c>
      <c r="Q612" s="6" t="s">
        <v>5390</v>
      </c>
      <c r="R612" s="6" t="s">
        <v>5391</v>
      </c>
      <c r="S612" s="6" t="s">
        <v>5392</v>
      </c>
      <c r="T612" s="6" t="s">
        <v>5393</v>
      </c>
      <c r="U612" s="6" t="s">
        <v>5394</v>
      </c>
      <c r="V612" s="6" t="s">
        <v>5395</v>
      </c>
      <c r="W612" s="6" t="s">
        <v>5396</v>
      </c>
    </row>
    <row r="613" spans="1:23" s="6" customFormat="1">
      <c r="A613" s="6" t="s">
        <v>5505</v>
      </c>
      <c r="B613" s="6" t="s">
        <v>5506</v>
      </c>
      <c r="C613" s="7" t="s">
        <v>11321</v>
      </c>
      <c r="D613" s="6">
        <v>149</v>
      </c>
      <c r="E613" s="8">
        <v>499</v>
      </c>
      <c r="F613" s="9">
        <v>0.7</v>
      </c>
      <c r="G613" s="27" t="str">
        <f>IF(Table24[discount_percentage]&gt;=0.5,"Yes","No")</f>
        <v>Yes</v>
      </c>
      <c r="H613" s="6">
        <v>4.0999999999999996</v>
      </c>
      <c r="I613" s="10">
        <v>25607</v>
      </c>
      <c r="J613" s="10">
        <f t="shared" si="36"/>
        <v>12777893</v>
      </c>
      <c r="K613" s="37" t="str">
        <f>IF(Table24[rating_count]&lt;1000,"Yes", "No")</f>
        <v>No</v>
      </c>
      <c r="L613" s="11">
        <f t="shared" si="37"/>
        <v>104988.7</v>
      </c>
      <c r="M613" s="11">
        <f>Table24[[#This Row],[rating]]*Table24[[#This Row],[rating_count]]</f>
        <v>104988.7</v>
      </c>
      <c r="N613" s="35">
        <f t="shared" si="38"/>
        <v>400</v>
      </c>
      <c r="O613" s="35">
        <f t="shared" si="39"/>
        <v>0</v>
      </c>
      <c r="P613" s="6" t="s">
        <v>5507</v>
      </c>
      <c r="Q613" s="6" t="s">
        <v>5508</v>
      </c>
      <c r="R613" s="6" t="s">
        <v>5509</v>
      </c>
      <c r="S613" s="6" t="s">
        <v>5510</v>
      </c>
      <c r="T613" s="6" t="s">
        <v>5511</v>
      </c>
      <c r="U613" s="6" t="s">
        <v>5512</v>
      </c>
      <c r="V613" s="6" t="s">
        <v>5513</v>
      </c>
      <c r="W613" s="6" t="s">
        <v>5514</v>
      </c>
    </row>
    <row r="614" spans="1:23" s="6" customFormat="1">
      <c r="A614" s="6" t="s">
        <v>5532</v>
      </c>
      <c r="B614" s="6" t="s">
        <v>11593</v>
      </c>
      <c r="C614" s="7" t="s">
        <v>11376</v>
      </c>
      <c r="D614" s="6">
        <v>999</v>
      </c>
      <c r="E614" s="8">
        <v>2490</v>
      </c>
      <c r="F614" s="9">
        <v>0.6</v>
      </c>
      <c r="G614" s="27" t="str">
        <f>IF(Table24[discount_percentage]&gt;=0.5,"Yes","No")</f>
        <v>Yes</v>
      </c>
      <c r="H614" s="6">
        <v>4.0999999999999996</v>
      </c>
      <c r="I614" s="10">
        <v>18331</v>
      </c>
      <c r="J614" s="10">
        <f t="shared" si="36"/>
        <v>45644190</v>
      </c>
      <c r="K614" s="37" t="str">
        <f>IF(Table24[rating_count]&lt;1000,"Yes", "No")</f>
        <v>No</v>
      </c>
      <c r="L614" s="11">
        <f t="shared" si="37"/>
        <v>75157.099999999991</v>
      </c>
      <c r="M614" s="11">
        <f>Table24[[#This Row],[rating]]*Table24[[#This Row],[rating_count]]</f>
        <v>75157.099999999991</v>
      </c>
      <c r="N614" s="35">
        <f t="shared" si="38"/>
        <v>2400</v>
      </c>
      <c r="O614" s="35">
        <f t="shared" si="39"/>
        <v>2000</v>
      </c>
      <c r="P614" s="6" t="s">
        <v>11594</v>
      </c>
      <c r="Q614" s="6" t="s">
        <v>5533</v>
      </c>
      <c r="R614" s="6" t="s">
        <v>5534</v>
      </c>
      <c r="S614" s="6" t="s">
        <v>5535</v>
      </c>
      <c r="T614" s="6" t="s">
        <v>5536</v>
      </c>
      <c r="U614" s="6" t="s">
        <v>5537</v>
      </c>
      <c r="V614" s="6" t="s">
        <v>5538</v>
      </c>
      <c r="W614" s="6" t="s">
        <v>11595</v>
      </c>
    </row>
    <row r="615" spans="1:23" s="6" customFormat="1">
      <c r="A615" s="6" t="s">
        <v>5539</v>
      </c>
      <c r="B615" s="6" t="s">
        <v>12282</v>
      </c>
      <c r="C615" s="7" t="s">
        <v>11335</v>
      </c>
      <c r="D615" s="6">
        <v>378</v>
      </c>
      <c r="E615" s="8">
        <v>999</v>
      </c>
      <c r="F615" s="9">
        <v>0.62</v>
      </c>
      <c r="G615" s="27" t="str">
        <f>IF(Table24[discount_percentage]&gt;=0.5,"Yes","No")</f>
        <v>Yes</v>
      </c>
      <c r="H615" s="6">
        <v>4.0999999999999996</v>
      </c>
      <c r="I615" s="10">
        <v>1779</v>
      </c>
      <c r="J615" s="10">
        <f t="shared" si="36"/>
        <v>1777221</v>
      </c>
      <c r="K615" s="37" t="str">
        <f>IF(Table24[rating_count]&lt;1000,"Yes", "No")</f>
        <v>No</v>
      </c>
      <c r="L615" s="11">
        <f t="shared" si="37"/>
        <v>7293.9</v>
      </c>
      <c r="M615" s="11">
        <f>Table24[[#This Row],[rating]]*Table24[[#This Row],[rating_count]]</f>
        <v>7293.9</v>
      </c>
      <c r="N615" s="35">
        <f t="shared" si="38"/>
        <v>800</v>
      </c>
      <c r="O615" s="35">
        <f t="shared" si="39"/>
        <v>500</v>
      </c>
      <c r="P615" s="6" t="s">
        <v>5540</v>
      </c>
      <c r="Q615" s="6" t="s">
        <v>5541</v>
      </c>
      <c r="R615" s="6" t="s">
        <v>5542</v>
      </c>
      <c r="S615" s="6" t="s">
        <v>5543</v>
      </c>
      <c r="T615" s="6" t="s">
        <v>5544</v>
      </c>
      <c r="U615" s="6" t="s">
        <v>5545</v>
      </c>
      <c r="V615" s="6" t="s">
        <v>5546</v>
      </c>
      <c r="W615" s="6" t="s">
        <v>5547</v>
      </c>
    </row>
    <row r="616" spans="1:23" s="6" customFormat="1">
      <c r="A616" s="6" t="s">
        <v>5573</v>
      </c>
      <c r="B616" s="6" t="s">
        <v>5574</v>
      </c>
      <c r="C616" s="7" t="s">
        <v>11380</v>
      </c>
      <c r="D616" s="6">
        <v>67</v>
      </c>
      <c r="E616" s="8">
        <v>75</v>
      </c>
      <c r="F616" s="9">
        <v>0.11</v>
      </c>
      <c r="G616" s="27" t="str">
        <f>IF(Table24[discount_percentage]&gt;=0.5,"Yes","No")</f>
        <v>No</v>
      </c>
      <c r="H616" s="6">
        <v>4.0999999999999996</v>
      </c>
      <c r="I616" s="10">
        <v>1269</v>
      </c>
      <c r="J616" s="10">
        <f t="shared" si="36"/>
        <v>95175</v>
      </c>
      <c r="K616" s="37" t="str">
        <f>IF(Table24[rating_count]&lt;1000,"Yes", "No")</f>
        <v>No</v>
      </c>
      <c r="L616" s="11">
        <f t="shared" si="37"/>
        <v>5202.8999999999996</v>
      </c>
      <c r="M616" s="11">
        <f>Table24[[#This Row],[rating]]*Table24[[#This Row],[rating_count]]</f>
        <v>5202.8999999999996</v>
      </c>
      <c r="N616" s="35">
        <f t="shared" si="38"/>
        <v>0</v>
      </c>
      <c r="O616" s="35">
        <f t="shared" si="39"/>
        <v>0</v>
      </c>
      <c r="P616" s="6" t="s">
        <v>5575</v>
      </c>
      <c r="Q616" s="6" t="s">
        <v>5576</v>
      </c>
      <c r="R616" s="6" t="s">
        <v>5577</v>
      </c>
      <c r="S616" s="6" t="s">
        <v>5578</v>
      </c>
      <c r="T616" s="6" t="s">
        <v>5579</v>
      </c>
      <c r="U616" s="6" t="s">
        <v>5580</v>
      </c>
      <c r="V616" s="6" t="s">
        <v>5581</v>
      </c>
      <c r="W616" s="6" t="s">
        <v>5582</v>
      </c>
    </row>
    <row r="617" spans="1:23" s="6" customFormat="1">
      <c r="A617" s="6" t="s">
        <v>5721</v>
      </c>
      <c r="B617" s="6" t="s">
        <v>5722</v>
      </c>
      <c r="C617" s="7" t="s">
        <v>11396</v>
      </c>
      <c r="D617" s="6">
        <v>179</v>
      </c>
      <c r="E617" s="8">
        <v>499</v>
      </c>
      <c r="F617" s="9">
        <v>0.64</v>
      </c>
      <c r="G617" s="27" t="str">
        <f>IF(Table24[discount_percentage]&gt;=0.5,"Yes","No")</f>
        <v>Yes</v>
      </c>
      <c r="H617" s="6">
        <v>4.0999999999999996</v>
      </c>
      <c r="I617" s="10">
        <v>10174</v>
      </c>
      <c r="J617" s="10">
        <f t="shared" si="36"/>
        <v>5076826</v>
      </c>
      <c r="K617" s="37" t="str">
        <f>IF(Table24[rating_count]&lt;1000,"Yes", "No")</f>
        <v>No</v>
      </c>
      <c r="L617" s="11">
        <f t="shared" si="37"/>
        <v>41713.399999999994</v>
      </c>
      <c r="M617" s="11">
        <f>Table24[[#This Row],[rating]]*Table24[[#This Row],[rating_count]]</f>
        <v>41713.399999999994</v>
      </c>
      <c r="N617" s="35">
        <f t="shared" si="38"/>
        <v>400</v>
      </c>
      <c r="O617" s="35">
        <f t="shared" si="39"/>
        <v>0</v>
      </c>
      <c r="P617" s="6" t="s">
        <v>5723</v>
      </c>
      <c r="Q617" s="6" t="s">
        <v>5724</v>
      </c>
      <c r="R617" s="6" t="s">
        <v>5725</v>
      </c>
      <c r="S617" s="6" t="s">
        <v>5726</v>
      </c>
      <c r="T617" s="6" t="s">
        <v>5727</v>
      </c>
      <c r="U617" s="6" t="s">
        <v>5728</v>
      </c>
      <c r="V617" s="6" t="s">
        <v>5729</v>
      </c>
      <c r="W617" s="6" t="s">
        <v>5730</v>
      </c>
    </row>
    <row r="618" spans="1:23" s="6" customFormat="1">
      <c r="A618" s="6" t="s">
        <v>5756</v>
      </c>
      <c r="B618" s="6" t="s">
        <v>5757</v>
      </c>
      <c r="C618" s="7" t="s">
        <v>11333</v>
      </c>
      <c r="D618" s="6">
        <v>349</v>
      </c>
      <c r="E618" s="8">
        <v>450</v>
      </c>
      <c r="F618" s="9">
        <v>0.22</v>
      </c>
      <c r="G618" s="27" t="str">
        <f>IF(Table24[discount_percentage]&gt;=0.5,"Yes","No")</f>
        <v>No</v>
      </c>
      <c r="H618" s="6">
        <v>4.0999999999999996</v>
      </c>
      <c r="I618" s="10">
        <v>18656</v>
      </c>
      <c r="J618" s="10">
        <f t="shared" si="36"/>
        <v>8395200</v>
      </c>
      <c r="K618" s="37" t="str">
        <f>IF(Table24[rating_count]&lt;1000,"Yes", "No")</f>
        <v>No</v>
      </c>
      <c r="L618" s="11">
        <f t="shared" si="37"/>
        <v>76489.599999999991</v>
      </c>
      <c r="M618" s="11">
        <f>Table24[[#This Row],[rating]]*Table24[[#This Row],[rating_count]]</f>
        <v>76489.599999999991</v>
      </c>
      <c r="N618" s="35">
        <f t="shared" si="38"/>
        <v>400</v>
      </c>
      <c r="O618" s="35">
        <f t="shared" si="39"/>
        <v>0</v>
      </c>
      <c r="P618" s="6" t="s">
        <v>5758</v>
      </c>
      <c r="Q618" s="6" t="s">
        <v>5759</v>
      </c>
      <c r="R618" s="6" t="s">
        <v>5760</v>
      </c>
      <c r="S618" s="6" t="s">
        <v>5761</v>
      </c>
      <c r="T618" s="6" t="s">
        <v>5762</v>
      </c>
      <c r="U618" s="6" t="s">
        <v>5763</v>
      </c>
      <c r="V618" s="6" t="s">
        <v>5764</v>
      </c>
      <c r="W618" s="6" t="s">
        <v>5765</v>
      </c>
    </row>
    <row r="619" spans="1:23" s="6" customFormat="1">
      <c r="A619" s="6" t="s">
        <v>5804</v>
      </c>
      <c r="B619" s="6" t="s">
        <v>12292</v>
      </c>
      <c r="C619" s="7" t="s">
        <v>11335</v>
      </c>
      <c r="D619" s="6">
        <v>469</v>
      </c>
      <c r="E619" s="8">
        <v>1499</v>
      </c>
      <c r="F619" s="9">
        <v>0.69</v>
      </c>
      <c r="G619" s="27" t="str">
        <f>IF(Table24[discount_percentage]&gt;=0.5,"Yes","No")</f>
        <v>Yes</v>
      </c>
      <c r="H619" s="6">
        <v>4.0999999999999996</v>
      </c>
      <c r="I619" s="10">
        <v>352</v>
      </c>
      <c r="J619" s="10">
        <f t="shared" si="36"/>
        <v>527648</v>
      </c>
      <c r="K619" s="37" t="str">
        <f>IF(Table24[rating_count]&lt;1000,"Yes", "No")</f>
        <v>Yes</v>
      </c>
      <c r="L619" s="11">
        <f t="shared" si="37"/>
        <v>1443.1999999999998</v>
      </c>
      <c r="M619" s="11">
        <f>Table24[[#This Row],[rating]]*Table24[[#This Row],[rating_count]]</f>
        <v>1443.1999999999998</v>
      </c>
      <c r="N619" s="35">
        <f t="shared" si="38"/>
        <v>1400</v>
      </c>
      <c r="O619" s="35">
        <f t="shared" si="39"/>
        <v>1000</v>
      </c>
      <c r="P619" s="6" t="s">
        <v>12047</v>
      </c>
      <c r="Q619" s="6" t="s">
        <v>5805</v>
      </c>
      <c r="R619" s="6" t="s">
        <v>5806</v>
      </c>
      <c r="S619" s="6" t="s">
        <v>5807</v>
      </c>
      <c r="T619" s="6" t="s">
        <v>5808</v>
      </c>
      <c r="U619" s="6" t="s">
        <v>5809</v>
      </c>
      <c r="V619" s="6" t="s">
        <v>5810</v>
      </c>
      <c r="W619" s="6" t="s">
        <v>5811</v>
      </c>
    </row>
    <row r="620" spans="1:23" s="6" customFormat="1">
      <c r="A620" s="6" t="s">
        <v>5812</v>
      </c>
      <c r="B620" s="6" t="s">
        <v>11943</v>
      </c>
      <c r="C620" s="7" t="s">
        <v>11375</v>
      </c>
      <c r="D620" s="12">
        <v>1187</v>
      </c>
      <c r="E620" s="8">
        <v>1929</v>
      </c>
      <c r="F620" s="9">
        <v>0.38</v>
      </c>
      <c r="G620" s="27" t="str">
        <f>IF(Table24[discount_percentage]&gt;=0.5,"Yes","No")</f>
        <v>No</v>
      </c>
      <c r="H620" s="6">
        <v>4.0999999999999996</v>
      </c>
      <c r="I620" s="10">
        <v>1662</v>
      </c>
      <c r="J620" s="10">
        <f t="shared" si="36"/>
        <v>3205998</v>
      </c>
      <c r="K620" s="37" t="str">
        <f>IF(Table24[rating_count]&lt;1000,"Yes", "No")</f>
        <v>No</v>
      </c>
      <c r="L620" s="11">
        <f t="shared" si="37"/>
        <v>6814.2</v>
      </c>
      <c r="M620" s="11">
        <f>Table24[[#This Row],[rating]]*Table24[[#This Row],[rating_count]]</f>
        <v>6814.2</v>
      </c>
      <c r="N620" s="35">
        <f t="shared" si="38"/>
        <v>1800</v>
      </c>
      <c r="O620" s="35">
        <f t="shared" si="39"/>
        <v>1500</v>
      </c>
      <c r="P620" s="6" t="s">
        <v>11682</v>
      </c>
      <c r="Q620" s="6" t="s">
        <v>12293</v>
      </c>
      <c r="R620" s="6" t="s">
        <v>5813</v>
      </c>
      <c r="S620" s="6" t="s">
        <v>5814</v>
      </c>
      <c r="T620" s="6" t="s">
        <v>5815</v>
      </c>
      <c r="U620" s="6" t="s">
        <v>11683</v>
      </c>
      <c r="V620" s="6" t="s">
        <v>5816</v>
      </c>
      <c r="W620" s="6" t="s">
        <v>5817</v>
      </c>
    </row>
    <row r="621" spans="1:23" s="6" customFormat="1">
      <c r="A621" s="6" t="s">
        <v>5826</v>
      </c>
      <c r="B621" s="6" t="s">
        <v>5827</v>
      </c>
      <c r="C621" s="7" t="s">
        <v>11334</v>
      </c>
      <c r="D621" s="6">
        <v>328</v>
      </c>
      <c r="E621" s="8">
        <v>399</v>
      </c>
      <c r="F621" s="9">
        <v>0.18</v>
      </c>
      <c r="G621" s="27" t="str">
        <f>IF(Table24[discount_percentage]&gt;=0.5,"Yes","No")</f>
        <v>No</v>
      </c>
      <c r="H621" s="6">
        <v>4.0999999999999996</v>
      </c>
      <c r="I621" s="10">
        <v>3441</v>
      </c>
      <c r="J621" s="10">
        <f t="shared" si="36"/>
        <v>1372959</v>
      </c>
      <c r="K621" s="37" t="str">
        <f>IF(Table24[rating_count]&lt;1000,"Yes", "No")</f>
        <v>No</v>
      </c>
      <c r="L621" s="11">
        <f t="shared" si="37"/>
        <v>14108.099999999999</v>
      </c>
      <c r="M621" s="11">
        <f>Table24[[#This Row],[rating]]*Table24[[#This Row],[rating_count]]</f>
        <v>14108.099999999999</v>
      </c>
      <c r="N621" s="35">
        <f t="shared" si="38"/>
        <v>200</v>
      </c>
      <c r="O621" s="35">
        <f t="shared" si="39"/>
        <v>0</v>
      </c>
      <c r="P621" s="6" t="s">
        <v>5828</v>
      </c>
      <c r="Q621" s="6" t="s">
        <v>5829</v>
      </c>
      <c r="R621" s="6" t="s">
        <v>5830</v>
      </c>
      <c r="S621" s="6" t="s">
        <v>5831</v>
      </c>
      <c r="T621" s="6" t="s">
        <v>5832</v>
      </c>
      <c r="U621" s="6" t="s">
        <v>5833</v>
      </c>
      <c r="V621" s="6" t="s">
        <v>5834</v>
      </c>
      <c r="W621" s="6" t="s">
        <v>5835</v>
      </c>
    </row>
    <row r="622" spans="1:23" s="6" customFormat="1">
      <c r="A622" s="6" t="s">
        <v>5955</v>
      </c>
      <c r="B622" s="6" t="s">
        <v>5956</v>
      </c>
      <c r="C622" s="7" t="s">
        <v>11310</v>
      </c>
      <c r="D622" s="12">
        <v>2499</v>
      </c>
      <c r="E622" s="8">
        <v>5999</v>
      </c>
      <c r="F622" s="9">
        <v>0.57999999999999996</v>
      </c>
      <c r="G622" s="27" t="str">
        <f>IF(Table24[discount_percentage]&gt;=0.5,"Yes","No")</f>
        <v>Yes</v>
      </c>
      <c r="H622" s="6">
        <v>4.0999999999999996</v>
      </c>
      <c r="I622" s="10">
        <v>5852</v>
      </c>
      <c r="J622" s="10">
        <f t="shared" si="36"/>
        <v>35106148</v>
      </c>
      <c r="K622" s="37" t="str">
        <f>IF(Table24[rating_count]&lt;1000,"Yes", "No")</f>
        <v>No</v>
      </c>
      <c r="L622" s="11">
        <f t="shared" si="37"/>
        <v>23993.199999999997</v>
      </c>
      <c r="M622" s="11">
        <f>Table24[[#This Row],[rating]]*Table24[[#This Row],[rating_count]]</f>
        <v>23993.199999999997</v>
      </c>
      <c r="N622" s="35">
        <f t="shared" si="38"/>
        <v>5800</v>
      </c>
      <c r="O622" s="35">
        <f t="shared" si="39"/>
        <v>5500</v>
      </c>
      <c r="P622" s="6" t="s">
        <v>11687</v>
      </c>
      <c r="Q622" s="6" t="s">
        <v>5957</v>
      </c>
      <c r="R622" s="6" t="s">
        <v>5958</v>
      </c>
      <c r="S622" s="6" t="s">
        <v>5959</v>
      </c>
      <c r="T622" s="6" t="s">
        <v>5960</v>
      </c>
      <c r="U622" s="6" t="s">
        <v>5961</v>
      </c>
      <c r="V622" s="6" t="s">
        <v>5962</v>
      </c>
      <c r="W622" s="6" t="s">
        <v>5963</v>
      </c>
    </row>
    <row r="623" spans="1:23" s="6" customFormat="1">
      <c r="A623" s="6" t="s">
        <v>6030</v>
      </c>
      <c r="B623" s="6" t="s">
        <v>6031</v>
      </c>
      <c r="C623" s="7" t="s">
        <v>11335</v>
      </c>
      <c r="D623" s="6">
        <v>175</v>
      </c>
      <c r="E623" s="8">
        <v>499</v>
      </c>
      <c r="F623" s="9">
        <v>0.65</v>
      </c>
      <c r="G623" s="27" t="str">
        <f>IF(Table24[discount_percentage]&gt;=0.5,"Yes","No")</f>
        <v>Yes</v>
      </c>
      <c r="H623" s="6">
        <v>4.0999999999999996</v>
      </c>
      <c r="I623" s="10">
        <v>21</v>
      </c>
      <c r="J623" s="10">
        <f t="shared" si="36"/>
        <v>10479</v>
      </c>
      <c r="K623" s="37" t="str">
        <f>IF(Table24[rating_count]&lt;1000,"Yes", "No")</f>
        <v>Yes</v>
      </c>
      <c r="L623" s="11">
        <f t="shared" si="37"/>
        <v>86.1</v>
      </c>
      <c r="M623" s="11">
        <f>Table24[[#This Row],[rating]]*Table24[[#This Row],[rating_count]]</f>
        <v>86.1</v>
      </c>
      <c r="N623" s="35">
        <f t="shared" si="38"/>
        <v>400</v>
      </c>
      <c r="O623" s="35">
        <f t="shared" si="39"/>
        <v>0</v>
      </c>
      <c r="P623" s="6" t="s">
        <v>6032</v>
      </c>
      <c r="Q623" s="6" t="s">
        <v>6033</v>
      </c>
      <c r="R623" s="6" t="s">
        <v>6034</v>
      </c>
      <c r="S623" s="6" t="s">
        <v>6035</v>
      </c>
      <c r="T623" s="6" t="s">
        <v>6036</v>
      </c>
      <c r="U623" s="6" t="s">
        <v>6037</v>
      </c>
      <c r="V623" s="6" t="s">
        <v>6038</v>
      </c>
      <c r="W623" s="6" t="s">
        <v>6039</v>
      </c>
    </row>
    <row r="624" spans="1:23" s="6" customFormat="1">
      <c r="A624" s="6" t="s">
        <v>6055</v>
      </c>
      <c r="B624" s="6" t="s">
        <v>11808</v>
      </c>
      <c r="C624" s="7" t="s">
        <v>11358</v>
      </c>
      <c r="D624" s="6">
        <v>899</v>
      </c>
      <c r="E624" s="8">
        <v>1800</v>
      </c>
      <c r="F624" s="9">
        <v>0.5</v>
      </c>
      <c r="G624" s="27" t="str">
        <f>IF(Table24[discount_percentage]&gt;=0.5,"Yes","No")</f>
        <v>Yes</v>
      </c>
      <c r="H624" s="6">
        <v>4.0999999999999996</v>
      </c>
      <c r="I624" s="10">
        <v>22375</v>
      </c>
      <c r="J624" s="10">
        <f t="shared" si="36"/>
        <v>40275000</v>
      </c>
      <c r="K624" s="37" t="str">
        <f>IF(Table24[rating_count]&lt;1000,"Yes", "No")</f>
        <v>No</v>
      </c>
      <c r="L624" s="11">
        <f t="shared" si="37"/>
        <v>91737.499999999985</v>
      </c>
      <c r="M624" s="11">
        <f>Table24[[#This Row],[rating]]*Table24[[#This Row],[rating_count]]</f>
        <v>91737.499999999985</v>
      </c>
      <c r="N624" s="35">
        <f t="shared" si="38"/>
        <v>1800</v>
      </c>
      <c r="O624" s="35">
        <f t="shared" si="39"/>
        <v>1500</v>
      </c>
      <c r="P624" s="6" t="s">
        <v>12049</v>
      </c>
      <c r="Q624" s="6" t="s">
        <v>6056</v>
      </c>
      <c r="R624" s="6" t="s">
        <v>6057</v>
      </c>
      <c r="S624" s="6" t="s">
        <v>6058</v>
      </c>
      <c r="T624" s="6" t="s">
        <v>6059</v>
      </c>
      <c r="U624" s="6" t="s">
        <v>11741</v>
      </c>
      <c r="V624" s="6" t="s">
        <v>6060</v>
      </c>
      <c r="W624" s="6" t="s">
        <v>6061</v>
      </c>
    </row>
    <row r="625" spans="1:23" s="6" customFormat="1">
      <c r="A625" s="6" t="s">
        <v>6080</v>
      </c>
      <c r="B625" s="6" t="s">
        <v>12303</v>
      </c>
      <c r="C625" s="7" t="s">
        <v>11388</v>
      </c>
      <c r="D625" s="12">
        <v>1890</v>
      </c>
      <c r="E625" s="8">
        <v>5490</v>
      </c>
      <c r="F625" s="9">
        <v>0.66</v>
      </c>
      <c r="G625" s="27" t="str">
        <f>IF(Table24[discount_percentage]&gt;=0.5,"Yes","No")</f>
        <v>Yes</v>
      </c>
      <c r="H625" s="6">
        <v>4.0999999999999996</v>
      </c>
      <c r="I625" s="10">
        <v>10976</v>
      </c>
      <c r="J625" s="10">
        <f t="shared" si="36"/>
        <v>60258240</v>
      </c>
      <c r="K625" s="37" t="str">
        <f>IF(Table24[rating_count]&lt;1000,"Yes", "No")</f>
        <v>No</v>
      </c>
      <c r="L625" s="11">
        <f t="shared" si="37"/>
        <v>45001.599999999999</v>
      </c>
      <c r="M625" s="11">
        <f>Table24[[#This Row],[rating]]*Table24[[#This Row],[rating_count]]</f>
        <v>45001.599999999999</v>
      </c>
      <c r="N625" s="35">
        <f t="shared" si="38"/>
        <v>5400</v>
      </c>
      <c r="O625" s="35">
        <f t="shared" si="39"/>
        <v>5000</v>
      </c>
      <c r="P625" s="6" t="s">
        <v>12304</v>
      </c>
      <c r="Q625" s="6" t="s">
        <v>6081</v>
      </c>
      <c r="R625" s="6" t="s">
        <v>6082</v>
      </c>
      <c r="S625" s="6" t="s">
        <v>6083</v>
      </c>
      <c r="T625" s="6" t="s">
        <v>6084</v>
      </c>
      <c r="U625" s="6" t="s">
        <v>6085</v>
      </c>
      <c r="V625" s="6" t="s">
        <v>6086</v>
      </c>
      <c r="W625" s="6" t="s">
        <v>6087</v>
      </c>
    </row>
    <row r="626" spans="1:23" s="6" customFormat="1">
      <c r="A626" s="6" t="s">
        <v>6162</v>
      </c>
      <c r="B626" s="6" t="s">
        <v>6163</v>
      </c>
      <c r="C626" s="7" t="s">
        <v>11343</v>
      </c>
      <c r="D626" s="12">
        <v>1149</v>
      </c>
      <c r="E626" s="8">
        <v>1499</v>
      </c>
      <c r="F626" s="9">
        <v>0.23</v>
      </c>
      <c r="G626" s="27" t="str">
        <f>IF(Table24[discount_percentage]&gt;=0.5,"Yes","No")</f>
        <v>No</v>
      </c>
      <c r="H626" s="6">
        <v>4.0999999999999996</v>
      </c>
      <c r="I626" s="10">
        <v>10443</v>
      </c>
      <c r="J626" s="10">
        <f t="shared" si="36"/>
        <v>15654057</v>
      </c>
      <c r="K626" s="37" t="str">
        <f>IF(Table24[rating_count]&lt;1000,"Yes", "No")</f>
        <v>No</v>
      </c>
      <c r="L626" s="11">
        <f t="shared" si="37"/>
        <v>42816.299999999996</v>
      </c>
      <c r="M626" s="11">
        <f>Table24[[#This Row],[rating]]*Table24[[#This Row],[rating_count]]</f>
        <v>42816.299999999996</v>
      </c>
      <c r="N626" s="35">
        <f t="shared" si="38"/>
        <v>1400</v>
      </c>
      <c r="O626" s="35">
        <f t="shared" si="39"/>
        <v>1000</v>
      </c>
      <c r="P626" s="6" t="s">
        <v>6164</v>
      </c>
      <c r="Q626" s="6" t="s">
        <v>12306</v>
      </c>
      <c r="R626" s="6" t="s">
        <v>6165</v>
      </c>
      <c r="S626" s="6" t="s">
        <v>6166</v>
      </c>
      <c r="T626" s="6" t="s">
        <v>6167</v>
      </c>
      <c r="U626" s="6" t="s">
        <v>11690</v>
      </c>
      <c r="V626" s="6" t="s">
        <v>6168</v>
      </c>
      <c r="W626" s="6" t="s">
        <v>6169</v>
      </c>
    </row>
    <row r="627" spans="1:23" s="6" customFormat="1">
      <c r="A627" s="6" t="s">
        <v>6253</v>
      </c>
      <c r="B627" s="6" t="s">
        <v>11809</v>
      </c>
      <c r="C627" s="7" t="s">
        <v>11372</v>
      </c>
      <c r="D627" s="12">
        <v>2490</v>
      </c>
      <c r="E627" s="8">
        <v>3990</v>
      </c>
      <c r="F627" s="9">
        <v>0.38</v>
      </c>
      <c r="G627" s="27" t="str">
        <f>IF(Table24[discount_percentage]&gt;=0.5,"Yes","No")</f>
        <v>No</v>
      </c>
      <c r="H627" s="6">
        <v>4.0999999999999996</v>
      </c>
      <c r="I627" s="10">
        <v>3606</v>
      </c>
      <c r="J627" s="10">
        <f t="shared" si="36"/>
        <v>14387940</v>
      </c>
      <c r="K627" s="37" t="str">
        <f>IF(Table24[rating_count]&lt;1000,"Yes", "No")</f>
        <v>No</v>
      </c>
      <c r="L627" s="11">
        <f t="shared" si="37"/>
        <v>14784.599999999999</v>
      </c>
      <c r="M627" s="11">
        <f>Table24[[#This Row],[rating]]*Table24[[#This Row],[rating_count]]</f>
        <v>14784.599999999999</v>
      </c>
      <c r="N627" s="35">
        <f t="shared" si="38"/>
        <v>3800</v>
      </c>
      <c r="O627" s="35">
        <f t="shared" si="39"/>
        <v>3500</v>
      </c>
      <c r="P627" s="6" t="s">
        <v>11742</v>
      </c>
      <c r="Q627" s="6" t="s">
        <v>6254</v>
      </c>
      <c r="R627" s="6" t="s">
        <v>6255</v>
      </c>
      <c r="S627" s="6" t="s">
        <v>6256</v>
      </c>
      <c r="T627" s="6" t="s">
        <v>6257</v>
      </c>
      <c r="U627" s="6" t="s">
        <v>6258</v>
      </c>
      <c r="V627" s="6" t="s">
        <v>6259</v>
      </c>
      <c r="W627" s="6" t="s">
        <v>6260</v>
      </c>
    </row>
    <row r="628" spans="1:23" s="6" customFormat="1">
      <c r="A628" s="6" t="s">
        <v>6317</v>
      </c>
      <c r="B628" s="6" t="s">
        <v>6318</v>
      </c>
      <c r="C628" s="7" t="s">
        <v>11310</v>
      </c>
      <c r="D628" s="12">
        <v>2499</v>
      </c>
      <c r="E628" s="8">
        <v>5999</v>
      </c>
      <c r="F628" s="9">
        <v>0.57999999999999996</v>
      </c>
      <c r="G628" s="27" t="str">
        <f>IF(Table24[discount_percentage]&gt;=0.5,"Yes","No")</f>
        <v>Yes</v>
      </c>
      <c r="H628" s="6">
        <v>4.0999999999999996</v>
      </c>
      <c r="I628" s="10">
        <v>38879</v>
      </c>
      <c r="J628" s="10">
        <f t="shared" si="36"/>
        <v>233235121</v>
      </c>
      <c r="K628" s="37" t="str">
        <f>IF(Table24[rating_count]&lt;1000,"Yes", "No")</f>
        <v>No</v>
      </c>
      <c r="L628" s="11">
        <f t="shared" si="37"/>
        <v>159403.9</v>
      </c>
      <c r="M628" s="11">
        <f>Table24[[#This Row],[rating]]*Table24[[#This Row],[rating_count]]</f>
        <v>159403.9</v>
      </c>
      <c r="N628" s="35">
        <f t="shared" si="38"/>
        <v>5800</v>
      </c>
      <c r="O628" s="35">
        <f t="shared" si="39"/>
        <v>5500</v>
      </c>
      <c r="P628" s="6" t="s">
        <v>6319</v>
      </c>
      <c r="Q628" s="6" t="s">
        <v>3675</v>
      </c>
      <c r="R628" s="6" t="s">
        <v>3676</v>
      </c>
      <c r="S628" s="6" t="s">
        <v>3677</v>
      </c>
      <c r="T628" s="6" t="s">
        <v>3678</v>
      </c>
      <c r="U628" s="6" t="s">
        <v>3679</v>
      </c>
      <c r="V628" s="6" t="s">
        <v>6320</v>
      </c>
      <c r="W628" s="6" t="s">
        <v>6321</v>
      </c>
    </row>
    <row r="629" spans="1:23" s="6" customFormat="1">
      <c r="A629" s="6" t="s">
        <v>6437</v>
      </c>
      <c r="B629" s="6" t="s">
        <v>6438</v>
      </c>
      <c r="C629" s="7" t="s">
        <v>11358</v>
      </c>
      <c r="D629" s="12">
        <v>1199</v>
      </c>
      <c r="E629" s="8">
        <v>2999</v>
      </c>
      <c r="F629" s="9">
        <v>0.6</v>
      </c>
      <c r="G629" s="27" t="str">
        <f>IF(Table24[discount_percentage]&gt;=0.5,"Yes","No")</f>
        <v>Yes</v>
      </c>
      <c r="H629" s="6">
        <v>4.0999999999999996</v>
      </c>
      <c r="I629" s="10">
        <v>10725</v>
      </c>
      <c r="J629" s="10">
        <f t="shared" si="36"/>
        <v>32164275</v>
      </c>
      <c r="K629" s="37" t="str">
        <f>IF(Table24[rating_count]&lt;1000,"Yes", "No")</f>
        <v>No</v>
      </c>
      <c r="L629" s="11">
        <f t="shared" si="37"/>
        <v>43972.499999999993</v>
      </c>
      <c r="M629" s="11">
        <f>Table24[[#This Row],[rating]]*Table24[[#This Row],[rating_count]]</f>
        <v>43972.499999999993</v>
      </c>
      <c r="N629" s="35">
        <f t="shared" si="38"/>
        <v>2800</v>
      </c>
      <c r="O629" s="35">
        <f t="shared" si="39"/>
        <v>2500</v>
      </c>
      <c r="P629" s="6" t="s">
        <v>6439</v>
      </c>
      <c r="Q629" s="6" t="s">
        <v>12320</v>
      </c>
      <c r="R629" s="6" t="s">
        <v>6440</v>
      </c>
      <c r="S629" s="6" t="s">
        <v>6441</v>
      </c>
      <c r="T629" s="6" t="s">
        <v>11811</v>
      </c>
      <c r="U629" s="6" t="s">
        <v>11812</v>
      </c>
      <c r="V629" s="6" t="s">
        <v>6442</v>
      </c>
      <c r="W629" s="6" t="s">
        <v>6443</v>
      </c>
    </row>
    <row r="630" spans="1:23" s="6" customFormat="1">
      <c r="A630" s="6" t="s">
        <v>6463</v>
      </c>
      <c r="B630" s="6" t="s">
        <v>12810</v>
      </c>
      <c r="C630" s="7" t="s">
        <v>11314</v>
      </c>
      <c r="D630" s="12">
        <v>1679</v>
      </c>
      <c r="E630" s="8">
        <v>1999</v>
      </c>
      <c r="F630" s="9">
        <v>0.16</v>
      </c>
      <c r="G630" s="27" t="str">
        <f>IF(Table24[discount_percentage]&gt;=0.5,"Yes","No")</f>
        <v>No</v>
      </c>
      <c r="H630" s="6">
        <v>4.0999999999999996</v>
      </c>
      <c r="I630" s="10">
        <v>72563</v>
      </c>
      <c r="J630" s="10">
        <f t="shared" si="36"/>
        <v>145053437</v>
      </c>
      <c r="K630" s="37" t="str">
        <f>IF(Table24[rating_count]&lt;1000,"Yes", "No")</f>
        <v>No</v>
      </c>
      <c r="L630" s="11">
        <f t="shared" si="37"/>
        <v>297508.3</v>
      </c>
      <c r="M630" s="11">
        <f>Table24[[#This Row],[rating]]*Table24[[#This Row],[rating_count]]</f>
        <v>297508.3</v>
      </c>
      <c r="N630" s="35">
        <f t="shared" si="38"/>
        <v>1800</v>
      </c>
      <c r="O630" s="35">
        <f t="shared" si="39"/>
        <v>1500</v>
      </c>
      <c r="P630" s="6" t="s">
        <v>12639</v>
      </c>
      <c r="Q630" s="6" t="s">
        <v>6464</v>
      </c>
      <c r="R630" s="6" t="s">
        <v>6465</v>
      </c>
      <c r="S630" s="6" t="s">
        <v>6466</v>
      </c>
      <c r="T630" s="6" t="s">
        <v>6467</v>
      </c>
      <c r="U630" s="6" t="s">
        <v>6468</v>
      </c>
      <c r="V630" s="6" t="s">
        <v>6469</v>
      </c>
      <c r="W630" s="6" t="s">
        <v>6470</v>
      </c>
    </row>
    <row r="631" spans="1:23" s="6" customFormat="1">
      <c r="A631" s="6" t="s">
        <v>6516</v>
      </c>
      <c r="B631" s="6" t="s">
        <v>6517</v>
      </c>
      <c r="C631" s="7" t="s">
        <v>11397</v>
      </c>
      <c r="D631" s="6">
        <v>649</v>
      </c>
      <c r="E631" s="8">
        <v>1300</v>
      </c>
      <c r="F631" s="9">
        <v>0.5</v>
      </c>
      <c r="G631" s="27" t="str">
        <f>IF(Table24[discount_percentage]&gt;=0.5,"Yes","No")</f>
        <v>Yes</v>
      </c>
      <c r="H631" s="6">
        <v>4.0999999999999996</v>
      </c>
      <c r="I631" s="10">
        <v>5195</v>
      </c>
      <c r="J631" s="10">
        <f t="shared" si="36"/>
        <v>6753500</v>
      </c>
      <c r="K631" s="37" t="str">
        <f>IF(Table24[rating_count]&lt;1000,"Yes", "No")</f>
        <v>No</v>
      </c>
      <c r="L631" s="11">
        <f t="shared" si="37"/>
        <v>21299.499999999996</v>
      </c>
      <c r="M631" s="11">
        <f>Table24[[#This Row],[rating]]*Table24[[#This Row],[rating_count]]</f>
        <v>21299.499999999996</v>
      </c>
      <c r="N631" s="35">
        <f t="shared" si="38"/>
        <v>1200</v>
      </c>
      <c r="O631" s="35">
        <f t="shared" si="39"/>
        <v>1000</v>
      </c>
      <c r="P631" s="6" t="s">
        <v>11695</v>
      </c>
      <c r="Q631" s="6" t="s">
        <v>6518</v>
      </c>
      <c r="R631" s="6" t="s">
        <v>6519</v>
      </c>
      <c r="S631" s="6" t="s">
        <v>12322</v>
      </c>
      <c r="T631" s="6" t="s">
        <v>6520</v>
      </c>
      <c r="U631" s="6" t="s">
        <v>6521</v>
      </c>
      <c r="V631" s="6" t="s">
        <v>6522</v>
      </c>
      <c r="W631" s="6" t="s">
        <v>6523</v>
      </c>
    </row>
    <row r="632" spans="1:23" s="6" customFormat="1">
      <c r="A632" s="6" t="s">
        <v>6585</v>
      </c>
      <c r="B632" s="6" t="s">
        <v>6586</v>
      </c>
      <c r="C632" s="7" t="s">
        <v>11324</v>
      </c>
      <c r="D632" s="6">
        <v>379</v>
      </c>
      <c r="E632" s="8">
        <v>1499</v>
      </c>
      <c r="F632" s="9">
        <v>0.75</v>
      </c>
      <c r="G632" s="27" t="str">
        <f>IF(Table24[discount_percentage]&gt;=0.5,"Yes","No")</f>
        <v>Yes</v>
      </c>
      <c r="H632" s="6">
        <v>4.0999999999999996</v>
      </c>
      <c r="I632" s="10">
        <v>670</v>
      </c>
      <c r="J632" s="10">
        <f t="shared" si="36"/>
        <v>1004330</v>
      </c>
      <c r="K632" s="37" t="str">
        <f>IF(Table24[rating_count]&lt;1000,"Yes", "No")</f>
        <v>Yes</v>
      </c>
      <c r="L632" s="11">
        <f t="shared" si="37"/>
        <v>2746.9999999999995</v>
      </c>
      <c r="M632" s="11">
        <f>Table24[[#This Row],[rating]]*Table24[[#This Row],[rating_count]]</f>
        <v>2746.9999999999995</v>
      </c>
      <c r="N632" s="35">
        <f t="shared" si="38"/>
        <v>1400</v>
      </c>
      <c r="O632" s="35">
        <f t="shared" si="39"/>
        <v>1000</v>
      </c>
      <c r="P632" s="6" t="s">
        <v>6587</v>
      </c>
      <c r="Q632" s="6" t="s">
        <v>6588</v>
      </c>
      <c r="R632" s="6" t="s">
        <v>6589</v>
      </c>
      <c r="S632" s="6" t="s">
        <v>6590</v>
      </c>
      <c r="T632" s="6" t="s">
        <v>6591</v>
      </c>
      <c r="U632" s="6" t="s">
        <v>6592</v>
      </c>
      <c r="V632" s="6" t="s">
        <v>6593</v>
      </c>
      <c r="W632" s="6" t="s">
        <v>6594</v>
      </c>
    </row>
    <row r="633" spans="1:23" s="6" customFormat="1">
      <c r="A633" s="6" t="s">
        <v>6642</v>
      </c>
      <c r="B633" s="6" t="s">
        <v>6643</v>
      </c>
      <c r="C633" s="7" t="s">
        <v>11377</v>
      </c>
      <c r="D633" s="6">
        <v>269</v>
      </c>
      <c r="E633" s="8">
        <v>1099</v>
      </c>
      <c r="F633" s="9">
        <v>0.76</v>
      </c>
      <c r="G633" s="27" t="str">
        <f>IF(Table24[discount_percentage]&gt;=0.5,"Yes","No")</f>
        <v>Yes</v>
      </c>
      <c r="H633" s="6">
        <v>4.0999999999999996</v>
      </c>
      <c r="I633" s="10">
        <v>1092</v>
      </c>
      <c r="J633" s="10">
        <f t="shared" si="36"/>
        <v>1200108</v>
      </c>
      <c r="K633" s="37" t="str">
        <f>IF(Table24[rating_count]&lt;1000,"Yes", "No")</f>
        <v>No</v>
      </c>
      <c r="L633" s="11">
        <f t="shared" si="37"/>
        <v>4477.2</v>
      </c>
      <c r="M633" s="11">
        <f>Table24[[#This Row],[rating]]*Table24[[#This Row],[rating_count]]</f>
        <v>4477.2</v>
      </c>
      <c r="N633" s="35">
        <f t="shared" si="38"/>
        <v>1000</v>
      </c>
      <c r="O633" s="35">
        <f t="shared" si="39"/>
        <v>1000</v>
      </c>
      <c r="P633" s="6" t="s">
        <v>6644</v>
      </c>
      <c r="Q633" s="6" t="s">
        <v>12329</v>
      </c>
      <c r="R633" s="6" t="s">
        <v>6645</v>
      </c>
      <c r="S633" s="6" t="s">
        <v>6646</v>
      </c>
      <c r="T633" s="6" t="s">
        <v>6647</v>
      </c>
      <c r="U633" s="6" t="s">
        <v>6648</v>
      </c>
      <c r="V633" s="6" t="s">
        <v>6649</v>
      </c>
      <c r="W633" s="6" t="s">
        <v>6650</v>
      </c>
    </row>
    <row r="634" spans="1:23" s="6" customFormat="1">
      <c r="A634" s="6" t="s">
        <v>12337</v>
      </c>
      <c r="B634" s="6" t="s">
        <v>6772</v>
      </c>
      <c r="C634" s="7" t="s">
        <v>11372</v>
      </c>
      <c r="D634" s="12">
        <v>2299</v>
      </c>
      <c r="E634" s="8">
        <v>7500</v>
      </c>
      <c r="F634" s="9">
        <v>0.69</v>
      </c>
      <c r="G634" s="27" t="str">
        <f>IF(Table24[discount_percentage]&gt;=0.5,"Yes","No")</f>
        <v>Yes</v>
      </c>
      <c r="H634" s="6">
        <v>4.0999999999999996</v>
      </c>
      <c r="I634" s="10">
        <v>5554</v>
      </c>
      <c r="J634" s="10">
        <f t="shared" si="36"/>
        <v>41655000</v>
      </c>
      <c r="K634" s="37" t="str">
        <f>IF(Table24[rating_count]&lt;1000,"Yes", "No")</f>
        <v>No</v>
      </c>
      <c r="L634" s="11">
        <f t="shared" si="37"/>
        <v>22771.399999999998</v>
      </c>
      <c r="M634" s="11">
        <f>Table24[[#This Row],[rating]]*Table24[[#This Row],[rating_count]]</f>
        <v>22771.399999999998</v>
      </c>
      <c r="N634" s="35">
        <f t="shared" si="38"/>
        <v>7400</v>
      </c>
      <c r="O634" s="35">
        <f t="shared" si="39"/>
        <v>7500</v>
      </c>
      <c r="P634" s="6" t="s">
        <v>6773</v>
      </c>
      <c r="Q634" s="6" t="s">
        <v>12338</v>
      </c>
      <c r="R634" s="6" t="s">
        <v>6774</v>
      </c>
      <c r="S634" s="6" t="s">
        <v>6775</v>
      </c>
      <c r="T634" s="6" t="s">
        <v>6776</v>
      </c>
      <c r="U634" s="6" t="s">
        <v>6777</v>
      </c>
      <c r="V634" s="6" t="s">
        <v>6778</v>
      </c>
      <c r="W634" s="6" t="s">
        <v>12339</v>
      </c>
    </row>
    <row r="635" spans="1:23" s="6" customFormat="1">
      <c r="A635" s="6" t="s">
        <v>6795</v>
      </c>
      <c r="B635" s="6" t="s">
        <v>6796</v>
      </c>
      <c r="C635" s="7" t="s">
        <v>11314</v>
      </c>
      <c r="D635" s="12">
        <v>1490</v>
      </c>
      <c r="E635" s="8">
        <v>1990</v>
      </c>
      <c r="F635" s="9">
        <v>0.25</v>
      </c>
      <c r="G635" s="27" t="str">
        <f>IF(Table24[discount_percentage]&gt;=0.5,"Yes","No")</f>
        <v>No</v>
      </c>
      <c r="H635" s="6">
        <v>4.0999999999999996</v>
      </c>
      <c r="I635" s="10">
        <v>98250</v>
      </c>
      <c r="J635" s="10">
        <f t="shared" si="36"/>
        <v>195517500</v>
      </c>
      <c r="K635" s="37" t="str">
        <f>IF(Table24[rating_count]&lt;1000,"Yes", "No")</f>
        <v>No</v>
      </c>
      <c r="L635" s="11">
        <f t="shared" si="37"/>
        <v>402824.99999999994</v>
      </c>
      <c r="M635" s="11">
        <f>Table24[[#This Row],[rating]]*Table24[[#This Row],[rating_count]]</f>
        <v>402824.99999999994</v>
      </c>
      <c r="N635" s="35">
        <f t="shared" si="38"/>
        <v>1800</v>
      </c>
      <c r="O635" s="35">
        <f t="shared" si="39"/>
        <v>1500</v>
      </c>
      <c r="P635" s="6" t="s">
        <v>6797</v>
      </c>
      <c r="Q635" s="6" t="s">
        <v>6798</v>
      </c>
      <c r="R635" s="6" t="s">
        <v>6799</v>
      </c>
      <c r="S635" s="6" t="s">
        <v>6800</v>
      </c>
      <c r="T635" s="6" t="s">
        <v>11606</v>
      </c>
      <c r="U635" s="6" t="s">
        <v>11607</v>
      </c>
      <c r="V635" s="6" t="s">
        <v>6801</v>
      </c>
      <c r="W635" s="6" t="s">
        <v>6802</v>
      </c>
    </row>
    <row r="636" spans="1:23" s="6" customFormat="1">
      <c r="A636" s="6" t="s">
        <v>6857</v>
      </c>
      <c r="B636" s="6" t="s">
        <v>12057</v>
      </c>
      <c r="C636" s="7" t="s">
        <v>11422</v>
      </c>
      <c r="D636" s="6">
        <v>598</v>
      </c>
      <c r="E636" s="8">
        <v>1150</v>
      </c>
      <c r="F636" s="9">
        <v>0.48</v>
      </c>
      <c r="G636" s="27" t="str">
        <f>IF(Table24[discount_percentage]&gt;=0.5,"Yes","No")</f>
        <v>No</v>
      </c>
      <c r="H636" s="6">
        <v>4.0999999999999996</v>
      </c>
      <c r="I636" s="10">
        <v>2535</v>
      </c>
      <c r="J636" s="10">
        <f t="shared" si="36"/>
        <v>2915250</v>
      </c>
      <c r="K636" s="37" t="str">
        <f>IF(Table24[rating_count]&lt;1000,"Yes", "No")</f>
        <v>No</v>
      </c>
      <c r="L636" s="11">
        <f t="shared" si="37"/>
        <v>10393.5</v>
      </c>
      <c r="M636" s="11">
        <f>Table24[[#This Row],[rating]]*Table24[[#This Row],[rating_count]]</f>
        <v>10393.5</v>
      </c>
      <c r="N636" s="35">
        <f t="shared" si="38"/>
        <v>1000</v>
      </c>
      <c r="O636" s="35">
        <f t="shared" si="39"/>
        <v>1000</v>
      </c>
      <c r="P636" s="6" t="s">
        <v>6858</v>
      </c>
      <c r="Q636" s="6" t="s">
        <v>6859</v>
      </c>
      <c r="R636" s="6" t="s">
        <v>6860</v>
      </c>
      <c r="S636" s="6" t="s">
        <v>12346</v>
      </c>
      <c r="T636" s="6" t="s">
        <v>6861</v>
      </c>
      <c r="U636" s="6" t="s">
        <v>6862</v>
      </c>
      <c r="V636" s="6" t="s">
        <v>6863</v>
      </c>
      <c r="W636" s="6" t="s">
        <v>6864</v>
      </c>
    </row>
    <row r="637" spans="1:23" s="6" customFormat="1">
      <c r="A637" s="6" t="s">
        <v>6875</v>
      </c>
      <c r="B637" s="6" t="s">
        <v>6876</v>
      </c>
      <c r="C637" s="7" t="s">
        <v>11336</v>
      </c>
      <c r="D637" s="6">
        <v>499</v>
      </c>
      <c r="E637" s="8">
        <v>1299</v>
      </c>
      <c r="F637" s="9">
        <v>0.62</v>
      </c>
      <c r="G637" s="27" t="str">
        <f>IF(Table24[discount_percentage]&gt;=0.5,"Yes","No")</f>
        <v>Yes</v>
      </c>
      <c r="H637" s="6">
        <v>4.0999999999999996</v>
      </c>
      <c r="I637" s="10">
        <v>2740</v>
      </c>
      <c r="J637" s="10">
        <f t="shared" si="36"/>
        <v>3559260</v>
      </c>
      <c r="K637" s="37" t="str">
        <f>IF(Table24[rating_count]&lt;1000,"Yes", "No")</f>
        <v>No</v>
      </c>
      <c r="L637" s="11">
        <f t="shared" si="37"/>
        <v>11233.999999999998</v>
      </c>
      <c r="M637" s="11">
        <f>Table24[[#This Row],[rating]]*Table24[[#This Row],[rating_count]]</f>
        <v>11233.999999999998</v>
      </c>
      <c r="N637" s="35">
        <f t="shared" si="38"/>
        <v>1200</v>
      </c>
      <c r="O637" s="35">
        <f t="shared" si="39"/>
        <v>1000</v>
      </c>
      <c r="P637" s="6" t="s">
        <v>6877</v>
      </c>
      <c r="Q637" s="6" t="s">
        <v>6878</v>
      </c>
      <c r="R637" s="6" t="s">
        <v>6879</v>
      </c>
      <c r="S637" s="6" t="s">
        <v>12347</v>
      </c>
      <c r="T637" s="6" t="s">
        <v>6880</v>
      </c>
      <c r="U637" s="6" t="s">
        <v>6881</v>
      </c>
      <c r="V637" s="6" t="s">
        <v>6882</v>
      </c>
      <c r="W637" s="6" t="s">
        <v>6883</v>
      </c>
    </row>
    <row r="638" spans="1:23" s="6" customFormat="1">
      <c r="A638" s="6" t="s">
        <v>6893</v>
      </c>
      <c r="B638" s="6" t="s">
        <v>6894</v>
      </c>
      <c r="C638" s="7" t="s">
        <v>11423</v>
      </c>
      <c r="D638" s="6">
        <v>90</v>
      </c>
      <c r="E638" s="8">
        <v>100</v>
      </c>
      <c r="F638" s="9">
        <v>0.1</v>
      </c>
      <c r="G638" s="27" t="str">
        <f>IF(Table24[discount_percentage]&gt;=0.5,"Yes","No")</f>
        <v>No</v>
      </c>
      <c r="H638" s="6">
        <v>4.0999999999999996</v>
      </c>
      <c r="I638" s="10">
        <v>6199</v>
      </c>
      <c r="J638" s="10">
        <f t="shared" si="36"/>
        <v>619900</v>
      </c>
      <c r="K638" s="37" t="str">
        <f>IF(Table24[rating_count]&lt;1000,"Yes", "No")</f>
        <v>No</v>
      </c>
      <c r="L638" s="11">
        <f t="shared" si="37"/>
        <v>25415.899999999998</v>
      </c>
      <c r="M638" s="11">
        <f>Table24[[#This Row],[rating]]*Table24[[#This Row],[rating_count]]</f>
        <v>25415.899999999998</v>
      </c>
      <c r="N638" s="35">
        <f t="shared" si="38"/>
        <v>0</v>
      </c>
      <c r="O638" s="35">
        <f t="shared" si="39"/>
        <v>0</v>
      </c>
      <c r="P638" s="6" t="s">
        <v>6895</v>
      </c>
      <c r="Q638" s="6" t="s">
        <v>6896</v>
      </c>
      <c r="R638" s="6" t="s">
        <v>6897</v>
      </c>
      <c r="S638" s="6" t="s">
        <v>12349</v>
      </c>
      <c r="T638" s="6" t="s">
        <v>6898</v>
      </c>
      <c r="U638" s="6" t="s">
        <v>6899</v>
      </c>
      <c r="V638" s="6" t="s">
        <v>6900</v>
      </c>
      <c r="W638" s="6" t="s">
        <v>6901</v>
      </c>
    </row>
    <row r="639" spans="1:23" s="6" customFormat="1">
      <c r="A639" s="6" t="s">
        <v>6995</v>
      </c>
      <c r="B639" s="6" t="s">
        <v>6996</v>
      </c>
      <c r="C639" s="7" t="s">
        <v>11425</v>
      </c>
      <c r="D639" s="6">
        <v>199</v>
      </c>
      <c r="E639" s="8">
        <v>799</v>
      </c>
      <c r="F639" s="9">
        <v>0.75</v>
      </c>
      <c r="G639" s="27" t="str">
        <f>IF(Table24[discount_percentage]&gt;=0.5,"Yes","No")</f>
        <v>Yes</v>
      </c>
      <c r="H639" s="6">
        <v>4.0999999999999996</v>
      </c>
      <c r="I639" s="10">
        <v>7333</v>
      </c>
      <c r="J639" s="10">
        <f t="shared" si="36"/>
        <v>5859067</v>
      </c>
      <c r="K639" s="37" t="str">
        <f>IF(Table24[rating_count]&lt;1000,"Yes", "No")</f>
        <v>No</v>
      </c>
      <c r="L639" s="11">
        <f t="shared" si="37"/>
        <v>30065.299999999996</v>
      </c>
      <c r="M639" s="11">
        <f>Table24[[#This Row],[rating]]*Table24[[#This Row],[rating_count]]</f>
        <v>30065.299999999996</v>
      </c>
      <c r="N639" s="35">
        <f t="shared" si="38"/>
        <v>600</v>
      </c>
      <c r="O639" s="35">
        <f t="shared" si="39"/>
        <v>500</v>
      </c>
      <c r="P639" s="6" t="s">
        <v>6997</v>
      </c>
      <c r="Q639" s="6" t="s">
        <v>6998</v>
      </c>
      <c r="R639" s="6" t="s">
        <v>6999</v>
      </c>
      <c r="S639" s="6" t="s">
        <v>7000</v>
      </c>
      <c r="T639" s="6" t="s">
        <v>7001</v>
      </c>
      <c r="U639" s="6" t="s">
        <v>7002</v>
      </c>
      <c r="V639" s="6" t="s">
        <v>7003</v>
      </c>
      <c r="W639" s="6" t="s">
        <v>7004</v>
      </c>
    </row>
    <row r="640" spans="1:23" s="6" customFormat="1">
      <c r="A640" s="6" t="s">
        <v>7085</v>
      </c>
      <c r="B640" s="6" t="s">
        <v>7086</v>
      </c>
      <c r="C640" s="7" t="s">
        <v>11376</v>
      </c>
      <c r="D640" s="12">
        <v>1499</v>
      </c>
      <c r="E640" s="8">
        <v>2999</v>
      </c>
      <c r="F640" s="9">
        <v>0.5</v>
      </c>
      <c r="G640" s="27" t="str">
        <f>IF(Table24[discount_percentage]&gt;=0.5,"Yes","No")</f>
        <v>Yes</v>
      </c>
      <c r="H640" s="6">
        <v>4.0999999999999996</v>
      </c>
      <c r="I640" s="10">
        <v>25262</v>
      </c>
      <c r="J640" s="10">
        <f t="shared" si="36"/>
        <v>75760738</v>
      </c>
      <c r="K640" s="37" t="str">
        <f>IF(Table24[rating_count]&lt;1000,"Yes", "No")</f>
        <v>No</v>
      </c>
      <c r="L640" s="11">
        <f t="shared" si="37"/>
        <v>103574.2</v>
      </c>
      <c r="M640" s="11">
        <f>Table24[[#This Row],[rating]]*Table24[[#This Row],[rating_count]]</f>
        <v>103574.2</v>
      </c>
      <c r="N640" s="35">
        <f t="shared" si="38"/>
        <v>2800</v>
      </c>
      <c r="O640" s="35">
        <f t="shared" si="39"/>
        <v>2500</v>
      </c>
      <c r="P640" s="6" t="s">
        <v>7087</v>
      </c>
      <c r="Q640" s="6" t="s">
        <v>7088</v>
      </c>
      <c r="R640" s="6" t="s">
        <v>7089</v>
      </c>
      <c r="S640" s="6" t="s">
        <v>7090</v>
      </c>
      <c r="T640" s="6" t="s">
        <v>7091</v>
      </c>
      <c r="U640" s="6" t="s">
        <v>7092</v>
      </c>
      <c r="V640" s="6" t="s">
        <v>7093</v>
      </c>
      <c r="W640" s="6" t="s">
        <v>7094</v>
      </c>
    </row>
    <row r="641" spans="1:23" s="6" customFormat="1">
      <c r="A641" s="6" t="s">
        <v>7124</v>
      </c>
      <c r="B641" s="6" t="s">
        <v>7125</v>
      </c>
      <c r="C641" s="7" t="s">
        <v>11430</v>
      </c>
      <c r="D641" s="6">
        <v>455</v>
      </c>
      <c r="E641" s="8">
        <v>999</v>
      </c>
      <c r="F641" s="9">
        <v>0.54</v>
      </c>
      <c r="G641" s="27" t="str">
        <f>IF(Table24[discount_percentage]&gt;=0.5,"Yes","No")</f>
        <v>Yes</v>
      </c>
      <c r="H641" s="6">
        <v>4.0999999999999996</v>
      </c>
      <c r="I641" s="10">
        <v>3578</v>
      </c>
      <c r="J641" s="10">
        <f t="shared" si="36"/>
        <v>3574422</v>
      </c>
      <c r="K641" s="37" t="str">
        <f>IF(Table24[rating_count]&lt;1000,"Yes", "No")</f>
        <v>No</v>
      </c>
      <c r="L641" s="11">
        <f t="shared" si="37"/>
        <v>14669.8</v>
      </c>
      <c r="M641" s="11">
        <f>Table24[[#This Row],[rating]]*Table24[[#This Row],[rating_count]]</f>
        <v>14669.8</v>
      </c>
      <c r="N641" s="35">
        <f t="shared" si="38"/>
        <v>800</v>
      </c>
      <c r="O641" s="35">
        <f t="shared" si="39"/>
        <v>500</v>
      </c>
      <c r="P641" s="6" t="s">
        <v>7126</v>
      </c>
      <c r="Q641" s="6" t="s">
        <v>7127</v>
      </c>
      <c r="R641" s="6" t="s">
        <v>7128</v>
      </c>
      <c r="S641" s="6" t="s">
        <v>7129</v>
      </c>
      <c r="T641" s="6" t="s">
        <v>7130</v>
      </c>
      <c r="U641" s="6" t="s">
        <v>7131</v>
      </c>
      <c r="V641" s="6" t="s">
        <v>7132</v>
      </c>
      <c r="W641" s="6" t="s">
        <v>7133</v>
      </c>
    </row>
    <row r="642" spans="1:23" s="6" customFormat="1">
      <c r="A642" s="6" t="s">
        <v>7154</v>
      </c>
      <c r="B642" s="6" t="s">
        <v>7155</v>
      </c>
      <c r="C642" s="7" t="s">
        <v>11432</v>
      </c>
      <c r="D642" s="6">
        <v>199</v>
      </c>
      <c r="E642" s="8">
        <v>495</v>
      </c>
      <c r="F642" s="9">
        <v>0.6</v>
      </c>
      <c r="G642" s="27" t="str">
        <f>IF(Table24[discount_percentage]&gt;=0.5,"Yes","No")</f>
        <v>Yes</v>
      </c>
      <c r="H642" s="6">
        <v>4.0999999999999996</v>
      </c>
      <c r="I642" s="10">
        <v>270563</v>
      </c>
      <c r="J642" s="10">
        <f t="shared" ref="J642:J705" si="40">E642*I642</f>
        <v>133928685</v>
      </c>
      <c r="K642" s="37" t="str">
        <f>IF(Table24[rating_count]&lt;1000,"Yes", "No")</f>
        <v>No</v>
      </c>
      <c r="L642" s="11">
        <f t="shared" ref="L642:L705" si="41">H642*I642</f>
        <v>1109308.2999999998</v>
      </c>
      <c r="M642" s="11">
        <f>Table24[[#This Row],[rating]]*Table24[[#This Row],[rating_count]]</f>
        <v>1109308.2999999998</v>
      </c>
      <c r="N642" s="35">
        <f t="shared" ref="N642:N705" si="42">FLOOR(E642,200)</f>
        <v>400</v>
      </c>
      <c r="O642" s="35">
        <f t="shared" ref="O642:O705" si="43">FLOOR(E642,500)</f>
        <v>0</v>
      </c>
      <c r="P642" s="6" t="s">
        <v>7156</v>
      </c>
      <c r="Q642" s="6" t="s">
        <v>7157</v>
      </c>
      <c r="R642" s="6" t="s">
        <v>7158</v>
      </c>
      <c r="S642" s="6" t="s">
        <v>7159</v>
      </c>
      <c r="T642" s="6" t="s">
        <v>7160</v>
      </c>
      <c r="U642" s="6" t="s">
        <v>7161</v>
      </c>
      <c r="V642" s="6" t="s">
        <v>7162</v>
      </c>
      <c r="W642" s="6" t="s">
        <v>7163</v>
      </c>
    </row>
    <row r="643" spans="1:23" s="6" customFormat="1" ht="12" customHeight="1">
      <c r="A643" s="6" t="s">
        <v>7214</v>
      </c>
      <c r="B643" s="6" t="s">
        <v>7215</v>
      </c>
      <c r="C643" s="7" t="s">
        <v>11430</v>
      </c>
      <c r="D643" s="6">
        <v>499</v>
      </c>
      <c r="E643" s="8">
        <v>999</v>
      </c>
      <c r="F643" s="9">
        <v>0.5</v>
      </c>
      <c r="G643" s="27" t="str">
        <f>IF(Table24[discount_percentage]&gt;=0.5,"Yes","No")</f>
        <v>Yes</v>
      </c>
      <c r="H643" s="6">
        <v>4.0999999999999996</v>
      </c>
      <c r="I643" s="10">
        <v>4859</v>
      </c>
      <c r="J643" s="10">
        <f t="shared" si="40"/>
        <v>4854141</v>
      </c>
      <c r="K643" s="37" t="str">
        <f>IF(Table24[rating_count]&lt;1000,"Yes", "No")</f>
        <v>No</v>
      </c>
      <c r="L643" s="11">
        <f t="shared" si="41"/>
        <v>19921.899999999998</v>
      </c>
      <c r="M643" s="11">
        <f>Table24[[#This Row],[rating]]*Table24[[#This Row],[rating_count]]</f>
        <v>19921.899999999998</v>
      </c>
      <c r="N643" s="35">
        <f t="shared" si="42"/>
        <v>800</v>
      </c>
      <c r="O643" s="35">
        <f t="shared" si="43"/>
        <v>500</v>
      </c>
      <c r="P643" s="6" t="s">
        <v>7216</v>
      </c>
      <c r="Q643" s="6" t="s">
        <v>7217</v>
      </c>
      <c r="R643" s="6" t="s">
        <v>7218</v>
      </c>
      <c r="S643" s="6" t="s">
        <v>7219</v>
      </c>
      <c r="T643" s="6" t="s">
        <v>7220</v>
      </c>
      <c r="U643" s="6" t="s">
        <v>7221</v>
      </c>
      <c r="V643" s="6" t="s">
        <v>7222</v>
      </c>
      <c r="W643" s="6" t="s">
        <v>7223</v>
      </c>
    </row>
    <row r="644" spans="1:23" s="6" customFormat="1">
      <c r="A644" s="6" t="s">
        <v>7224</v>
      </c>
      <c r="B644" s="6" t="s">
        <v>7225</v>
      </c>
      <c r="C644" s="7" t="s">
        <v>11429</v>
      </c>
      <c r="D644" s="12">
        <v>1464</v>
      </c>
      <c r="E644" s="8">
        <v>1650</v>
      </c>
      <c r="F644" s="9">
        <v>0.11</v>
      </c>
      <c r="G644" s="27" t="str">
        <f>IF(Table24[discount_percentage]&gt;=0.5,"Yes","No")</f>
        <v>No</v>
      </c>
      <c r="H644" s="6">
        <v>4.0999999999999996</v>
      </c>
      <c r="I644" s="10">
        <v>14120</v>
      </c>
      <c r="J644" s="10">
        <f t="shared" si="40"/>
        <v>23298000</v>
      </c>
      <c r="K644" s="37" t="str">
        <f>IF(Table24[rating_count]&lt;1000,"Yes", "No")</f>
        <v>No</v>
      </c>
      <c r="L644" s="11">
        <f t="shared" si="41"/>
        <v>57891.999999999993</v>
      </c>
      <c r="M644" s="11">
        <f>Table24[[#This Row],[rating]]*Table24[[#This Row],[rating_count]]</f>
        <v>57891.999999999993</v>
      </c>
      <c r="N644" s="35">
        <f t="shared" si="42"/>
        <v>1600</v>
      </c>
      <c r="O644" s="35">
        <f t="shared" si="43"/>
        <v>1500</v>
      </c>
      <c r="P644" s="6" t="s">
        <v>7226</v>
      </c>
      <c r="Q644" s="6" t="s">
        <v>7227</v>
      </c>
      <c r="R644" s="6" t="s">
        <v>7228</v>
      </c>
      <c r="S644" s="6" t="s">
        <v>7229</v>
      </c>
      <c r="T644" s="6" t="s">
        <v>7230</v>
      </c>
      <c r="U644" s="6" t="s">
        <v>7231</v>
      </c>
      <c r="V644" s="6" t="s">
        <v>7232</v>
      </c>
      <c r="W644" s="6" t="s">
        <v>7233</v>
      </c>
    </row>
    <row r="645" spans="1:23" s="6" customFormat="1">
      <c r="A645" s="6" t="s">
        <v>7289</v>
      </c>
      <c r="B645" s="6" t="s">
        <v>7290</v>
      </c>
      <c r="C645" s="7" t="s">
        <v>11437</v>
      </c>
      <c r="D645" s="12">
        <v>2599</v>
      </c>
      <c r="E645" s="8">
        <v>5890</v>
      </c>
      <c r="F645" s="9">
        <v>0.56000000000000005</v>
      </c>
      <c r="G645" s="27" t="str">
        <f>IF(Table24[discount_percentage]&gt;=0.5,"Yes","No")</f>
        <v>Yes</v>
      </c>
      <c r="H645" s="6">
        <v>4.0999999999999996</v>
      </c>
      <c r="I645" s="10">
        <v>21783</v>
      </c>
      <c r="J645" s="10">
        <f t="shared" si="40"/>
        <v>128301870</v>
      </c>
      <c r="K645" s="37" t="str">
        <f>IF(Table24[rating_count]&lt;1000,"Yes", "No")</f>
        <v>No</v>
      </c>
      <c r="L645" s="11">
        <f t="shared" si="41"/>
        <v>89310.299999999988</v>
      </c>
      <c r="M645" s="11">
        <f>Table24[[#This Row],[rating]]*Table24[[#This Row],[rating_count]]</f>
        <v>89310.299999999988</v>
      </c>
      <c r="N645" s="35">
        <f t="shared" si="42"/>
        <v>5800</v>
      </c>
      <c r="O645" s="35">
        <f t="shared" si="43"/>
        <v>5500</v>
      </c>
      <c r="P645" s="6" t="s">
        <v>7291</v>
      </c>
      <c r="Q645" s="6" t="s">
        <v>7292</v>
      </c>
      <c r="R645" s="6" t="s">
        <v>7293</v>
      </c>
      <c r="S645" s="6" t="s">
        <v>7294</v>
      </c>
      <c r="T645" s="6" t="s">
        <v>7295</v>
      </c>
      <c r="U645" s="6" t="s">
        <v>11280</v>
      </c>
      <c r="V645" s="6" t="s">
        <v>7296</v>
      </c>
      <c r="W645" s="6" t="s">
        <v>7297</v>
      </c>
    </row>
    <row r="646" spans="1:23" s="6" customFormat="1">
      <c r="A646" s="6" t="s">
        <v>7367</v>
      </c>
      <c r="B646" s="6" t="s">
        <v>7368</v>
      </c>
      <c r="C646" s="7" t="s">
        <v>11430</v>
      </c>
      <c r="D646" s="6">
        <v>398</v>
      </c>
      <c r="E646" s="8">
        <v>1999</v>
      </c>
      <c r="F646" s="9">
        <v>0.8</v>
      </c>
      <c r="G646" s="27" t="str">
        <f>IF(Table24[discount_percentage]&gt;=0.5,"Yes","No")</f>
        <v>Yes</v>
      </c>
      <c r="H646" s="6">
        <v>4.0999999999999996</v>
      </c>
      <c r="I646" s="10">
        <v>257</v>
      </c>
      <c r="J646" s="10">
        <f t="shared" si="40"/>
        <v>513743</v>
      </c>
      <c r="K646" s="37" t="str">
        <f>IF(Table24[rating_count]&lt;1000,"Yes", "No")</f>
        <v>Yes</v>
      </c>
      <c r="L646" s="11">
        <f t="shared" si="41"/>
        <v>1053.6999999999998</v>
      </c>
      <c r="M646" s="11">
        <f>Table24[[#This Row],[rating]]*Table24[[#This Row],[rating_count]]</f>
        <v>1053.6999999999998</v>
      </c>
      <c r="N646" s="35">
        <f t="shared" si="42"/>
        <v>1800</v>
      </c>
      <c r="O646" s="35">
        <f t="shared" si="43"/>
        <v>1500</v>
      </c>
      <c r="P646" s="6" t="s">
        <v>7369</v>
      </c>
      <c r="Q646" s="6" t="s">
        <v>12360</v>
      </c>
      <c r="R646" s="6" t="s">
        <v>7370</v>
      </c>
      <c r="S646" s="6" t="s">
        <v>12361</v>
      </c>
      <c r="T646" s="6" t="s">
        <v>7371</v>
      </c>
      <c r="U646" s="6" t="s">
        <v>7372</v>
      </c>
      <c r="V646" s="6" t="s">
        <v>7373</v>
      </c>
      <c r="W646" s="6" t="s">
        <v>7374</v>
      </c>
    </row>
    <row r="647" spans="1:23" s="6" customFormat="1">
      <c r="A647" s="6" t="s">
        <v>7375</v>
      </c>
      <c r="B647" s="6" t="s">
        <v>7376</v>
      </c>
      <c r="C647" s="7" t="s">
        <v>11441</v>
      </c>
      <c r="D647" s="6">
        <v>539</v>
      </c>
      <c r="E647" s="8">
        <v>720</v>
      </c>
      <c r="F647" s="9">
        <v>0.25</v>
      </c>
      <c r="G647" s="27" t="str">
        <f>IF(Table24[discount_percentage]&gt;=0.5,"Yes","No")</f>
        <v>No</v>
      </c>
      <c r="H647" s="6">
        <v>4.0999999999999996</v>
      </c>
      <c r="I647" s="10">
        <v>36017</v>
      </c>
      <c r="J647" s="10">
        <f t="shared" si="40"/>
        <v>25932240</v>
      </c>
      <c r="K647" s="37" t="str">
        <f>IF(Table24[rating_count]&lt;1000,"Yes", "No")</f>
        <v>No</v>
      </c>
      <c r="L647" s="11">
        <f t="shared" si="41"/>
        <v>147669.69999999998</v>
      </c>
      <c r="M647" s="11">
        <f>Table24[[#This Row],[rating]]*Table24[[#This Row],[rating_count]]</f>
        <v>147669.69999999998</v>
      </c>
      <c r="N647" s="35">
        <f t="shared" si="42"/>
        <v>600</v>
      </c>
      <c r="O647" s="35">
        <f t="shared" si="43"/>
        <v>500</v>
      </c>
      <c r="P647" s="6" t="s">
        <v>12362</v>
      </c>
      <c r="Q647" s="6" t="s">
        <v>7377</v>
      </c>
      <c r="R647" s="6" t="s">
        <v>7378</v>
      </c>
      <c r="S647" s="6" t="s">
        <v>7379</v>
      </c>
      <c r="T647" s="6" t="s">
        <v>7380</v>
      </c>
      <c r="U647" s="6" t="s">
        <v>7381</v>
      </c>
      <c r="V647" s="6" t="s">
        <v>7382</v>
      </c>
      <c r="W647" s="6" t="s">
        <v>7383</v>
      </c>
    </row>
    <row r="648" spans="1:23" s="6" customFormat="1">
      <c r="A648" s="6" t="s">
        <v>7384</v>
      </c>
      <c r="B648" s="6" t="s">
        <v>7385</v>
      </c>
      <c r="C648" s="7" t="s">
        <v>11427</v>
      </c>
      <c r="D648" s="6">
        <v>699</v>
      </c>
      <c r="E648" s="8">
        <v>1595</v>
      </c>
      <c r="F648" s="9">
        <v>0.56000000000000005</v>
      </c>
      <c r="G648" s="27" t="str">
        <f>IF(Table24[discount_percentage]&gt;=0.5,"Yes","No")</f>
        <v>Yes</v>
      </c>
      <c r="H648" s="6">
        <v>4.0999999999999996</v>
      </c>
      <c r="I648" s="10">
        <v>8090</v>
      </c>
      <c r="J648" s="10">
        <f t="shared" si="40"/>
        <v>12903550</v>
      </c>
      <c r="K648" s="37" t="str">
        <f>IF(Table24[rating_count]&lt;1000,"Yes", "No")</f>
        <v>No</v>
      </c>
      <c r="L648" s="11">
        <f t="shared" si="41"/>
        <v>33169</v>
      </c>
      <c r="M648" s="11">
        <f>Table24[[#This Row],[rating]]*Table24[[#This Row],[rating_count]]</f>
        <v>33169</v>
      </c>
      <c r="N648" s="35">
        <f t="shared" si="42"/>
        <v>1400</v>
      </c>
      <c r="O648" s="35">
        <f t="shared" si="43"/>
        <v>1500</v>
      </c>
      <c r="P648" s="6" t="s">
        <v>12063</v>
      </c>
      <c r="Q648" s="6" t="s">
        <v>7386</v>
      </c>
      <c r="R648" s="6" t="s">
        <v>7387</v>
      </c>
      <c r="S648" s="6" t="s">
        <v>7388</v>
      </c>
      <c r="T648" s="6" t="s">
        <v>7389</v>
      </c>
      <c r="U648" s="6" t="s">
        <v>7390</v>
      </c>
      <c r="V648" s="6" t="s">
        <v>7391</v>
      </c>
      <c r="W648" s="6" t="s">
        <v>7392</v>
      </c>
    </row>
    <row r="649" spans="1:23" s="6" customFormat="1" ht="12" customHeight="1">
      <c r="A649" s="6" t="s">
        <v>7393</v>
      </c>
      <c r="B649" s="6" t="s">
        <v>7394</v>
      </c>
      <c r="C649" s="7" t="s">
        <v>11433</v>
      </c>
      <c r="D649" s="12">
        <v>2148</v>
      </c>
      <c r="E649" s="8">
        <v>3645</v>
      </c>
      <c r="F649" s="9">
        <v>0.41</v>
      </c>
      <c r="G649" s="27" t="str">
        <f>IF(Table24[discount_percentage]&gt;=0.5,"Yes","No")</f>
        <v>No</v>
      </c>
      <c r="H649" s="6">
        <v>4.0999999999999996</v>
      </c>
      <c r="I649" s="10">
        <v>31388</v>
      </c>
      <c r="J649" s="10">
        <f t="shared" si="40"/>
        <v>114409260</v>
      </c>
      <c r="K649" s="37" t="str">
        <f>IF(Table24[rating_count]&lt;1000,"Yes", "No")</f>
        <v>No</v>
      </c>
      <c r="L649" s="11">
        <f t="shared" si="41"/>
        <v>128690.79999999999</v>
      </c>
      <c r="M649" s="11">
        <f>Table24[[#This Row],[rating]]*Table24[[#This Row],[rating_count]]</f>
        <v>128690.79999999999</v>
      </c>
      <c r="N649" s="35">
        <f t="shared" si="42"/>
        <v>3600</v>
      </c>
      <c r="O649" s="35">
        <f t="shared" si="43"/>
        <v>3500</v>
      </c>
      <c r="P649" s="6" t="s">
        <v>12363</v>
      </c>
      <c r="Q649" s="6" t="s">
        <v>7395</v>
      </c>
      <c r="R649" s="6" t="s">
        <v>7396</v>
      </c>
      <c r="S649" s="6" t="s">
        <v>7397</v>
      </c>
      <c r="T649" s="6" t="s">
        <v>7398</v>
      </c>
      <c r="U649" s="6" t="s">
        <v>7399</v>
      </c>
      <c r="V649" s="6" t="s">
        <v>7400</v>
      </c>
      <c r="W649" s="6" t="s">
        <v>7401</v>
      </c>
    </row>
    <row r="650" spans="1:23" s="6" customFormat="1">
      <c r="A650" s="6" t="s">
        <v>7461</v>
      </c>
      <c r="B650" s="6" t="s">
        <v>7462</v>
      </c>
      <c r="C650" s="7" t="s">
        <v>11445</v>
      </c>
      <c r="D650" s="12">
        <v>1969</v>
      </c>
      <c r="E650" s="8">
        <v>5000</v>
      </c>
      <c r="F650" s="9">
        <v>0.61</v>
      </c>
      <c r="G650" s="27" t="str">
        <f>IF(Table24[discount_percentage]&gt;=0.5,"Yes","No")</f>
        <v>Yes</v>
      </c>
      <c r="H650" s="6">
        <v>4.0999999999999996</v>
      </c>
      <c r="I650" s="10">
        <v>4927</v>
      </c>
      <c r="J650" s="10">
        <f t="shared" si="40"/>
        <v>24635000</v>
      </c>
      <c r="K650" s="37" t="str">
        <f>IF(Table24[rating_count]&lt;1000,"Yes", "No")</f>
        <v>No</v>
      </c>
      <c r="L650" s="11">
        <f t="shared" si="41"/>
        <v>20200.699999999997</v>
      </c>
      <c r="M650" s="11">
        <f>Table24[[#This Row],[rating]]*Table24[[#This Row],[rating_count]]</f>
        <v>20200.699999999997</v>
      </c>
      <c r="N650" s="35">
        <f t="shared" si="42"/>
        <v>5000</v>
      </c>
      <c r="O650" s="35">
        <f t="shared" si="43"/>
        <v>5000</v>
      </c>
      <c r="P650" s="6" t="s">
        <v>7463</v>
      </c>
      <c r="Q650" s="6" t="s">
        <v>7464</v>
      </c>
      <c r="R650" s="6" t="s">
        <v>7465</v>
      </c>
      <c r="S650" s="6" t="s">
        <v>7466</v>
      </c>
      <c r="T650" s="6" t="s">
        <v>7467</v>
      </c>
      <c r="U650" s="6" t="s">
        <v>7468</v>
      </c>
      <c r="V650" s="6" t="s">
        <v>7469</v>
      </c>
      <c r="W650" s="6" t="s">
        <v>7470</v>
      </c>
    </row>
    <row r="651" spans="1:23" s="6" customFormat="1">
      <c r="A651" s="6" t="s">
        <v>7631</v>
      </c>
      <c r="B651" s="6" t="s">
        <v>7632</v>
      </c>
      <c r="C651" s="7" t="s">
        <v>11440</v>
      </c>
      <c r="D651" s="12">
        <v>6299</v>
      </c>
      <c r="E651" s="8">
        <v>15270</v>
      </c>
      <c r="F651" s="9">
        <v>0.59</v>
      </c>
      <c r="G651" s="27" t="str">
        <f>IF(Table24[discount_percentage]&gt;=0.5,"Yes","No")</f>
        <v>Yes</v>
      </c>
      <c r="H651" s="6">
        <v>4.0999999999999996</v>
      </c>
      <c r="I651" s="10">
        <v>3233</v>
      </c>
      <c r="J651" s="10">
        <f t="shared" si="40"/>
        <v>49367910</v>
      </c>
      <c r="K651" s="37" t="str">
        <f>IF(Table24[rating_count]&lt;1000,"Yes", "No")</f>
        <v>No</v>
      </c>
      <c r="L651" s="11">
        <f t="shared" si="41"/>
        <v>13255.3</v>
      </c>
      <c r="M651" s="11">
        <f>Table24[[#This Row],[rating]]*Table24[[#This Row],[rating_count]]</f>
        <v>13255.3</v>
      </c>
      <c r="N651" s="35">
        <f t="shared" si="42"/>
        <v>15200</v>
      </c>
      <c r="O651" s="35">
        <f t="shared" si="43"/>
        <v>15000</v>
      </c>
      <c r="P651" s="6" t="s">
        <v>7633</v>
      </c>
      <c r="Q651" s="6" t="s">
        <v>12371</v>
      </c>
      <c r="R651" s="6" t="s">
        <v>7634</v>
      </c>
      <c r="S651" s="6" t="s">
        <v>7635</v>
      </c>
      <c r="T651" s="6" t="s">
        <v>7636</v>
      </c>
      <c r="U651" s="6" t="s">
        <v>7637</v>
      </c>
      <c r="V651" s="6" t="s">
        <v>7638</v>
      </c>
      <c r="W651" s="6" t="s">
        <v>7639</v>
      </c>
    </row>
    <row r="652" spans="1:23" s="6" customFormat="1">
      <c r="A652" s="6" t="s">
        <v>7689</v>
      </c>
      <c r="B652" s="6" t="s">
        <v>7690</v>
      </c>
      <c r="C652" s="7" t="s">
        <v>11440</v>
      </c>
      <c r="D652" s="12">
        <v>6199</v>
      </c>
      <c r="E652" s="8">
        <v>10400</v>
      </c>
      <c r="F652" s="9">
        <v>0.4</v>
      </c>
      <c r="G652" s="27" t="str">
        <f>IF(Table24[discount_percentage]&gt;=0.5,"Yes","No")</f>
        <v>No</v>
      </c>
      <c r="H652" s="6">
        <v>4.0999999999999996</v>
      </c>
      <c r="I652" s="10">
        <v>14391</v>
      </c>
      <c r="J652" s="10">
        <f t="shared" si="40"/>
        <v>149666400</v>
      </c>
      <c r="K652" s="37" t="str">
        <f>IF(Table24[rating_count]&lt;1000,"Yes", "No")</f>
        <v>No</v>
      </c>
      <c r="L652" s="11">
        <f t="shared" si="41"/>
        <v>59003.099999999991</v>
      </c>
      <c r="M652" s="11">
        <f>Table24[[#This Row],[rating]]*Table24[[#This Row],[rating_count]]</f>
        <v>59003.099999999991</v>
      </c>
      <c r="N652" s="35">
        <f t="shared" si="42"/>
        <v>10400</v>
      </c>
      <c r="O652" s="35">
        <f t="shared" si="43"/>
        <v>10000</v>
      </c>
      <c r="P652" s="6" t="s">
        <v>7691</v>
      </c>
      <c r="Q652" s="6" t="s">
        <v>12373</v>
      </c>
      <c r="R652" s="6" t="s">
        <v>7692</v>
      </c>
      <c r="S652" s="6" t="s">
        <v>7693</v>
      </c>
      <c r="T652" s="6" t="s">
        <v>7694</v>
      </c>
      <c r="U652" s="6" t="s">
        <v>7695</v>
      </c>
      <c r="V652" s="6" t="s">
        <v>12374</v>
      </c>
      <c r="W652" s="6" t="s">
        <v>7696</v>
      </c>
    </row>
    <row r="653" spans="1:23" s="6" customFormat="1">
      <c r="A653" s="6" t="s">
        <v>7768</v>
      </c>
      <c r="B653" s="6" t="s">
        <v>7769</v>
      </c>
      <c r="C653" s="7" t="s">
        <v>11431</v>
      </c>
      <c r="D653" s="6">
        <v>799</v>
      </c>
      <c r="E653" s="8">
        <v>1999</v>
      </c>
      <c r="F653" s="9">
        <v>0.6</v>
      </c>
      <c r="G653" s="27" t="str">
        <f>IF(Table24[discount_percentage]&gt;=0.5,"Yes","No")</f>
        <v>Yes</v>
      </c>
      <c r="H653" s="6">
        <v>4.0999999999999996</v>
      </c>
      <c r="I653" s="10">
        <v>2162</v>
      </c>
      <c r="J653" s="10">
        <f t="shared" si="40"/>
        <v>4321838</v>
      </c>
      <c r="K653" s="37" t="str">
        <f>IF(Table24[rating_count]&lt;1000,"Yes", "No")</f>
        <v>No</v>
      </c>
      <c r="L653" s="11">
        <f t="shared" si="41"/>
        <v>8864.1999999999989</v>
      </c>
      <c r="M653" s="11">
        <f>Table24[[#This Row],[rating]]*Table24[[#This Row],[rating_count]]</f>
        <v>8864.1999999999989</v>
      </c>
      <c r="N653" s="35">
        <f t="shared" si="42"/>
        <v>1800</v>
      </c>
      <c r="O653" s="35">
        <f t="shared" si="43"/>
        <v>1500</v>
      </c>
      <c r="P653" s="6" t="s">
        <v>7770</v>
      </c>
      <c r="Q653" s="6" t="s">
        <v>7771</v>
      </c>
      <c r="R653" s="6" t="s">
        <v>7772</v>
      </c>
      <c r="S653" s="6" t="s">
        <v>7773</v>
      </c>
      <c r="T653" s="6" t="s">
        <v>7774</v>
      </c>
      <c r="U653" s="6" t="s">
        <v>7775</v>
      </c>
      <c r="V653" s="6" t="s">
        <v>7776</v>
      </c>
      <c r="W653" s="6" t="s">
        <v>7777</v>
      </c>
    </row>
    <row r="654" spans="1:23" s="6" customFormat="1">
      <c r="A654" s="6" t="s">
        <v>7788</v>
      </c>
      <c r="B654" s="6" t="s">
        <v>7789</v>
      </c>
      <c r="C654" s="7" t="s">
        <v>11452</v>
      </c>
      <c r="D654" s="12">
        <v>1400</v>
      </c>
      <c r="E654" s="8">
        <v>2485</v>
      </c>
      <c r="F654" s="9">
        <v>0.44</v>
      </c>
      <c r="G654" s="27" t="str">
        <f>IF(Table24[discount_percentage]&gt;=0.5,"Yes","No")</f>
        <v>No</v>
      </c>
      <c r="H654" s="6">
        <v>4.0999999999999996</v>
      </c>
      <c r="I654" s="10">
        <v>19998</v>
      </c>
      <c r="J654" s="10">
        <f t="shared" si="40"/>
        <v>49695030</v>
      </c>
      <c r="K654" s="37" t="str">
        <f>IF(Table24[rating_count]&lt;1000,"Yes", "No")</f>
        <v>No</v>
      </c>
      <c r="L654" s="11">
        <f t="shared" si="41"/>
        <v>81991.799999999988</v>
      </c>
      <c r="M654" s="11">
        <f>Table24[[#This Row],[rating]]*Table24[[#This Row],[rating_count]]</f>
        <v>81991.799999999988</v>
      </c>
      <c r="N654" s="35">
        <f t="shared" si="42"/>
        <v>2400</v>
      </c>
      <c r="O654" s="35">
        <f t="shared" si="43"/>
        <v>2000</v>
      </c>
      <c r="P654" s="6" t="s">
        <v>12380</v>
      </c>
      <c r="Q654" s="6" t="s">
        <v>7790</v>
      </c>
      <c r="R654" s="6" t="s">
        <v>7791</v>
      </c>
      <c r="S654" s="6" t="s">
        <v>7792</v>
      </c>
      <c r="T654" s="6" t="s">
        <v>7793</v>
      </c>
      <c r="U654" s="6" t="s">
        <v>7794</v>
      </c>
      <c r="V654" s="6" t="s">
        <v>7795</v>
      </c>
      <c r="W654" s="6" t="s">
        <v>7796</v>
      </c>
    </row>
    <row r="655" spans="1:23" s="6" customFormat="1">
      <c r="A655" s="6" t="s">
        <v>12381</v>
      </c>
      <c r="B655" s="6" t="s">
        <v>7797</v>
      </c>
      <c r="C655" s="7" t="s">
        <v>11443</v>
      </c>
      <c r="D655" s="6">
        <v>355</v>
      </c>
      <c r="E655" s="8">
        <v>899</v>
      </c>
      <c r="F655" s="9">
        <v>0.61</v>
      </c>
      <c r="G655" s="27" t="str">
        <f>IF(Table24[discount_percentage]&gt;=0.5,"Yes","No")</f>
        <v>Yes</v>
      </c>
      <c r="H655" s="6">
        <v>4.0999999999999996</v>
      </c>
      <c r="I655" s="10">
        <v>1051</v>
      </c>
      <c r="J655" s="10">
        <f t="shared" si="40"/>
        <v>944849</v>
      </c>
      <c r="K655" s="37" t="str">
        <f>IF(Table24[rating_count]&lt;1000,"Yes", "No")</f>
        <v>No</v>
      </c>
      <c r="L655" s="11">
        <f t="shared" si="41"/>
        <v>4309.0999999999995</v>
      </c>
      <c r="M655" s="11">
        <f>Table24[[#This Row],[rating]]*Table24[[#This Row],[rating_count]]</f>
        <v>4309.0999999999995</v>
      </c>
      <c r="N655" s="35">
        <f t="shared" si="42"/>
        <v>800</v>
      </c>
      <c r="O655" s="35">
        <f t="shared" si="43"/>
        <v>500</v>
      </c>
      <c r="P655" s="6" t="s">
        <v>7798</v>
      </c>
      <c r="Q655" s="6" t="s">
        <v>7799</v>
      </c>
      <c r="R655" s="6" t="s">
        <v>7800</v>
      </c>
      <c r="S655" s="6" t="s">
        <v>7801</v>
      </c>
      <c r="T655" s="6" t="s">
        <v>7802</v>
      </c>
      <c r="U655" s="6" t="s">
        <v>7803</v>
      </c>
      <c r="V655" s="6" t="s">
        <v>7804</v>
      </c>
      <c r="W655" s="6" t="s">
        <v>12382</v>
      </c>
    </row>
    <row r="656" spans="1:23" s="6" customFormat="1">
      <c r="A656" s="6" t="s">
        <v>7805</v>
      </c>
      <c r="B656" s="6" t="s">
        <v>7806</v>
      </c>
      <c r="C656" s="7" t="s">
        <v>11428</v>
      </c>
      <c r="D656" s="12">
        <v>2169</v>
      </c>
      <c r="E656" s="8">
        <v>3279</v>
      </c>
      <c r="F656" s="9">
        <v>0.34</v>
      </c>
      <c r="G656" s="27" t="str">
        <f>IF(Table24[discount_percentage]&gt;=0.5,"Yes","No")</f>
        <v>No</v>
      </c>
      <c r="H656" s="6">
        <v>4.0999999999999996</v>
      </c>
      <c r="I656" s="10">
        <v>1716</v>
      </c>
      <c r="J656" s="10">
        <f t="shared" si="40"/>
        <v>5626764</v>
      </c>
      <c r="K656" s="37" t="str">
        <f>IF(Table24[rating_count]&lt;1000,"Yes", "No")</f>
        <v>No</v>
      </c>
      <c r="L656" s="11">
        <f t="shared" si="41"/>
        <v>7035.5999999999995</v>
      </c>
      <c r="M656" s="11">
        <f>Table24[[#This Row],[rating]]*Table24[[#This Row],[rating_count]]</f>
        <v>7035.5999999999995</v>
      </c>
      <c r="N656" s="35">
        <f t="shared" si="42"/>
        <v>3200</v>
      </c>
      <c r="O656" s="35">
        <f t="shared" si="43"/>
        <v>3000</v>
      </c>
      <c r="P656" s="6" t="s">
        <v>7807</v>
      </c>
      <c r="Q656" s="6" t="s">
        <v>7808</v>
      </c>
      <c r="R656" s="6" t="s">
        <v>7809</v>
      </c>
      <c r="S656" s="6" t="s">
        <v>7810</v>
      </c>
      <c r="T656" s="6" t="s">
        <v>12065</v>
      </c>
      <c r="U656" s="6" t="s">
        <v>12066</v>
      </c>
      <c r="V656" s="6" t="s">
        <v>7811</v>
      </c>
      <c r="W656" s="6" t="s">
        <v>7812</v>
      </c>
    </row>
    <row r="657" spans="1:23" s="6" customFormat="1">
      <c r="A657" s="6" t="s">
        <v>7862</v>
      </c>
      <c r="B657" s="6" t="s">
        <v>7863</v>
      </c>
      <c r="C657" s="7" t="s">
        <v>11441</v>
      </c>
      <c r="D657" s="6">
        <v>653</v>
      </c>
      <c r="E657" s="8">
        <v>1020</v>
      </c>
      <c r="F657" s="9">
        <v>0.36</v>
      </c>
      <c r="G657" s="27" t="str">
        <f>IF(Table24[discount_percentage]&gt;=0.5,"Yes","No")</f>
        <v>No</v>
      </c>
      <c r="H657" s="6">
        <v>4.0999999999999996</v>
      </c>
      <c r="I657" s="10">
        <v>3366</v>
      </c>
      <c r="J657" s="10">
        <f t="shared" si="40"/>
        <v>3433320</v>
      </c>
      <c r="K657" s="37" t="str">
        <f>IF(Table24[rating_count]&lt;1000,"Yes", "No")</f>
        <v>No</v>
      </c>
      <c r="L657" s="11">
        <f t="shared" si="41"/>
        <v>13800.599999999999</v>
      </c>
      <c r="M657" s="11">
        <f>Table24[[#This Row],[rating]]*Table24[[#This Row],[rating_count]]</f>
        <v>13800.599999999999</v>
      </c>
      <c r="N657" s="35">
        <f t="shared" si="42"/>
        <v>1000</v>
      </c>
      <c r="O657" s="35">
        <f t="shared" si="43"/>
        <v>1000</v>
      </c>
      <c r="P657" s="6" t="s">
        <v>7864</v>
      </c>
      <c r="Q657" s="6" t="s">
        <v>7865</v>
      </c>
      <c r="R657" s="6" t="s">
        <v>7866</v>
      </c>
      <c r="S657" s="6" t="s">
        <v>7867</v>
      </c>
      <c r="T657" s="6" t="s">
        <v>7868</v>
      </c>
      <c r="U657" s="6" t="s">
        <v>11281</v>
      </c>
      <c r="V657" s="6" t="s">
        <v>7869</v>
      </c>
      <c r="W657" s="6" t="s">
        <v>7870</v>
      </c>
    </row>
    <row r="658" spans="1:23" s="6" customFormat="1">
      <c r="A658" s="6" t="s">
        <v>7968</v>
      </c>
      <c r="B658" s="6" t="s">
        <v>7969</v>
      </c>
      <c r="C658" s="7" t="s">
        <v>11436</v>
      </c>
      <c r="D658" s="12">
        <v>3699</v>
      </c>
      <c r="E658" s="8">
        <v>4295</v>
      </c>
      <c r="F658" s="9">
        <v>0.14000000000000001</v>
      </c>
      <c r="G658" s="27" t="str">
        <f>IF(Table24[discount_percentage]&gt;=0.5,"Yes","No")</f>
        <v>No</v>
      </c>
      <c r="H658" s="6">
        <v>4.0999999999999996</v>
      </c>
      <c r="I658" s="10">
        <v>26543</v>
      </c>
      <c r="J658" s="10">
        <f t="shared" si="40"/>
        <v>114002185</v>
      </c>
      <c r="K658" s="37" t="str">
        <f>IF(Table24[rating_count]&lt;1000,"Yes", "No")</f>
        <v>No</v>
      </c>
      <c r="L658" s="11">
        <f t="shared" si="41"/>
        <v>108826.29999999999</v>
      </c>
      <c r="M658" s="11">
        <f>Table24[[#This Row],[rating]]*Table24[[#This Row],[rating_count]]</f>
        <v>108826.29999999999</v>
      </c>
      <c r="N658" s="35">
        <f t="shared" si="42"/>
        <v>4200</v>
      </c>
      <c r="O658" s="35">
        <f t="shared" si="43"/>
        <v>4000</v>
      </c>
      <c r="P658" s="6" t="s">
        <v>7970</v>
      </c>
      <c r="Q658" s="6" t="s">
        <v>12386</v>
      </c>
      <c r="R658" s="6" t="s">
        <v>7971</v>
      </c>
      <c r="S658" s="6" t="s">
        <v>7972</v>
      </c>
      <c r="T658" s="6" t="s">
        <v>7973</v>
      </c>
      <c r="U658" s="6" t="s">
        <v>7974</v>
      </c>
      <c r="V658" s="6" t="s">
        <v>7975</v>
      </c>
      <c r="W658" s="6" t="s">
        <v>7976</v>
      </c>
    </row>
    <row r="659" spans="1:23" s="6" customFormat="1">
      <c r="A659" s="6" t="s">
        <v>7977</v>
      </c>
      <c r="B659" s="6" t="s">
        <v>7978</v>
      </c>
      <c r="C659" s="7" t="s">
        <v>11443</v>
      </c>
      <c r="D659" s="6">
        <v>177</v>
      </c>
      <c r="E659" s="8">
        <v>199</v>
      </c>
      <c r="F659" s="9">
        <v>0.11</v>
      </c>
      <c r="G659" s="27" t="str">
        <f>IF(Table24[discount_percentage]&gt;=0.5,"Yes","No")</f>
        <v>No</v>
      </c>
      <c r="H659" s="6">
        <v>4.0999999999999996</v>
      </c>
      <c r="I659" s="10">
        <v>3688</v>
      </c>
      <c r="J659" s="10">
        <f t="shared" si="40"/>
        <v>733912</v>
      </c>
      <c r="K659" s="37" t="str">
        <f>IF(Table24[rating_count]&lt;1000,"Yes", "No")</f>
        <v>No</v>
      </c>
      <c r="L659" s="11">
        <f t="shared" si="41"/>
        <v>15120.8</v>
      </c>
      <c r="M659" s="11">
        <f>Table24[[#This Row],[rating]]*Table24[[#This Row],[rating_count]]</f>
        <v>15120.8</v>
      </c>
      <c r="N659" s="35">
        <f t="shared" si="42"/>
        <v>0</v>
      </c>
      <c r="O659" s="35">
        <f t="shared" si="43"/>
        <v>0</v>
      </c>
      <c r="P659" s="6" t="s">
        <v>12387</v>
      </c>
      <c r="Q659" s="6" t="s">
        <v>7979</v>
      </c>
      <c r="R659" s="6" t="s">
        <v>7980</v>
      </c>
      <c r="S659" s="6" t="s">
        <v>7981</v>
      </c>
      <c r="T659" s="6" t="s">
        <v>7982</v>
      </c>
      <c r="U659" s="6" t="s">
        <v>7983</v>
      </c>
      <c r="V659" s="6" t="s">
        <v>7984</v>
      </c>
      <c r="W659" s="6" t="s">
        <v>7985</v>
      </c>
    </row>
    <row r="660" spans="1:23" s="6" customFormat="1">
      <c r="A660" s="6" t="s">
        <v>8053</v>
      </c>
      <c r="B660" s="6" t="s">
        <v>8054</v>
      </c>
      <c r="C660" s="7" t="s">
        <v>11429</v>
      </c>
      <c r="D660" s="12">
        <v>9590</v>
      </c>
      <c r="E660" s="8">
        <v>15999</v>
      </c>
      <c r="F660" s="9">
        <v>0.4</v>
      </c>
      <c r="G660" s="27" t="str">
        <f>IF(Table24[discount_percentage]&gt;=0.5,"Yes","No")</f>
        <v>No</v>
      </c>
      <c r="H660" s="6">
        <v>4.0999999999999996</v>
      </c>
      <c r="I660" s="10">
        <v>1017</v>
      </c>
      <c r="J660" s="10">
        <f t="shared" si="40"/>
        <v>16270983</v>
      </c>
      <c r="K660" s="37" t="str">
        <f>IF(Table24[rating_count]&lt;1000,"Yes", "No")</f>
        <v>No</v>
      </c>
      <c r="L660" s="11">
        <f t="shared" si="41"/>
        <v>4169.7</v>
      </c>
      <c r="M660" s="11">
        <f>Table24[[#This Row],[rating]]*Table24[[#This Row],[rating_count]]</f>
        <v>4169.7</v>
      </c>
      <c r="N660" s="35">
        <f t="shared" si="42"/>
        <v>15800</v>
      </c>
      <c r="O660" s="35">
        <f t="shared" si="43"/>
        <v>15500</v>
      </c>
      <c r="P660" s="6" t="s">
        <v>8055</v>
      </c>
      <c r="Q660" s="6" t="s">
        <v>8056</v>
      </c>
      <c r="R660" s="6" t="s">
        <v>8057</v>
      </c>
      <c r="S660" s="6" t="s">
        <v>8058</v>
      </c>
      <c r="T660" s="6" t="s">
        <v>8059</v>
      </c>
      <c r="U660" s="6" t="s">
        <v>8060</v>
      </c>
      <c r="V660" s="6" t="s">
        <v>8061</v>
      </c>
      <c r="W660" s="6" t="s">
        <v>8062</v>
      </c>
    </row>
    <row r="661" spans="1:23" s="6" customFormat="1">
      <c r="A661" s="6" t="s">
        <v>5874</v>
      </c>
      <c r="B661" s="6" t="s">
        <v>5875</v>
      </c>
      <c r="C661" s="7" t="s">
        <v>11399</v>
      </c>
      <c r="D661" s="6">
        <v>120</v>
      </c>
      <c r="E661" s="8">
        <v>120</v>
      </c>
      <c r="F661" s="9">
        <v>0</v>
      </c>
      <c r="G661" s="27" t="str">
        <f>IF(Table24[discount_percentage]&gt;=0.5,"Yes","No")</f>
        <v>No</v>
      </c>
      <c r="H661" s="6">
        <v>4.0999999999999996</v>
      </c>
      <c r="I661" s="10">
        <v>4308</v>
      </c>
      <c r="J661" s="10">
        <f t="shared" si="40"/>
        <v>516960</v>
      </c>
      <c r="K661" s="37" t="str">
        <f>IF(Table24[rating_count]&lt;1000,"Yes", "No")</f>
        <v>No</v>
      </c>
      <c r="L661" s="11">
        <f t="shared" si="41"/>
        <v>17662.8</v>
      </c>
      <c r="M661" s="11">
        <f>Table24[[#This Row],[rating]]*Table24[[#This Row],[rating_count]]</f>
        <v>17662.8</v>
      </c>
      <c r="N661" s="35">
        <f t="shared" si="42"/>
        <v>0</v>
      </c>
      <c r="O661" s="35">
        <f t="shared" si="43"/>
        <v>0</v>
      </c>
      <c r="P661" s="6" t="s">
        <v>5876</v>
      </c>
      <c r="Q661" s="6" t="s">
        <v>5877</v>
      </c>
      <c r="R661" s="6" t="s">
        <v>5878</v>
      </c>
      <c r="S661" s="6" t="s">
        <v>5879</v>
      </c>
      <c r="T661" s="6" t="s">
        <v>5880</v>
      </c>
      <c r="U661" s="6" t="s">
        <v>5881</v>
      </c>
      <c r="V661" s="6" t="s">
        <v>5882</v>
      </c>
      <c r="W661" s="6" t="s">
        <v>5883</v>
      </c>
    </row>
    <row r="662" spans="1:23" s="6" customFormat="1">
      <c r="A662" s="6" t="s">
        <v>8063</v>
      </c>
      <c r="B662" s="6" t="s">
        <v>8064</v>
      </c>
      <c r="C662" s="7" t="s">
        <v>11459</v>
      </c>
      <c r="D662" s="6">
        <v>999</v>
      </c>
      <c r="E662" s="8">
        <v>1490</v>
      </c>
      <c r="F662" s="9">
        <v>0.33</v>
      </c>
      <c r="G662" s="27" t="str">
        <f>IF(Table24[discount_percentage]&gt;=0.5,"Yes","No")</f>
        <v>No</v>
      </c>
      <c r="H662" s="6">
        <v>4.0999999999999996</v>
      </c>
      <c r="I662" s="10">
        <v>12999</v>
      </c>
      <c r="J662" s="10">
        <f t="shared" si="40"/>
        <v>19368510</v>
      </c>
      <c r="K662" s="37" t="str">
        <f>IF(Table24[rating_count]&lt;1000,"Yes", "No")</f>
        <v>No</v>
      </c>
      <c r="L662" s="11">
        <f t="shared" si="41"/>
        <v>53295.899999999994</v>
      </c>
      <c r="M662" s="11">
        <f>Table24[[#This Row],[rating]]*Table24[[#This Row],[rating_count]]</f>
        <v>53295.899999999994</v>
      </c>
      <c r="N662" s="35">
        <f t="shared" si="42"/>
        <v>1400</v>
      </c>
      <c r="O662" s="35">
        <f t="shared" si="43"/>
        <v>1000</v>
      </c>
      <c r="P662" s="6" t="s">
        <v>12390</v>
      </c>
      <c r="Q662" s="6" t="s">
        <v>8065</v>
      </c>
      <c r="R662" s="6" t="s">
        <v>8066</v>
      </c>
      <c r="S662" s="6" t="s">
        <v>8067</v>
      </c>
      <c r="T662" s="6" t="s">
        <v>8068</v>
      </c>
      <c r="U662" s="6" t="s">
        <v>8069</v>
      </c>
      <c r="V662" s="6" t="s">
        <v>8070</v>
      </c>
      <c r="W662" s="6" t="s">
        <v>8071</v>
      </c>
    </row>
    <row r="663" spans="1:23" s="6" customFormat="1">
      <c r="A663" s="6" t="s">
        <v>8082</v>
      </c>
      <c r="B663" s="6" t="s">
        <v>8083</v>
      </c>
      <c r="C663" s="7" t="s">
        <v>11460</v>
      </c>
      <c r="D663" s="6">
        <v>292</v>
      </c>
      <c r="E663" s="8">
        <v>499</v>
      </c>
      <c r="F663" s="9">
        <v>0.41</v>
      </c>
      <c r="G663" s="27" t="str">
        <f>IF(Table24[discount_percentage]&gt;=0.5,"Yes","No")</f>
        <v>No</v>
      </c>
      <c r="H663" s="6">
        <v>4.0999999999999996</v>
      </c>
      <c r="I663" s="10">
        <v>4238</v>
      </c>
      <c r="J663" s="10">
        <f t="shared" si="40"/>
        <v>2114762</v>
      </c>
      <c r="K663" s="37" t="str">
        <f>IF(Table24[rating_count]&lt;1000,"Yes", "No")</f>
        <v>No</v>
      </c>
      <c r="L663" s="11">
        <f t="shared" si="41"/>
        <v>17375.8</v>
      </c>
      <c r="M663" s="11">
        <f>Table24[[#This Row],[rating]]*Table24[[#This Row],[rating_count]]</f>
        <v>17375.8</v>
      </c>
      <c r="N663" s="35">
        <f t="shared" si="42"/>
        <v>400</v>
      </c>
      <c r="O663" s="35">
        <f t="shared" si="43"/>
        <v>0</v>
      </c>
      <c r="P663" s="6" t="s">
        <v>8084</v>
      </c>
      <c r="Q663" s="6" t="s">
        <v>8085</v>
      </c>
      <c r="R663" s="6" t="s">
        <v>8086</v>
      </c>
      <c r="S663" s="6" t="s">
        <v>8087</v>
      </c>
      <c r="T663" s="6" t="s">
        <v>8088</v>
      </c>
      <c r="U663" s="6" t="s">
        <v>8089</v>
      </c>
      <c r="V663" s="6" t="s">
        <v>8090</v>
      </c>
      <c r="W663" s="6" t="s">
        <v>8091</v>
      </c>
    </row>
    <row r="664" spans="1:23" s="6" customFormat="1">
      <c r="A664" s="6" t="s">
        <v>8132</v>
      </c>
      <c r="B664" s="6" t="s">
        <v>8133</v>
      </c>
      <c r="C664" s="7" t="s">
        <v>11436</v>
      </c>
      <c r="D664" s="12">
        <v>3599</v>
      </c>
      <c r="E664" s="8">
        <v>9455</v>
      </c>
      <c r="F664" s="9">
        <v>0.62</v>
      </c>
      <c r="G664" s="27" t="str">
        <f>IF(Table24[discount_percentage]&gt;=0.5,"Yes","No")</f>
        <v>Yes</v>
      </c>
      <c r="H664" s="6">
        <v>4.0999999999999996</v>
      </c>
      <c r="I664" s="10">
        <v>11828</v>
      </c>
      <c r="J664" s="10">
        <f t="shared" si="40"/>
        <v>111833740</v>
      </c>
      <c r="K664" s="37" t="str">
        <f>IF(Table24[rating_count]&lt;1000,"Yes", "No")</f>
        <v>No</v>
      </c>
      <c r="L664" s="11">
        <f t="shared" si="41"/>
        <v>48494.799999999996</v>
      </c>
      <c r="M664" s="11">
        <f>Table24[[#This Row],[rating]]*Table24[[#This Row],[rating_count]]</f>
        <v>48494.799999999996</v>
      </c>
      <c r="N664" s="35">
        <f t="shared" si="42"/>
        <v>9400</v>
      </c>
      <c r="O664" s="35">
        <f t="shared" si="43"/>
        <v>9000</v>
      </c>
      <c r="P664" s="6" t="s">
        <v>8134</v>
      </c>
      <c r="Q664" s="6" t="s">
        <v>8135</v>
      </c>
      <c r="R664" s="6" t="s">
        <v>8136</v>
      </c>
      <c r="S664" s="6" t="s">
        <v>8137</v>
      </c>
      <c r="T664" s="6" t="s">
        <v>8138</v>
      </c>
      <c r="U664" s="6" t="s">
        <v>8139</v>
      </c>
      <c r="V664" s="6" t="s">
        <v>8140</v>
      </c>
      <c r="W664" s="6" t="s">
        <v>8141</v>
      </c>
    </row>
    <row r="665" spans="1:23" s="6" customFormat="1">
      <c r="A665" s="6" t="s">
        <v>8142</v>
      </c>
      <c r="B665" s="6" t="s">
        <v>8143</v>
      </c>
      <c r="C665" s="7" t="s">
        <v>11447</v>
      </c>
      <c r="D665" s="6">
        <v>368</v>
      </c>
      <c r="E665" s="8">
        <v>699</v>
      </c>
      <c r="F665" s="9">
        <v>0.47</v>
      </c>
      <c r="G665" s="27" t="str">
        <f>IF(Table24[discount_percentage]&gt;=0.5,"Yes","No")</f>
        <v>No</v>
      </c>
      <c r="H665" s="6">
        <v>4.0999999999999996</v>
      </c>
      <c r="I665" s="10">
        <v>1240</v>
      </c>
      <c r="J665" s="10">
        <f t="shared" si="40"/>
        <v>866760</v>
      </c>
      <c r="K665" s="37" t="str">
        <f>IF(Table24[rating_count]&lt;1000,"Yes", "No")</f>
        <v>No</v>
      </c>
      <c r="L665" s="11">
        <f t="shared" si="41"/>
        <v>5084</v>
      </c>
      <c r="M665" s="11">
        <f>Table24[[#This Row],[rating]]*Table24[[#This Row],[rating_count]]</f>
        <v>5084</v>
      </c>
      <c r="N665" s="35">
        <f t="shared" si="42"/>
        <v>600</v>
      </c>
      <c r="O665" s="35">
        <f t="shared" si="43"/>
        <v>500</v>
      </c>
      <c r="P665" s="6" t="s">
        <v>12642</v>
      </c>
      <c r="Q665" s="6" t="s">
        <v>8144</v>
      </c>
      <c r="R665" s="6" t="s">
        <v>8145</v>
      </c>
      <c r="S665" s="6" t="s">
        <v>8146</v>
      </c>
      <c r="T665" s="6" t="s">
        <v>8147</v>
      </c>
      <c r="U665" s="6" t="s">
        <v>8148</v>
      </c>
      <c r="V665" s="6" t="s">
        <v>8149</v>
      </c>
      <c r="W665" s="6" t="s">
        <v>8150</v>
      </c>
    </row>
    <row r="666" spans="1:23" s="6" customFormat="1">
      <c r="A666" s="6" t="s">
        <v>8168</v>
      </c>
      <c r="B666" s="6" t="s">
        <v>8169</v>
      </c>
      <c r="C666" s="7" t="s">
        <v>11434</v>
      </c>
      <c r="D666" s="12">
        <v>1999</v>
      </c>
      <c r="E666" s="8">
        <v>2499</v>
      </c>
      <c r="F666" s="9">
        <v>0.2</v>
      </c>
      <c r="G666" s="27" t="str">
        <f>IF(Table24[discount_percentage]&gt;=0.5,"Yes","No")</f>
        <v>No</v>
      </c>
      <c r="H666" s="6">
        <v>4.0999999999999996</v>
      </c>
      <c r="I666" s="10">
        <v>1034</v>
      </c>
      <c r="J666" s="10">
        <f t="shared" si="40"/>
        <v>2583966</v>
      </c>
      <c r="K666" s="37" t="str">
        <f>IF(Table24[rating_count]&lt;1000,"Yes", "No")</f>
        <v>No</v>
      </c>
      <c r="L666" s="11">
        <f t="shared" si="41"/>
        <v>4239.3999999999996</v>
      </c>
      <c r="M666" s="11">
        <f>Table24[[#This Row],[rating]]*Table24[[#This Row],[rating_count]]</f>
        <v>4239.3999999999996</v>
      </c>
      <c r="N666" s="35">
        <f t="shared" si="42"/>
        <v>2400</v>
      </c>
      <c r="O666" s="35">
        <f t="shared" si="43"/>
        <v>2000</v>
      </c>
      <c r="P666" s="6" t="s">
        <v>12643</v>
      </c>
      <c r="Q666" s="6" t="s">
        <v>8170</v>
      </c>
      <c r="R666" s="6" t="s">
        <v>8171</v>
      </c>
      <c r="S666" s="6" t="s">
        <v>8172</v>
      </c>
      <c r="T666" s="6" t="s">
        <v>8173</v>
      </c>
      <c r="U666" s="6" t="s">
        <v>8174</v>
      </c>
      <c r="V666" s="6" t="s">
        <v>8175</v>
      </c>
      <c r="W666" s="6" t="s">
        <v>8176</v>
      </c>
    </row>
    <row r="667" spans="1:23" s="6" customFormat="1">
      <c r="A667" s="6" t="s">
        <v>8177</v>
      </c>
      <c r="B667" s="6" t="s">
        <v>8178</v>
      </c>
      <c r="C667" s="7" t="s">
        <v>11435</v>
      </c>
      <c r="D667" s="6">
        <v>616</v>
      </c>
      <c r="E667" s="8">
        <v>1190</v>
      </c>
      <c r="F667" s="9">
        <v>0.48</v>
      </c>
      <c r="G667" s="27" t="str">
        <f>IF(Table24[discount_percentage]&gt;=0.5,"Yes","No")</f>
        <v>No</v>
      </c>
      <c r="H667" s="6">
        <v>4.0999999999999996</v>
      </c>
      <c r="I667" s="10">
        <v>37126</v>
      </c>
      <c r="J667" s="10">
        <f t="shared" si="40"/>
        <v>44179940</v>
      </c>
      <c r="K667" s="37" t="str">
        <f>IF(Table24[rating_count]&lt;1000,"Yes", "No")</f>
        <v>No</v>
      </c>
      <c r="L667" s="11">
        <f t="shared" si="41"/>
        <v>152216.59999999998</v>
      </c>
      <c r="M667" s="11">
        <f>Table24[[#This Row],[rating]]*Table24[[#This Row],[rating_count]]</f>
        <v>152216.59999999998</v>
      </c>
      <c r="N667" s="35">
        <f t="shared" si="42"/>
        <v>1000</v>
      </c>
      <c r="O667" s="35">
        <f t="shared" si="43"/>
        <v>1000</v>
      </c>
      <c r="P667" s="6" t="s">
        <v>8179</v>
      </c>
      <c r="Q667" s="6" t="s">
        <v>8180</v>
      </c>
      <c r="R667" s="6" t="s">
        <v>8181</v>
      </c>
      <c r="S667" s="6" t="s">
        <v>8182</v>
      </c>
      <c r="T667" s="6" t="s">
        <v>8183</v>
      </c>
      <c r="U667" s="6" t="s">
        <v>8184</v>
      </c>
      <c r="V667" s="6" t="s">
        <v>8185</v>
      </c>
      <c r="W667" s="6" t="s">
        <v>8186</v>
      </c>
    </row>
    <row r="668" spans="1:23" s="6" customFormat="1">
      <c r="A668" s="6" t="s">
        <v>8187</v>
      </c>
      <c r="B668" s="6" t="s">
        <v>8188</v>
      </c>
      <c r="C668" s="7" t="s">
        <v>11434</v>
      </c>
      <c r="D668" s="12">
        <v>1499</v>
      </c>
      <c r="E668" s="8">
        <v>2100</v>
      </c>
      <c r="F668" s="9">
        <v>0.28999999999999998</v>
      </c>
      <c r="G668" s="27" t="str">
        <f>IF(Table24[discount_percentage]&gt;=0.5,"Yes","No")</f>
        <v>No</v>
      </c>
      <c r="H668" s="6">
        <v>4.0999999999999996</v>
      </c>
      <c r="I668" s="10">
        <v>6355</v>
      </c>
      <c r="J668" s="10">
        <f t="shared" si="40"/>
        <v>13345500</v>
      </c>
      <c r="K668" s="37" t="str">
        <f>IF(Table24[rating_count]&lt;1000,"Yes", "No")</f>
        <v>No</v>
      </c>
      <c r="L668" s="11">
        <f t="shared" si="41"/>
        <v>26055.499999999996</v>
      </c>
      <c r="M668" s="11">
        <f>Table24[[#This Row],[rating]]*Table24[[#This Row],[rating_count]]</f>
        <v>26055.499999999996</v>
      </c>
      <c r="N668" s="35">
        <f t="shared" si="42"/>
        <v>2000</v>
      </c>
      <c r="O668" s="35">
        <f t="shared" si="43"/>
        <v>2000</v>
      </c>
      <c r="P668" s="6" t="s">
        <v>8189</v>
      </c>
      <c r="Q668" s="6" t="s">
        <v>8190</v>
      </c>
      <c r="R668" s="6" t="s">
        <v>8191</v>
      </c>
      <c r="S668" s="6" t="s">
        <v>8192</v>
      </c>
      <c r="T668" s="6" t="s">
        <v>8193</v>
      </c>
      <c r="U668" s="6" t="s">
        <v>8194</v>
      </c>
      <c r="V668" s="6" t="s">
        <v>8195</v>
      </c>
      <c r="W668" s="6" t="s">
        <v>8196</v>
      </c>
    </row>
    <row r="669" spans="1:23" s="6" customFormat="1">
      <c r="A669" s="6" t="s">
        <v>8207</v>
      </c>
      <c r="B669" s="6" t="s">
        <v>8208</v>
      </c>
      <c r="C669" s="7" t="s">
        <v>11441</v>
      </c>
      <c r="D669" s="6">
        <v>610</v>
      </c>
      <c r="E669" s="8">
        <v>825</v>
      </c>
      <c r="F669" s="9">
        <v>0.26</v>
      </c>
      <c r="G669" s="27" t="str">
        <f>IF(Table24[discount_percentage]&gt;=0.5,"Yes","No")</f>
        <v>No</v>
      </c>
      <c r="H669" s="6">
        <v>4.0999999999999996</v>
      </c>
      <c r="I669" s="10">
        <v>13165</v>
      </c>
      <c r="J669" s="10">
        <f t="shared" si="40"/>
        <v>10861125</v>
      </c>
      <c r="K669" s="37" t="str">
        <f>IF(Table24[rating_count]&lt;1000,"Yes", "No")</f>
        <v>No</v>
      </c>
      <c r="L669" s="11">
        <f t="shared" si="41"/>
        <v>53976.499999999993</v>
      </c>
      <c r="M669" s="11">
        <f>Table24[[#This Row],[rating]]*Table24[[#This Row],[rating_count]]</f>
        <v>53976.499999999993</v>
      </c>
      <c r="N669" s="35">
        <f t="shared" si="42"/>
        <v>800</v>
      </c>
      <c r="O669" s="35">
        <f t="shared" si="43"/>
        <v>500</v>
      </c>
      <c r="P669" s="6" t="s">
        <v>8209</v>
      </c>
      <c r="Q669" s="6" t="s">
        <v>8210</v>
      </c>
      <c r="R669" s="6" t="s">
        <v>8211</v>
      </c>
      <c r="S669" s="6" t="s">
        <v>8212</v>
      </c>
      <c r="T669" s="6" t="s">
        <v>8213</v>
      </c>
      <c r="U669" s="6" t="s">
        <v>8214</v>
      </c>
      <c r="V669" s="6" t="s">
        <v>8215</v>
      </c>
      <c r="W669" s="6" t="s">
        <v>8216</v>
      </c>
    </row>
    <row r="670" spans="1:23" s="6" customFormat="1">
      <c r="A670" s="6" t="s">
        <v>8217</v>
      </c>
      <c r="B670" s="6" t="s">
        <v>8218</v>
      </c>
      <c r="C670" s="7" t="s">
        <v>11449</v>
      </c>
      <c r="D670" s="6">
        <v>999</v>
      </c>
      <c r="E670" s="8">
        <v>1499</v>
      </c>
      <c r="F670" s="9">
        <v>0.33</v>
      </c>
      <c r="G670" s="27" t="str">
        <f>IF(Table24[discount_percentage]&gt;=0.5,"Yes","No")</f>
        <v>No</v>
      </c>
      <c r="H670" s="6">
        <v>4.0999999999999996</v>
      </c>
      <c r="I670" s="10">
        <v>1646</v>
      </c>
      <c r="J670" s="10">
        <f t="shared" si="40"/>
        <v>2467354</v>
      </c>
      <c r="K670" s="37" t="str">
        <f>IF(Table24[rating_count]&lt;1000,"Yes", "No")</f>
        <v>No</v>
      </c>
      <c r="L670" s="11">
        <f t="shared" si="41"/>
        <v>6748.5999999999995</v>
      </c>
      <c r="M670" s="11">
        <f>Table24[[#This Row],[rating]]*Table24[[#This Row],[rating_count]]</f>
        <v>6748.5999999999995</v>
      </c>
      <c r="N670" s="35">
        <f t="shared" si="42"/>
        <v>1400</v>
      </c>
      <c r="O670" s="35">
        <f t="shared" si="43"/>
        <v>1000</v>
      </c>
      <c r="P670" s="6" t="s">
        <v>8219</v>
      </c>
      <c r="Q670" s="6" t="s">
        <v>8220</v>
      </c>
      <c r="R670" s="6" t="s">
        <v>8221</v>
      </c>
      <c r="S670" s="6" t="s">
        <v>8222</v>
      </c>
      <c r="T670" s="6" t="s">
        <v>8223</v>
      </c>
      <c r="U670" s="6" t="s">
        <v>8224</v>
      </c>
      <c r="V670" s="6" t="s">
        <v>8225</v>
      </c>
      <c r="W670" s="6" t="s">
        <v>8226</v>
      </c>
    </row>
    <row r="671" spans="1:23" s="6" customFormat="1" ht="12" customHeight="1">
      <c r="A671" s="6" t="s">
        <v>8246</v>
      </c>
      <c r="B671" s="6" t="s">
        <v>8247</v>
      </c>
      <c r="C671" s="7" t="s">
        <v>11436</v>
      </c>
      <c r="D671" s="12">
        <v>2464</v>
      </c>
      <c r="E671" s="8">
        <v>6000</v>
      </c>
      <c r="F671" s="9">
        <v>0.59</v>
      </c>
      <c r="G671" s="27" t="str">
        <f>IF(Table24[discount_percentage]&gt;=0.5,"Yes","No")</f>
        <v>Yes</v>
      </c>
      <c r="H671" s="6">
        <v>4.0999999999999996</v>
      </c>
      <c r="I671" s="10">
        <v>8866</v>
      </c>
      <c r="J671" s="10">
        <f t="shared" si="40"/>
        <v>53196000</v>
      </c>
      <c r="K671" s="37" t="str">
        <f>IF(Table24[rating_count]&lt;1000,"Yes", "No")</f>
        <v>No</v>
      </c>
      <c r="L671" s="11">
        <f t="shared" si="41"/>
        <v>36350.6</v>
      </c>
      <c r="M671" s="11">
        <f>Table24[[#This Row],[rating]]*Table24[[#This Row],[rating_count]]</f>
        <v>36350.6</v>
      </c>
      <c r="N671" s="35">
        <f t="shared" si="42"/>
        <v>6000</v>
      </c>
      <c r="O671" s="35">
        <f t="shared" si="43"/>
        <v>6000</v>
      </c>
      <c r="P671" s="6" t="s">
        <v>8248</v>
      </c>
      <c r="Q671" s="6" t="s">
        <v>8249</v>
      </c>
      <c r="R671" s="6" t="s">
        <v>8250</v>
      </c>
      <c r="S671" s="6" t="s">
        <v>8251</v>
      </c>
      <c r="T671" s="6" t="s">
        <v>8252</v>
      </c>
      <c r="U671" s="6" t="s">
        <v>8253</v>
      </c>
      <c r="V671" s="6" t="s">
        <v>8254</v>
      </c>
      <c r="W671" s="6" t="s">
        <v>8255</v>
      </c>
    </row>
    <row r="672" spans="1:23" s="6" customFormat="1">
      <c r="A672" s="6" t="s">
        <v>8294</v>
      </c>
      <c r="B672" s="6" t="s">
        <v>8295</v>
      </c>
      <c r="C672" s="7" t="s">
        <v>11437</v>
      </c>
      <c r="D672" s="12">
        <v>2399</v>
      </c>
      <c r="E672" s="8">
        <v>4590</v>
      </c>
      <c r="F672" s="9">
        <v>0.48</v>
      </c>
      <c r="G672" s="27" t="str">
        <f>IF(Table24[discount_percentage]&gt;=0.5,"Yes","No")</f>
        <v>No</v>
      </c>
      <c r="H672" s="6">
        <v>4.0999999999999996</v>
      </c>
      <c r="I672" s="10">
        <v>444</v>
      </c>
      <c r="J672" s="10">
        <f t="shared" si="40"/>
        <v>2037960</v>
      </c>
      <c r="K672" s="37" t="str">
        <f>IF(Table24[rating_count]&lt;1000,"Yes", "No")</f>
        <v>Yes</v>
      </c>
      <c r="L672" s="11">
        <f t="shared" si="41"/>
        <v>1820.3999999999999</v>
      </c>
      <c r="M672" s="11">
        <f>Table24[[#This Row],[rating]]*Table24[[#This Row],[rating_count]]</f>
        <v>1820.3999999999999</v>
      </c>
      <c r="N672" s="35">
        <f t="shared" si="42"/>
        <v>4400</v>
      </c>
      <c r="O672" s="35">
        <f t="shared" si="43"/>
        <v>4500</v>
      </c>
      <c r="P672" s="6" t="s">
        <v>8296</v>
      </c>
      <c r="Q672" s="6" t="s">
        <v>8297</v>
      </c>
      <c r="R672" s="6" t="s">
        <v>8298</v>
      </c>
      <c r="S672" s="6" t="s">
        <v>8299</v>
      </c>
      <c r="T672" s="6" t="s">
        <v>8300</v>
      </c>
      <c r="U672" s="6" t="s">
        <v>8301</v>
      </c>
      <c r="V672" s="6" t="s">
        <v>8302</v>
      </c>
      <c r="W672" s="6" t="s">
        <v>8303</v>
      </c>
    </row>
    <row r="673" spans="1:23" s="6" customFormat="1">
      <c r="A673" s="6" t="s">
        <v>8314</v>
      </c>
      <c r="B673" s="6" t="s">
        <v>8315</v>
      </c>
      <c r="C673" s="7" t="s">
        <v>11437</v>
      </c>
      <c r="D673" s="12">
        <v>2599</v>
      </c>
      <c r="E673" s="8">
        <v>4400</v>
      </c>
      <c r="F673" s="9">
        <v>0.41</v>
      </c>
      <c r="G673" s="27" t="str">
        <f>IF(Table24[discount_percentage]&gt;=0.5,"Yes","No")</f>
        <v>No</v>
      </c>
      <c r="H673" s="6">
        <v>4.0999999999999996</v>
      </c>
      <c r="I673" s="10">
        <v>14947</v>
      </c>
      <c r="J673" s="10">
        <f t="shared" si="40"/>
        <v>65766800</v>
      </c>
      <c r="K673" s="37" t="str">
        <f>IF(Table24[rating_count]&lt;1000,"Yes", "No")</f>
        <v>No</v>
      </c>
      <c r="L673" s="11">
        <f t="shared" si="41"/>
        <v>61282.7</v>
      </c>
      <c r="M673" s="11">
        <f>Table24[[#This Row],[rating]]*Table24[[#This Row],[rating_count]]</f>
        <v>61282.7</v>
      </c>
      <c r="N673" s="35">
        <f t="shared" si="42"/>
        <v>4400</v>
      </c>
      <c r="O673" s="35">
        <f t="shared" si="43"/>
        <v>4000</v>
      </c>
      <c r="P673" s="6" t="s">
        <v>8316</v>
      </c>
      <c r="Q673" s="6" t="s">
        <v>8317</v>
      </c>
      <c r="R673" s="6" t="s">
        <v>8318</v>
      </c>
      <c r="S673" s="6" t="s">
        <v>12394</v>
      </c>
      <c r="T673" s="6" t="s">
        <v>8319</v>
      </c>
      <c r="U673" s="6" t="s">
        <v>8320</v>
      </c>
      <c r="V673" s="6" t="s">
        <v>8321</v>
      </c>
      <c r="W673" s="6" t="s">
        <v>8322</v>
      </c>
    </row>
    <row r="674" spans="1:23" s="6" customFormat="1">
      <c r="A674" s="6" t="s">
        <v>8333</v>
      </c>
      <c r="B674" s="6" t="s">
        <v>8334</v>
      </c>
      <c r="C674" s="7" t="s">
        <v>11430</v>
      </c>
      <c r="D674" s="6">
        <v>245</v>
      </c>
      <c r="E674" s="8">
        <v>299</v>
      </c>
      <c r="F674" s="9">
        <v>0.18</v>
      </c>
      <c r="G674" s="27" t="str">
        <f>IF(Table24[discount_percentage]&gt;=0.5,"Yes","No")</f>
        <v>No</v>
      </c>
      <c r="H674" s="6">
        <v>4.0999999999999996</v>
      </c>
      <c r="I674" s="10">
        <v>1660</v>
      </c>
      <c r="J674" s="10">
        <f t="shared" si="40"/>
        <v>496340</v>
      </c>
      <c r="K674" s="37" t="str">
        <f>IF(Table24[rating_count]&lt;1000,"Yes", "No")</f>
        <v>No</v>
      </c>
      <c r="L674" s="11">
        <f t="shared" si="41"/>
        <v>6805.9999999999991</v>
      </c>
      <c r="M674" s="11">
        <f>Table24[[#This Row],[rating]]*Table24[[#This Row],[rating_count]]</f>
        <v>6805.9999999999991</v>
      </c>
      <c r="N674" s="35">
        <f t="shared" si="42"/>
        <v>200</v>
      </c>
      <c r="O674" s="35">
        <f t="shared" si="43"/>
        <v>0</v>
      </c>
      <c r="P674" s="6" t="s">
        <v>8335</v>
      </c>
      <c r="Q674" s="6" t="s">
        <v>8336</v>
      </c>
      <c r="R674" s="6" t="s">
        <v>8337</v>
      </c>
      <c r="S674" s="6" t="s">
        <v>8338</v>
      </c>
      <c r="T674" s="6" t="s">
        <v>8339</v>
      </c>
      <c r="U674" s="6" t="s">
        <v>8340</v>
      </c>
      <c r="V674" s="6" t="s">
        <v>8341</v>
      </c>
      <c r="W674" s="6" t="s">
        <v>8342</v>
      </c>
    </row>
    <row r="675" spans="1:23" s="6" customFormat="1">
      <c r="A675" s="6" t="s">
        <v>8406</v>
      </c>
      <c r="B675" s="6" t="s">
        <v>8407</v>
      </c>
      <c r="C675" s="7" t="s">
        <v>11429</v>
      </c>
      <c r="D675" s="6">
        <v>899</v>
      </c>
      <c r="E675" s="8">
        <v>1990</v>
      </c>
      <c r="F675" s="9">
        <v>0.55000000000000004</v>
      </c>
      <c r="G675" s="27" t="str">
        <f>IF(Table24[discount_percentage]&gt;=0.5,"Yes","No")</f>
        <v>Yes</v>
      </c>
      <c r="H675" s="6">
        <v>4.0999999999999996</v>
      </c>
      <c r="I675" s="10">
        <v>185</v>
      </c>
      <c r="J675" s="10">
        <f t="shared" si="40"/>
        <v>368150</v>
      </c>
      <c r="K675" s="37" t="str">
        <f>IF(Table24[rating_count]&lt;1000,"Yes", "No")</f>
        <v>Yes</v>
      </c>
      <c r="L675" s="11">
        <f t="shared" si="41"/>
        <v>758.49999999999989</v>
      </c>
      <c r="M675" s="11">
        <f>Table24[[#This Row],[rating]]*Table24[[#This Row],[rating_count]]</f>
        <v>758.49999999999989</v>
      </c>
      <c r="N675" s="35">
        <f t="shared" si="42"/>
        <v>1800</v>
      </c>
      <c r="O675" s="35">
        <f t="shared" si="43"/>
        <v>1500</v>
      </c>
      <c r="P675" s="6" t="s">
        <v>8408</v>
      </c>
      <c r="Q675" s="6" t="s">
        <v>8409</v>
      </c>
      <c r="R675" s="6" t="s">
        <v>8410</v>
      </c>
      <c r="S675" s="6" t="s">
        <v>8411</v>
      </c>
      <c r="T675" s="6" t="s">
        <v>8412</v>
      </c>
      <c r="U675" s="6" t="s">
        <v>8413</v>
      </c>
      <c r="V675" s="6" t="s">
        <v>8414</v>
      </c>
      <c r="W675" s="6" t="s">
        <v>8415</v>
      </c>
    </row>
    <row r="676" spans="1:23" s="6" customFormat="1">
      <c r="A676" s="6" t="s">
        <v>8426</v>
      </c>
      <c r="B676" s="6" t="s">
        <v>8427</v>
      </c>
      <c r="C676" s="7" t="s">
        <v>11435</v>
      </c>
      <c r="D676" s="6">
        <v>499</v>
      </c>
      <c r="E676" s="8">
        <v>940</v>
      </c>
      <c r="F676" s="9">
        <v>0.47</v>
      </c>
      <c r="G676" s="27" t="str">
        <f>IF(Table24[discount_percentage]&gt;=0.5,"Yes","No")</f>
        <v>No</v>
      </c>
      <c r="H676" s="6">
        <v>4.0999999999999996</v>
      </c>
      <c r="I676" s="10">
        <v>3036</v>
      </c>
      <c r="J676" s="10">
        <f t="shared" si="40"/>
        <v>2853840</v>
      </c>
      <c r="K676" s="37" t="str">
        <f>IF(Table24[rating_count]&lt;1000,"Yes", "No")</f>
        <v>No</v>
      </c>
      <c r="L676" s="11">
        <f t="shared" si="41"/>
        <v>12447.599999999999</v>
      </c>
      <c r="M676" s="11">
        <f>Table24[[#This Row],[rating]]*Table24[[#This Row],[rating_count]]</f>
        <v>12447.599999999999</v>
      </c>
      <c r="N676" s="35">
        <f t="shared" si="42"/>
        <v>800</v>
      </c>
      <c r="O676" s="35">
        <f t="shared" si="43"/>
        <v>500</v>
      </c>
      <c r="P676" s="6" t="s">
        <v>7854</v>
      </c>
      <c r="Q676" s="6" t="s">
        <v>8428</v>
      </c>
      <c r="R676" s="6" t="s">
        <v>8429</v>
      </c>
      <c r="S676" s="6" t="s">
        <v>8430</v>
      </c>
      <c r="T676" s="6" t="s">
        <v>8431</v>
      </c>
      <c r="U676" s="6" t="s">
        <v>8432</v>
      </c>
      <c r="V676" s="6" t="s">
        <v>8433</v>
      </c>
      <c r="W676" s="6" t="s">
        <v>8434</v>
      </c>
    </row>
    <row r="677" spans="1:23" s="6" customFormat="1">
      <c r="A677" s="6" t="s">
        <v>8581</v>
      </c>
      <c r="B677" s="6" t="s">
        <v>8582</v>
      </c>
      <c r="C677" s="7" t="s">
        <v>11452</v>
      </c>
      <c r="D677" s="12">
        <v>1399</v>
      </c>
      <c r="E677" s="8">
        <v>2660</v>
      </c>
      <c r="F677" s="9">
        <v>0.47</v>
      </c>
      <c r="G677" s="27" t="str">
        <f>IF(Table24[discount_percentage]&gt;=0.5,"Yes","No")</f>
        <v>No</v>
      </c>
      <c r="H677" s="6">
        <v>4.0999999999999996</v>
      </c>
      <c r="I677" s="10">
        <v>9349</v>
      </c>
      <c r="J677" s="10">
        <f t="shared" si="40"/>
        <v>24868340</v>
      </c>
      <c r="K677" s="37" t="str">
        <f>IF(Table24[rating_count]&lt;1000,"Yes", "No")</f>
        <v>No</v>
      </c>
      <c r="L677" s="11">
        <f t="shared" si="41"/>
        <v>38330.899999999994</v>
      </c>
      <c r="M677" s="11">
        <f>Table24[[#This Row],[rating]]*Table24[[#This Row],[rating_count]]</f>
        <v>38330.899999999994</v>
      </c>
      <c r="N677" s="35">
        <f t="shared" si="42"/>
        <v>2600</v>
      </c>
      <c r="O677" s="35">
        <f t="shared" si="43"/>
        <v>2500</v>
      </c>
      <c r="P677" s="6" t="s">
        <v>12409</v>
      </c>
      <c r="Q677" s="6" t="s">
        <v>8583</v>
      </c>
      <c r="R677" s="6" t="s">
        <v>8584</v>
      </c>
      <c r="S677" s="6" t="s">
        <v>8585</v>
      </c>
      <c r="T677" s="6" t="s">
        <v>8586</v>
      </c>
      <c r="U677" s="6" t="s">
        <v>8587</v>
      </c>
      <c r="V677" s="6" t="s">
        <v>8588</v>
      </c>
      <c r="W677" s="6" t="s">
        <v>8589</v>
      </c>
    </row>
    <row r="678" spans="1:23" s="6" customFormat="1">
      <c r="A678" s="6" t="s">
        <v>8648</v>
      </c>
      <c r="B678" s="6" t="s">
        <v>8649</v>
      </c>
      <c r="C678" s="7" t="s">
        <v>11443</v>
      </c>
      <c r="D678" s="6">
        <v>199</v>
      </c>
      <c r="E678" s="8">
        <v>499</v>
      </c>
      <c r="F678" s="9">
        <v>0.6</v>
      </c>
      <c r="G678" s="27" t="str">
        <f>IF(Table24[discount_percentage]&gt;=0.5,"Yes","No")</f>
        <v>Yes</v>
      </c>
      <c r="H678" s="6">
        <v>4.0999999999999996</v>
      </c>
      <c r="I678" s="10">
        <v>1996</v>
      </c>
      <c r="J678" s="10">
        <f t="shared" si="40"/>
        <v>996004</v>
      </c>
      <c r="K678" s="37" t="str">
        <f>IF(Table24[rating_count]&lt;1000,"Yes", "No")</f>
        <v>No</v>
      </c>
      <c r="L678" s="11">
        <f t="shared" si="41"/>
        <v>8183.5999999999995</v>
      </c>
      <c r="M678" s="11">
        <f>Table24[[#This Row],[rating]]*Table24[[#This Row],[rating_count]]</f>
        <v>8183.5999999999995</v>
      </c>
      <c r="N678" s="35">
        <f t="shared" si="42"/>
        <v>400</v>
      </c>
      <c r="O678" s="35">
        <f t="shared" si="43"/>
        <v>0</v>
      </c>
      <c r="P678" s="6" t="s">
        <v>12411</v>
      </c>
      <c r="Q678" s="6" t="s">
        <v>8650</v>
      </c>
      <c r="R678" s="6" t="s">
        <v>8651</v>
      </c>
      <c r="S678" s="6" t="s">
        <v>8652</v>
      </c>
      <c r="T678" s="6" t="s">
        <v>8653</v>
      </c>
      <c r="U678" s="6" t="s">
        <v>8654</v>
      </c>
      <c r="V678" s="6" t="s">
        <v>8655</v>
      </c>
      <c r="W678" s="6" t="s">
        <v>8656</v>
      </c>
    </row>
    <row r="679" spans="1:23" s="6" customFormat="1">
      <c r="A679" s="6" t="s">
        <v>8780</v>
      </c>
      <c r="B679" s="6" t="s">
        <v>8781</v>
      </c>
      <c r="C679" s="7" t="s">
        <v>11471</v>
      </c>
      <c r="D679" s="6">
        <v>474</v>
      </c>
      <c r="E679" s="8">
        <v>1299</v>
      </c>
      <c r="F679" s="9">
        <v>0.64</v>
      </c>
      <c r="G679" s="27" t="str">
        <f>IF(Table24[discount_percentage]&gt;=0.5,"Yes","No")</f>
        <v>Yes</v>
      </c>
      <c r="H679" s="6">
        <v>4.0999999999999996</v>
      </c>
      <c r="I679" s="10">
        <v>550</v>
      </c>
      <c r="J679" s="10">
        <f t="shared" si="40"/>
        <v>714450</v>
      </c>
      <c r="K679" s="37" t="str">
        <f>IF(Table24[rating_count]&lt;1000,"Yes", "No")</f>
        <v>Yes</v>
      </c>
      <c r="L679" s="11">
        <f t="shared" si="41"/>
        <v>2255</v>
      </c>
      <c r="M679" s="11">
        <f>Table24[[#This Row],[rating]]*Table24[[#This Row],[rating_count]]</f>
        <v>2255</v>
      </c>
      <c r="N679" s="35">
        <f t="shared" si="42"/>
        <v>1200</v>
      </c>
      <c r="O679" s="35">
        <f t="shared" si="43"/>
        <v>1000</v>
      </c>
      <c r="P679" s="6" t="s">
        <v>8782</v>
      </c>
      <c r="Q679" s="6" t="s">
        <v>8783</v>
      </c>
      <c r="R679" s="6" t="s">
        <v>8784</v>
      </c>
      <c r="S679" s="6" t="s">
        <v>12418</v>
      </c>
      <c r="T679" s="6" t="s">
        <v>8785</v>
      </c>
      <c r="U679" s="6" t="s">
        <v>8786</v>
      </c>
      <c r="V679" s="6" t="s">
        <v>8787</v>
      </c>
      <c r="W679" s="6" t="s">
        <v>8788</v>
      </c>
    </row>
    <row r="680" spans="1:23" s="6" customFormat="1">
      <c r="A680" s="6" t="s">
        <v>8808</v>
      </c>
      <c r="B680" s="6" t="s">
        <v>8809</v>
      </c>
      <c r="C680" s="7" t="s">
        <v>11430</v>
      </c>
      <c r="D680" s="6">
        <v>799</v>
      </c>
      <c r="E680" s="8">
        <v>1230</v>
      </c>
      <c r="F680" s="9">
        <v>0.35</v>
      </c>
      <c r="G680" s="27" t="str">
        <f>IF(Table24[discount_percentage]&gt;=0.5,"Yes","No")</f>
        <v>No</v>
      </c>
      <c r="H680" s="6">
        <v>4.0999999999999996</v>
      </c>
      <c r="I680" s="10">
        <v>2138</v>
      </c>
      <c r="J680" s="10">
        <f t="shared" si="40"/>
        <v>2629740</v>
      </c>
      <c r="K680" s="37" t="str">
        <f>IF(Table24[rating_count]&lt;1000,"Yes", "No")</f>
        <v>No</v>
      </c>
      <c r="L680" s="11">
        <f t="shared" si="41"/>
        <v>8765.7999999999993</v>
      </c>
      <c r="M680" s="11">
        <f>Table24[[#This Row],[rating]]*Table24[[#This Row],[rating_count]]</f>
        <v>8765.7999999999993</v>
      </c>
      <c r="N680" s="35">
        <f t="shared" si="42"/>
        <v>1200</v>
      </c>
      <c r="O680" s="35">
        <f t="shared" si="43"/>
        <v>1000</v>
      </c>
      <c r="P680" s="6" t="s">
        <v>8810</v>
      </c>
      <c r="Q680" s="6" t="s">
        <v>12419</v>
      </c>
      <c r="R680" s="6" t="s">
        <v>8811</v>
      </c>
      <c r="S680" s="6" t="s">
        <v>8812</v>
      </c>
      <c r="T680" s="6" t="s">
        <v>8813</v>
      </c>
      <c r="U680" s="6" t="s">
        <v>8814</v>
      </c>
      <c r="V680" s="6" t="s">
        <v>8815</v>
      </c>
      <c r="W680" s="6" t="s">
        <v>8816</v>
      </c>
    </row>
    <row r="681" spans="1:23" s="6" customFormat="1">
      <c r="A681" s="6" t="s">
        <v>8836</v>
      </c>
      <c r="B681" s="6" t="s">
        <v>8837</v>
      </c>
      <c r="C681" s="7" t="s">
        <v>11473</v>
      </c>
      <c r="D681" s="12">
        <v>1699</v>
      </c>
      <c r="E681" s="8">
        <v>1999</v>
      </c>
      <c r="F681" s="9">
        <v>0.15</v>
      </c>
      <c r="G681" s="27" t="str">
        <f>IF(Table24[discount_percentage]&gt;=0.5,"Yes","No")</f>
        <v>No</v>
      </c>
      <c r="H681" s="6">
        <v>4.0999999999999996</v>
      </c>
      <c r="I681" s="10">
        <v>8873</v>
      </c>
      <c r="J681" s="10">
        <f t="shared" si="40"/>
        <v>17737127</v>
      </c>
      <c r="K681" s="37" t="str">
        <f>IF(Table24[rating_count]&lt;1000,"Yes", "No")</f>
        <v>No</v>
      </c>
      <c r="L681" s="11">
        <f t="shared" si="41"/>
        <v>36379.299999999996</v>
      </c>
      <c r="M681" s="11">
        <f>Table24[[#This Row],[rating]]*Table24[[#This Row],[rating_count]]</f>
        <v>36379.299999999996</v>
      </c>
      <c r="N681" s="35">
        <f t="shared" si="42"/>
        <v>1800</v>
      </c>
      <c r="O681" s="35">
        <f t="shared" si="43"/>
        <v>1500</v>
      </c>
      <c r="P681" s="6" t="s">
        <v>8838</v>
      </c>
      <c r="Q681" s="6" t="s">
        <v>12421</v>
      </c>
      <c r="R681" s="6" t="s">
        <v>8839</v>
      </c>
      <c r="S681" s="6" t="s">
        <v>8840</v>
      </c>
      <c r="T681" s="6" t="s">
        <v>8841</v>
      </c>
      <c r="U681" s="6" t="s">
        <v>8842</v>
      </c>
      <c r="V681" s="6" t="s">
        <v>8843</v>
      </c>
      <c r="W681" s="6" t="s">
        <v>8844</v>
      </c>
    </row>
    <row r="682" spans="1:23" s="6" customFormat="1">
      <c r="A682" s="6" t="s">
        <v>8855</v>
      </c>
      <c r="B682" s="6" t="s">
        <v>8856</v>
      </c>
      <c r="C682" s="7" t="s">
        <v>11429</v>
      </c>
      <c r="D682" s="12">
        <v>12499</v>
      </c>
      <c r="E682" s="8">
        <v>19825</v>
      </c>
      <c r="F682" s="9">
        <v>0.37</v>
      </c>
      <c r="G682" s="27" t="str">
        <f>IF(Table24[discount_percentage]&gt;=0.5,"Yes","No")</f>
        <v>No</v>
      </c>
      <c r="H682" s="6">
        <v>4.0999999999999996</v>
      </c>
      <c r="I682" s="10">
        <v>322</v>
      </c>
      <c r="J682" s="10">
        <f t="shared" si="40"/>
        <v>6383650</v>
      </c>
      <c r="K682" s="37" t="str">
        <f>IF(Table24[rating_count]&lt;1000,"Yes", "No")</f>
        <v>Yes</v>
      </c>
      <c r="L682" s="11">
        <f t="shared" si="41"/>
        <v>1320.1999999999998</v>
      </c>
      <c r="M682" s="11">
        <f>Table24[[#This Row],[rating]]*Table24[[#This Row],[rating_count]]</f>
        <v>1320.1999999999998</v>
      </c>
      <c r="N682" s="35">
        <f t="shared" si="42"/>
        <v>19800</v>
      </c>
      <c r="O682" s="35">
        <f t="shared" si="43"/>
        <v>19500</v>
      </c>
      <c r="P682" s="6" t="s">
        <v>12645</v>
      </c>
      <c r="Q682" s="6" t="s">
        <v>8857</v>
      </c>
      <c r="R682" s="6" t="s">
        <v>8858</v>
      </c>
      <c r="S682" s="6" t="s">
        <v>8859</v>
      </c>
      <c r="T682" s="6" t="s">
        <v>8860</v>
      </c>
      <c r="U682" s="6" t="s">
        <v>8861</v>
      </c>
      <c r="V682" s="6" t="s">
        <v>8862</v>
      </c>
      <c r="W682" s="6" t="s">
        <v>8863</v>
      </c>
    </row>
    <row r="683" spans="1:23" s="6" customFormat="1">
      <c r="A683" s="6" t="s">
        <v>8893</v>
      </c>
      <c r="B683" s="6" t="s">
        <v>8894</v>
      </c>
      <c r="C683" s="7" t="s">
        <v>11446</v>
      </c>
      <c r="D683" s="12">
        <v>6999</v>
      </c>
      <c r="E683" s="8">
        <v>14999</v>
      </c>
      <c r="F683" s="9">
        <v>0.53</v>
      </c>
      <c r="G683" s="27" t="str">
        <f>IF(Table24[discount_percentage]&gt;=0.5,"Yes","No")</f>
        <v>Yes</v>
      </c>
      <c r="H683" s="6">
        <v>4.0999999999999996</v>
      </c>
      <c r="I683" s="10">
        <v>1728</v>
      </c>
      <c r="J683" s="10">
        <f t="shared" si="40"/>
        <v>25918272</v>
      </c>
      <c r="K683" s="37" t="str">
        <f>IF(Table24[rating_count]&lt;1000,"Yes", "No")</f>
        <v>No</v>
      </c>
      <c r="L683" s="11">
        <f t="shared" si="41"/>
        <v>7084.7999999999993</v>
      </c>
      <c r="M683" s="11">
        <f>Table24[[#This Row],[rating]]*Table24[[#This Row],[rating_count]]</f>
        <v>7084.7999999999993</v>
      </c>
      <c r="N683" s="35">
        <f t="shared" si="42"/>
        <v>14800</v>
      </c>
      <c r="O683" s="35">
        <f t="shared" si="43"/>
        <v>14500</v>
      </c>
      <c r="P683" s="6" t="s">
        <v>8895</v>
      </c>
      <c r="Q683" s="6" t="s">
        <v>8896</v>
      </c>
      <c r="R683" s="6" t="s">
        <v>8897</v>
      </c>
      <c r="S683" s="6" t="s">
        <v>8898</v>
      </c>
      <c r="T683" s="6" t="s">
        <v>8899</v>
      </c>
      <c r="U683" s="6" t="s">
        <v>8900</v>
      </c>
      <c r="V683" s="6" t="s">
        <v>8901</v>
      </c>
      <c r="W683" s="6" t="s">
        <v>8902</v>
      </c>
    </row>
    <row r="684" spans="1:23" s="6" customFormat="1">
      <c r="A684" s="6" t="s">
        <v>8938</v>
      </c>
      <c r="B684" s="6" t="s">
        <v>8939</v>
      </c>
      <c r="C684" s="7" t="s">
        <v>11466</v>
      </c>
      <c r="D684" s="12">
        <v>8799</v>
      </c>
      <c r="E684" s="8">
        <v>11995</v>
      </c>
      <c r="F684" s="9">
        <v>0.27</v>
      </c>
      <c r="G684" s="27" t="str">
        <f>IF(Table24[discount_percentage]&gt;=0.5,"Yes","No")</f>
        <v>No</v>
      </c>
      <c r="H684" s="6">
        <v>4.0999999999999996</v>
      </c>
      <c r="I684" s="10">
        <v>4157</v>
      </c>
      <c r="J684" s="10">
        <f t="shared" si="40"/>
        <v>49863215</v>
      </c>
      <c r="K684" s="37" t="str">
        <f>IF(Table24[rating_count]&lt;1000,"Yes", "No")</f>
        <v>No</v>
      </c>
      <c r="L684" s="11">
        <f t="shared" si="41"/>
        <v>17043.699999999997</v>
      </c>
      <c r="M684" s="11">
        <f>Table24[[#This Row],[rating]]*Table24[[#This Row],[rating_count]]</f>
        <v>17043.699999999997</v>
      </c>
      <c r="N684" s="35">
        <f t="shared" si="42"/>
        <v>11800</v>
      </c>
      <c r="O684" s="35">
        <f t="shared" si="43"/>
        <v>11500</v>
      </c>
      <c r="P684" s="6" t="s">
        <v>8940</v>
      </c>
      <c r="Q684" s="6" t="s">
        <v>8941</v>
      </c>
      <c r="R684" s="6" t="s">
        <v>8942</v>
      </c>
      <c r="S684" s="6" t="s">
        <v>8943</v>
      </c>
      <c r="T684" s="6" t="s">
        <v>8944</v>
      </c>
      <c r="U684" s="6" t="s">
        <v>12072</v>
      </c>
      <c r="V684" s="6" t="s">
        <v>8945</v>
      </c>
      <c r="W684" s="6" t="s">
        <v>8946</v>
      </c>
    </row>
    <row r="685" spans="1:23" s="6" customFormat="1">
      <c r="A685" s="6" t="s">
        <v>9030</v>
      </c>
      <c r="B685" s="6" t="s">
        <v>9031</v>
      </c>
      <c r="C685" s="7" t="s">
        <v>11441</v>
      </c>
      <c r="D685" s="6">
        <v>510</v>
      </c>
      <c r="E685" s="8">
        <v>640</v>
      </c>
      <c r="F685" s="9">
        <v>0.2</v>
      </c>
      <c r="G685" s="27" t="str">
        <f>IF(Table24[discount_percentage]&gt;=0.5,"Yes","No")</f>
        <v>No</v>
      </c>
      <c r="H685" s="6">
        <v>4.0999999999999996</v>
      </c>
      <c r="I685" s="10">
        <v>7229</v>
      </c>
      <c r="J685" s="10">
        <f t="shared" si="40"/>
        <v>4626560</v>
      </c>
      <c r="K685" s="37" t="str">
        <f>IF(Table24[rating_count]&lt;1000,"Yes", "No")</f>
        <v>No</v>
      </c>
      <c r="L685" s="11">
        <f t="shared" si="41"/>
        <v>29638.899999999998</v>
      </c>
      <c r="M685" s="11">
        <f>Table24[[#This Row],[rating]]*Table24[[#This Row],[rating_count]]</f>
        <v>29638.899999999998</v>
      </c>
      <c r="N685" s="35">
        <f t="shared" si="42"/>
        <v>600</v>
      </c>
      <c r="O685" s="35">
        <f t="shared" si="43"/>
        <v>500</v>
      </c>
      <c r="P685" s="6" t="s">
        <v>12428</v>
      </c>
      <c r="Q685" s="6" t="s">
        <v>9032</v>
      </c>
      <c r="R685" s="6" t="s">
        <v>9033</v>
      </c>
      <c r="S685" s="6" t="s">
        <v>9034</v>
      </c>
      <c r="T685" s="6" t="s">
        <v>9035</v>
      </c>
      <c r="U685" s="6" t="s">
        <v>9036</v>
      </c>
      <c r="V685" s="6" t="s">
        <v>9037</v>
      </c>
      <c r="W685" s="6" t="s">
        <v>9038</v>
      </c>
    </row>
    <row r="686" spans="1:23" s="6" customFormat="1">
      <c r="A686" s="6" t="s">
        <v>9124</v>
      </c>
      <c r="B686" s="6" t="s">
        <v>9125</v>
      </c>
      <c r="C686" s="7" t="s">
        <v>11428</v>
      </c>
      <c r="D686" s="12">
        <v>2439</v>
      </c>
      <c r="E686" s="8">
        <v>2545</v>
      </c>
      <c r="F686" s="9">
        <v>0.04</v>
      </c>
      <c r="G686" s="27" t="str">
        <f>IF(Table24[discount_percentage]&gt;=0.5,"Yes","No")</f>
        <v>No</v>
      </c>
      <c r="H686" s="6">
        <v>4.0999999999999996</v>
      </c>
      <c r="I686" s="10">
        <v>25</v>
      </c>
      <c r="J686" s="10">
        <f t="shared" si="40"/>
        <v>63625</v>
      </c>
      <c r="K686" s="37" t="str">
        <f>IF(Table24[rating_count]&lt;1000,"Yes", "No")</f>
        <v>Yes</v>
      </c>
      <c r="L686" s="11">
        <f t="shared" si="41"/>
        <v>102.49999999999999</v>
      </c>
      <c r="M686" s="11">
        <f>Table24[[#This Row],[rating]]*Table24[[#This Row],[rating_count]]</f>
        <v>102.49999999999999</v>
      </c>
      <c r="N686" s="35">
        <f t="shared" si="42"/>
        <v>2400</v>
      </c>
      <c r="O686" s="35">
        <f t="shared" si="43"/>
        <v>2500</v>
      </c>
      <c r="P686" s="6" t="s">
        <v>9126</v>
      </c>
      <c r="Q686" s="6" t="s">
        <v>9127</v>
      </c>
      <c r="R686" s="6" t="s">
        <v>9128</v>
      </c>
      <c r="S686" s="6" t="s">
        <v>9129</v>
      </c>
      <c r="T686" s="6" t="s">
        <v>9130</v>
      </c>
      <c r="U686" s="6" t="s">
        <v>9131</v>
      </c>
      <c r="V686" s="6" t="s">
        <v>9132</v>
      </c>
      <c r="W686" s="6" t="s">
        <v>9133</v>
      </c>
    </row>
    <row r="687" spans="1:23" s="6" customFormat="1">
      <c r="A687" s="6" t="s">
        <v>9240</v>
      </c>
      <c r="B687" s="6" t="s">
        <v>9241</v>
      </c>
      <c r="C687" s="7" t="s">
        <v>11465</v>
      </c>
      <c r="D687" s="12">
        <v>6236</v>
      </c>
      <c r="E687" s="8">
        <v>9999</v>
      </c>
      <c r="F687" s="9">
        <v>0.38</v>
      </c>
      <c r="G687" s="27" t="str">
        <f>IF(Table24[discount_percentage]&gt;=0.5,"Yes","No")</f>
        <v>No</v>
      </c>
      <c r="H687" s="6">
        <v>4.0999999999999996</v>
      </c>
      <c r="I687" s="10">
        <v>3552</v>
      </c>
      <c r="J687" s="10">
        <f t="shared" si="40"/>
        <v>35516448</v>
      </c>
      <c r="K687" s="37" t="str">
        <f>IF(Table24[rating_count]&lt;1000,"Yes", "No")</f>
        <v>No</v>
      </c>
      <c r="L687" s="11">
        <f t="shared" si="41"/>
        <v>14563.199999999999</v>
      </c>
      <c r="M687" s="11">
        <f>Table24[[#This Row],[rating]]*Table24[[#This Row],[rating_count]]</f>
        <v>14563.199999999999</v>
      </c>
      <c r="N687" s="35">
        <f t="shared" si="42"/>
        <v>9800</v>
      </c>
      <c r="O687" s="35">
        <f t="shared" si="43"/>
        <v>9500</v>
      </c>
      <c r="P687" s="6" t="s">
        <v>9242</v>
      </c>
      <c r="Q687" s="6" t="s">
        <v>9243</v>
      </c>
      <c r="R687" s="6" t="s">
        <v>9244</v>
      </c>
      <c r="S687" s="6" t="s">
        <v>9245</v>
      </c>
      <c r="T687" s="6" t="s">
        <v>9246</v>
      </c>
      <c r="U687" s="6" t="s">
        <v>9247</v>
      </c>
      <c r="V687" s="6" t="s">
        <v>9248</v>
      </c>
      <c r="W687" s="6" t="s">
        <v>9249</v>
      </c>
    </row>
    <row r="688" spans="1:23" s="6" customFormat="1" ht="12" customHeight="1">
      <c r="A688" s="6" t="s">
        <v>9297</v>
      </c>
      <c r="B688" s="6" t="s">
        <v>9298</v>
      </c>
      <c r="C688" s="7" t="s">
        <v>11448</v>
      </c>
      <c r="D688" s="12">
        <v>2079</v>
      </c>
      <c r="E688" s="8">
        <v>3099</v>
      </c>
      <c r="F688" s="9">
        <v>0.33</v>
      </c>
      <c r="G688" s="27" t="str">
        <f>IF(Table24[discount_percentage]&gt;=0.5,"Yes","No")</f>
        <v>No</v>
      </c>
      <c r="H688" s="6">
        <v>4.0999999999999996</v>
      </c>
      <c r="I688" s="10">
        <v>282</v>
      </c>
      <c r="J688" s="10">
        <f t="shared" si="40"/>
        <v>873918</v>
      </c>
      <c r="K688" s="37" t="str">
        <f>IF(Table24[rating_count]&lt;1000,"Yes", "No")</f>
        <v>Yes</v>
      </c>
      <c r="L688" s="11">
        <f t="shared" si="41"/>
        <v>1156.1999999999998</v>
      </c>
      <c r="M688" s="11">
        <f>Table24[[#This Row],[rating]]*Table24[[#This Row],[rating_count]]</f>
        <v>1156.1999999999998</v>
      </c>
      <c r="N688" s="35">
        <f t="shared" si="42"/>
        <v>3000</v>
      </c>
      <c r="O688" s="35">
        <f t="shared" si="43"/>
        <v>3000</v>
      </c>
      <c r="P688" s="6" t="s">
        <v>9299</v>
      </c>
      <c r="Q688" s="6" t="s">
        <v>9300</v>
      </c>
      <c r="R688" s="6" t="s">
        <v>9301</v>
      </c>
      <c r="S688" s="6" t="s">
        <v>12436</v>
      </c>
      <c r="T688" s="6" t="s">
        <v>9302</v>
      </c>
      <c r="U688" s="6" t="s">
        <v>9303</v>
      </c>
      <c r="V688" s="6" t="s">
        <v>9304</v>
      </c>
      <c r="W688" s="6" t="s">
        <v>9305</v>
      </c>
    </row>
    <row r="689" spans="1:23" s="6" customFormat="1">
      <c r="A689" s="6" t="s">
        <v>9306</v>
      </c>
      <c r="B689" s="6" t="s">
        <v>9307</v>
      </c>
      <c r="C689" s="7" t="s">
        <v>11441</v>
      </c>
      <c r="D689" s="6">
        <v>999</v>
      </c>
      <c r="E689" s="8">
        <v>1075</v>
      </c>
      <c r="F689" s="9">
        <v>7.0000000000000007E-2</v>
      </c>
      <c r="G689" s="27" t="str">
        <f>IF(Table24[discount_percentage]&gt;=0.5,"Yes","No")</f>
        <v>No</v>
      </c>
      <c r="H689" s="6">
        <v>4.0999999999999996</v>
      </c>
      <c r="I689" s="10">
        <v>9275</v>
      </c>
      <c r="J689" s="10">
        <f t="shared" si="40"/>
        <v>9970625</v>
      </c>
      <c r="K689" s="37" t="str">
        <f>IF(Table24[rating_count]&lt;1000,"Yes", "No")</f>
        <v>No</v>
      </c>
      <c r="L689" s="11">
        <f t="shared" si="41"/>
        <v>38027.5</v>
      </c>
      <c r="M689" s="11">
        <f>Table24[[#This Row],[rating]]*Table24[[#This Row],[rating_count]]</f>
        <v>38027.5</v>
      </c>
      <c r="N689" s="35">
        <f t="shared" si="42"/>
        <v>1000</v>
      </c>
      <c r="O689" s="35">
        <f t="shared" si="43"/>
        <v>1000</v>
      </c>
      <c r="P689" s="6" t="s">
        <v>9308</v>
      </c>
      <c r="Q689" s="6" t="s">
        <v>9309</v>
      </c>
      <c r="R689" s="6" t="s">
        <v>9310</v>
      </c>
      <c r="S689" s="6" t="s">
        <v>9311</v>
      </c>
      <c r="T689" s="6" t="s">
        <v>9312</v>
      </c>
      <c r="U689" s="6" t="s">
        <v>12437</v>
      </c>
      <c r="V689" s="6" t="s">
        <v>9313</v>
      </c>
      <c r="W689" s="6" t="s">
        <v>9314</v>
      </c>
    </row>
    <row r="690" spans="1:23" s="6" customFormat="1">
      <c r="A690" s="6" t="s">
        <v>9364</v>
      </c>
      <c r="B690" s="6" t="s">
        <v>9365</v>
      </c>
      <c r="C690" s="7" t="s">
        <v>11439</v>
      </c>
      <c r="D690" s="6">
        <v>664</v>
      </c>
      <c r="E690" s="8">
        <v>1490</v>
      </c>
      <c r="F690" s="9">
        <v>0.55000000000000004</v>
      </c>
      <c r="G690" s="27" t="str">
        <f>IF(Table24[discount_percentage]&gt;=0.5,"Yes","No")</f>
        <v>Yes</v>
      </c>
      <c r="H690" s="6">
        <v>4.0999999999999996</v>
      </c>
      <c r="I690" s="10">
        <v>925</v>
      </c>
      <c r="J690" s="10">
        <f t="shared" si="40"/>
        <v>1378250</v>
      </c>
      <c r="K690" s="37" t="str">
        <f>IF(Table24[rating_count]&lt;1000,"Yes", "No")</f>
        <v>Yes</v>
      </c>
      <c r="L690" s="11">
        <f t="shared" si="41"/>
        <v>3792.4999999999995</v>
      </c>
      <c r="M690" s="11">
        <f>Table24[[#This Row],[rating]]*Table24[[#This Row],[rating_count]]</f>
        <v>3792.4999999999995</v>
      </c>
      <c r="N690" s="35">
        <f t="shared" si="42"/>
        <v>1400</v>
      </c>
      <c r="O690" s="35">
        <f t="shared" si="43"/>
        <v>1000</v>
      </c>
      <c r="P690" s="6" t="s">
        <v>9366</v>
      </c>
      <c r="Q690" s="6" t="s">
        <v>9367</v>
      </c>
      <c r="R690" s="6" t="s">
        <v>9368</v>
      </c>
      <c r="S690" s="6" t="s">
        <v>9369</v>
      </c>
      <c r="T690" s="6" t="s">
        <v>9370</v>
      </c>
      <c r="U690" s="6" t="s">
        <v>9371</v>
      </c>
      <c r="V690" s="6" t="s">
        <v>9372</v>
      </c>
      <c r="W690" s="6" t="s">
        <v>9373</v>
      </c>
    </row>
    <row r="691" spans="1:23" s="6" customFormat="1">
      <c r="A691" s="6" t="s">
        <v>9374</v>
      </c>
      <c r="B691" s="6" t="s">
        <v>9375</v>
      </c>
      <c r="C691" s="7" t="s">
        <v>11478</v>
      </c>
      <c r="D691" s="6">
        <v>948</v>
      </c>
      <c r="E691" s="8">
        <v>1620</v>
      </c>
      <c r="F691" s="9">
        <v>0.41</v>
      </c>
      <c r="G691" s="27" t="str">
        <f>IF(Table24[discount_percentage]&gt;=0.5,"Yes","No")</f>
        <v>No</v>
      </c>
      <c r="H691" s="6">
        <v>4.0999999999999996</v>
      </c>
      <c r="I691" s="10">
        <v>4370</v>
      </c>
      <c r="J691" s="10">
        <f t="shared" si="40"/>
        <v>7079400</v>
      </c>
      <c r="K691" s="37" t="str">
        <f>IF(Table24[rating_count]&lt;1000,"Yes", "No")</f>
        <v>No</v>
      </c>
      <c r="L691" s="11">
        <f t="shared" si="41"/>
        <v>17917</v>
      </c>
      <c r="M691" s="11">
        <f>Table24[[#This Row],[rating]]*Table24[[#This Row],[rating_count]]</f>
        <v>17917</v>
      </c>
      <c r="N691" s="35">
        <f t="shared" si="42"/>
        <v>1600</v>
      </c>
      <c r="O691" s="35">
        <f t="shared" si="43"/>
        <v>1500</v>
      </c>
      <c r="P691" s="6" t="s">
        <v>9376</v>
      </c>
      <c r="Q691" s="6" t="s">
        <v>9377</v>
      </c>
      <c r="R691" s="6" t="s">
        <v>9378</v>
      </c>
      <c r="S691" s="6" t="s">
        <v>9379</v>
      </c>
      <c r="T691" s="6" t="s">
        <v>9380</v>
      </c>
      <c r="U691" s="6" t="s">
        <v>9381</v>
      </c>
      <c r="V691" s="6" t="s">
        <v>9382</v>
      </c>
      <c r="W691" s="6" t="s">
        <v>9383</v>
      </c>
    </row>
    <row r="692" spans="1:23" s="6" customFormat="1">
      <c r="A692" s="6" t="s">
        <v>9384</v>
      </c>
      <c r="B692" s="6" t="s">
        <v>9385</v>
      </c>
      <c r="C692" s="7" t="s">
        <v>11435</v>
      </c>
      <c r="D692" s="6">
        <v>850</v>
      </c>
      <c r="E692" s="8">
        <v>1000</v>
      </c>
      <c r="F692" s="9">
        <v>0.15</v>
      </c>
      <c r="G692" s="27" t="str">
        <f>IF(Table24[discount_percentage]&gt;=0.5,"Yes","No")</f>
        <v>No</v>
      </c>
      <c r="H692" s="6">
        <v>4.0999999999999996</v>
      </c>
      <c r="I692" s="10">
        <v>7619</v>
      </c>
      <c r="J692" s="10">
        <f t="shared" si="40"/>
        <v>7619000</v>
      </c>
      <c r="K692" s="37" t="str">
        <f>IF(Table24[rating_count]&lt;1000,"Yes", "No")</f>
        <v>No</v>
      </c>
      <c r="L692" s="11">
        <f t="shared" si="41"/>
        <v>31237.899999999998</v>
      </c>
      <c r="M692" s="11">
        <f>Table24[[#This Row],[rating]]*Table24[[#This Row],[rating_count]]</f>
        <v>31237.899999999998</v>
      </c>
      <c r="N692" s="35">
        <f t="shared" si="42"/>
        <v>1000</v>
      </c>
      <c r="O692" s="35">
        <f t="shared" si="43"/>
        <v>1000</v>
      </c>
      <c r="P692" s="6" t="s">
        <v>9386</v>
      </c>
      <c r="Q692" s="6" t="s">
        <v>9387</v>
      </c>
      <c r="R692" s="6" t="s">
        <v>9388</v>
      </c>
      <c r="S692" s="6" t="s">
        <v>9389</v>
      </c>
      <c r="T692" s="6" t="s">
        <v>9390</v>
      </c>
      <c r="U692" s="6" t="s">
        <v>9391</v>
      </c>
      <c r="V692" s="6" t="s">
        <v>9392</v>
      </c>
      <c r="W692" s="6" t="s">
        <v>9393</v>
      </c>
    </row>
    <row r="693" spans="1:23" s="6" customFormat="1">
      <c r="A693" s="6" t="s">
        <v>9495</v>
      </c>
      <c r="B693" s="6" t="s">
        <v>9496</v>
      </c>
      <c r="C693" s="7" t="s">
        <v>11428</v>
      </c>
      <c r="D693" s="12">
        <v>1235</v>
      </c>
      <c r="E693" s="8">
        <v>1499</v>
      </c>
      <c r="F693" s="9">
        <v>0.18</v>
      </c>
      <c r="G693" s="27" t="str">
        <f>IF(Table24[discount_percentage]&gt;=0.5,"Yes","No")</f>
        <v>No</v>
      </c>
      <c r="H693" s="6">
        <v>4.0999999999999996</v>
      </c>
      <c r="I693" s="10">
        <v>203</v>
      </c>
      <c r="J693" s="10">
        <f t="shared" si="40"/>
        <v>304297</v>
      </c>
      <c r="K693" s="37" t="str">
        <f>IF(Table24[rating_count]&lt;1000,"Yes", "No")</f>
        <v>Yes</v>
      </c>
      <c r="L693" s="11">
        <f t="shared" si="41"/>
        <v>832.3</v>
      </c>
      <c r="M693" s="11">
        <f>Table24[[#This Row],[rating]]*Table24[[#This Row],[rating_count]]</f>
        <v>832.3</v>
      </c>
      <c r="N693" s="35">
        <f t="shared" si="42"/>
        <v>1400</v>
      </c>
      <c r="O693" s="35">
        <f t="shared" si="43"/>
        <v>1000</v>
      </c>
      <c r="P693" s="6" t="s">
        <v>9497</v>
      </c>
      <c r="Q693" s="6" t="s">
        <v>9498</v>
      </c>
      <c r="R693" s="6" t="s">
        <v>9499</v>
      </c>
      <c r="S693" s="6" t="s">
        <v>9500</v>
      </c>
      <c r="T693" s="6" t="s">
        <v>9501</v>
      </c>
      <c r="U693" s="6" t="s">
        <v>9502</v>
      </c>
      <c r="V693" s="6" t="s">
        <v>9503</v>
      </c>
      <c r="W693" s="6" t="s">
        <v>9504</v>
      </c>
    </row>
    <row r="694" spans="1:23" s="6" customFormat="1">
      <c r="A694" s="6" t="s">
        <v>9514</v>
      </c>
      <c r="B694" s="6" t="s">
        <v>9515</v>
      </c>
      <c r="C694" s="7" t="s">
        <v>11440</v>
      </c>
      <c r="D694" s="12">
        <v>6800</v>
      </c>
      <c r="E694" s="8">
        <v>11500</v>
      </c>
      <c r="F694" s="9">
        <v>0.41</v>
      </c>
      <c r="G694" s="27" t="str">
        <f>IF(Table24[discount_percentage]&gt;=0.5,"Yes","No")</f>
        <v>No</v>
      </c>
      <c r="H694" s="6">
        <v>4.0999999999999996</v>
      </c>
      <c r="I694" s="10">
        <v>10308</v>
      </c>
      <c r="J694" s="10">
        <f t="shared" si="40"/>
        <v>118542000</v>
      </c>
      <c r="K694" s="37" t="str">
        <f>IF(Table24[rating_count]&lt;1000,"Yes", "No")</f>
        <v>No</v>
      </c>
      <c r="L694" s="11">
        <f t="shared" si="41"/>
        <v>42262.799999999996</v>
      </c>
      <c r="M694" s="11">
        <f>Table24[[#This Row],[rating]]*Table24[[#This Row],[rating_count]]</f>
        <v>42262.799999999996</v>
      </c>
      <c r="N694" s="35">
        <f t="shared" si="42"/>
        <v>11400</v>
      </c>
      <c r="O694" s="35">
        <f t="shared" si="43"/>
        <v>11500</v>
      </c>
      <c r="P694" s="6" t="s">
        <v>9516</v>
      </c>
      <c r="Q694" s="6" t="s">
        <v>9517</v>
      </c>
      <c r="R694" s="6" t="s">
        <v>9518</v>
      </c>
      <c r="S694" s="6" t="s">
        <v>9519</v>
      </c>
      <c r="T694" s="6" t="s">
        <v>9520</v>
      </c>
      <c r="U694" s="6" t="s">
        <v>9521</v>
      </c>
      <c r="V694" s="6" t="s">
        <v>9522</v>
      </c>
      <c r="W694" s="6" t="s">
        <v>9523</v>
      </c>
    </row>
    <row r="695" spans="1:23" s="6" customFormat="1">
      <c r="A695" s="6" t="s">
        <v>9534</v>
      </c>
      <c r="B695" s="6" t="s">
        <v>9535</v>
      </c>
      <c r="C695" s="7" t="s">
        <v>11448</v>
      </c>
      <c r="D695" s="12">
        <v>1699</v>
      </c>
      <c r="E695" s="8">
        <v>1975</v>
      </c>
      <c r="F695" s="9">
        <v>0.14000000000000001</v>
      </c>
      <c r="G695" s="27" t="str">
        <f>IF(Table24[discount_percentage]&gt;=0.5,"Yes","No")</f>
        <v>No</v>
      </c>
      <c r="H695" s="6">
        <v>4.0999999999999996</v>
      </c>
      <c r="I695" s="10">
        <v>4716</v>
      </c>
      <c r="J695" s="10">
        <f t="shared" si="40"/>
        <v>9314100</v>
      </c>
      <c r="K695" s="37" t="str">
        <f>IF(Table24[rating_count]&lt;1000,"Yes", "No")</f>
        <v>No</v>
      </c>
      <c r="L695" s="11">
        <f t="shared" si="41"/>
        <v>19335.599999999999</v>
      </c>
      <c r="M695" s="11">
        <f>Table24[[#This Row],[rating]]*Table24[[#This Row],[rating_count]]</f>
        <v>19335.599999999999</v>
      </c>
      <c r="N695" s="35">
        <f t="shared" si="42"/>
        <v>1800</v>
      </c>
      <c r="O695" s="35">
        <f t="shared" si="43"/>
        <v>1500</v>
      </c>
      <c r="P695" s="6" t="s">
        <v>9536</v>
      </c>
      <c r="Q695" s="6" t="s">
        <v>9537</v>
      </c>
      <c r="R695" s="6" t="s">
        <v>9538</v>
      </c>
      <c r="S695" s="6" t="s">
        <v>9539</v>
      </c>
      <c r="T695" s="6" t="s">
        <v>9540</v>
      </c>
      <c r="U695" s="6" t="s">
        <v>9541</v>
      </c>
      <c r="V695" s="6" t="s">
        <v>9542</v>
      </c>
      <c r="W695" s="6" t="s">
        <v>9543</v>
      </c>
    </row>
    <row r="696" spans="1:23" s="6" customFormat="1">
      <c r="A696" s="6" t="s">
        <v>9563</v>
      </c>
      <c r="B696" s="6" t="s">
        <v>9564</v>
      </c>
      <c r="C696" s="7" t="s">
        <v>11441</v>
      </c>
      <c r="D696" s="12">
        <v>1499</v>
      </c>
      <c r="E696" s="8">
        <v>3500</v>
      </c>
      <c r="F696" s="9">
        <v>0.56999999999999995</v>
      </c>
      <c r="G696" s="27" t="str">
        <f>IF(Table24[discount_percentage]&gt;=0.5,"Yes","No")</f>
        <v>Yes</v>
      </c>
      <c r="H696" s="6">
        <v>4.0999999999999996</v>
      </c>
      <c r="I696" s="10">
        <v>303</v>
      </c>
      <c r="J696" s="10">
        <f t="shared" si="40"/>
        <v>1060500</v>
      </c>
      <c r="K696" s="37" t="str">
        <f>IF(Table24[rating_count]&lt;1000,"Yes", "No")</f>
        <v>Yes</v>
      </c>
      <c r="L696" s="11">
        <f t="shared" si="41"/>
        <v>1242.3</v>
      </c>
      <c r="M696" s="11">
        <f>Table24[[#This Row],[rating]]*Table24[[#This Row],[rating_count]]</f>
        <v>1242.3</v>
      </c>
      <c r="N696" s="35">
        <f t="shared" si="42"/>
        <v>3400</v>
      </c>
      <c r="O696" s="35">
        <f t="shared" si="43"/>
        <v>3500</v>
      </c>
      <c r="P696" s="6" t="s">
        <v>9565</v>
      </c>
      <c r="Q696" s="6" t="s">
        <v>9566</v>
      </c>
      <c r="R696" s="6" t="s">
        <v>9567</v>
      </c>
      <c r="S696" s="6" t="s">
        <v>9568</v>
      </c>
      <c r="T696" s="6" t="s">
        <v>9569</v>
      </c>
      <c r="U696" s="6" t="s">
        <v>9570</v>
      </c>
      <c r="V696" s="6" t="s">
        <v>9571</v>
      </c>
      <c r="W696" s="6" t="s">
        <v>9572</v>
      </c>
    </row>
    <row r="697" spans="1:23" s="6" customFormat="1">
      <c r="A697" s="6" t="s">
        <v>9625</v>
      </c>
      <c r="B697" s="6" t="s">
        <v>11853</v>
      </c>
      <c r="C697" s="7" t="s">
        <v>11460</v>
      </c>
      <c r="D697" s="12">
        <v>1189</v>
      </c>
      <c r="E697" s="8">
        <v>2400</v>
      </c>
      <c r="F697" s="9">
        <v>0.5</v>
      </c>
      <c r="G697" s="27" t="str">
        <f>IF(Table24[discount_percentage]&gt;=0.5,"Yes","No")</f>
        <v>Yes</v>
      </c>
      <c r="H697" s="6">
        <v>4.0999999999999996</v>
      </c>
      <c r="I697" s="10">
        <v>618</v>
      </c>
      <c r="J697" s="10">
        <f t="shared" si="40"/>
        <v>1483200</v>
      </c>
      <c r="K697" s="37" t="str">
        <f>IF(Table24[rating_count]&lt;1000,"Yes", "No")</f>
        <v>Yes</v>
      </c>
      <c r="L697" s="11">
        <f t="shared" si="41"/>
        <v>2533.7999999999997</v>
      </c>
      <c r="M697" s="11">
        <f>Table24[[#This Row],[rating]]*Table24[[#This Row],[rating_count]]</f>
        <v>2533.7999999999997</v>
      </c>
      <c r="N697" s="35">
        <f t="shared" si="42"/>
        <v>2400</v>
      </c>
      <c r="O697" s="35">
        <f t="shared" si="43"/>
        <v>2000</v>
      </c>
      <c r="P697" s="6" t="s">
        <v>9626</v>
      </c>
      <c r="Q697" s="6" t="s">
        <v>9627</v>
      </c>
      <c r="R697" s="6" t="s">
        <v>9628</v>
      </c>
      <c r="S697" s="6" t="s">
        <v>9629</v>
      </c>
      <c r="T697" s="6" t="s">
        <v>9630</v>
      </c>
      <c r="U697" s="6" t="s">
        <v>11854</v>
      </c>
      <c r="V697" s="6" t="s">
        <v>9631</v>
      </c>
      <c r="W697" s="6" t="s">
        <v>9632</v>
      </c>
    </row>
    <row r="698" spans="1:23" s="6" customFormat="1">
      <c r="A698" s="6" t="s">
        <v>9633</v>
      </c>
      <c r="B698" s="6" t="s">
        <v>9634</v>
      </c>
      <c r="C698" s="7" t="s">
        <v>11429</v>
      </c>
      <c r="D698" s="12">
        <v>2590</v>
      </c>
      <c r="E698" s="8">
        <v>4200</v>
      </c>
      <c r="F698" s="9">
        <v>0.38</v>
      </c>
      <c r="G698" s="27" t="str">
        <f>IF(Table24[discount_percentage]&gt;=0.5,"Yes","No")</f>
        <v>No</v>
      </c>
      <c r="H698" s="6">
        <v>4.0999999999999996</v>
      </c>
      <c r="I698" s="10">
        <v>63</v>
      </c>
      <c r="J698" s="10">
        <f t="shared" si="40"/>
        <v>264600</v>
      </c>
      <c r="K698" s="37" t="str">
        <f>IF(Table24[rating_count]&lt;1000,"Yes", "No")</f>
        <v>Yes</v>
      </c>
      <c r="L698" s="11">
        <f t="shared" si="41"/>
        <v>258.29999999999995</v>
      </c>
      <c r="M698" s="11">
        <f>Table24[[#This Row],[rating]]*Table24[[#This Row],[rating_count]]</f>
        <v>258.29999999999995</v>
      </c>
      <c r="N698" s="35">
        <f t="shared" si="42"/>
        <v>4200</v>
      </c>
      <c r="O698" s="35">
        <f t="shared" si="43"/>
        <v>4000</v>
      </c>
      <c r="P698" s="6" t="s">
        <v>9635</v>
      </c>
      <c r="Q698" s="6" t="s">
        <v>9636</v>
      </c>
      <c r="R698" s="6" t="s">
        <v>9637</v>
      </c>
      <c r="S698" s="6" t="s">
        <v>9638</v>
      </c>
      <c r="T698" s="6" t="s">
        <v>9639</v>
      </c>
      <c r="U698" s="6" t="s">
        <v>9640</v>
      </c>
      <c r="V698" s="6" t="s">
        <v>9641</v>
      </c>
      <c r="W698" s="6" t="s">
        <v>9642</v>
      </c>
    </row>
    <row r="699" spans="1:23" s="6" customFormat="1">
      <c r="A699" s="6" t="s">
        <v>9700</v>
      </c>
      <c r="B699" s="6" t="s">
        <v>9701</v>
      </c>
      <c r="C699" s="7" t="s">
        <v>11430</v>
      </c>
      <c r="D699" s="6">
        <v>475</v>
      </c>
      <c r="E699" s="8">
        <v>999</v>
      </c>
      <c r="F699" s="9">
        <v>0.52</v>
      </c>
      <c r="G699" s="27" t="str">
        <f>IF(Table24[discount_percentage]&gt;=0.5,"Yes","No")</f>
        <v>Yes</v>
      </c>
      <c r="H699" s="6">
        <v>4.0999999999999996</v>
      </c>
      <c r="I699" s="10">
        <v>1021</v>
      </c>
      <c r="J699" s="10">
        <f t="shared" si="40"/>
        <v>1019979</v>
      </c>
      <c r="K699" s="37" t="str">
        <f>IF(Table24[rating_count]&lt;1000,"Yes", "No")</f>
        <v>No</v>
      </c>
      <c r="L699" s="11">
        <f t="shared" si="41"/>
        <v>4186.0999999999995</v>
      </c>
      <c r="M699" s="11">
        <f>Table24[[#This Row],[rating]]*Table24[[#This Row],[rating_count]]</f>
        <v>4186.0999999999995</v>
      </c>
      <c r="N699" s="35">
        <f t="shared" si="42"/>
        <v>800</v>
      </c>
      <c r="O699" s="35">
        <f t="shared" si="43"/>
        <v>500</v>
      </c>
      <c r="P699" s="6" t="s">
        <v>9702</v>
      </c>
      <c r="Q699" s="6" t="s">
        <v>12453</v>
      </c>
      <c r="R699" s="6" t="s">
        <v>9703</v>
      </c>
      <c r="S699" s="6" t="s">
        <v>9704</v>
      </c>
      <c r="T699" s="6" t="s">
        <v>9705</v>
      </c>
      <c r="U699" s="6" t="s">
        <v>9706</v>
      </c>
      <c r="V699" s="6" t="s">
        <v>9707</v>
      </c>
      <c r="W699" s="6" t="s">
        <v>9708</v>
      </c>
    </row>
    <row r="700" spans="1:23" s="6" customFormat="1">
      <c r="A700" s="6" t="s">
        <v>9786</v>
      </c>
      <c r="B700" s="6" t="s">
        <v>9787</v>
      </c>
      <c r="C700" s="7" t="s">
        <v>11462</v>
      </c>
      <c r="D700" s="6">
        <v>649</v>
      </c>
      <c r="E700" s="8">
        <v>670</v>
      </c>
      <c r="F700" s="9">
        <v>0.03</v>
      </c>
      <c r="G700" s="27" t="str">
        <f>IF(Table24[discount_percentage]&gt;=0.5,"Yes","No")</f>
        <v>No</v>
      </c>
      <c r="H700" s="6">
        <v>4.0999999999999996</v>
      </c>
      <c r="I700" s="10">
        <v>7786</v>
      </c>
      <c r="J700" s="10">
        <f t="shared" si="40"/>
        <v>5216620</v>
      </c>
      <c r="K700" s="37" t="str">
        <f>IF(Table24[rating_count]&lt;1000,"Yes", "No")</f>
        <v>No</v>
      </c>
      <c r="L700" s="11">
        <f t="shared" si="41"/>
        <v>31922.6</v>
      </c>
      <c r="M700" s="11">
        <f>Table24[[#This Row],[rating]]*Table24[[#This Row],[rating_count]]</f>
        <v>31922.6</v>
      </c>
      <c r="N700" s="35">
        <f t="shared" si="42"/>
        <v>600</v>
      </c>
      <c r="O700" s="35">
        <f t="shared" si="43"/>
        <v>500</v>
      </c>
      <c r="P700" s="6" t="s">
        <v>9788</v>
      </c>
      <c r="Q700" s="6" t="s">
        <v>9789</v>
      </c>
      <c r="R700" s="6" t="s">
        <v>9790</v>
      </c>
      <c r="S700" s="6" t="s">
        <v>9791</v>
      </c>
      <c r="T700" s="6" t="s">
        <v>9792</v>
      </c>
      <c r="U700" s="6" t="s">
        <v>9793</v>
      </c>
      <c r="V700" s="6" t="s">
        <v>9794</v>
      </c>
      <c r="W700" s="6" t="s">
        <v>9795</v>
      </c>
    </row>
    <row r="701" spans="1:23" s="6" customFormat="1">
      <c r="A701" s="6" t="s">
        <v>9885</v>
      </c>
      <c r="B701" s="6" t="s">
        <v>9886</v>
      </c>
      <c r="C701" s="7" t="s">
        <v>11435</v>
      </c>
      <c r="D701" s="6">
        <v>559</v>
      </c>
      <c r="E701" s="8">
        <v>1010</v>
      </c>
      <c r="F701" s="9">
        <v>0.45</v>
      </c>
      <c r="G701" s="27" t="str">
        <f>IF(Table24[discount_percentage]&gt;=0.5,"Yes","No")</f>
        <v>No</v>
      </c>
      <c r="H701" s="6">
        <v>4.0999999999999996</v>
      </c>
      <c r="I701" s="10">
        <v>17325</v>
      </c>
      <c r="J701" s="10">
        <f t="shared" si="40"/>
        <v>17498250</v>
      </c>
      <c r="K701" s="37" t="str">
        <f>IF(Table24[rating_count]&lt;1000,"Yes", "No")</f>
        <v>No</v>
      </c>
      <c r="L701" s="11">
        <f t="shared" si="41"/>
        <v>71032.5</v>
      </c>
      <c r="M701" s="11">
        <f>Table24[[#This Row],[rating]]*Table24[[#This Row],[rating_count]]</f>
        <v>71032.5</v>
      </c>
      <c r="N701" s="35">
        <f t="shared" si="42"/>
        <v>1000</v>
      </c>
      <c r="O701" s="35">
        <f t="shared" si="43"/>
        <v>1000</v>
      </c>
      <c r="P701" s="6" t="s">
        <v>9887</v>
      </c>
      <c r="Q701" s="6" t="s">
        <v>9888</v>
      </c>
      <c r="R701" s="6" t="s">
        <v>9889</v>
      </c>
      <c r="S701" s="6" t="s">
        <v>9890</v>
      </c>
      <c r="T701" s="6" t="s">
        <v>9891</v>
      </c>
      <c r="U701" s="6" t="s">
        <v>9892</v>
      </c>
      <c r="V701" s="6" t="s">
        <v>9893</v>
      </c>
      <c r="W701" s="6" t="s">
        <v>9894</v>
      </c>
    </row>
    <row r="702" spans="1:23" s="6" customFormat="1">
      <c r="A702" s="6" t="s">
        <v>9941</v>
      </c>
      <c r="B702" s="6" t="s">
        <v>12081</v>
      </c>
      <c r="C702" s="7" t="s">
        <v>11448</v>
      </c>
      <c r="D702" s="12">
        <v>1474</v>
      </c>
      <c r="E702" s="8">
        <v>4650</v>
      </c>
      <c r="F702" s="9">
        <v>0.68</v>
      </c>
      <c r="G702" s="27" t="str">
        <f>IF(Table24[discount_percentage]&gt;=0.5,"Yes","No")</f>
        <v>Yes</v>
      </c>
      <c r="H702" s="6">
        <v>4.0999999999999996</v>
      </c>
      <c r="I702" s="10">
        <v>1045</v>
      </c>
      <c r="J702" s="10">
        <f t="shared" si="40"/>
        <v>4859250</v>
      </c>
      <c r="K702" s="37" t="str">
        <f>IF(Table24[rating_count]&lt;1000,"Yes", "No")</f>
        <v>No</v>
      </c>
      <c r="L702" s="11">
        <f t="shared" si="41"/>
        <v>4284.5</v>
      </c>
      <c r="M702" s="11">
        <f>Table24[[#This Row],[rating]]*Table24[[#This Row],[rating_count]]</f>
        <v>4284.5</v>
      </c>
      <c r="N702" s="35">
        <f t="shared" si="42"/>
        <v>4600</v>
      </c>
      <c r="O702" s="35">
        <f t="shared" si="43"/>
        <v>4500</v>
      </c>
      <c r="P702" s="6" t="s">
        <v>12465</v>
      </c>
      <c r="Q702" s="6" t="s">
        <v>9942</v>
      </c>
      <c r="R702" s="6" t="s">
        <v>9943</v>
      </c>
      <c r="S702" s="6" t="s">
        <v>9944</v>
      </c>
      <c r="T702" s="6" t="s">
        <v>9945</v>
      </c>
      <c r="U702" s="6" t="s">
        <v>9946</v>
      </c>
      <c r="V702" s="6" t="s">
        <v>9947</v>
      </c>
      <c r="W702" s="6" t="s">
        <v>9948</v>
      </c>
    </row>
    <row r="703" spans="1:23" s="6" customFormat="1">
      <c r="A703" s="6" t="s">
        <v>9989</v>
      </c>
      <c r="B703" s="6" t="s">
        <v>9990</v>
      </c>
      <c r="C703" s="7" t="s">
        <v>11479</v>
      </c>
      <c r="D703" s="12">
        <v>1099</v>
      </c>
      <c r="E703" s="8">
        <v>1499</v>
      </c>
      <c r="F703" s="9">
        <v>0.27</v>
      </c>
      <c r="G703" s="27" t="str">
        <f>IF(Table24[discount_percentage]&gt;=0.5,"Yes","No")</f>
        <v>No</v>
      </c>
      <c r="H703" s="6">
        <v>4.0999999999999996</v>
      </c>
      <c r="I703" s="10">
        <v>4401</v>
      </c>
      <c r="J703" s="10">
        <f t="shared" si="40"/>
        <v>6597099</v>
      </c>
      <c r="K703" s="37" t="str">
        <f>IF(Table24[rating_count]&lt;1000,"Yes", "No")</f>
        <v>No</v>
      </c>
      <c r="L703" s="11">
        <f t="shared" si="41"/>
        <v>18044.099999999999</v>
      </c>
      <c r="M703" s="11">
        <f>Table24[[#This Row],[rating]]*Table24[[#This Row],[rating_count]]</f>
        <v>18044.099999999999</v>
      </c>
      <c r="N703" s="35">
        <f t="shared" si="42"/>
        <v>1400</v>
      </c>
      <c r="O703" s="35">
        <f t="shared" si="43"/>
        <v>1000</v>
      </c>
      <c r="P703" s="6" t="s">
        <v>9991</v>
      </c>
      <c r="Q703" s="6" t="s">
        <v>9992</v>
      </c>
      <c r="R703" s="6" t="s">
        <v>9993</v>
      </c>
      <c r="S703" s="6" t="s">
        <v>12466</v>
      </c>
      <c r="T703" s="6" t="s">
        <v>9994</v>
      </c>
      <c r="U703" s="6" t="s">
        <v>9995</v>
      </c>
      <c r="V703" s="6" t="s">
        <v>9996</v>
      </c>
      <c r="W703" s="6" t="s">
        <v>9997</v>
      </c>
    </row>
    <row r="704" spans="1:23" s="6" customFormat="1">
      <c r="A704" s="6" t="s">
        <v>10045</v>
      </c>
      <c r="B704" s="6" t="s">
        <v>10046</v>
      </c>
      <c r="C704" s="7" t="s">
        <v>11483</v>
      </c>
      <c r="D704" s="6">
        <v>587</v>
      </c>
      <c r="E704" s="8">
        <v>1295</v>
      </c>
      <c r="F704" s="9">
        <v>0.55000000000000004</v>
      </c>
      <c r="G704" s="27" t="str">
        <f>IF(Table24[discount_percentage]&gt;=0.5,"Yes","No")</f>
        <v>Yes</v>
      </c>
      <c r="H704" s="6">
        <v>4.0999999999999996</v>
      </c>
      <c r="I704" s="10">
        <v>557</v>
      </c>
      <c r="J704" s="10">
        <f t="shared" si="40"/>
        <v>721315</v>
      </c>
      <c r="K704" s="37" t="str">
        <f>IF(Table24[rating_count]&lt;1000,"Yes", "No")</f>
        <v>Yes</v>
      </c>
      <c r="L704" s="11">
        <f t="shared" si="41"/>
        <v>2283.6999999999998</v>
      </c>
      <c r="M704" s="11">
        <f>Table24[[#This Row],[rating]]*Table24[[#This Row],[rating_count]]</f>
        <v>2283.6999999999998</v>
      </c>
      <c r="N704" s="35">
        <f t="shared" si="42"/>
        <v>1200</v>
      </c>
      <c r="O704" s="35">
        <f t="shared" si="43"/>
        <v>1000</v>
      </c>
      <c r="P704" s="6" t="s">
        <v>10047</v>
      </c>
      <c r="Q704" s="6" t="s">
        <v>10048</v>
      </c>
      <c r="R704" s="6" t="s">
        <v>10049</v>
      </c>
      <c r="S704" s="6" t="s">
        <v>10050</v>
      </c>
      <c r="T704" s="6" t="s">
        <v>10051</v>
      </c>
      <c r="U704" s="6" t="s">
        <v>12468</v>
      </c>
      <c r="V704" s="6" t="s">
        <v>10052</v>
      </c>
      <c r="W704" s="6" t="s">
        <v>10053</v>
      </c>
    </row>
    <row r="705" spans="1:23" s="6" customFormat="1">
      <c r="A705" s="6" t="s">
        <v>10064</v>
      </c>
      <c r="B705" s="6" t="s">
        <v>10065</v>
      </c>
      <c r="C705" s="7" t="s">
        <v>11435</v>
      </c>
      <c r="D705" s="6">
        <v>699</v>
      </c>
      <c r="E705" s="8">
        <v>850</v>
      </c>
      <c r="F705" s="9">
        <v>0.18</v>
      </c>
      <c r="G705" s="27" t="str">
        <f>IF(Table24[discount_percentage]&gt;=0.5,"Yes","No")</f>
        <v>No</v>
      </c>
      <c r="H705" s="6">
        <v>4.0999999999999996</v>
      </c>
      <c r="I705" s="10">
        <v>1106</v>
      </c>
      <c r="J705" s="10">
        <f t="shared" si="40"/>
        <v>940100</v>
      </c>
      <c r="K705" s="37" t="str">
        <f>IF(Table24[rating_count]&lt;1000,"Yes", "No")</f>
        <v>No</v>
      </c>
      <c r="L705" s="11">
        <f t="shared" si="41"/>
        <v>4534.5999999999995</v>
      </c>
      <c r="M705" s="11">
        <f>Table24[[#This Row],[rating]]*Table24[[#This Row],[rating_count]]</f>
        <v>4534.5999999999995</v>
      </c>
      <c r="N705" s="35">
        <f t="shared" si="42"/>
        <v>800</v>
      </c>
      <c r="O705" s="35">
        <f t="shared" si="43"/>
        <v>500</v>
      </c>
      <c r="P705" s="6" t="s">
        <v>10066</v>
      </c>
      <c r="Q705" s="6" t="s">
        <v>12469</v>
      </c>
      <c r="R705" s="6" t="s">
        <v>10067</v>
      </c>
      <c r="S705" s="6" t="s">
        <v>10068</v>
      </c>
      <c r="T705" s="6" t="s">
        <v>11287</v>
      </c>
      <c r="U705" s="6" t="s">
        <v>11288</v>
      </c>
      <c r="V705" s="6" t="s">
        <v>10069</v>
      </c>
      <c r="W705" s="6" t="s">
        <v>10070</v>
      </c>
    </row>
    <row r="706" spans="1:23" s="6" customFormat="1">
      <c r="A706" s="6" t="s">
        <v>10081</v>
      </c>
      <c r="B706" s="6" t="s">
        <v>10082</v>
      </c>
      <c r="C706" s="7" t="s">
        <v>11441</v>
      </c>
      <c r="D706" s="6">
        <v>640</v>
      </c>
      <c r="E706" s="8">
        <v>1020</v>
      </c>
      <c r="F706" s="9">
        <v>0.37</v>
      </c>
      <c r="G706" s="27" t="str">
        <f>IF(Table24[discount_percentage]&gt;=0.5,"Yes","No")</f>
        <v>No</v>
      </c>
      <c r="H706" s="6">
        <v>4.0999999999999996</v>
      </c>
      <c r="I706" s="10">
        <v>5059</v>
      </c>
      <c r="J706" s="10">
        <f t="shared" ref="J706:J769" si="44">E706*I706</f>
        <v>5160180</v>
      </c>
      <c r="K706" s="37" t="str">
        <f>IF(Table24[rating_count]&lt;1000,"Yes", "No")</f>
        <v>No</v>
      </c>
      <c r="L706" s="11">
        <f t="shared" ref="L706:L769" si="45">H706*I706</f>
        <v>20741.899999999998</v>
      </c>
      <c r="M706" s="11">
        <f>Table24[[#This Row],[rating]]*Table24[[#This Row],[rating_count]]</f>
        <v>20741.899999999998</v>
      </c>
      <c r="N706" s="35">
        <f t="shared" ref="N706:N769" si="46">FLOOR(E706,200)</f>
        <v>1000</v>
      </c>
      <c r="O706" s="35">
        <f t="shared" ref="O706:O769" si="47">FLOOR(E706,500)</f>
        <v>1000</v>
      </c>
      <c r="P706" s="6" t="s">
        <v>10083</v>
      </c>
      <c r="Q706" s="6" t="s">
        <v>10084</v>
      </c>
      <c r="R706" s="6" t="s">
        <v>10085</v>
      </c>
      <c r="S706" s="6" t="s">
        <v>10086</v>
      </c>
      <c r="T706" s="6" t="s">
        <v>10087</v>
      </c>
      <c r="U706" s="6" t="s">
        <v>10088</v>
      </c>
      <c r="V706" s="6" t="s">
        <v>10089</v>
      </c>
      <c r="W706" s="6" t="s">
        <v>10090</v>
      </c>
    </row>
    <row r="707" spans="1:23" s="6" customFormat="1">
      <c r="A707" s="6" t="s">
        <v>10175</v>
      </c>
      <c r="B707" s="6" t="s">
        <v>10176</v>
      </c>
      <c r="C707" s="7" t="s">
        <v>11427</v>
      </c>
      <c r="D707" s="6">
        <v>949</v>
      </c>
      <c r="E707" s="8">
        <v>2385</v>
      </c>
      <c r="F707" s="9">
        <v>0.6</v>
      </c>
      <c r="G707" s="27" t="str">
        <f>IF(Table24[discount_percentage]&gt;=0.5,"Yes","No")</f>
        <v>Yes</v>
      </c>
      <c r="H707" s="6">
        <v>4.0999999999999996</v>
      </c>
      <c r="I707" s="10">
        <v>2311</v>
      </c>
      <c r="J707" s="10">
        <f t="shared" si="44"/>
        <v>5511735</v>
      </c>
      <c r="K707" s="37" t="str">
        <f>IF(Table24[rating_count]&lt;1000,"Yes", "No")</f>
        <v>No</v>
      </c>
      <c r="L707" s="11">
        <f t="shared" si="45"/>
        <v>9475.0999999999985</v>
      </c>
      <c r="M707" s="11">
        <f>Table24[[#This Row],[rating]]*Table24[[#This Row],[rating_count]]</f>
        <v>9475.0999999999985</v>
      </c>
      <c r="N707" s="35">
        <f t="shared" si="46"/>
        <v>2200</v>
      </c>
      <c r="O707" s="35">
        <f t="shared" si="47"/>
        <v>2000</v>
      </c>
      <c r="P707" s="6" t="s">
        <v>10177</v>
      </c>
      <c r="Q707" s="6" t="s">
        <v>10178</v>
      </c>
      <c r="R707" s="6" t="s">
        <v>10179</v>
      </c>
      <c r="S707" s="6" t="s">
        <v>10180</v>
      </c>
      <c r="T707" s="6" t="s">
        <v>10181</v>
      </c>
      <c r="U707" s="6" t="s">
        <v>10182</v>
      </c>
      <c r="V707" s="6" t="s">
        <v>10183</v>
      </c>
      <c r="W707" s="6" t="s">
        <v>10184</v>
      </c>
    </row>
    <row r="708" spans="1:23" s="6" customFormat="1">
      <c r="A708" s="6" t="s">
        <v>10351</v>
      </c>
      <c r="B708" s="6" t="s">
        <v>12085</v>
      </c>
      <c r="C708" s="7" t="s">
        <v>11460</v>
      </c>
      <c r="D708" s="6">
        <v>293</v>
      </c>
      <c r="E708" s="8">
        <v>499</v>
      </c>
      <c r="F708" s="9">
        <v>0.41</v>
      </c>
      <c r="G708" s="27" t="str">
        <f>IF(Table24[discount_percentage]&gt;=0.5,"Yes","No")</f>
        <v>No</v>
      </c>
      <c r="H708" s="6">
        <v>4.0999999999999996</v>
      </c>
      <c r="I708" s="10">
        <v>1456</v>
      </c>
      <c r="J708" s="10">
        <f t="shared" si="44"/>
        <v>726544</v>
      </c>
      <c r="K708" s="37" t="str">
        <f>IF(Table24[rating_count]&lt;1000,"Yes", "No")</f>
        <v>No</v>
      </c>
      <c r="L708" s="11">
        <f t="shared" si="45"/>
        <v>5969.5999999999995</v>
      </c>
      <c r="M708" s="11">
        <f>Table24[[#This Row],[rating]]*Table24[[#This Row],[rating_count]]</f>
        <v>5969.5999999999995</v>
      </c>
      <c r="N708" s="35">
        <f t="shared" si="46"/>
        <v>400</v>
      </c>
      <c r="O708" s="35">
        <f t="shared" si="47"/>
        <v>0</v>
      </c>
      <c r="P708" s="6" t="s">
        <v>10352</v>
      </c>
      <c r="Q708" s="6" t="s">
        <v>10353</v>
      </c>
      <c r="R708" s="6" t="s">
        <v>10354</v>
      </c>
      <c r="S708" s="6" t="s">
        <v>10355</v>
      </c>
      <c r="T708" s="6" t="s">
        <v>10356</v>
      </c>
      <c r="U708" s="6" t="s">
        <v>11704</v>
      </c>
      <c r="V708" s="6" t="s">
        <v>10357</v>
      </c>
      <c r="W708" s="6" t="s">
        <v>10358</v>
      </c>
    </row>
    <row r="709" spans="1:23" s="6" customFormat="1">
      <c r="A709" s="6" t="s">
        <v>10388</v>
      </c>
      <c r="B709" s="6" t="s">
        <v>10389</v>
      </c>
      <c r="C709" s="7" t="s">
        <v>11460</v>
      </c>
      <c r="D709" s="6">
        <v>249</v>
      </c>
      <c r="E709" s="8">
        <v>400</v>
      </c>
      <c r="F709" s="9">
        <v>0.38</v>
      </c>
      <c r="G709" s="27" t="str">
        <f>IF(Table24[discount_percentage]&gt;=0.5,"Yes","No")</f>
        <v>No</v>
      </c>
      <c r="H709" s="6">
        <v>4.0999999999999996</v>
      </c>
      <c r="I709" s="10">
        <v>693</v>
      </c>
      <c r="J709" s="10">
        <f t="shared" si="44"/>
        <v>277200</v>
      </c>
      <c r="K709" s="37" t="str">
        <f>IF(Table24[rating_count]&lt;1000,"Yes", "No")</f>
        <v>Yes</v>
      </c>
      <c r="L709" s="11">
        <f t="shared" si="45"/>
        <v>2841.2999999999997</v>
      </c>
      <c r="M709" s="11">
        <f>Table24[[#This Row],[rating]]*Table24[[#This Row],[rating_count]]</f>
        <v>2841.2999999999997</v>
      </c>
      <c r="N709" s="35">
        <f t="shared" si="46"/>
        <v>400</v>
      </c>
      <c r="O709" s="35">
        <f t="shared" si="47"/>
        <v>0</v>
      </c>
      <c r="P709" s="6" t="s">
        <v>10390</v>
      </c>
      <c r="Q709" s="6" t="s">
        <v>10391</v>
      </c>
      <c r="R709" s="6" t="s">
        <v>10392</v>
      </c>
      <c r="S709" s="6" t="s">
        <v>10393</v>
      </c>
      <c r="T709" s="6" t="s">
        <v>10394</v>
      </c>
      <c r="U709" s="6" t="s">
        <v>10395</v>
      </c>
      <c r="V709" s="6" t="s">
        <v>10396</v>
      </c>
      <c r="W709" s="6" t="s">
        <v>10397</v>
      </c>
    </row>
    <row r="710" spans="1:23" s="6" customFormat="1">
      <c r="A710" s="6" t="s">
        <v>10501</v>
      </c>
      <c r="B710" s="6" t="s">
        <v>10502</v>
      </c>
      <c r="C710" s="7" t="s">
        <v>11463</v>
      </c>
      <c r="D710" s="12">
        <v>3685</v>
      </c>
      <c r="E710" s="8">
        <v>5495</v>
      </c>
      <c r="F710" s="9">
        <v>0.33</v>
      </c>
      <c r="G710" s="27" t="str">
        <f>IF(Table24[discount_percentage]&gt;=0.5,"Yes","No")</f>
        <v>No</v>
      </c>
      <c r="H710" s="6">
        <v>4.0999999999999996</v>
      </c>
      <c r="I710" s="10">
        <v>290</v>
      </c>
      <c r="J710" s="10">
        <f t="shared" si="44"/>
        <v>1593550</v>
      </c>
      <c r="K710" s="37" t="str">
        <f>IF(Table24[rating_count]&lt;1000,"Yes", "No")</f>
        <v>Yes</v>
      </c>
      <c r="L710" s="11">
        <f t="shared" si="45"/>
        <v>1189</v>
      </c>
      <c r="M710" s="11">
        <f>Table24[[#This Row],[rating]]*Table24[[#This Row],[rating_count]]</f>
        <v>1189</v>
      </c>
      <c r="N710" s="35">
        <f t="shared" si="46"/>
        <v>5400</v>
      </c>
      <c r="O710" s="35">
        <f t="shared" si="47"/>
        <v>5000</v>
      </c>
      <c r="P710" s="6" t="s">
        <v>10503</v>
      </c>
      <c r="Q710" s="6" t="s">
        <v>10504</v>
      </c>
      <c r="R710" s="6" t="s">
        <v>10505</v>
      </c>
      <c r="S710" s="6" t="s">
        <v>10506</v>
      </c>
      <c r="T710" s="6" t="s">
        <v>10507</v>
      </c>
      <c r="U710" s="6" t="s">
        <v>10508</v>
      </c>
      <c r="V710" s="6" t="s">
        <v>10509</v>
      </c>
      <c r="W710" s="6" t="s">
        <v>10510</v>
      </c>
    </row>
    <row r="711" spans="1:23" s="6" customFormat="1">
      <c r="A711" s="6" t="s">
        <v>10602</v>
      </c>
      <c r="B711" s="6" t="s">
        <v>10603</v>
      </c>
      <c r="C711" s="7" t="s">
        <v>11470</v>
      </c>
      <c r="D711" s="6">
        <v>85</v>
      </c>
      <c r="E711" s="8">
        <v>199</v>
      </c>
      <c r="F711" s="9">
        <v>0.56999999999999995</v>
      </c>
      <c r="G711" s="27" t="str">
        <f>IF(Table24[discount_percentage]&gt;=0.5,"Yes","No")</f>
        <v>Yes</v>
      </c>
      <c r="H711" s="6">
        <v>4.0999999999999996</v>
      </c>
      <c r="I711" s="10">
        <v>212</v>
      </c>
      <c r="J711" s="10">
        <f t="shared" si="44"/>
        <v>42188</v>
      </c>
      <c r="K711" s="37" t="str">
        <f>IF(Table24[rating_count]&lt;1000,"Yes", "No")</f>
        <v>Yes</v>
      </c>
      <c r="L711" s="11">
        <f t="shared" si="45"/>
        <v>869.19999999999993</v>
      </c>
      <c r="M711" s="11">
        <f>Table24[[#This Row],[rating]]*Table24[[#This Row],[rating_count]]</f>
        <v>869.19999999999993</v>
      </c>
      <c r="N711" s="35">
        <f t="shared" si="46"/>
        <v>0</v>
      </c>
      <c r="O711" s="35">
        <f t="shared" si="47"/>
        <v>0</v>
      </c>
      <c r="P711" s="6" t="s">
        <v>10604</v>
      </c>
      <c r="Q711" s="6" t="s">
        <v>10605</v>
      </c>
      <c r="R711" s="6" t="s">
        <v>10606</v>
      </c>
      <c r="S711" s="6" t="s">
        <v>10607</v>
      </c>
      <c r="T711" s="6" t="s">
        <v>10608</v>
      </c>
      <c r="U711" s="6" t="s">
        <v>10609</v>
      </c>
      <c r="V711" s="6" t="s">
        <v>10610</v>
      </c>
      <c r="W711" s="6" t="s">
        <v>10611</v>
      </c>
    </row>
    <row r="712" spans="1:23" s="6" customFormat="1">
      <c r="A712" s="6" t="s">
        <v>10679</v>
      </c>
      <c r="B712" s="6" t="s">
        <v>10680</v>
      </c>
      <c r="C712" s="7" t="s">
        <v>11427</v>
      </c>
      <c r="D712" s="12">
        <v>1456</v>
      </c>
      <c r="E712" s="8">
        <v>3190</v>
      </c>
      <c r="F712" s="9">
        <v>0.54</v>
      </c>
      <c r="G712" s="27" t="str">
        <f>IF(Table24[discount_percentage]&gt;=0.5,"Yes","No")</f>
        <v>Yes</v>
      </c>
      <c r="H712" s="6">
        <v>4.0999999999999996</v>
      </c>
      <c r="I712" s="10">
        <v>1776</v>
      </c>
      <c r="J712" s="10">
        <f t="shared" si="44"/>
        <v>5665440</v>
      </c>
      <c r="K712" s="37" t="str">
        <f>IF(Table24[rating_count]&lt;1000,"Yes", "No")</f>
        <v>No</v>
      </c>
      <c r="L712" s="11">
        <f t="shared" si="45"/>
        <v>7281.5999999999995</v>
      </c>
      <c r="M712" s="11">
        <f>Table24[[#This Row],[rating]]*Table24[[#This Row],[rating_count]]</f>
        <v>7281.5999999999995</v>
      </c>
      <c r="N712" s="35">
        <f t="shared" si="46"/>
        <v>3000</v>
      </c>
      <c r="O712" s="35">
        <f t="shared" si="47"/>
        <v>3000</v>
      </c>
      <c r="P712" s="6" t="s">
        <v>10681</v>
      </c>
      <c r="Q712" s="6" t="s">
        <v>10682</v>
      </c>
      <c r="R712" s="6" t="s">
        <v>10683</v>
      </c>
      <c r="S712" s="6" t="s">
        <v>10684</v>
      </c>
      <c r="T712" s="6" t="s">
        <v>10685</v>
      </c>
      <c r="U712" s="6" t="s">
        <v>10686</v>
      </c>
      <c r="V712" s="6" t="s">
        <v>10687</v>
      </c>
      <c r="W712" s="6" t="s">
        <v>10688</v>
      </c>
    </row>
    <row r="713" spans="1:23" s="6" customFormat="1">
      <c r="A713" s="6" t="s">
        <v>10699</v>
      </c>
      <c r="B713" s="6" t="s">
        <v>10700</v>
      </c>
      <c r="C713" s="7" t="s">
        <v>11454</v>
      </c>
      <c r="D713" s="12">
        <v>4899</v>
      </c>
      <c r="E713" s="8">
        <v>8999</v>
      </c>
      <c r="F713" s="9">
        <v>0.46</v>
      </c>
      <c r="G713" s="27" t="str">
        <f>IF(Table24[discount_percentage]&gt;=0.5,"Yes","No")</f>
        <v>No</v>
      </c>
      <c r="H713" s="6">
        <v>4.0999999999999996</v>
      </c>
      <c r="I713" s="10">
        <v>297</v>
      </c>
      <c r="J713" s="10">
        <f t="shared" si="44"/>
        <v>2672703</v>
      </c>
      <c r="K713" s="37" t="str">
        <f>IF(Table24[rating_count]&lt;1000,"Yes", "No")</f>
        <v>Yes</v>
      </c>
      <c r="L713" s="11">
        <f t="shared" si="45"/>
        <v>1217.6999999999998</v>
      </c>
      <c r="M713" s="11">
        <f>Table24[[#This Row],[rating]]*Table24[[#This Row],[rating_count]]</f>
        <v>1217.6999999999998</v>
      </c>
      <c r="N713" s="35">
        <f t="shared" si="46"/>
        <v>8800</v>
      </c>
      <c r="O713" s="35">
        <f t="shared" si="47"/>
        <v>8500</v>
      </c>
      <c r="P713" s="6" t="s">
        <v>10701</v>
      </c>
      <c r="Q713" s="6" t="s">
        <v>10702</v>
      </c>
      <c r="R713" s="6" t="s">
        <v>10703</v>
      </c>
      <c r="S713" s="6" t="s">
        <v>10704</v>
      </c>
      <c r="T713" s="6" t="s">
        <v>10705</v>
      </c>
      <c r="U713" s="6" t="s">
        <v>10706</v>
      </c>
      <c r="V713" s="6" t="s">
        <v>10707</v>
      </c>
      <c r="W713" s="6" t="s">
        <v>10708</v>
      </c>
    </row>
    <row r="714" spans="1:23" s="6" customFormat="1">
      <c r="A714" s="6" t="s">
        <v>10736</v>
      </c>
      <c r="B714" s="6" t="s">
        <v>10737</v>
      </c>
      <c r="C714" s="7" t="s">
        <v>11489</v>
      </c>
      <c r="D714" s="6">
        <v>149</v>
      </c>
      <c r="E714" s="8">
        <v>300</v>
      </c>
      <c r="F714" s="9">
        <v>0.5</v>
      </c>
      <c r="G714" s="27" t="str">
        <f>IF(Table24[discount_percentage]&gt;=0.5,"Yes","No")</f>
        <v>Yes</v>
      </c>
      <c r="H714" s="6">
        <v>4.0999999999999996</v>
      </c>
      <c r="I714" s="10">
        <v>4074</v>
      </c>
      <c r="J714" s="10">
        <f t="shared" si="44"/>
        <v>1222200</v>
      </c>
      <c r="K714" s="37" t="str">
        <f>IF(Table24[rating_count]&lt;1000,"Yes", "No")</f>
        <v>No</v>
      </c>
      <c r="L714" s="11">
        <f t="shared" si="45"/>
        <v>16703.399999999998</v>
      </c>
      <c r="M714" s="11">
        <f>Table24[[#This Row],[rating]]*Table24[[#This Row],[rating_count]]</f>
        <v>16703.399999999998</v>
      </c>
      <c r="N714" s="35">
        <f t="shared" si="46"/>
        <v>200</v>
      </c>
      <c r="O714" s="35">
        <f t="shared" si="47"/>
        <v>0</v>
      </c>
      <c r="P714" s="6" t="s">
        <v>10738</v>
      </c>
      <c r="Q714" s="6" t="s">
        <v>10739</v>
      </c>
      <c r="R714" s="6" t="s">
        <v>10740</v>
      </c>
      <c r="S714" s="6" t="s">
        <v>10741</v>
      </c>
      <c r="T714" s="6" t="s">
        <v>10742</v>
      </c>
      <c r="U714" s="6" t="s">
        <v>12090</v>
      </c>
      <c r="V714" s="6" t="s">
        <v>10743</v>
      </c>
      <c r="W714" s="6" t="s">
        <v>10744</v>
      </c>
    </row>
    <row r="715" spans="1:23" s="6" customFormat="1">
      <c r="A715" s="6" t="s">
        <v>10828</v>
      </c>
      <c r="B715" s="6" t="s">
        <v>11965</v>
      </c>
      <c r="C715" s="7" t="s">
        <v>11447</v>
      </c>
      <c r="D715" s="12">
        <v>1624</v>
      </c>
      <c r="E715" s="8">
        <v>2495</v>
      </c>
      <c r="F715" s="9">
        <v>0.35</v>
      </c>
      <c r="G715" s="27" t="str">
        <f>IF(Table24[discount_percentage]&gt;=0.5,"Yes","No")</f>
        <v>No</v>
      </c>
      <c r="H715" s="6">
        <v>4.0999999999999996</v>
      </c>
      <c r="I715" s="10">
        <v>827</v>
      </c>
      <c r="J715" s="10">
        <f t="shared" si="44"/>
        <v>2063365</v>
      </c>
      <c r="K715" s="37" t="str">
        <f>IF(Table24[rating_count]&lt;1000,"Yes", "No")</f>
        <v>Yes</v>
      </c>
      <c r="L715" s="11">
        <f t="shared" si="45"/>
        <v>3390.7</v>
      </c>
      <c r="M715" s="11">
        <f>Table24[[#This Row],[rating]]*Table24[[#This Row],[rating_count]]</f>
        <v>3390.7</v>
      </c>
      <c r="N715" s="35">
        <f t="shared" si="46"/>
        <v>2400</v>
      </c>
      <c r="O715" s="35">
        <f t="shared" si="47"/>
        <v>2000</v>
      </c>
      <c r="P715" s="6" t="s">
        <v>12093</v>
      </c>
      <c r="Q715" s="6" t="s">
        <v>12503</v>
      </c>
      <c r="R715" s="6" t="s">
        <v>10829</v>
      </c>
      <c r="S715" s="6" t="s">
        <v>10830</v>
      </c>
      <c r="T715" s="6" t="s">
        <v>10831</v>
      </c>
      <c r="U715" s="6" t="s">
        <v>12094</v>
      </c>
      <c r="V715" s="6" t="s">
        <v>10832</v>
      </c>
      <c r="W715" s="6" t="s">
        <v>10833</v>
      </c>
    </row>
    <row r="716" spans="1:23" s="6" customFormat="1">
      <c r="A716" s="6" t="s">
        <v>10854</v>
      </c>
      <c r="B716" s="6" t="s">
        <v>10855</v>
      </c>
      <c r="C716" s="7" t="s">
        <v>11492</v>
      </c>
      <c r="D716" s="6">
        <v>699</v>
      </c>
      <c r="E716" s="8">
        <v>1690</v>
      </c>
      <c r="F716" s="9">
        <v>0.59</v>
      </c>
      <c r="G716" s="27" t="str">
        <f>IF(Table24[discount_percentage]&gt;=0.5,"Yes","No")</f>
        <v>Yes</v>
      </c>
      <c r="H716" s="6">
        <v>4.0999999999999996</v>
      </c>
      <c r="I716" s="10">
        <v>3524</v>
      </c>
      <c r="J716" s="10">
        <f t="shared" si="44"/>
        <v>5955560</v>
      </c>
      <c r="K716" s="37" t="str">
        <f>IF(Table24[rating_count]&lt;1000,"Yes", "No")</f>
        <v>No</v>
      </c>
      <c r="L716" s="11">
        <f t="shared" si="45"/>
        <v>14448.4</v>
      </c>
      <c r="M716" s="11">
        <f>Table24[[#This Row],[rating]]*Table24[[#This Row],[rating_count]]</f>
        <v>14448.4</v>
      </c>
      <c r="N716" s="35">
        <f t="shared" si="46"/>
        <v>1600</v>
      </c>
      <c r="O716" s="35">
        <f t="shared" si="47"/>
        <v>1500</v>
      </c>
      <c r="P716" s="6" t="s">
        <v>12095</v>
      </c>
      <c r="Q716" s="6" t="s">
        <v>10856</v>
      </c>
      <c r="R716" s="6" t="s">
        <v>10857</v>
      </c>
      <c r="S716" s="6" t="s">
        <v>10858</v>
      </c>
      <c r="T716" s="6" t="s">
        <v>10859</v>
      </c>
      <c r="U716" s="6" t="s">
        <v>10860</v>
      </c>
      <c r="V716" s="6" t="s">
        <v>10861</v>
      </c>
      <c r="W716" s="6" t="s">
        <v>10862</v>
      </c>
    </row>
    <row r="717" spans="1:23" s="6" customFormat="1">
      <c r="A717" s="6" t="s">
        <v>10873</v>
      </c>
      <c r="B717" s="6" t="s">
        <v>10874</v>
      </c>
      <c r="C717" s="7" t="s">
        <v>11461</v>
      </c>
      <c r="D717" s="6">
        <v>231</v>
      </c>
      <c r="E717" s="8">
        <v>260</v>
      </c>
      <c r="F717" s="9">
        <v>0.11</v>
      </c>
      <c r="G717" s="27" t="str">
        <f>IF(Table24[discount_percentage]&gt;=0.5,"Yes","No")</f>
        <v>No</v>
      </c>
      <c r="H717" s="6">
        <v>4.0999999999999996</v>
      </c>
      <c r="I717" s="10">
        <v>490</v>
      </c>
      <c r="J717" s="10">
        <f t="shared" si="44"/>
        <v>127400</v>
      </c>
      <c r="K717" s="37" t="str">
        <f>IF(Table24[rating_count]&lt;1000,"Yes", "No")</f>
        <v>Yes</v>
      </c>
      <c r="L717" s="11">
        <f t="shared" si="45"/>
        <v>2008.9999999999998</v>
      </c>
      <c r="M717" s="11">
        <f>Table24[[#This Row],[rating]]*Table24[[#This Row],[rating_count]]</f>
        <v>2008.9999999999998</v>
      </c>
      <c r="N717" s="35">
        <f t="shared" si="46"/>
        <v>200</v>
      </c>
      <c r="O717" s="35">
        <f t="shared" si="47"/>
        <v>0</v>
      </c>
      <c r="P717" s="6" t="s">
        <v>10875</v>
      </c>
      <c r="Q717" s="6" t="s">
        <v>10876</v>
      </c>
      <c r="R717" s="6" t="s">
        <v>10877</v>
      </c>
      <c r="S717" s="6" t="s">
        <v>10878</v>
      </c>
      <c r="T717" s="6" t="s">
        <v>10879</v>
      </c>
      <c r="U717" s="6" t="s">
        <v>11289</v>
      </c>
      <c r="V717" s="6" t="s">
        <v>10880</v>
      </c>
      <c r="W717" s="6" t="s">
        <v>10881</v>
      </c>
    </row>
    <row r="718" spans="1:23" s="6" customFormat="1">
      <c r="A718" s="6" t="s">
        <v>10930</v>
      </c>
      <c r="B718" s="6" t="s">
        <v>11958</v>
      </c>
      <c r="C718" s="7" t="s">
        <v>11482</v>
      </c>
      <c r="D718" s="12">
        <v>18999</v>
      </c>
      <c r="E718" s="8">
        <v>29999</v>
      </c>
      <c r="F718" s="9">
        <v>0.37</v>
      </c>
      <c r="G718" s="27" t="str">
        <f>IF(Table24[discount_percentage]&gt;=0.5,"Yes","No")</f>
        <v>No</v>
      </c>
      <c r="H718" s="6">
        <v>4.0999999999999996</v>
      </c>
      <c r="I718" s="10">
        <v>2536</v>
      </c>
      <c r="J718" s="10">
        <f t="shared" si="44"/>
        <v>76077464</v>
      </c>
      <c r="K718" s="37" t="str">
        <f>IF(Table24[rating_count]&lt;1000,"Yes", "No")</f>
        <v>No</v>
      </c>
      <c r="L718" s="11">
        <f t="shared" si="45"/>
        <v>10397.599999999999</v>
      </c>
      <c r="M718" s="11">
        <f>Table24[[#This Row],[rating]]*Table24[[#This Row],[rating_count]]</f>
        <v>10397.599999999999</v>
      </c>
      <c r="N718" s="35">
        <f t="shared" si="46"/>
        <v>29800</v>
      </c>
      <c r="O718" s="35">
        <f t="shared" si="47"/>
        <v>29500</v>
      </c>
      <c r="P718" s="6" t="s">
        <v>12505</v>
      </c>
      <c r="Q718" s="6" t="s">
        <v>12506</v>
      </c>
      <c r="R718" s="6" t="s">
        <v>10931</v>
      </c>
      <c r="S718" s="6" t="s">
        <v>10932</v>
      </c>
      <c r="T718" s="6" t="s">
        <v>10933</v>
      </c>
      <c r="U718" s="6" t="s">
        <v>10934</v>
      </c>
      <c r="V718" s="6" t="s">
        <v>10935</v>
      </c>
      <c r="W718" s="6" t="s">
        <v>10936</v>
      </c>
    </row>
    <row r="719" spans="1:23" s="6" customFormat="1">
      <c r="A719" s="6" t="s">
        <v>11010</v>
      </c>
      <c r="B719" s="6" t="s">
        <v>11011</v>
      </c>
      <c r="C719" s="7" t="s">
        <v>11494</v>
      </c>
      <c r="D719" s="13">
        <v>1982.84</v>
      </c>
      <c r="E719" s="8">
        <v>3300</v>
      </c>
      <c r="F719" s="9">
        <v>0.4</v>
      </c>
      <c r="G719" s="27" t="str">
        <f>IF(Table24[discount_percentage]&gt;=0.5,"Yes","No")</f>
        <v>No</v>
      </c>
      <c r="H719" s="6">
        <v>4.0999999999999996</v>
      </c>
      <c r="I719" s="10">
        <v>5873</v>
      </c>
      <c r="J719" s="10">
        <f t="shared" si="44"/>
        <v>19380900</v>
      </c>
      <c r="K719" s="37" t="str">
        <f>IF(Table24[rating_count]&lt;1000,"Yes", "No")</f>
        <v>No</v>
      </c>
      <c r="L719" s="11">
        <f t="shared" si="45"/>
        <v>24079.3</v>
      </c>
      <c r="M719" s="11">
        <f>Table24[[#This Row],[rating]]*Table24[[#This Row],[rating_count]]</f>
        <v>24079.3</v>
      </c>
      <c r="N719" s="35">
        <f t="shared" si="46"/>
        <v>3200</v>
      </c>
      <c r="O719" s="35">
        <f t="shared" si="47"/>
        <v>3000</v>
      </c>
      <c r="P719" s="6" t="s">
        <v>12512</v>
      </c>
      <c r="Q719" s="6" t="s">
        <v>11012</v>
      </c>
      <c r="R719" s="6" t="s">
        <v>11013</v>
      </c>
      <c r="S719" s="6" t="s">
        <v>11014</v>
      </c>
      <c r="T719" s="6" t="s">
        <v>11015</v>
      </c>
      <c r="U719" s="6" t="s">
        <v>11016</v>
      </c>
      <c r="V719" s="6" t="s">
        <v>11017</v>
      </c>
      <c r="W719" s="6" t="s">
        <v>11018</v>
      </c>
    </row>
    <row r="720" spans="1:23" s="6" customFormat="1">
      <c r="A720" s="6" t="s">
        <v>11019</v>
      </c>
      <c r="B720" s="6" t="s">
        <v>11020</v>
      </c>
      <c r="C720" s="7" t="s">
        <v>11461</v>
      </c>
      <c r="D720" s="6">
        <v>199</v>
      </c>
      <c r="E720" s="8">
        <v>400</v>
      </c>
      <c r="F720" s="9">
        <v>0.5</v>
      </c>
      <c r="G720" s="27" t="str">
        <f>IF(Table24[discount_percentage]&gt;=0.5,"Yes","No")</f>
        <v>Yes</v>
      </c>
      <c r="H720" s="6">
        <v>4.0999999999999996</v>
      </c>
      <c r="I720" s="10">
        <v>1379</v>
      </c>
      <c r="J720" s="10">
        <f t="shared" si="44"/>
        <v>551600</v>
      </c>
      <c r="K720" s="37" t="str">
        <f>IF(Table24[rating_count]&lt;1000,"Yes", "No")</f>
        <v>No</v>
      </c>
      <c r="L720" s="11">
        <f t="shared" si="45"/>
        <v>5653.9</v>
      </c>
      <c r="M720" s="11">
        <f>Table24[[#This Row],[rating]]*Table24[[#This Row],[rating_count]]</f>
        <v>5653.9</v>
      </c>
      <c r="N720" s="35">
        <f t="shared" si="46"/>
        <v>400</v>
      </c>
      <c r="O720" s="35">
        <f t="shared" si="47"/>
        <v>0</v>
      </c>
      <c r="P720" s="6" t="s">
        <v>11021</v>
      </c>
      <c r="Q720" s="6" t="s">
        <v>11022</v>
      </c>
      <c r="R720" s="6" t="s">
        <v>11023</v>
      </c>
      <c r="S720" s="6" t="s">
        <v>11024</v>
      </c>
      <c r="T720" s="6" t="s">
        <v>11025</v>
      </c>
      <c r="U720" s="6" t="s">
        <v>11026</v>
      </c>
      <c r="V720" s="6" t="s">
        <v>11027</v>
      </c>
      <c r="W720" s="6" t="s">
        <v>11028</v>
      </c>
    </row>
    <row r="721" spans="1:23" s="6" customFormat="1">
      <c r="A721" s="6" t="s">
        <v>11135</v>
      </c>
      <c r="B721" s="6" t="s">
        <v>11136</v>
      </c>
      <c r="C721" s="7" t="s">
        <v>11434</v>
      </c>
      <c r="D721" s="6">
        <v>426</v>
      </c>
      <c r="E721" s="8">
        <v>999</v>
      </c>
      <c r="F721" s="9">
        <v>0.56999999999999995</v>
      </c>
      <c r="G721" s="27" t="str">
        <f>IF(Table24[discount_percentage]&gt;=0.5,"Yes","No")</f>
        <v>Yes</v>
      </c>
      <c r="H721" s="6">
        <v>4.0999999999999996</v>
      </c>
      <c r="I721" s="10">
        <v>222</v>
      </c>
      <c r="J721" s="10">
        <f t="shared" si="44"/>
        <v>221778</v>
      </c>
      <c r="K721" s="37" t="str">
        <f>IF(Table24[rating_count]&lt;1000,"Yes", "No")</f>
        <v>Yes</v>
      </c>
      <c r="L721" s="11">
        <f t="shared" si="45"/>
        <v>910.19999999999993</v>
      </c>
      <c r="M721" s="11">
        <f>Table24[[#This Row],[rating]]*Table24[[#This Row],[rating_count]]</f>
        <v>910.19999999999993</v>
      </c>
      <c r="N721" s="35">
        <f t="shared" si="46"/>
        <v>800</v>
      </c>
      <c r="O721" s="35">
        <f t="shared" si="47"/>
        <v>500</v>
      </c>
      <c r="P721" s="6" t="s">
        <v>11137</v>
      </c>
      <c r="Q721" s="6" t="s">
        <v>11138</v>
      </c>
      <c r="R721" s="6" t="s">
        <v>11139</v>
      </c>
      <c r="S721" s="6" t="s">
        <v>11140</v>
      </c>
      <c r="T721" s="6" t="s">
        <v>11141</v>
      </c>
      <c r="U721" s="6" t="s">
        <v>11142</v>
      </c>
      <c r="V721" s="6" t="s">
        <v>11143</v>
      </c>
      <c r="W721" s="6" t="s">
        <v>11144</v>
      </c>
    </row>
    <row r="722" spans="1:23" s="6" customFormat="1">
      <c r="A722" s="6" t="s">
        <v>11164</v>
      </c>
      <c r="B722" s="6" t="s">
        <v>11165</v>
      </c>
      <c r="C722" s="7" t="s">
        <v>11428</v>
      </c>
      <c r="D722" s="13">
        <v>3487.77</v>
      </c>
      <c r="E722" s="8">
        <v>4990</v>
      </c>
      <c r="F722" s="9">
        <v>0.3</v>
      </c>
      <c r="G722" s="27" t="str">
        <f>IF(Table24[discount_percentage]&gt;=0.5,"Yes","No")</f>
        <v>No</v>
      </c>
      <c r="H722" s="6">
        <v>4.0999999999999996</v>
      </c>
      <c r="I722" s="10">
        <v>1127</v>
      </c>
      <c r="J722" s="10">
        <f t="shared" si="44"/>
        <v>5623730</v>
      </c>
      <c r="K722" s="37" t="str">
        <f>IF(Table24[rating_count]&lt;1000,"Yes", "No")</f>
        <v>No</v>
      </c>
      <c r="L722" s="11">
        <f t="shared" si="45"/>
        <v>4620.7</v>
      </c>
      <c r="M722" s="11">
        <f>Table24[[#This Row],[rating]]*Table24[[#This Row],[rating_count]]</f>
        <v>4620.7</v>
      </c>
      <c r="N722" s="35">
        <f t="shared" si="46"/>
        <v>4800</v>
      </c>
      <c r="O722" s="35">
        <f t="shared" si="47"/>
        <v>4500</v>
      </c>
      <c r="P722" s="6" t="s">
        <v>11166</v>
      </c>
      <c r="Q722" s="6" t="s">
        <v>11167</v>
      </c>
      <c r="R722" s="6" t="s">
        <v>11168</v>
      </c>
      <c r="S722" s="6" t="s">
        <v>11169</v>
      </c>
      <c r="T722" s="6" t="s">
        <v>11170</v>
      </c>
      <c r="U722" s="6" t="s">
        <v>11171</v>
      </c>
      <c r="V722" s="6" t="s">
        <v>11172</v>
      </c>
      <c r="W722" s="6" t="s">
        <v>11173</v>
      </c>
    </row>
    <row r="723" spans="1:23" s="6" customFormat="1">
      <c r="A723" s="6" t="s">
        <v>11222</v>
      </c>
      <c r="B723" s="6" t="s">
        <v>11223</v>
      </c>
      <c r="C723" s="7" t="s">
        <v>11463</v>
      </c>
      <c r="D723" s="12">
        <v>2280</v>
      </c>
      <c r="E723" s="8">
        <v>3045</v>
      </c>
      <c r="F723" s="9">
        <v>0.25</v>
      </c>
      <c r="G723" s="27" t="str">
        <f>IF(Table24[discount_percentage]&gt;=0.5,"Yes","No")</f>
        <v>No</v>
      </c>
      <c r="H723" s="6">
        <v>4.0999999999999996</v>
      </c>
      <c r="I723" s="10">
        <v>4118</v>
      </c>
      <c r="J723" s="10">
        <f t="shared" si="44"/>
        <v>12539310</v>
      </c>
      <c r="K723" s="37" t="str">
        <f>IF(Table24[rating_count]&lt;1000,"Yes", "No")</f>
        <v>No</v>
      </c>
      <c r="L723" s="11">
        <f t="shared" si="45"/>
        <v>16883.8</v>
      </c>
      <c r="M723" s="11">
        <f>Table24[[#This Row],[rating]]*Table24[[#This Row],[rating_count]]</f>
        <v>16883.8</v>
      </c>
      <c r="N723" s="35">
        <f t="shared" si="46"/>
        <v>3000</v>
      </c>
      <c r="O723" s="35">
        <f t="shared" si="47"/>
        <v>3000</v>
      </c>
      <c r="P723" s="6" t="s">
        <v>11224</v>
      </c>
      <c r="Q723" s="6" t="s">
        <v>11225</v>
      </c>
      <c r="R723" s="6" t="s">
        <v>11226</v>
      </c>
      <c r="S723" s="6" t="s">
        <v>11227</v>
      </c>
      <c r="T723" s="6" t="s">
        <v>11228</v>
      </c>
      <c r="U723" s="6" t="s">
        <v>11229</v>
      </c>
      <c r="V723" s="6" t="s">
        <v>11230</v>
      </c>
      <c r="W723" s="6" t="s">
        <v>11231</v>
      </c>
    </row>
    <row r="724" spans="1:23" s="6" customFormat="1">
      <c r="A724" s="6" t="s">
        <v>6986</v>
      </c>
      <c r="B724" s="6" t="s">
        <v>6987</v>
      </c>
      <c r="C724" s="7" t="s">
        <v>11424</v>
      </c>
      <c r="D724" s="6">
        <v>225</v>
      </c>
      <c r="E724" s="8">
        <v>225</v>
      </c>
      <c r="F724" s="9">
        <v>0</v>
      </c>
      <c r="G724" s="27" t="str">
        <f>IF(Table24[discount_percentage]&gt;=0.5,"Yes","No")</f>
        <v>No</v>
      </c>
      <c r="H724" s="6">
        <v>4.0999999999999996</v>
      </c>
      <c r="I724" s="10">
        <v>4798</v>
      </c>
      <c r="J724" s="10">
        <f t="shared" si="44"/>
        <v>1079550</v>
      </c>
      <c r="K724" s="37" t="str">
        <f>IF(Table24[rating_count]&lt;1000,"Yes", "No")</f>
        <v>No</v>
      </c>
      <c r="L724" s="11">
        <f t="shared" si="45"/>
        <v>19671.8</v>
      </c>
      <c r="M724" s="11">
        <f>Table24[[#This Row],[rating]]*Table24[[#This Row],[rating_count]]</f>
        <v>19671.8</v>
      </c>
      <c r="N724" s="35">
        <f t="shared" si="46"/>
        <v>200</v>
      </c>
      <c r="O724" s="35">
        <f t="shared" si="47"/>
        <v>0</v>
      </c>
      <c r="P724" s="6" t="s">
        <v>6988</v>
      </c>
      <c r="Q724" s="6" t="s">
        <v>6989</v>
      </c>
      <c r="R724" s="6" t="s">
        <v>6990</v>
      </c>
      <c r="S724" s="6" t="s">
        <v>6991</v>
      </c>
      <c r="T724" s="6" t="s">
        <v>6992</v>
      </c>
      <c r="U724" s="6" t="s">
        <v>12061</v>
      </c>
      <c r="V724" s="6" t="s">
        <v>6993</v>
      </c>
      <c r="W724" s="6" t="s">
        <v>6994</v>
      </c>
    </row>
    <row r="725" spans="1:23" s="6" customFormat="1">
      <c r="A725" s="6" t="s">
        <v>8102</v>
      </c>
      <c r="B725" s="6" t="s">
        <v>8103</v>
      </c>
      <c r="C725" s="7" t="s">
        <v>11461</v>
      </c>
      <c r="D725" s="6">
        <v>600</v>
      </c>
      <c r="E725" s="8">
        <v>600</v>
      </c>
      <c r="F725" s="9">
        <v>0</v>
      </c>
      <c r="G725" s="27" t="str">
        <f>IF(Table24[discount_percentage]&gt;=0.5,"Yes","No")</f>
        <v>No</v>
      </c>
      <c r="H725" s="6">
        <v>4.0999999999999996</v>
      </c>
      <c r="I725" s="10">
        <v>10907</v>
      </c>
      <c r="J725" s="10">
        <f t="shared" si="44"/>
        <v>6544200</v>
      </c>
      <c r="K725" s="37" t="str">
        <f>IF(Table24[rating_count]&lt;1000,"Yes", "No")</f>
        <v>No</v>
      </c>
      <c r="L725" s="11">
        <f t="shared" si="45"/>
        <v>44718.7</v>
      </c>
      <c r="M725" s="11">
        <f>Table24[[#This Row],[rating]]*Table24[[#This Row],[rating_count]]</f>
        <v>44718.7</v>
      </c>
      <c r="N725" s="35">
        <f t="shared" si="46"/>
        <v>600</v>
      </c>
      <c r="O725" s="35">
        <f t="shared" si="47"/>
        <v>500</v>
      </c>
      <c r="P725" s="6" t="s">
        <v>8104</v>
      </c>
      <c r="Q725" s="6" t="s">
        <v>8105</v>
      </c>
      <c r="R725" s="6" t="s">
        <v>8106</v>
      </c>
      <c r="S725" s="6" t="s">
        <v>8107</v>
      </c>
      <c r="T725" s="6" t="s">
        <v>8108</v>
      </c>
      <c r="U725" s="6" t="s">
        <v>8109</v>
      </c>
      <c r="V725" s="6" t="s">
        <v>8110</v>
      </c>
      <c r="W725" s="6" t="s">
        <v>8111</v>
      </c>
    </row>
    <row r="726" spans="1:23" s="6" customFormat="1">
      <c r="A726" s="6" t="s">
        <v>15</v>
      </c>
      <c r="B726" s="6" t="s">
        <v>12672</v>
      </c>
      <c r="C726" s="7" t="s">
        <v>11291</v>
      </c>
      <c r="D726" s="6">
        <v>399</v>
      </c>
      <c r="E726" s="8">
        <v>1099</v>
      </c>
      <c r="F726" s="9">
        <v>0.64</v>
      </c>
      <c r="G726" s="27" t="str">
        <f>IF(Table24[discount_percentage]&gt;=0.5,"Yes","No")</f>
        <v>Yes</v>
      </c>
      <c r="H726" s="6">
        <v>4.2</v>
      </c>
      <c r="I726" s="10">
        <v>24269</v>
      </c>
      <c r="J726" s="10">
        <f t="shared" si="44"/>
        <v>26671631</v>
      </c>
      <c r="K726" s="37" t="str">
        <f>IF(Table24[rating_count]&lt;1000,"Yes", "No")</f>
        <v>No</v>
      </c>
      <c r="L726" s="11">
        <f t="shared" si="45"/>
        <v>101929.8</v>
      </c>
      <c r="M726" s="11">
        <f>Table24[[#This Row],[rating]]*Table24[[#This Row],[rating_count]]</f>
        <v>101929.8</v>
      </c>
      <c r="N726" s="35">
        <f t="shared" si="46"/>
        <v>1000</v>
      </c>
      <c r="O726" s="35">
        <f t="shared" si="47"/>
        <v>1000</v>
      </c>
      <c r="P726" s="6" t="s">
        <v>16</v>
      </c>
      <c r="Q726" s="6" t="s">
        <v>17</v>
      </c>
      <c r="R726" s="6" t="s">
        <v>18</v>
      </c>
      <c r="S726" s="6" t="s">
        <v>19</v>
      </c>
      <c r="T726" s="6" t="s">
        <v>20</v>
      </c>
      <c r="U726" s="6" t="s">
        <v>21</v>
      </c>
      <c r="V726" s="6" t="s">
        <v>22</v>
      </c>
      <c r="W726" s="6" t="s">
        <v>23</v>
      </c>
    </row>
    <row r="727" spans="1:23" s="6" customFormat="1">
      <c r="A727" s="6" t="s">
        <v>38</v>
      </c>
      <c r="B727" s="6" t="s">
        <v>12675</v>
      </c>
      <c r="C727" s="7" t="s">
        <v>11291</v>
      </c>
      <c r="D727" s="6">
        <v>329</v>
      </c>
      <c r="E727" s="8">
        <v>699</v>
      </c>
      <c r="F727" s="9">
        <v>0.53</v>
      </c>
      <c r="G727" s="27" t="str">
        <f>IF(Table24[discount_percentage]&gt;=0.5,"Yes","No")</f>
        <v>Yes</v>
      </c>
      <c r="H727" s="6">
        <v>4.2</v>
      </c>
      <c r="I727" s="10">
        <v>94363</v>
      </c>
      <c r="J727" s="10">
        <f t="shared" si="44"/>
        <v>65959737</v>
      </c>
      <c r="K727" s="37" t="str">
        <f>IF(Table24[rating_count]&lt;1000,"Yes", "No")</f>
        <v>No</v>
      </c>
      <c r="L727" s="11">
        <f t="shared" si="45"/>
        <v>396324.60000000003</v>
      </c>
      <c r="M727" s="11">
        <f>Table24[[#This Row],[rating]]*Table24[[#This Row],[rating_count]]</f>
        <v>396324.60000000003</v>
      </c>
      <c r="N727" s="35">
        <f t="shared" si="46"/>
        <v>600</v>
      </c>
      <c r="O727" s="35">
        <f t="shared" si="47"/>
        <v>500</v>
      </c>
      <c r="P727" s="6" t="s">
        <v>11950</v>
      </c>
      <c r="Q727" s="6" t="s">
        <v>39</v>
      </c>
      <c r="R727" s="6" t="s">
        <v>40</v>
      </c>
      <c r="S727" s="6" t="s">
        <v>41</v>
      </c>
      <c r="T727" s="6" t="s">
        <v>42</v>
      </c>
      <c r="U727" s="6" t="s">
        <v>11861</v>
      </c>
      <c r="V727" s="6" t="s">
        <v>43</v>
      </c>
      <c r="W727" s="6" t="s">
        <v>44</v>
      </c>
    </row>
    <row r="728" spans="1:23" s="6" customFormat="1">
      <c r="A728" s="6" t="s">
        <v>45</v>
      </c>
      <c r="B728" s="6" t="s">
        <v>12676</v>
      </c>
      <c r="C728" s="7" t="s">
        <v>11291</v>
      </c>
      <c r="D728" s="6">
        <v>154</v>
      </c>
      <c r="E728" s="8">
        <v>399</v>
      </c>
      <c r="F728" s="9">
        <v>0.61</v>
      </c>
      <c r="G728" s="27" t="str">
        <f>IF(Table24[discount_percentage]&gt;=0.5,"Yes","No")</f>
        <v>Yes</v>
      </c>
      <c r="H728" s="6">
        <v>4.2</v>
      </c>
      <c r="I728" s="10">
        <v>16905</v>
      </c>
      <c r="J728" s="10">
        <f t="shared" si="44"/>
        <v>6745095</v>
      </c>
      <c r="K728" s="37" t="str">
        <f>IF(Table24[rating_count]&lt;1000,"Yes", "No")</f>
        <v>No</v>
      </c>
      <c r="L728" s="11">
        <f t="shared" si="45"/>
        <v>71001</v>
      </c>
      <c r="M728" s="11">
        <f>Table24[[#This Row],[rating]]*Table24[[#This Row],[rating_count]]</f>
        <v>71001</v>
      </c>
      <c r="N728" s="35">
        <f t="shared" si="46"/>
        <v>200</v>
      </c>
      <c r="O728" s="35">
        <f t="shared" si="47"/>
        <v>0</v>
      </c>
      <c r="P728" s="6" t="s">
        <v>46</v>
      </c>
      <c r="Q728" s="6" t="s">
        <v>47</v>
      </c>
      <c r="R728" s="6" t="s">
        <v>48</v>
      </c>
      <c r="S728" s="6" t="s">
        <v>49</v>
      </c>
      <c r="T728" s="6" t="s">
        <v>50</v>
      </c>
      <c r="U728" s="6" t="s">
        <v>11862</v>
      </c>
      <c r="V728" s="6" t="s">
        <v>51</v>
      </c>
      <c r="W728" s="6" t="s">
        <v>52</v>
      </c>
    </row>
    <row r="729" spans="1:23" s="6" customFormat="1">
      <c r="A729" s="6" t="s">
        <v>76</v>
      </c>
      <c r="B729" s="6" t="s">
        <v>77</v>
      </c>
      <c r="C729" s="7" t="s">
        <v>11292</v>
      </c>
      <c r="D729" s="6">
        <v>499</v>
      </c>
      <c r="E729" s="8">
        <v>999</v>
      </c>
      <c r="F729" s="9">
        <v>0.5</v>
      </c>
      <c r="G729" s="27" t="str">
        <f>IF(Table24[discount_percentage]&gt;=0.5,"Yes","No")</f>
        <v>Yes</v>
      </c>
      <c r="H729" s="6">
        <v>4.2</v>
      </c>
      <c r="I729" s="10">
        <v>179691</v>
      </c>
      <c r="J729" s="10">
        <f t="shared" si="44"/>
        <v>179511309</v>
      </c>
      <c r="K729" s="37" t="str">
        <f>IF(Table24[rating_count]&lt;1000,"Yes", "No")</f>
        <v>No</v>
      </c>
      <c r="L729" s="11">
        <f t="shared" si="45"/>
        <v>754702.20000000007</v>
      </c>
      <c r="M729" s="11">
        <f>Table24[[#This Row],[rating]]*Table24[[#This Row],[rating_count]]</f>
        <v>754702.20000000007</v>
      </c>
      <c r="N729" s="35">
        <f t="shared" si="46"/>
        <v>800</v>
      </c>
      <c r="O729" s="35">
        <f t="shared" si="47"/>
        <v>500</v>
      </c>
      <c r="P729" s="6" t="s">
        <v>78</v>
      </c>
      <c r="Q729" s="6" t="s">
        <v>79</v>
      </c>
      <c r="R729" s="6" t="s">
        <v>80</v>
      </c>
      <c r="S729" s="6" t="s">
        <v>81</v>
      </c>
      <c r="T729" s="6" t="s">
        <v>82</v>
      </c>
      <c r="U729" s="6" t="s">
        <v>11706</v>
      </c>
      <c r="V729" s="6" t="s">
        <v>83</v>
      </c>
      <c r="W729" s="6" t="s">
        <v>84</v>
      </c>
    </row>
    <row r="730" spans="1:23" s="6" customFormat="1">
      <c r="A730" s="6" t="s">
        <v>97</v>
      </c>
      <c r="B730" s="6" t="s">
        <v>11498</v>
      </c>
      <c r="C730" s="7" t="s">
        <v>11291</v>
      </c>
      <c r="D730" s="6">
        <v>299</v>
      </c>
      <c r="E730" s="8">
        <v>799</v>
      </c>
      <c r="F730" s="9">
        <v>0.63</v>
      </c>
      <c r="G730" s="27" t="str">
        <f>IF(Table24[discount_percentage]&gt;=0.5,"Yes","No")</f>
        <v>Yes</v>
      </c>
      <c r="H730" s="6">
        <v>4.2</v>
      </c>
      <c r="I730" s="10">
        <v>94363</v>
      </c>
      <c r="J730" s="10">
        <f t="shared" si="44"/>
        <v>75396037</v>
      </c>
      <c r="K730" s="37" t="str">
        <f>IF(Table24[rating_count]&lt;1000,"Yes", "No")</f>
        <v>No</v>
      </c>
      <c r="L730" s="11">
        <f t="shared" si="45"/>
        <v>396324.60000000003</v>
      </c>
      <c r="M730" s="11">
        <f>Table24[[#This Row],[rating]]*Table24[[#This Row],[rating_count]]</f>
        <v>396324.60000000003</v>
      </c>
      <c r="N730" s="35">
        <f t="shared" si="46"/>
        <v>600</v>
      </c>
      <c r="O730" s="35">
        <f t="shared" si="47"/>
        <v>500</v>
      </c>
      <c r="P730" s="6" t="s">
        <v>11499</v>
      </c>
      <c r="Q730" s="6" t="s">
        <v>39</v>
      </c>
      <c r="R730" s="6" t="s">
        <v>40</v>
      </c>
      <c r="S730" s="6" t="s">
        <v>41</v>
      </c>
      <c r="T730" s="6" t="s">
        <v>42</v>
      </c>
      <c r="U730" s="6" t="s">
        <v>11861</v>
      </c>
      <c r="V730" s="6" t="s">
        <v>98</v>
      </c>
      <c r="W730" s="6" t="s">
        <v>99</v>
      </c>
    </row>
    <row r="731" spans="1:23" s="6" customFormat="1">
      <c r="A731" s="6" t="s">
        <v>110</v>
      </c>
      <c r="B731" s="6" t="s">
        <v>111</v>
      </c>
      <c r="C731" s="7" t="s">
        <v>11291</v>
      </c>
      <c r="D731" s="6">
        <v>350</v>
      </c>
      <c r="E731" s="8">
        <v>899</v>
      </c>
      <c r="F731" s="9">
        <v>0.61</v>
      </c>
      <c r="G731" s="27" t="str">
        <f>IF(Table24[discount_percentage]&gt;=0.5,"Yes","No")</f>
        <v>Yes</v>
      </c>
      <c r="H731" s="6">
        <v>4.2</v>
      </c>
      <c r="I731" s="10">
        <v>2262</v>
      </c>
      <c r="J731" s="10">
        <f t="shared" si="44"/>
        <v>2033538</v>
      </c>
      <c r="K731" s="37" t="str">
        <f>IF(Table24[rating_count]&lt;1000,"Yes", "No")</f>
        <v>No</v>
      </c>
      <c r="L731" s="11">
        <f t="shared" si="45"/>
        <v>9500.4</v>
      </c>
      <c r="M731" s="11">
        <f>Table24[[#This Row],[rating]]*Table24[[#This Row],[rating_count]]</f>
        <v>9500.4</v>
      </c>
      <c r="N731" s="35">
        <f t="shared" si="46"/>
        <v>800</v>
      </c>
      <c r="O731" s="35">
        <f t="shared" si="47"/>
        <v>500</v>
      </c>
      <c r="P731" s="6" t="s">
        <v>11864</v>
      </c>
      <c r="Q731" s="6" t="s">
        <v>112</v>
      </c>
      <c r="R731" s="6" t="s">
        <v>113</v>
      </c>
      <c r="S731" s="6" t="s">
        <v>114</v>
      </c>
      <c r="T731" s="6" t="s">
        <v>115</v>
      </c>
      <c r="U731" s="6" t="s">
        <v>12654</v>
      </c>
      <c r="V731" s="6" t="s">
        <v>116</v>
      </c>
      <c r="W731" s="6" t="s">
        <v>117</v>
      </c>
    </row>
    <row r="732" spans="1:23" s="6" customFormat="1">
      <c r="A732" s="6" t="s">
        <v>135</v>
      </c>
      <c r="B732" s="6" t="s">
        <v>136</v>
      </c>
      <c r="C732" s="7" t="s">
        <v>11294</v>
      </c>
      <c r="D732" s="12">
        <v>13999</v>
      </c>
      <c r="E732" s="8">
        <v>24999</v>
      </c>
      <c r="F732" s="9">
        <v>0.44</v>
      </c>
      <c r="G732" s="27" t="str">
        <f>IF(Table24[discount_percentage]&gt;=0.5,"Yes","No")</f>
        <v>No</v>
      </c>
      <c r="H732" s="6">
        <v>4.2</v>
      </c>
      <c r="I732" s="10">
        <v>32840</v>
      </c>
      <c r="J732" s="10">
        <f t="shared" si="44"/>
        <v>820967160</v>
      </c>
      <c r="K732" s="37" t="str">
        <f>IF(Table24[rating_count]&lt;1000,"Yes", "No")</f>
        <v>No</v>
      </c>
      <c r="L732" s="11">
        <f t="shared" si="45"/>
        <v>137928</v>
      </c>
      <c r="M732" s="11">
        <f>Table24[[#This Row],[rating]]*Table24[[#This Row],[rating_count]]</f>
        <v>137928</v>
      </c>
      <c r="N732" s="35">
        <f t="shared" si="46"/>
        <v>24800</v>
      </c>
      <c r="O732" s="35">
        <f t="shared" si="47"/>
        <v>24500</v>
      </c>
      <c r="P732" s="6" t="s">
        <v>11751</v>
      </c>
      <c r="Q732" s="6" t="s">
        <v>137</v>
      </c>
      <c r="R732" s="6" t="s">
        <v>138</v>
      </c>
      <c r="S732" s="6" t="s">
        <v>139</v>
      </c>
      <c r="T732" s="6" t="s">
        <v>140</v>
      </c>
      <c r="U732" s="6" t="s">
        <v>141</v>
      </c>
      <c r="V732" s="6" t="s">
        <v>142</v>
      </c>
      <c r="W732" s="6" t="s">
        <v>143</v>
      </c>
    </row>
    <row r="733" spans="1:23" s="6" customFormat="1">
      <c r="A733" s="6" t="s">
        <v>201</v>
      </c>
      <c r="B733" s="6" t="s">
        <v>202</v>
      </c>
      <c r="C733" s="7" t="s">
        <v>11293</v>
      </c>
      <c r="D733" s="6">
        <v>199</v>
      </c>
      <c r="E733" s="8">
        <v>699</v>
      </c>
      <c r="F733" s="9">
        <v>0.72</v>
      </c>
      <c r="G733" s="27" t="str">
        <f>IF(Table24[discount_percentage]&gt;=0.5,"Yes","No")</f>
        <v>Yes</v>
      </c>
      <c r="H733" s="6">
        <v>4.2</v>
      </c>
      <c r="I733" s="10">
        <v>12153</v>
      </c>
      <c r="J733" s="10">
        <f t="shared" si="44"/>
        <v>8494947</v>
      </c>
      <c r="K733" s="37" t="str">
        <f>IF(Table24[rating_count]&lt;1000,"Yes", "No")</f>
        <v>No</v>
      </c>
      <c r="L733" s="11">
        <f t="shared" si="45"/>
        <v>51042.6</v>
      </c>
      <c r="M733" s="11">
        <f>Table24[[#This Row],[rating]]*Table24[[#This Row],[rating_count]]</f>
        <v>51042.6</v>
      </c>
      <c r="N733" s="35">
        <f t="shared" si="46"/>
        <v>600</v>
      </c>
      <c r="O733" s="35">
        <f t="shared" si="47"/>
        <v>500</v>
      </c>
      <c r="P733" s="6" t="s">
        <v>203</v>
      </c>
      <c r="Q733" s="6" t="s">
        <v>204</v>
      </c>
      <c r="R733" s="6" t="s">
        <v>205</v>
      </c>
      <c r="S733" s="6" t="s">
        <v>206</v>
      </c>
      <c r="T733" s="6" t="s">
        <v>207</v>
      </c>
      <c r="U733" s="6" t="s">
        <v>208</v>
      </c>
      <c r="V733" s="6" t="s">
        <v>209</v>
      </c>
      <c r="W733" s="6" t="s">
        <v>210</v>
      </c>
    </row>
    <row r="734" spans="1:23" s="6" customFormat="1" ht="12" customHeight="1">
      <c r="A734" s="6" t="s">
        <v>211</v>
      </c>
      <c r="B734" s="6" t="s">
        <v>212</v>
      </c>
      <c r="C734" s="7" t="s">
        <v>11294</v>
      </c>
      <c r="D734" s="12">
        <v>14999</v>
      </c>
      <c r="E734" s="8">
        <v>19999</v>
      </c>
      <c r="F734" s="9">
        <v>0.25</v>
      </c>
      <c r="G734" s="27" t="str">
        <f>IF(Table24[discount_percentage]&gt;=0.5,"Yes","No")</f>
        <v>No</v>
      </c>
      <c r="H734" s="6">
        <v>4.2</v>
      </c>
      <c r="I734" s="10">
        <v>34899</v>
      </c>
      <c r="J734" s="10">
        <f t="shared" si="44"/>
        <v>697945101</v>
      </c>
      <c r="K734" s="37" t="str">
        <f>IF(Table24[rating_count]&lt;1000,"Yes", "No")</f>
        <v>No</v>
      </c>
      <c r="L734" s="11">
        <f t="shared" si="45"/>
        <v>146575.80000000002</v>
      </c>
      <c r="M734" s="11">
        <f>Table24[[#This Row],[rating]]*Table24[[#This Row],[rating_count]]</f>
        <v>146575.80000000002</v>
      </c>
      <c r="N734" s="35">
        <f t="shared" si="46"/>
        <v>19800</v>
      </c>
      <c r="O734" s="35">
        <f t="shared" si="47"/>
        <v>19500</v>
      </c>
      <c r="P734" s="6" t="s">
        <v>12100</v>
      </c>
      <c r="Q734" s="6" t="s">
        <v>213</v>
      </c>
      <c r="R734" s="6" t="s">
        <v>214</v>
      </c>
      <c r="S734" s="6" t="s">
        <v>12101</v>
      </c>
      <c r="T734" s="6" t="s">
        <v>215</v>
      </c>
      <c r="U734" s="6" t="s">
        <v>216</v>
      </c>
      <c r="V734" s="6" t="s">
        <v>217</v>
      </c>
      <c r="W734" s="6" t="s">
        <v>218</v>
      </c>
    </row>
    <row r="735" spans="1:23" s="6" customFormat="1">
      <c r="A735" s="6" t="s">
        <v>291</v>
      </c>
      <c r="B735" s="6" t="s">
        <v>292</v>
      </c>
      <c r="C735" s="7" t="s">
        <v>11294</v>
      </c>
      <c r="D735" s="12">
        <v>32999</v>
      </c>
      <c r="E735" s="8">
        <v>45999</v>
      </c>
      <c r="F735" s="9">
        <v>0.28000000000000003</v>
      </c>
      <c r="G735" s="27" t="str">
        <f>IF(Table24[discount_percentage]&gt;=0.5,"Yes","No")</f>
        <v>No</v>
      </c>
      <c r="H735" s="6">
        <v>4.2</v>
      </c>
      <c r="I735" s="10">
        <v>7298</v>
      </c>
      <c r="J735" s="10">
        <f t="shared" si="44"/>
        <v>335700702</v>
      </c>
      <c r="K735" s="37" t="str">
        <f>IF(Table24[rating_count]&lt;1000,"Yes", "No")</f>
        <v>No</v>
      </c>
      <c r="L735" s="11">
        <f t="shared" si="45"/>
        <v>30651.600000000002</v>
      </c>
      <c r="M735" s="11">
        <f>Table24[[#This Row],[rating]]*Table24[[#This Row],[rating_count]]</f>
        <v>30651.600000000002</v>
      </c>
      <c r="N735" s="35">
        <f t="shared" si="46"/>
        <v>45800</v>
      </c>
      <c r="O735" s="35">
        <f t="shared" si="47"/>
        <v>45500</v>
      </c>
      <c r="P735" s="6" t="s">
        <v>11753</v>
      </c>
      <c r="Q735" s="6" t="s">
        <v>12108</v>
      </c>
      <c r="R735" s="6" t="s">
        <v>293</v>
      </c>
      <c r="S735" s="6" t="s">
        <v>294</v>
      </c>
      <c r="T735" s="6" t="s">
        <v>295</v>
      </c>
      <c r="U735" s="6" t="s">
        <v>296</v>
      </c>
      <c r="V735" s="6" t="s">
        <v>297</v>
      </c>
      <c r="W735" s="6" t="s">
        <v>298</v>
      </c>
    </row>
    <row r="736" spans="1:23" s="6" customFormat="1">
      <c r="A736" s="6" t="s">
        <v>299</v>
      </c>
      <c r="B736" s="6" t="s">
        <v>12691</v>
      </c>
      <c r="C736" s="7" t="s">
        <v>11291</v>
      </c>
      <c r="D736" s="6">
        <v>970</v>
      </c>
      <c r="E736" s="8">
        <v>1999</v>
      </c>
      <c r="F736" s="9">
        <v>0.51</v>
      </c>
      <c r="G736" s="27" t="str">
        <f>IF(Table24[discount_percentage]&gt;=0.5,"Yes","No")</f>
        <v>Yes</v>
      </c>
      <c r="H736" s="6">
        <v>4.2</v>
      </c>
      <c r="I736" s="10">
        <v>462</v>
      </c>
      <c r="J736" s="10">
        <f t="shared" si="44"/>
        <v>923538</v>
      </c>
      <c r="K736" s="37" t="str">
        <f>IF(Table24[rating_count]&lt;1000,"Yes", "No")</f>
        <v>Yes</v>
      </c>
      <c r="L736" s="11">
        <f t="shared" si="45"/>
        <v>1940.4</v>
      </c>
      <c r="M736" s="11">
        <f>Table24[[#This Row],[rating]]*Table24[[#This Row],[rating_count]]</f>
        <v>1940.4</v>
      </c>
      <c r="N736" s="35">
        <f t="shared" si="46"/>
        <v>1800</v>
      </c>
      <c r="O736" s="35">
        <f t="shared" si="47"/>
        <v>1500</v>
      </c>
      <c r="P736" s="6" t="s">
        <v>12582</v>
      </c>
      <c r="Q736" s="6" t="s">
        <v>300</v>
      </c>
      <c r="R736" s="6" t="s">
        <v>301</v>
      </c>
      <c r="S736" s="6" t="s">
        <v>12109</v>
      </c>
      <c r="T736" s="6" t="s">
        <v>302</v>
      </c>
      <c r="U736" s="6" t="s">
        <v>303</v>
      </c>
      <c r="V736" s="6" t="s">
        <v>304</v>
      </c>
      <c r="W736" s="6" t="s">
        <v>305</v>
      </c>
    </row>
    <row r="737" spans="1:23" s="6" customFormat="1">
      <c r="A737" s="6" t="s">
        <v>323</v>
      </c>
      <c r="B737" s="6" t="s">
        <v>12692</v>
      </c>
      <c r="C737" s="7" t="s">
        <v>11291</v>
      </c>
      <c r="D737" s="6">
        <v>399</v>
      </c>
      <c r="E737" s="8">
        <v>1099</v>
      </c>
      <c r="F737" s="9">
        <v>0.64</v>
      </c>
      <c r="G737" s="27" t="str">
        <f>IF(Table24[discount_percentage]&gt;=0.5,"Yes","No")</f>
        <v>Yes</v>
      </c>
      <c r="H737" s="6">
        <v>4.2</v>
      </c>
      <c r="I737" s="10">
        <v>24269</v>
      </c>
      <c r="J737" s="10">
        <f t="shared" si="44"/>
        <v>26671631</v>
      </c>
      <c r="K737" s="37" t="str">
        <f>IF(Table24[rating_count]&lt;1000,"Yes", "No")</f>
        <v>No</v>
      </c>
      <c r="L737" s="11">
        <f t="shared" si="45"/>
        <v>101929.8</v>
      </c>
      <c r="M737" s="11">
        <f>Table24[[#This Row],[rating]]*Table24[[#This Row],[rating_count]]</f>
        <v>101929.8</v>
      </c>
      <c r="N737" s="35">
        <f t="shared" si="46"/>
        <v>1000</v>
      </c>
      <c r="O737" s="35">
        <f t="shared" si="47"/>
        <v>1000</v>
      </c>
      <c r="P737" s="6" t="s">
        <v>324</v>
      </c>
      <c r="Q737" s="6" t="s">
        <v>17</v>
      </c>
      <c r="R737" s="6" t="s">
        <v>18</v>
      </c>
      <c r="S737" s="6" t="s">
        <v>19</v>
      </c>
      <c r="T737" s="6" t="s">
        <v>20</v>
      </c>
      <c r="U737" s="6" t="s">
        <v>21</v>
      </c>
      <c r="V737" s="6" t="s">
        <v>325</v>
      </c>
      <c r="W737" s="6" t="s">
        <v>326</v>
      </c>
    </row>
    <row r="738" spans="1:23" s="6" customFormat="1">
      <c r="A738" s="6" t="s">
        <v>369</v>
      </c>
      <c r="B738" s="6" t="s">
        <v>12695</v>
      </c>
      <c r="C738" s="7" t="s">
        <v>11291</v>
      </c>
      <c r="D738" s="6">
        <v>199</v>
      </c>
      <c r="E738" s="8">
        <v>395</v>
      </c>
      <c r="F738" s="9">
        <v>0.5</v>
      </c>
      <c r="G738" s="27" t="str">
        <f>IF(Table24[discount_percentage]&gt;=0.5,"Yes","No")</f>
        <v>Yes</v>
      </c>
      <c r="H738" s="6">
        <v>4.2</v>
      </c>
      <c r="I738" s="10">
        <v>92595</v>
      </c>
      <c r="J738" s="10">
        <f t="shared" si="44"/>
        <v>36575025</v>
      </c>
      <c r="K738" s="37" t="str">
        <f>IF(Table24[rating_count]&lt;1000,"Yes", "No")</f>
        <v>No</v>
      </c>
      <c r="L738" s="11">
        <f t="shared" si="45"/>
        <v>388899</v>
      </c>
      <c r="M738" s="11">
        <f>Table24[[#This Row],[rating]]*Table24[[#This Row],[rating_count]]</f>
        <v>388899</v>
      </c>
      <c r="N738" s="35">
        <f t="shared" si="46"/>
        <v>200</v>
      </c>
      <c r="O738" s="35">
        <f t="shared" si="47"/>
        <v>0</v>
      </c>
      <c r="P738" s="6" t="s">
        <v>11622</v>
      </c>
      <c r="Q738" s="6" t="s">
        <v>370</v>
      </c>
      <c r="R738" s="6" t="s">
        <v>371</v>
      </c>
      <c r="S738" s="6" t="s">
        <v>372</v>
      </c>
      <c r="T738" s="6" t="s">
        <v>373</v>
      </c>
      <c r="U738" s="6" t="s">
        <v>11826</v>
      </c>
      <c r="V738" s="6" t="s">
        <v>374</v>
      </c>
      <c r="W738" s="6" t="s">
        <v>375</v>
      </c>
    </row>
    <row r="739" spans="1:23" s="6" customFormat="1">
      <c r="A739" s="6" t="s">
        <v>382</v>
      </c>
      <c r="B739" s="6" t="s">
        <v>12696</v>
      </c>
      <c r="C739" s="7" t="s">
        <v>11291</v>
      </c>
      <c r="D739" s="6">
        <v>179</v>
      </c>
      <c r="E739" s="8">
        <v>500</v>
      </c>
      <c r="F739" s="9">
        <v>0.64</v>
      </c>
      <c r="G739" s="27" t="str">
        <f>IF(Table24[discount_percentage]&gt;=0.5,"Yes","No")</f>
        <v>Yes</v>
      </c>
      <c r="H739" s="6">
        <v>4.2</v>
      </c>
      <c r="I739" s="10">
        <v>92595</v>
      </c>
      <c r="J739" s="10">
        <f t="shared" si="44"/>
        <v>46297500</v>
      </c>
      <c r="K739" s="37" t="str">
        <f>IF(Table24[rating_count]&lt;1000,"Yes", "No")</f>
        <v>No</v>
      </c>
      <c r="L739" s="11">
        <f t="shared" si="45"/>
        <v>388899</v>
      </c>
      <c r="M739" s="11">
        <f>Table24[[#This Row],[rating]]*Table24[[#This Row],[rating_count]]</f>
        <v>388899</v>
      </c>
      <c r="N739" s="35">
        <f t="shared" si="46"/>
        <v>400</v>
      </c>
      <c r="O739" s="35">
        <f t="shared" si="47"/>
        <v>500</v>
      </c>
      <c r="P739" s="6" t="s">
        <v>11623</v>
      </c>
      <c r="Q739" s="6" t="s">
        <v>370</v>
      </c>
      <c r="R739" s="6" t="s">
        <v>371</v>
      </c>
      <c r="S739" s="6" t="s">
        <v>372</v>
      </c>
      <c r="T739" s="6" t="s">
        <v>373</v>
      </c>
      <c r="U739" s="6" t="s">
        <v>11826</v>
      </c>
      <c r="V739" s="6" t="s">
        <v>383</v>
      </c>
      <c r="W739" s="6" t="s">
        <v>384</v>
      </c>
    </row>
    <row r="740" spans="1:23" s="6" customFormat="1">
      <c r="A740" s="6" t="s">
        <v>393</v>
      </c>
      <c r="B740" s="6" t="s">
        <v>394</v>
      </c>
      <c r="C740" s="7" t="s">
        <v>11296</v>
      </c>
      <c r="D740" s="12">
        <v>6999</v>
      </c>
      <c r="E740" s="8">
        <v>12999</v>
      </c>
      <c r="F740" s="9">
        <v>0.46</v>
      </c>
      <c r="G740" s="27" t="str">
        <f>IF(Table24[discount_percentage]&gt;=0.5,"Yes","No")</f>
        <v>No</v>
      </c>
      <c r="H740" s="6">
        <v>4.2</v>
      </c>
      <c r="I740" s="10">
        <v>4003</v>
      </c>
      <c r="J740" s="10">
        <f t="shared" si="44"/>
        <v>52034997</v>
      </c>
      <c r="K740" s="37" t="str">
        <f>IF(Table24[rating_count]&lt;1000,"Yes", "No")</f>
        <v>No</v>
      </c>
      <c r="L740" s="11">
        <f t="shared" si="45"/>
        <v>16812.600000000002</v>
      </c>
      <c r="M740" s="11">
        <f>Table24[[#This Row],[rating]]*Table24[[#This Row],[rating_count]]</f>
        <v>16812.600000000002</v>
      </c>
      <c r="N740" s="35">
        <f t="shared" si="46"/>
        <v>12800</v>
      </c>
      <c r="O740" s="35">
        <f t="shared" si="47"/>
        <v>12500</v>
      </c>
      <c r="P740" s="6" t="s">
        <v>395</v>
      </c>
      <c r="Q740" s="6" t="s">
        <v>396</v>
      </c>
      <c r="R740" s="6" t="s">
        <v>397</v>
      </c>
      <c r="S740" s="6" t="s">
        <v>398</v>
      </c>
      <c r="T740" s="6" t="s">
        <v>399</v>
      </c>
      <c r="U740" s="6" t="s">
        <v>11624</v>
      </c>
      <c r="V740" s="6" t="s">
        <v>400</v>
      </c>
      <c r="W740" s="6" t="s">
        <v>401</v>
      </c>
    </row>
    <row r="741" spans="1:23" s="6" customFormat="1">
      <c r="A741" s="6" t="s">
        <v>418</v>
      </c>
      <c r="B741" s="6" t="s">
        <v>11760</v>
      </c>
      <c r="C741" s="7" t="s">
        <v>11292</v>
      </c>
      <c r="D741" s="6">
        <v>649</v>
      </c>
      <c r="E741" s="8">
        <v>1399</v>
      </c>
      <c r="F741" s="9">
        <v>0.54</v>
      </c>
      <c r="G741" s="27" t="str">
        <f>IF(Table24[discount_percentage]&gt;=0.5,"Yes","No")</f>
        <v>Yes</v>
      </c>
      <c r="H741" s="6">
        <v>4.2</v>
      </c>
      <c r="I741" s="10">
        <v>179691</v>
      </c>
      <c r="J741" s="10">
        <f t="shared" si="44"/>
        <v>251387709</v>
      </c>
      <c r="K741" s="37" t="str">
        <f>IF(Table24[rating_count]&lt;1000,"Yes", "No")</f>
        <v>No</v>
      </c>
      <c r="L741" s="11">
        <f t="shared" si="45"/>
        <v>754702.20000000007</v>
      </c>
      <c r="M741" s="11">
        <f>Table24[[#This Row],[rating]]*Table24[[#This Row],[rating_count]]</f>
        <v>754702.20000000007</v>
      </c>
      <c r="N741" s="35">
        <f t="shared" si="46"/>
        <v>1200</v>
      </c>
      <c r="O741" s="35">
        <f t="shared" si="47"/>
        <v>1000</v>
      </c>
      <c r="P741" s="6" t="s">
        <v>11761</v>
      </c>
      <c r="Q741" s="6" t="s">
        <v>79</v>
      </c>
      <c r="R741" s="6" t="s">
        <v>80</v>
      </c>
      <c r="S741" s="6" t="s">
        <v>81</v>
      </c>
      <c r="T741" s="6" t="s">
        <v>82</v>
      </c>
      <c r="U741" s="6" t="s">
        <v>11706</v>
      </c>
      <c r="V741" s="6" t="s">
        <v>419</v>
      </c>
      <c r="W741" s="6" t="s">
        <v>420</v>
      </c>
    </row>
    <row r="742" spans="1:23" s="6" customFormat="1">
      <c r="A742" s="6" t="s">
        <v>421</v>
      </c>
      <c r="B742" s="6" t="s">
        <v>422</v>
      </c>
      <c r="C742" s="7" t="s">
        <v>11294</v>
      </c>
      <c r="D742" s="12">
        <v>15999</v>
      </c>
      <c r="E742" s="8">
        <v>21999</v>
      </c>
      <c r="F742" s="9">
        <v>0.27</v>
      </c>
      <c r="G742" s="27" t="str">
        <f>IF(Table24[discount_percentage]&gt;=0.5,"Yes","No")</f>
        <v>No</v>
      </c>
      <c r="H742" s="6">
        <v>4.2</v>
      </c>
      <c r="I742" s="10">
        <v>34899</v>
      </c>
      <c r="J742" s="10">
        <f t="shared" si="44"/>
        <v>767743101</v>
      </c>
      <c r="K742" s="37" t="str">
        <f>IF(Table24[rating_count]&lt;1000,"Yes", "No")</f>
        <v>No</v>
      </c>
      <c r="L742" s="11">
        <f t="shared" si="45"/>
        <v>146575.80000000002</v>
      </c>
      <c r="M742" s="11">
        <f>Table24[[#This Row],[rating]]*Table24[[#This Row],[rating_count]]</f>
        <v>146575.80000000002</v>
      </c>
      <c r="N742" s="35">
        <f t="shared" si="46"/>
        <v>21800</v>
      </c>
      <c r="O742" s="35">
        <f t="shared" si="47"/>
        <v>21500</v>
      </c>
      <c r="P742" s="6" t="s">
        <v>11762</v>
      </c>
      <c r="Q742" s="6" t="s">
        <v>213</v>
      </c>
      <c r="R742" s="6" t="s">
        <v>214</v>
      </c>
      <c r="S742" s="6" t="s">
        <v>12101</v>
      </c>
      <c r="T742" s="6" t="s">
        <v>215</v>
      </c>
      <c r="U742" s="6" t="s">
        <v>216</v>
      </c>
      <c r="V742" s="6" t="s">
        <v>423</v>
      </c>
      <c r="W742" s="6" t="s">
        <v>424</v>
      </c>
    </row>
    <row r="743" spans="1:23" s="6" customFormat="1">
      <c r="A743" s="6" t="s">
        <v>425</v>
      </c>
      <c r="B743" s="6" t="s">
        <v>12699</v>
      </c>
      <c r="C743" s="7" t="s">
        <v>11291</v>
      </c>
      <c r="D743" s="6">
        <v>348</v>
      </c>
      <c r="E743" s="8">
        <v>1499</v>
      </c>
      <c r="F743" s="9">
        <v>0.77</v>
      </c>
      <c r="G743" s="27" t="str">
        <f>IF(Table24[discount_percentage]&gt;=0.5,"Yes","No")</f>
        <v>Yes</v>
      </c>
      <c r="H743" s="6">
        <v>4.2</v>
      </c>
      <c r="I743" s="10">
        <v>656</v>
      </c>
      <c r="J743" s="10">
        <f t="shared" si="44"/>
        <v>983344</v>
      </c>
      <c r="K743" s="37" t="str">
        <f>IF(Table24[rating_count]&lt;1000,"Yes", "No")</f>
        <v>Yes</v>
      </c>
      <c r="L743" s="11">
        <f t="shared" si="45"/>
        <v>2755.2000000000003</v>
      </c>
      <c r="M743" s="11">
        <f>Table24[[#This Row],[rating]]*Table24[[#This Row],[rating_count]]</f>
        <v>2755.2000000000003</v>
      </c>
      <c r="N743" s="35">
        <f t="shared" si="46"/>
        <v>1400</v>
      </c>
      <c r="O743" s="35">
        <f t="shared" si="47"/>
        <v>1000</v>
      </c>
      <c r="P743" s="6" t="s">
        <v>12584</v>
      </c>
      <c r="Q743" s="6" t="s">
        <v>426</v>
      </c>
      <c r="R743" s="6" t="s">
        <v>427</v>
      </c>
      <c r="S743" s="6" t="s">
        <v>428</v>
      </c>
      <c r="T743" s="6" t="s">
        <v>429</v>
      </c>
      <c r="U743" s="6" t="s">
        <v>11878</v>
      </c>
      <c r="V743" s="6" t="s">
        <v>430</v>
      </c>
      <c r="W743" s="6" t="s">
        <v>431</v>
      </c>
    </row>
    <row r="744" spans="1:23" s="6" customFormat="1">
      <c r="A744" s="6" t="s">
        <v>466</v>
      </c>
      <c r="B744" s="6" t="s">
        <v>467</v>
      </c>
      <c r="C744" s="7" t="s">
        <v>11291</v>
      </c>
      <c r="D744" s="6">
        <v>329</v>
      </c>
      <c r="E744" s="8">
        <v>845</v>
      </c>
      <c r="F744" s="9">
        <v>0.61</v>
      </c>
      <c r="G744" s="27" t="str">
        <f>IF(Table24[discount_percentage]&gt;=0.5,"Yes","No")</f>
        <v>Yes</v>
      </c>
      <c r="H744" s="6">
        <v>4.2</v>
      </c>
      <c r="I744" s="10">
        <v>29746</v>
      </c>
      <c r="J744" s="10">
        <f t="shared" si="44"/>
        <v>25135370</v>
      </c>
      <c r="K744" s="37" t="str">
        <f>IF(Table24[rating_count]&lt;1000,"Yes", "No")</f>
        <v>No</v>
      </c>
      <c r="L744" s="11">
        <f t="shared" si="45"/>
        <v>124933.20000000001</v>
      </c>
      <c r="M744" s="11">
        <f>Table24[[#This Row],[rating]]*Table24[[#This Row],[rating_count]]</f>
        <v>124933.20000000001</v>
      </c>
      <c r="N744" s="35">
        <f t="shared" si="46"/>
        <v>800</v>
      </c>
      <c r="O744" s="35">
        <f t="shared" si="47"/>
        <v>500</v>
      </c>
      <c r="P744" s="6" t="s">
        <v>11625</v>
      </c>
      <c r="Q744" s="6" t="s">
        <v>468</v>
      </c>
      <c r="R744" s="6" t="s">
        <v>469</v>
      </c>
      <c r="S744" s="6" t="s">
        <v>470</v>
      </c>
      <c r="T744" s="6" t="s">
        <v>12650</v>
      </c>
      <c r="U744" s="6" t="s">
        <v>12656</v>
      </c>
      <c r="V744" s="6" t="s">
        <v>471</v>
      </c>
      <c r="W744" s="6" t="s">
        <v>472</v>
      </c>
    </row>
    <row r="745" spans="1:23" s="6" customFormat="1">
      <c r="A745" s="6" t="s">
        <v>473</v>
      </c>
      <c r="B745" s="6" t="s">
        <v>474</v>
      </c>
      <c r="C745" s="7" t="s">
        <v>11294</v>
      </c>
      <c r="D745" s="12">
        <v>13999</v>
      </c>
      <c r="E745" s="8">
        <v>24999</v>
      </c>
      <c r="F745" s="9">
        <v>0.44</v>
      </c>
      <c r="G745" s="27" t="str">
        <f>IF(Table24[discount_percentage]&gt;=0.5,"Yes","No")</f>
        <v>No</v>
      </c>
      <c r="H745" s="6">
        <v>4.2</v>
      </c>
      <c r="I745" s="10">
        <v>45238</v>
      </c>
      <c r="J745" s="10">
        <f t="shared" si="44"/>
        <v>1130904762</v>
      </c>
      <c r="K745" s="37" t="str">
        <f>IF(Table24[rating_count]&lt;1000,"Yes", "No")</f>
        <v>No</v>
      </c>
      <c r="L745" s="11">
        <f t="shared" si="45"/>
        <v>189999.6</v>
      </c>
      <c r="M745" s="11">
        <f>Table24[[#This Row],[rating]]*Table24[[#This Row],[rating_count]]</f>
        <v>189999.6</v>
      </c>
      <c r="N745" s="35">
        <f t="shared" si="46"/>
        <v>24800</v>
      </c>
      <c r="O745" s="35">
        <f t="shared" si="47"/>
        <v>24500</v>
      </c>
      <c r="P745" s="6" t="s">
        <v>11763</v>
      </c>
      <c r="Q745" s="6" t="s">
        <v>475</v>
      </c>
      <c r="R745" s="6" t="s">
        <v>476</v>
      </c>
      <c r="S745" s="6" t="s">
        <v>477</v>
      </c>
      <c r="T745" s="6" t="s">
        <v>478</v>
      </c>
      <c r="U745" s="6" t="s">
        <v>479</v>
      </c>
      <c r="V745" s="6" t="s">
        <v>480</v>
      </c>
      <c r="W745" s="6" t="s">
        <v>481</v>
      </c>
    </row>
    <row r="746" spans="1:23" s="6" customFormat="1">
      <c r="A746" s="6" t="s">
        <v>504</v>
      </c>
      <c r="B746" s="6" t="s">
        <v>505</v>
      </c>
      <c r="C746" s="7" t="s">
        <v>11297</v>
      </c>
      <c r="D746" s="12">
        <v>1599</v>
      </c>
      <c r="E746" s="8">
        <v>2999</v>
      </c>
      <c r="F746" s="9">
        <v>0.47</v>
      </c>
      <c r="G746" s="27" t="str">
        <f>IF(Table24[discount_percentage]&gt;=0.5,"Yes","No")</f>
        <v>No</v>
      </c>
      <c r="H746" s="6">
        <v>4.2</v>
      </c>
      <c r="I746" s="10">
        <v>2727</v>
      </c>
      <c r="J746" s="10">
        <f t="shared" si="44"/>
        <v>8178273</v>
      </c>
      <c r="K746" s="37" t="str">
        <f>IF(Table24[rating_count]&lt;1000,"Yes", "No")</f>
        <v>No</v>
      </c>
      <c r="L746" s="11">
        <f t="shared" si="45"/>
        <v>11453.4</v>
      </c>
      <c r="M746" s="11">
        <f>Table24[[#This Row],[rating]]*Table24[[#This Row],[rating_count]]</f>
        <v>11453.4</v>
      </c>
      <c r="N746" s="35">
        <f t="shared" si="46"/>
        <v>2800</v>
      </c>
      <c r="O746" s="35">
        <f t="shared" si="47"/>
        <v>2500</v>
      </c>
      <c r="P746" s="6" t="s">
        <v>506</v>
      </c>
      <c r="Q746" s="6" t="s">
        <v>12116</v>
      </c>
      <c r="R746" s="6" t="s">
        <v>507</v>
      </c>
      <c r="S746" s="6" t="s">
        <v>508</v>
      </c>
      <c r="T746" s="6" t="s">
        <v>509</v>
      </c>
      <c r="U746" s="6" t="s">
        <v>510</v>
      </c>
      <c r="V746" s="6" t="s">
        <v>511</v>
      </c>
      <c r="W746" s="6" t="s">
        <v>512</v>
      </c>
    </row>
    <row r="747" spans="1:23" s="6" customFormat="1">
      <c r="A747" s="6" t="s">
        <v>536</v>
      </c>
      <c r="B747" s="6" t="s">
        <v>537</v>
      </c>
      <c r="C747" s="7" t="s">
        <v>11294</v>
      </c>
      <c r="D747" s="12">
        <v>26999</v>
      </c>
      <c r="E747" s="8">
        <v>42999</v>
      </c>
      <c r="F747" s="9">
        <v>0.37</v>
      </c>
      <c r="G747" s="27" t="str">
        <f>IF(Table24[discount_percentage]&gt;=0.5,"Yes","No")</f>
        <v>No</v>
      </c>
      <c r="H747" s="6">
        <v>4.2</v>
      </c>
      <c r="I747" s="10">
        <v>45238</v>
      </c>
      <c r="J747" s="10">
        <f t="shared" si="44"/>
        <v>1945188762</v>
      </c>
      <c r="K747" s="37" t="str">
        <f>IF(Table24[rating_count]&lt;1000,"Yes", "No")</f>
        <v>No</v>
      </c>
      <c r="L747" s="11">
        <f t="shared" si="45"/>
        <v>189999.6</v>
      </c>
      <c r="M747" s="11">
        <f>Table24[[#This Row],[rating]]*Table24[[#This Row],[rating_count]]</f>
        <v>189999.6</v>
      </c>
      <c r="N747" s="35">
        <f t="shared" si="46"/>
        <v>42800</v>
      </c>
      <c r="O747" s="35">
        <f t="shared" si="47"/>
        <v>42500</v>
      </c>
      <c r="P747" s="6" t="s">
        <v>11764</v>
      </c>
      <c r="Q747" s="6" t="s">
        <v>475</v>
      </c>
      <c r="R747" s="6" t="s">
        <v>476</v>
      </c>
      <c r="S747" s="6" t="s">
        <v>477</v>
      </c>
      <c r="T747" s="6" t="s">
        <v>478</v>
      </c>
      <c r="U747" s="6" t="s">
        <v>479</v>
      </c>
      <c r="V747" s="6" t="s">
        <v>538</v>
      </c>
      <c r="W747" s="6" t="s">
        <v>539</v>
      </c>
    </row>
    <row r="748" spans="1:23" s="6" customFormat="1">
      <c r="A748" s="6" t="s">
        <v>591</v>
      </c>
      <c r="B748" s="6" t="s">
        <v>11628</v>
      </c>
      <c r="C748" s="7" t="s">
        <v>11291</v>
      </c>
      <c r="D748" s="6">
        <v>399</v>
      </c>
      <c r="E748" s="8">
        <v>1099</v>
      </c>
      <c r="F748" s="9">
        <v>0.64</v>
      </c>
      <c r="G748" s="27" t="str">
        <f>IF(Table24[discount_percentage]&gt;=0.5,"Yes","No")</f>
        <v>Yes</v>
      </c>
      <c r="H748" s="6">
        <v>4.2</v>
      </c>
      <c r="I748" s="10">
        <v>24269</v>
      </c>
      <c r="J748" s="10">
        <f t="shared" si="44"/>
        <v>26671631</v>
      </c>
      <c r="K748" s="37" t="str">
        <f>IF(Table24[rating_count]&lt;1000,"Yes", "No")</f>
        <v>No</v>
      </c>
      <c r="L748" s="11">
        <f t="shared" si="45"/>
        <v>101929.8</v>
      </c>
      <c r="M748" s="11">
        <f>Table24[[#This Row],[rating]]*Table24[[#This Row],[rating_count]]</f>
        <v>101929.8</v>
      </c>
      <c r="N748" s="35">
        <f t="shared" si="46"/>
        <v>1000</v>
      </c>
      <c r="O748" s="35">
        <f t="shared" si="47"/>
        <v>1000</v>
      </c>
      <c r="P748" s="6" t="s">
        <v>592</v>
      </c>
      <c r="Q748" s="6" t="s">
        <v>17</v>
      </c>
      <c r="R748" s="6" t="s">
        <v>18</v>
      </c>
      <c r="S748" s="6" t="s">
        <v>19</v>
      </c>
      <c r="T748" s="6" t="s">
        <v>20</v>
      </c>
      <c r="U748" s="6" t="s">
        <v>593</v>
      </c>
      <c r="V748" s="6" t="s">
        <v>594</v>
      </c>
      <c r="W748" s="6" t="s">
        <v>595</v>
      </c>
    </row>
    <row r="749" spans="1:23" s="6" customFormat="1">
      <c r="A749" s="6" t="s">
        <v>617</v>
      </c>
      <c r="B749" s="6" t="s">
        <v>12711</v>
      </c>
      <c r="C749" s="7" t="s">
        <v>11291</v>
      </c>
      <c r="D749" s="6">
        <v>325</v>
      </c>
      <c r="E749" s="8">
        <v>1299</v>
      </c>
      <c r="F749" s="9">
        <v>0.75</v>
      </c>
      <c r="G749" s="27" t="str">
        <f>IF(Table24[discount_percentage]&gt;=0.5,"Yes","No")</f>
        <v>Yes</v>
      </c>
      <c r="H749" s="6">
        <v>4.2</v>
      </c>
      <c r="I749" s="10">
        <v>10576</v>
      </c>
      <c r="J749" s="10">
        <f t="shared" si="44"/>
        <v>13738224</v>
      </c>
      <c r="K749" s="37" t="str">
        <f>IF(Table24[rating_count]&lt;1000,"Yes", "No")</f>
        <v>No</v>
      </c>
      <c r="L749" s="11">
        <f t="shared" si="45"/>
        <v>44419.200000000004</v>
      </c>
      <c r="M749" s="11">
        <f>Table24[[#This Row],[rating]]*Table24[[#This Row],[rating_count]]</f>
        <v>44419.200000000004</v>
      </c>
      <c r="N749" s="35">
        <f t="shared" si="46"/>
        <v>1200</v>
      </c>
      <c r="O749" s="35">
        <f t="shared" si="47"/>
        <v>1000</v>
      </c>
      <c r="P749" s="6" t="s">
        <v>12588</v>
      </c>
      <c r="Q749" s="6" t="s">
        <v>618</v>
      </c>
      <c r="R749" s="6" t="s">
        <v>619</v>
      </c>
      <c r="S749" s="6" t="s">
        <v>620</v>
      </c>
      <c r="T749" s="6" t="s">
        <v>621</v>
      </c>
      <c r="U749" s="6" t="s">
        <v>622</v>
      </c>
      <c r="V749" s="6" t="s">
        <v>623</v>
      </c>
      <c r="W749" s="6" t="s">
        <v>624</v>
      </c>
    </row>
    <row r="750" spans="1:23" s="6" customFormat="1" ht="12" customHeight="1">
      <c r="A750" s="6" t="s">
        <v>625</v>
      </c>
      <c r="B750" s="6" t="s">
        <v>626</v>
      </c>
      <c r="C750" s="7" t="s">
        <v>11294</v>
      </c>
      <c r="D750" s="12">
        <v>29999</v>
      </c>
      <c r="E750" s="8">
        <v>39999</v>
      </c>
      <c r="F750" s="9">
        <v>0.25</v>
      </c>
      <c r="G750" s="27" t="str">
        <f>IF(Table24[discount_percentage]&gt;=0.5,"Yes","No")</f>
        <v>No</v>
      </c>
      <c r="H750" s="6">
        <v>4.2</v>
      </c>
      <c r="I750" s="10">
        <v>7298</v>
      </c>
      <c r="J750" s="10">
        <f t="shared" si="44"/>
        <v>291912702</v>
      </c>
      <c r="K750" s="37" t="str">
        <f>IF(Table24[rating_count]&lt;1000,"Yes", "No")</f>
        <v>No</v>
      </c>
      <c r="L750" s="11">
        <f t="shared" si="45"/>
        <v>30651.600000000002</v>
      </c>
      <c r="M750" s="11">
        <f>Table24[[#This Row],[rating]]*Table24[[#This Row],[rating_count]]</f>
        <v>30651.600000000002</v>
      </c>
      <c r="N750" s="35">
        <f t="shared" si="46"/>
        <v>39800</v>
      </c>
      <c r="O750" s="35">
        <f t="shared" si="47"/>
        <v>39500</v>
      </c>
      <c r="P750" s="6" t="s">
        <v>11765</v>
      </c>
      <c r="Q750" s="6" t="s">
        <v>12108</v>
      </c>
      <c r="R750" s="6" t="s">
        <v>293</v>
      </c>
      <c r="S750" s="6" t="s">
        <v>294</v>
      </c>
      <c r="T750" s="6" t="s">
        <v>295</v>
      </c>
      <c r="U750" s="6" t="s">
        <v>296</v>
      </c>
      <c r="V750" s="6" t="s">
        <v>627</v>
      </c>
      <c r="W750" s="6" t="s">
        <v>628</v>
      </c>
    </row>
    <row r="751" spans="1:23" s="6" customFormat="1">
      <c r="A751" s="6" t="s">
        <v>645</v>
      </c>
      <c r="B751" s="6" t="s">
        <v>12712</v>
      </c>
      <c r="C751" s="7" t="s">
        <v>11291</v>
      </c>
      <c r="D751" s="6">
        <v>649</v>
      </c>
      <c r="E751" s="8">
        <v>1999</v>
      </c>
      <c r="F751" s="9">
        <v>0.68</v>
      </c>
      <c r="G751" s="27" t="str">
        <f>IF(Table24[discount_percentage]&gt;=0.5,"Yes","No")</f>
        <v>Yes</v>
      </c>
      <c r="H751" s="6">
        <v>4.2</v>
      </c>
      <c r="I751" s="10">
        <v>24269</v>
      </c>
      <c r="J751" s="10">
        <f t="shared" si="44"/>
        <v>48513731</v>
      </c>
      <c r="K751" s="37" t="str">
        <f>IF(Table24[rating_count]&lt;1000,"Yes", "No")</f>
        <v>No</v>
      </c>
      <c r="L751" s="11">
        <f t="shared" si="45"/>
        <v>101929.8</v>
      </c>
      <c r="M751" s="11">
        <f>Table24[[#This Row],[rating]]*Table24[[#This Row],[rating_count]]</f>
        <v>101929.8</v>
      </c>
      <c r="N751" s="35">
        <f t="shared" si="46"/>
        <v>1800</v>
      </c>
      <c r="O751" s="35">
        <f t="shared" si="47"/>
        <v>1500</v>
      </c>
      <c r="P751" s="6" t="s">
        <v>324</v>
      </c>
      <c r="Q751" s="6" t="s">
        <v>17</v>
      </c>
      <c r="R751" s="6" t="s">
        <v>18</v>
      </c>
      <c r="S751" s="6" t="s">
        <v>19</v>
      </c>
      <c r="T751" s="6" t="s">
        <v>20</v>
      </c>
      <c r="U751" s="6" t="s">
        <v>646</v>
      </c>
      <c r="V751" s="6" t="s">
        <v>647</v>
      </c>
      <c r="W751" s="6" t="s">
        <v>648</v>
      </c>
    </row>
    <row r="752" spans="1:23" s="6" customFormat="1">
      <c r="A752" s="6" t="s">
        <v>656</v>
      </c>
      <c r="B752" s="6" t="s">
        <v>657</v>
      </c>
      <c r="C752" s="7" t="s">
        <v>11294</v>
      </c>
      <c r="D752" s="12">
        <v>24999</v>
      </c>
      <c r="E752" s="8">
        <v>31999</v>
      </c>
      <c r="F752" s="9">
        <v>0.22</v>
      </c>
      <c r="G752" s="27" t="str">
        <f>IF(Table24[discount_percentage]&gt;=0.5,"Yes","No")</f>
        <v>No</v>
      </c>
      <c r="H752" s="6">
        <v>4.2</v>
      </c>
      <c r="I752" s="10">
        <v>34899</v>
      </c>
      <c r="J752" s="10">
        <f t="shared" si="44"/>
        <v>1116733101</v>
      </c>
      <c r="K752" s="37" t="str">
        <f>IF(Table24[rating_count]&lt;1000,"Yes", "No")</f>
        <v>No</v>
      </c>
      <c r="L752" s="11">
        <f t="shared" si="45"/>
        <v>146575.80000000002</v>
      </c>
      <c r="M752" s="11">
        <f>Table24[[#This Row],[rating]]*Table24[[#This Row],[rating_count]]</f>
        <v>146575.80000000002</v>
      </c>
      <c r="N752" s="35">
        <f t="shared" si="46"/>
        <v>31800</v>
      </c>
      <c r="O752" s="35">
        <f t="shared" si="47"/>
        <v>31500</v>
      </c>
      <c r="P752" s="6" t="s">
        <v>11766</v>
      </c>
      <c r="Q752" s="6" t="s">
        <v>213</v>
      </c>
      <c r="R752" s="6" t="s">
        <v>214</v>
      </c>
      <c r="S752" s="6" t="s">
        <v>12101</v>
      </c>
      <c r="T752" s="6" t="s">
        <v>215</v>
      </c>
      <c r="U752" s="6" t="s">
        <v>216</v>
      </c>
      <c r="V752" s="6" t="s">
        <v>658</v>
      </c>
      <c r="W752" s="6" t="s">
        <v>659</v>
      </c>
    </row>
    <row r="753" spans="1:23" s="6" customFormat="1">
      <c r="A753" s="6" t="s">
        <v>660</v>
      </c>
      <c r="B753" s="6" t="s">
        <v>12713</v>
      </c>
      <c r="C753" s="7" t="s">
        <v>11291</v>
      </c>
      <c r="D753" s="6">
        <v>299</v>
      </c>
      <c r="E753" s="8">
        <v>699</v>
      </c>
      <c r="F753" s="9">
        <v>0.56999999999999995</v>
      </c>
      <c r="G753" s="27" t="str">
        <f>IF(Table24[discount_percentage]&gt;=0.5,"Yes","No")</f>
        <v>Yes</v>
      </c>
      <c r="H753" s="6">
        <v>4.2</v>
      </c>
      <c r="I753" s="10">
        <v>94363</v>
      </c>
      <c r="J753" s="10">
        <f t="shared" si="44"/>
        <v>65959737</v>
      </c>
      <c r="K753" s="37" t="str">
        <f>IF(Table24[rating_count]&lt;1000,"Yes", "No")</f>
        <v>No</v>
      </c>
      <c r="L753" s="11">
        <f t="shared" si="45"/>
        <v>396324.60000000003</v>
      </c>
      <c r="M753" s="11">
        <f>Table24[[#This Row],[rating]]*Table24[[#This Row],[rating_count]]</f>
        <v>396324.60000000003</v>
      </c>
      <c r="N753" s="35">
        <f t="shared" si="46"/>
        <v>600</v>
      </c>
      <c r="O753" s="35">
        <f t="shared" si="47"/>
        <v>500</v>
      </c>
      <c r="P753" s="6" t="s">
        <v>11950</v>
      </c>
      <c r="Q753" s="6" t="s">
        <v>39</v>
      </c>
      <c r="R753" s="6" t="s">
        <v>40</v>
      </c>
      <c r="S753" s="6" t="s">
        <v>41</v>
      </c>
      <c r="T753" s="6" t="s">
        <v>42</v>
      </c>
      <c r="U753" s="6" t="s">
        <v>11861</v>
      </c>
      <c r="V753" s="6" t="s">
        <v>661</v>
      </c>
      <c r="W753" s="6" t="s">
        <v>662</v>
      </c>
    </row>
    <row r="754" spans="1:23" s="6" customFormat="1">
      <c r="A754" s="6" t="s">
        <v>673</v>
      </c>
      <c r="B754" s="6" t="s">
        <v>674</v>
      </c>
      <c r="C754" s="7" t="s">
        <v>11294</v>
      </c>
      <c r="D754" s="12">
        <v>18990</v>
      </c>
      <c r="E754" s="8">
        <v>40990</v>
      </c>
      <c r="F754" s="9">
        <v>0.54</v>
      </c>
      <c r="G754" s="27" t="str">
        <f>IF(Table24[discount_percentage]&gt;=0.5,"Yes","No")</f>
        <v>Yes</v>
      </c>
      <c r="H754" s="6">
        <v>4.2</v>
      </c>
      <c r="I754" s="10">
        <v>6659</v>
      </c>
      <c r="J754" s="10">
        <f t="shared" si="44"/>
        <v>272952410</v>
      </c>
      <c r="K754" s="37" t="str">
        <f>IF(Table24[rating_count]&lt;1000,"Yes", "No")</f>
        <v>No</v>
      </c>
      <c r="L754" s="11">
        <f t="shared" si="45"/>
        <v>27967.800000000003</v>
      </c>
      <c r="M754" s="11">
        <f>Table24[[#This Row],[rating]]*Table24[[#This Row],[rating_count]]</f>
        <v>27967.800000000003</v>
      </c>
      <c r="N754" s="35">
        <f t="shared" si="46"/>
        <v>40800</v>
      </c>
      <c r="O754" s="35">
        <f t="shared" si="47"/>
        <v>40500</v>
      </c>
      <c r="P754" s="6" t="s">
        <v>675</v>
      </c>
      <c r="Q754" s="6" t="s">
        <v>676</v>
      </c>
      <c r="R754" s="6" t="s">
        <v>677</v>
      </c>
      <c r="S754" s="6" t="s">
        <v>678</v>
      </c>
      <c r="T754" s="6" t="s">
        <v>679</v>
      </c>
      <c r="U754" s="6" t="s">
        <v>680</v>
      </c>
      <c r="V754" s="6" t="s">
        <v>681</v>
      </c>
      <c r="W754" s="6" t="s">
        <v>682</v>
      </c>
    </row>
    <row r="755" spans="1:23" s="6" customFormat="1">
      <c r="A755" s="6" t="s">
        <v>754</v>
      </c>
      <c r="B755" s="6" t="s">
        <v>755</v>
      </c>
      <c r="C755" s="7" t="s">
        <v>11294</v>
      </c>
      <c r="D755" s="12">
        <v>21999</v>
      </c>
      <c r="E755" s="8">
        <v>29999</v>
      </c>
      <c r="F755" s="9">
        <v>0.27</v>
      </c>
      <c r="G755" s="27" t="str">
        <f>IF(Table24[discount_percentage]&gt;=0.5,"Yes","No")</f>
        <v>No</v>
      </c>
      <c r="H755" s="6">
        <v>4.2</v>
      </c>
      <c r="I755" s="10">
        <v>32840</v>
      </c>
      <c r="J755" s="10">
        <f t="shared" si="44"/>
        <v>985167160</v>
      </c>
      <c r="K755" s="37" t="str">
        <f>IF(Table24[rating_count]&lt;1000,"Yes", "No")</f>
        <v>No</v>
      </c>
      <c r="L755" s="11">
        <f t="shared" si="45"/>
        <v>137928</v>
      </c>
      <c r="M755" s="11">
        <f>Table24[[#This Row],[rating]]*Table24[[#This Row],[rating_count]]</f>
        <v>137928</v>
      </c>
      <c r="N755" s="35">
        <f t="shared" si="46"/>
        <v>29800</v>
      </c>
      <c r="O755" s="35">
        <f t="shared" si="47"/>
        <v>29500</v>
      </c>
      <c r="P755" s="6" t="s">
        <v>11768</v>
      </c>
      <c r="Q755" s="6" t="s">
        <v>137</v>
      </c>
      <c r="R755" s="6" t="s">
        <v>138</v>
      </c>
      <c r="S755" s="6" t="s">
        <v>139</v>
      </c>
      <c r="T755" s="6" t="s">
        <v>140</v>
      </c>
      <c r="U755" s="6" t="s">
        <v>756</v>
      </c>
      <c r="V755" s="6" t="s">
        <v>757</v>
      </c>
      <c r="W755" s="6" t="s">
        <v>758</v>
      </c>
    </row>
    <row r="756" spans="1:23" s="6" customFormat="1">
      <c r="A756" s="6" t="s">
        <v>759</v>
      </c>
      <c r="B756" s="6" t="s">
        <v>12717</v>
      </c>
      <c r="C756" s="7" t="s">
        <v>11291</v>
      </c>
      <c r="D756" s="6">
        <v>349</v>
      </c>
      <c r="E756" s="8">
        <v>999</v>
      </c>
      <c r="F756" s="9">
        <v>0.65</v>
      </c>
      <c r="G756" s="27" t="str">
        <f>IF(Table24[discount_percentage]&gt;=0.5,"Yes","No")</f>
        <v>Yes</v>
      </c>
      <c r="H756" s="6">
        <v>4.2</v>
      </c>
      <c r="I756" s="10">
        <v>13120</v>
      </c>
      <c r="J756" s="10">
        <f t="shared" si="44"/>
        <v>13106880</v>
      </c>
      <c r="K756" s="37" t="str">
        <f>IF(Table24[rating_count]&lt;1000,"Yes", "No")</f>
        <v>No</v>
      </c>
      <c r="L756" s="11">
        <f t="shared" si="45"/>
        <v>55104</v>
      </c>
      <c r="M756" s="11">
        <f>Table24[[#This Row],[rating]]*Table24[[#This Row],[rating_count]]</f>
        <v>55104</v>
      </c>
      <c r="N756" s="35">
        <f t="shared" si="46"/>
        <v>800</v>
      </c>
      <c r="O756" s="35">
        <f t="shared" si="47"/>
        <v>500</v>
      </c>
      <c r="P756" s="6" t="s">
        <v>12524</v>
      </c>
      <c r="Q756" s="6" t="s">
        <v>12122</v>
      </c>
      <c r="R756" s="6" t="s">
        <v>760</v>
      </c>
      <c r="S756" s="6" t="s">
        <v>761</v>
      </c>
      <c r="T756" s="6" t="s">
        <v>762</v>
      </c>
      <c r="U756" s="6" t="s">
        <v>763</v>
      </c>
      <c r="V756" s="6" t="s">
        <v>764</v>
      </c>
      <c r="W756" s="6" t="s">
        <v>765</v>
      </c>
    </row>
    <row r="757" spans="1:23" s="6" customFormat="1">
      <c r="A757" s="6" t="s">
        <v>773</v>
      </c>
      <c r="B757" s="6" t="s">
        <v>12719</v>
      </c>
      <c r="C757" s="7" t="s">
        <v>11291</v>
      </c>
      <c r="D757" s="6">
        <v>449</v>
      </c>
      <c r="E757" s="8">
        <v>1299</v>
      </c>
      <c r="F757" s="9">
        <v>0.65</v>
      </c>
      <c r="G757" s="27" t="str">
        <f>IF(Table24[discount_percentage]&gt;=0.5,"Yes","No")</f>
        <v>Yes</v>
      </c>
      <c r="H757" s="6">
        <v>4.2</v>
      </c>
      <c r="I757" s="10">
        <v>24269</v>
      </c>
      <c r="J757" s="10">
        <f t="shared" si="44"/>
        <v>31525431</v>
      </c>
      <c r="K757" s="37" t="str">
        <f>IF(Table24[rating_count]&lt;1000,"Yes", "No")</f>
        <v>No</v>
      </c>
      <c r="L757" s="11">
        <f t="shared" si="45"/>
        <v>101929.8</v>
      </c>
      <c r="M757" s="11">
        <f>Table24[[#This Row],[rating]]*Table24[[#This Row],[rating_count]]</f>
        <v>101929.8</v>
      </c>
      <c r="N757" s="35">
        <f t="shared" si="46"/>
        <v>1200</v>
      </c>
      <c r="O757" s="35">
        <f t="shared" si="47"/>
        <v>1000</v>
      </c>
      <c r="P757" s="6" t="s">
        <v>774</v>
      </c>
      <c r="Q757" s="6" t="s">
        <v>17</v>
      </c>
      <c r="R757" s="6" t="s">
        <v>18</v>
      </c>
      <c r="S757" s="6" t="s">
        <v>19</v>
      </c>
      <c r="T757" s="6" t="s">
        <v>20</v>
      </c>
      <c r="U757" s="6" t="s">
        <v>21</v>
      </c>
      <c r="V757" s="6" t="s">
        <v>22</v>
      </c>
      <c r="W757" s="6" t="s">
        <v>775</v>
      </c>
    </row>
    <row r="758" spans="1:23" s="6" customFormat="1">
      <c r="A758" s="6" t="s">
        <v>900</v>
      </c>
      <c r="B758" s="6" t="s">
        <v>901</v>
      </c>
      <c r="C758" s="7" t="s">
        <v>11294</v>
      </c>
      <c r="D758" s="12">
        <v>32999</v>
      </c>
      <c r="E758" s="8">
        <v>44999</v>
      </c>
      <c r="F758" s="9">
        <v>0.27</v>
      </c>
      <c r="G758" s="27" t="str">
        <f>IF(Table24[discount_percentage]&gt;=0.5,"Yes","No")</f>
        <v>No</v>
      </c>
      <c r="H758" s="6">
        <v>4.2</v>
      </c>
      <c r="I758" s="10">
        <v>45238</v>
      </c>
      <c r="J758" s="10">
        <f t="shared" si="44"/>
        <v>2035664762</v>
      </c>
      <c r="K758" s="37" t="str">
        <f>IF(Table24[rating_count]&lt;1000,"Yes", "No")</f>
        <v>No</v>
      </c>
      <c r="L758" s="11">
        <f t="shared" si="45"/>
        <v>189999.6</v>
      </c>
      <c r="M758" s="11">
        <f>Table24[[#This Row],[rating]]*Table24[[#This Row],[rating_count]]</f>
        <v>189999.6</v>
      </c>
      <c r="N758" s="35">
        <f t="shared" si="46"/>
        <v>44800</v>
      </c>
      <c r="O758" s="35">
        <f t="shared" si="47"/>
        <v>44500</v>
      </c>
      <c r="P758" s="6" t="s">
        <v>11772</v>
      </c>
      <c r="Q758" s="6" t="s">
        <v>475</v>
      </c>
      <c r="R758" s="6" t="s">
        <v>476</v>
      </c>
      <c r="S758" s="6" t="s">
        <v>477</v>
      </c>
      <c r="T758" s="6" t="s">
        <v>478</v>
      </c>
      <c r="U758" s="6" t="s">
        <v>479</v>
      </c>
      <c r="V758" s="6" t="s">
        <v>902</v>
      </c>
      <c r="W758" s="6" t="s">
        <v>903</v>
      </c>
    </row>
    <row r="759" spans="1:23" s="6" customFormat="1" ht="12" customHeight="1">
      <c r="A759" s="6" t="s">
        <v>924</v>
      </c>
      <c r="B759" s="6" t="s">
        <v>925</v>
      </c>
      <c r="C759" s="7" t="s">
        <v>11294</v>
      </c>
      <c r="D759" s="12">
        <v>9999</v>
      </c>
      <c r="E759" s="8">
        <v>27990</v>
      </c>
      <c r="F759" s="9">
        <v>0.64</v>
      </c>
      <c r="G759" s="27" t="str">
        <f>IF(Table24[discount_percentage]&gt;=0.5,"Yes","No")</f>
        <v>Yes</v>
      </c>
      <c r="H759" s="6">
        <v>4.2</v>
      </c>
      <c r="I759" s="10">
        <v>1269</v>
      </c>
      <c r="J759" s="10">
        <f t="shared" si="44"/>
        <v>35519310</v>
      </c>
      <c r="K759" s="37" t="str">
        <f>IF(Table24[rating_count]&lt;1000,"Yes", "No")</f>
        <v>No</v>
      </c>
      <c r="L759" s="11">
        <f t="shared" si="45"/>
        <v>5329.8</v>
      </c>
      <c r="M759" s="11">
        <f>Table24[[#This Row],[rating]]*Table24[[#This Row],[rating_count]]</f>
        <v>5329.8</v>
      </c>
      <c r="N759" s="35">
        <f t="shared" si="46"/>
        <v>27800</v>
      </c>
      <c r="O759" s="35">
        <f t="shared" si="47"/>
        <v>27500</v>
      </c>
      <c r="P759" s="6" t="s">
        <v>11975</v>
      </c>
      <c r="Q759" s="6" t="s">
        <v>926</v>
      </c>
      <c r="R759" s="6" t="s">
        <v>927</v>
      </c>
      <c r="S759" s="6" t="s">
        <v>12127</v>
      </c>
      <c r="T759" s="6" t="s">
        <v>928</v>
      </c>
      <c r="U759" s="6" t="s">
        <v>929</v>
      </c>
      <c r="V759" s="6" t="s">
        <v>930</v>
      </c>
      <c r="W759" s="6" t="s">
        <v>931</v>
      </c>
    </row>
    <row r="760" spans="1:23" s="6" customFormat="1">
      <c r="A760" s="6" t="s">
        <v>932</v>
      </c>
      <c r="B760" s="6" t="s">
        <v>933</v>
      </c>
      <c r="C760" s="7" t="s">
        <v>11295</v>
      </c>
      <c r="D760" s="6">
        <v>349</v>
      </c>
      <c r="E760" s="8">
        <v>599</v>
      </c>
      <c r="F760" s="9">
        <v>0.42</v>
      </c>
      <c r="G760" s="27" t="str">
        <f>IF(Table24[discount_percentage]&gt;=0.5,"Yes","No")</f>
        <v>No</v>
      </c>
      <c r="H760" s="6">
        <v>4.2</v>
      </c>
      <c r="I760" s="10">
        <v>284</v>
      </c>
      <c r="J760" s="10">
        <f t="shared" si="44"/>
        <v>170116</v>
      </c>
      <c r="K760" s="37" t="str">
        <f>IF(Table24[rating_count]&lt;1000,"Yes", "No")</f>
        <v>Yes</v>
      </c>
      <c r="L760" s="11">
        <f t="shared" si="45"/>
        <v>1192.8</v>
      </c>
      <c r="M760" s="11">
        <f>Table24[[#This Row],[rating]]*Table24[[#This Row],[rating_count]]</f>
        <v>1192.8</v>
      </c>
      <c r="N760" s="35">
        <f t="shared" si="46"/>
        <v>400</v>
      </c>
      <c r="O760" s="35">
        <f t="shared" si="47"/>
        <v>500</v>
      </c>
      <c r="P760" s="6" t="s">
        <v>934</v>
      </c>
      <c r="Q760" s="6" t="s">
        <v>935</v>
      </c>
      <c r="R760" s="6" t="s">
        <v>936</v>
      </c>
      <c r="S760" s="6" t="s">
        <v>937</v>
      </c>
      <c r="T760" s="6" t="s">
        <v>938</v>
      </c>
      <c r="U760" s="6" t="s">
        <v>939</v>
      </c>
      <c r="V760" s="6" t="s">
        <v>940</v>
      </c>
      <c r="W760" s="6" t="s">
        <v>941</v>
      </c>
    </row>
    <row r="761" spans="1:23" s="6" customFormat="1">
      <c r="A761" s="6" t="s">
        <v>975</v>
      </c>
      <c r="B761" s="6" t="s">
        <v>12726</v>
      </c>
      <c r="C761" s="7" t="s">
        <v>11291</v>
      </c>
      <c r="D761" s="6">
        <v>689</v>
      </c>
      <c r="E761" s="8">
        <v>1500</v>
      </c>
      <c r="F761" s="9">
        <v>0.54</v>
      </c>
      <c r="G761" s="27" t="str">
        <f>IF(Table24[discount_percentage]&gt;=0.5,"Yes","No")</f>
        <v>Yes</v>
      </c>
      <c r="H761" s="6">
        <v>4.2</v>
      </c>
      <c r="I761" s="10">
        <v>42301</v>
      </c>
      <c r="J761" s="10">
        <f t="shared" si="44"/>
        <v>63451500</v>
      </c>
      <c r="K761" s="37" t="str">
        <f>IF(Table24[rating_count]&lt;1000,"Yes", "No")</f>
        <v>No</v>
      </c>
      <c r="L761" s="11">
        <f t="shared" si="45"/>
        <v>177664.2</v>
      </c>
      <c r="M761" s="11">
        <f>Table24[[#This Row],[rating]]*Table24[[#This Row],[rating_count]]</f>
        <v>177664.2</v>
      </c>
      <c r="N761" s="35">
        <f t="shared" si="46"/>
        <v>1400</v>
      </c>
      <c r="O761" s="35">
        <f t="shared" si="47"/>
        <v>1500</v>
      </c>
      <c r="P761" s="6" t="s">
        <v>11634</v>
      </c>
      <c r="Q761" s="6" t="s">
        <v>12130</v>
      </c>
      <c r="R761" s="6" t="s">
        <v>976</v>
      </c>
      <c r="S761" s="6" t="s">
        <v>977</v>
      </c>
      <c r="T761" s="6" t="s">
        <v>978</v>
      </c>
      <c r="U761" s="6" t="s">
        <v>979</v>
      </c>
      <c r="V761" s="6" t="s">
        <v>980</v>
      </c>
      <c r="W761" s="6" t="s">
        <v>981</v>
      </c>
    </row>
    <row r="762" spans="1:23" s="6" customFormat="1">
      <c r="A762" s="6" t="s">
        <v>1037</v>
      </c>
      <c r="B762" s="6" t="s">
        <v>11776</v>
      </c>
      <c r="C762" s="7" t="s">
        <v>11292</v>
      </c>
      <c r="D762" s="6">
        <v>749</v>
      </c>
      <c r="E762" s="8">
        <v>1339</v>
      </c>
      <c r="F762" s="9">
        <v>0.44</v>
      </c>
      <c r="G762" s="27" t="str">
        <f>IF(Table24[discount_percentage]&gt;=0.5,"Yes","No")</f>
        <v>No</v>
      </c>
      <c r="H762" s="6">
        <v>4.2</v>
      </c>
      <c r="I762" s="10">
        <v>179692</v>
      </c>
      <c r="J762" s="10">
        <f t="shared" si="44"/>
        <v>240607588</v>
      </c>
      <c r="K762" s="37" t="str">
        <f>IF(Table24[rating_count]&lt;1000,"Yes", "No")</f>
        <v>No</v>
      </c>
      <c r="L762" s="11">
        <f t="shared" si="45"/>
        <v>754706.4</v>
      </c>
      <c r="M762" s="11">
        <f>Table24[[#This Row],[rating]]*Table24[[#This Row],[rating_count]]</f>
        <v>754706.4</v>
      </c>
      <c r="N762" s="35">
        <f t="shared" si="46"/>
        <v>1200</v>
      </c>
      <c r="O762" s="35">
        <f t="shared" si="47"/>
        <v>1000</v>
      </c>
      <c r="P762" s="6" t="s">
        <v>11777</v>
      </c>
      <c r="Q762" s="6" t="s">
        <v>79</v>
      </c>
      <c r="R762" s="6" t="s">
        <v>80</v>
      </c>
      <c r="S762" s="6" t="s">
        <v>81</v>
      </c>
      <c r="T762" s="6" t="s">
        <v>82</v>
      </c>
      <c r="U762" s="6" t="s">
        <v>11706</v>
      </c>
      <c r="V762" s="6" t="s">
        <v>1038</v>
      </c>
      <c r="W762" s="6" t="s">
        <v>1039</v>
      </c>
    </row>
    <row r="763" spans="1:23" s="6" customFormat="1">
      <c r="A763" s="6" t="s">
        <v>1040</v>
      </c>
      <c r="B763" s="6" t="s">
        <v>1041</v>
      </c>
      <c r="C763" s="7" t="s">
        <v>11294</v>
      </c>
      <c r="D763" s="12">
        <v>9999</v>
      </c>
      <c r="E763" s="8">
        <v>12999</v>
      </c>
      <c r="F763" s="9">
        <v>0.23</v>
      </c>
      <c r="G763" s="27" t="str">
        <f>IF(Table24[discount_percentage]&gt;=0.5,"Yes","No")</f>
        <v>No</v>
      </c>
      <c r="H763" s="6">
        <v>4.2</v>
      </c>
      <c r="I763" s="10">
        <v>6088</v>
      </c>
      <c r="J763" s="10">
        <f t="shared" si="44"/>
        <v>79137912</v>
      </c>
      <c r="K763" s="37" t="str">
        <f>IF(Table24[rating_count]&lt;1000,"Yes", "No")</f>
        <v>No</v>
      </c>
      <c r="L763" s="11">
        <f t="shared" si="45"/>
        <v>25569.600000000002</v>
      </c>
      <c r="M763" s="11">
        <f>Table24[[#This Row],[rating]]*Table24[[#This Row],[rating_count]]</f>
        <v>25569.600000000002</v>
      </c>
      <c r="N763" s="35">
        <f t="shared" si="46"/>
        <v>12800</v>
      </c>
      <c r="O763" s="35">
        <f t="shared" si="47"/>
        <v>12500</v>
      </c>
      <c r="P763" s="6" t="s">
        <v>1042</v>
      </c>
      <c r="Q763" s="6" t="s">
        <v>1043</v>
      </c>
      <c r="R763" s="6" t="s">
        <v>1044</v>
      </c>
      <c r="S763" s="6" t="s">
        <v>12132</v>
      </c>
      <c r="T763" s="6" t="s">
        <v>1045</v>
      </c>
      <c r="U763" s="6" t="s">
        <v>1046</v>
      </c>
      <c r="V763" s="6" t="s">
        <v>1047</v>
      </c>
      <c r="W763" s="6" t="s">
        <v>1048</v>
      </c>
    </row>
    <row r="764" spans="1:23" s="6" customFormat="1">
      <c r="A764" s="6" t="s">
        <v>12133</v>
      </c>
      <c r="B764" s="6" t="s">
        <v>12729</v>
      </c>
      <c r="C764" s="7" t="s">
        <v>11291</v>
      </c>
      <c r="D764" s="6">
        <v>499</v>
      </c>
      <c r="E764" s="8">
        <v>899</v>
      </c>
      <c r="F764" s="9">
        <v>0.44</v>
      </c>
      <c r="G764" s="27" t="str">
        <f>IF(Table24[discount_percentage]&gt;=0.5,"Yes","No")</f>
        <v>No</v>
      </c>
      <c r="H764" s="6">
        <v>4.2</v>
      </c>
      <c r="I764" s="10">
        <v>919</v>
      </c>
      <c r="J764" s="10">
        <f t="shared" si="44"/>
        <v>826181</v>
      </c>
      <c r="K764" s="37" t="str">
        <f>IF(Table24[rating_count]&lt;1000,"Yes", "No")</f>
        <v>Yes</v>
      </c>
      <c r="L764" s="11">
        <f t="shared" si="45"/>
        <v>3859.8</v>
      </c>
      <c r="M764" s="11">
        <f>Table24[[#This Row],[rating]]*Table24[[#This Row],[rating_count]]</f>
        <v>3859.8</v>
      </c>
      <c r="N764" s="35">
        <f t="shared" si="46"/>
        <v>800</v>
      </c>
      <c r="O764" s="35">
        <f t="shared" si="47"/>
        <v>500</v>
      </c>
      <c r="P764" s="6" t="s">
        <v>1066</v>
      </c>
      <c r="Q764" s="6" t="s">
        <v>1067</v>
      </c>
      <c r="R764" s="6" t="s">
        <v>1068</v>
      </c>
      <c r="S764" s="6" t="s">
        <v>12134</v>
      </c>
      <c r="T764" s="6" t="s">
        <v>1069</v>
      </c>
      <c r="U764" s="6" t="s">
        <v>1070</v>
      </c>
      <c r="V764" s="6" t="s">
        <v>1071</v>
      </c>
      <c r="W764" s="6" t="s">
        <v>12135</v>
      </c>
    </row>
    <row r="765" spans="1:23" s="6" customFormat="1">
      <c r="A765" s="6" t="s">
        <v>1072</v>
      </c>
      <c r="B765" s="6" t="s">
        <v>11976</v>
      </c>
      <c r="C765" s="7" t="s">
        <v>11300</v>
      </c>
      <c r="D765" s="6">
        <v>416</v>
      </c>
      <c r="E765" s="8">
        <v>599</v>
      </c>
      <c r="F765" s="9">
        <v>0.31</v>
      </c>
      <c r="G765" s="27" t="str">
        <f>IF(Table24[discount_percentage]&gt;=0.5,"Yes","No")</f>
        <v>No</v>
      </c>
      <c r="H765" s="6">
        <v>4.2</v>
      </c>
      <c r="I765" s="10">
        <v>30023</v>
      </c>
      <c r="J765" s="10">
        <f t="shared" si="44"/>
        <v>17983777</v>
      </c>
      <c r="K765" s="37" t="str">
        <f>IF(Table24[rating_count]&lt;1000,"Yes", "No")</f>
        <v>No</v>
      </c>
      <c r="L765" s="11">
        <f t="shared" si="45"/>
        <v>126096.6</v>
      </c>
      <c r="M765" s="11">
        <f>Table24[[#This Row],[rating]]*Table24[[#This Row],[rating_count]]</f>
        <v>126096.6</v>
      </c>
      <c r="N765" s="35">
        <f t="shared" si="46"/>
        <v>400</v>
      </c>
      <c r="O765" s="35">
        <f t="shared" si="47"/>
        <v>500</v>
      </c>
      <c r="P765" s="6" t="s">
        <v>1073</v>
      </c>
      <c r="Q765" s="6" t="s">
        <v>12136</v>
      </c>
      <c r="R765" s="6" t="s">
        <v>1074</v>
      </c>
      <c r="S765" s="6" t="s">
        <v>12137</v>
      </c>
      <c r="T765" s="6" t="s">
        <v>1075</v>
      </c>
      <c r="U765" s="6" t="s">
        <v>1076</v>
      </c>
      <c r="V765" s="6" t="s">
        <v>1077</v>
      </c>
      <c r="W765" s="6" t="s">
        <v>1078</v>
      </c>
    </row>
    <row r="766" spans="1:23" s="6" customFormat="1">
      <c r="A766" s="6" t="s">
        <v>1079</v>
      </c>
      <c r="B766" s="6" t="s">
        <v>12730</v>
      </c>
      <c r="C766" s="7" t="s">
        <v>11291</v>
      </c>
      <c r="D766" s="6">
        <v>368</v>
      </c>
      <c r="E766" s="8">
        <v>699</v>
      </c>
      <c r="F766" s="9">
        <v>0.47</v>
      </c>
      <c r="G766" s="27" t="str">
        <f>IF(Table24[discount_percentage]&gt;=0.5,"Yes","No")</f>
        <v>No</v>
      </c>
      <c r="H766" s="6">
        <v>4.2</v>
      </c>
      <c r="I766" s="10">
        <v>387</v>
      </c>
      <c r="J766" s="10">
        <f t="shared" si="44"/>
        <v>270513</v>
      </c>
      <c r="K766" s="37" t="str">
        <f>IF(Table24[rating_count]&lt;1000,"Yes", "No")</f>
        <v>Yes</v>
      </c>
      <c r="L766" s="11">
        <f t="shared" si="45"/>
        <v>1625.4</v>
      </c>
      <c r="M766" s="11">
        <f>Table24[[#This Row],[rating]]*Table24[[#This Row],[rating_count]]</f>
        <v>1625.4</v>
      </c>
      <c r="N766" s="35">
        <f t="shared" si="46"/>
        <v>600</v>
      </c>
      <c r="O766" s="35">
        <f t="shared" si="47"/>
        <v>500</v>
      </c>
      <c r="P766" s="6" t="s">
        <v>11891</v>
      </c>
      <c r="Q766" s="6" t="s">
        <v>1080</v>
      </c>
      <c r="R766" s="6" t="s">
        <v>1081</v>
      </c>
      <c r="S766" s="6" t="s">
        <v>1082</v>
      </c>
      <c r="T766" s="6" t="s">
        <v>1083</v>
      </c>
      <c r="U766" s="6" t="s">
        <v>11892</v>
      </c>
      <c r="V766" s="6" t="s">
        <v>1084</v>
      </c>
      <c r="W766" s="6" t="s">
        <v>1085</v>
      </c>
    </row>
    <row r="767" spans="1:23" s="6" customFormat="1">
      <c r="A767" s="6" t="s">
        <v>1195</v>
      </c>
      <c r="B767" s="6" t="s">
        <v>1196</v>
      </c>
      <c r="C767" s="7" t="s">
        <v>11291</v>
      </c>
      <c r="D767" s="6">
        <v>399</v>
      </c>
      <c r="E767" s="8">
        <v>1299</v>
      </c>
      <c r="F767" s="9">
        <v>0.69</v>
      </c>
      <c r="G767" s="27" t="str">
        <f>IF(Table24[discount_percentage]&gt;=0.5,"Yes","No")</f>
        <v>Yes</v>
      </c>
      <c r="H767" s="6">
        <v>4.2</v>
      </c>
      <c r="I767" s="10">
        <v>13120</v>
      </c>
      <c r="J767" s="10">
        <f t="shared" si="44"/>
        <v>17042880</v>
      </c>
      <c r="K767" s="37" t="str">
        <f>IF(Table24[rating_count]&lt;1000,"Yes", "No")</f>
        <v>No</v>
      </c>
      <c r="L767" s="11">
        <f t="shared" si="45"/>
        <v>55104</v>
      </c>
      <c r="M767" s="11">
        <f>Table24[[#This Row],[rating]]*Table24[[#This Row],[rating_count]]</f>
        <v>55104</v>
      </c>
      <c r="N767" s="35">
        <f t="shared" si="46"/>
        <v>1200</v>
      </c>
      <c r="O767" s="35">
        <f t="shared" si="47"/>
        <v>1000</v>
      </c>
      <c r="P767" s="6" t="s">
        <v>1197</v>
      </c>
      <c r="Q767" s="6" t="s">
        <v>12122</v>
      </c>
      <c r="R767" s="6" t="s">
        <v>760</v>
      </c>
      <c r="S767" s="6" t="s">
        <v>761</v>
      </c>
      <c r="T767" s="6" t="s">
        <v>762</v>
      </c>
      <c r="U767" s="6" t="s">
        <v>763</v>
      </c>
      <c r="V767" s="6" t="s">
        <v>1198</v>
      </c>
      <c r="W767" s="6" t="s">
        <v>1199</v>
      </c>
    </row>
    <row r="768" spans="1:23" s="6" customFormat="1">
      <c r="A768" s="6" t="s">
        <v>1348</v>
      </c>
      <c r="B768" s="6" t="s">
        <v>11984</v>
      </c>
      <c r="C768" s="7" t="s">
        <v>11300</v>
      </c>
      <c r="D768" s="6">
        <v>486</v>
      </c>
      <c r="E768" s="8">
        <v>1999</v>
      </c>
      <c r="F768" s="9">
        <v>0.76</v>
      </c>
      <c r="G768" s="27" t="str">
        <f>IF(Table24[discount_percentage]&gt;=0.5,"Yes","No")</f>
        <v>Yes</v>
      </c>
      <c r="H768" s="6">
        <v>4.2</v>
      </c>
      <c r="I768" s="10">
        <v>30023</v>
      </c>
      <c r="J768" s="10">
        <f t="shared" si="44"/>
        <v>60015977</v>
      </c>
      <c r="K768" s="37" t="str">
        <f>IF(Table24[rating_count]&lt;1000,"Yes", "No")</f>
        <v>No</v>
      </c>
      <c r="L768" s="11">
        <f t="shared" si="45"/>
        <v>126096.6</v>
      </c>
      <c r="M768" s="11">
        <f>Table24[[#This Row],[rating]]*Table24[[#This Row],[rating_count]]</f>
        <v>126096.6</v>
      </c>
      <c r="N768" s="35">
        <f t="shared" si="46"/>
        <v>1800</v>
      </c>
      <c r="O768" s="35">
        <f t="shared" si="47"/>
        <v>1500</v>
      </c>
      <c r="P768" s="6" t="s">
        <v>1349</v>
      </c>
      <c r="Q768" s="6" t="s">
        <v>12136</v>
      </c>
      <c r="R768" s="6" t="s">
        <v>1074</v>
      </c>
      <c r="S768" s="6" t="s">
        <v>12137</v>
      </c>
      <c r="T768" s="6" t="s">
        <v>1075</v>
      </c>
      <c r="U768" s="6" t="s">
        <v>1076</v>
      </c>
      <c r="V768" s="6" t="s">
        <v>1350</v>
      </c>
      <c r="W768" s="6" t="s">
        <v>1351</v>
      </c>
    </row>
    <row r="769" spans="1:23" s="6" customFormat="1">
      <c r="A769" s="6" t="s">
        <v>1352</v>
      </c>
      <c r="B769" s="6" t="s">
        <v>1353</v>
      </c>
      <c r="C769" s="7" t="s">
        <v>11296</v>
      </c>
      <c r="D769" s="12">
        <v>5699</v>
      </c>
      <c r="E769" s="8">
        <v>11000</v>
      </c>
      <c r="F769" s="9">
        <v>0.48</v>
      </c>
      <c r="G769" s="27" t="str">
        <f>IF(Table24[discount_percentage]&gt;=0.5,"Yes","No")</f>
        <v>No</v>
      </c>
      <c r="H769" s="6">
        <v>4.2</v>
      </c>
      <c r="I769" s="10">
        <v>4003</v>
      </c>
      <c r="J769" s="10">
        <f t="shared" si="44"/>
        <v>44033000</v>
      </c>
      <c r="K769" s="37" t="str">
        <f>IF(Table24[rating_count]&lt;1000,"Yes", "No")</f>
        <v>No</v>
      </c>
      <c r="L769" s="11">
        <f t="shared" si="45"/>
        <v>16812.600000000002</v>
      </c>
      <c r="M769" s="11">
        <f>Table24[[#This Row],[rating]]*Table24[[#This Row],[rating_count]]</f>
        <v>16812.600000000002</v>
      </c>
      <c r="N769" s="35">
        <f t="shared" si="46"/>
        <v>11000</v>
      </c>
      <c r="O769" s="35">
        <f t="shared" si="47"/>
        <v>11000</v>
      </c>
      <c r="P769" s="6" t="s">
        <v>1354</v>
      </c>
      <c r="Q769" s="6" t="s">
        <v>396</v>
      </c>
      <c r="R769" s="6" t="s">
        <v>397</v>
      </c>
      <c r="S769" s="6" t="s">
        <v>398</v>
      </c>
      <c r="T769" s="6" t="s">
        <v>399</v>
      </c>
      <c r="U769" s="6" t="s">
        <v>11638</v>
      </c>
      <c r="V769" s="6" t="s">
        <v>1355</v>
      </c>
      <c r="W769" s="6" t="s">
        <v>1356</v>
      </c>
    </row>
    <row r="770" spans="1:23" s="6" customFormat="1" ht="12" customHeight="1">
      <c r="A770" s="6" t="s">
        <v>1398</v>
      </c>
      <c r="B770" s="6" t="s">
        <v>1399</v>
      </c>
      <c r="C770" s="7" t="s">
        <v>11294</v>
      </c>
      <c r="D770" s="12">
        <v>24999</v>
      </c>
      <c r="E770" s="8">
        <v>35999</v>
      </c>
      <c r="F770" s="9">
        <v>0.31</v>
      </c>
      <c r="G770" s="27" t="str">
        <f>IF(Table24[discount_percentage]&gt;=0.5,"Yes","No")</f>
        <v>No</v>
      </c>
      <c r="H770" s="6">
        <v>4.2</v>
      </c>
      <c r="I770" s="10">
        <v>32840</v>
      </c>
      <c r="J770" s="10">
        <f t="shared" ref="J770:J833" si="48">E770*I770</f>
        <v>1182207160</v>
      </c>
      <c r="K770" s="37" t="str">
        <f>IF(Table24[rating_count]&lt;1000,"Yes", "No")</f>
        <v>No</v>
      </c>
      <c r="L770" s="11">
        <f t="shared" ref="L770:L833" si="49">H770*I770</f>
        <v>137928</v>
      </c>
      <c r="M770" s="11">
        <f>Table24[[#This Row],[rating]]*Table24[[#This Row],[rating_count]]</f>
        <v>137928</v>
      </c>
      <c r="N770" s="35">
        <f t="shared" ref="N770:N833" si="50">FLOOR(E770,200)</f>
        <v>35800</v>
      </c>
      <c r="O770" s="35">
        <f t="shared" ref="O770:O833" si="51">FLOOR(E770,500)</f>
        <v>35500</v>
      </c>
      <c r="P770" s="6" t="s">
        <v>11768</v>
      </c>
      <c r="Q770" s="6" t="s">
        <v>137</v>
      </c>
      <c r="R770" s="6" t="s">
        <v>138</v>
      </c>
      <c r="S770" s="6" t="s">
        <v>139</v>
      </c>
      <c r="T770" s="6" t="s">
        <v>140</v>
      </c>
      <c r="U770" s="6" t="s">
        <v>1400</v>
      </c>
      <c r="V770" s="6" t="s">
        <v>1401</v>
      </c>
      <c r="W770" s="6" t="s">
        <v>1402</v>
      </c>
    </row>
    <row r="771" spans="1:23" s="6" customFormat="1">
      <c r="A771" s="6" t="s">
        <v>1471</v>
      </c>
      <c r="B771" s="6" t="s">
        <v>1472</v>
      </c>
      <c r="C771" s="7" t="s">
        <v>11294</v>
      </c>
      <c r="D771" s="12">
        <v>11990</v>
      </c>
      <c r="E771" s="8">
        <v>31990</v>
      </c>
      <c r="F771" s="9">
        <v>0.63</v>
      </c>
      <c r="G771" s="27" t="str">
        <f>IF(Table24[discount_percentage]&gt;=0.5,"Yes","No")</f>
        <v>Yes</v>
      </c>
      <c r="H771" s="6">
        <v>4.2</v>
      </c>
      <c r="I771" s="10">
        <v>64</v>
      </c>
      <c r="J771" s="10">
        <f t="shared" si="48"/>
        <v>2047360</v>
      </c>
      <c r="K771" s="37" t="str">
        <f>IF(Table24[rating_count]&lt;1000,"Yes", "No")</f>
        <v>Yes</v>
      </c>
      <c r="L771" s="11">
        <f t="shared" si="49"/>
        <v>268.8</v>
      </c>
      <c r="M771" s="11">
        <f>Table24[[#This Row],[rating]]*Table24[[#This Row],[rating_count]]</f>
        <v>268.8</v>
      </c>
      <c r="N771" s="35">
        <f t="shared" si="50"/>
        <v>31800</v>
      </c>
      <c r="O771" s="35">
        <f t="shared" si="51"/>
        <v>31500</v>
      </c>
      <c r="P771" s="6" t="s">
        <v>11972</v>
      </c>
      <c r="Q771" s="6" t="s">
        <v>1473</v>
      </c>
      <c r="R771" s="6" t="s">
        <v>1474</v>
      </c>
      <c r="S771" s="6" t="s">
        <v>1475</v>
      </c>
      <c r="T771" s="6" t="s">
        <v>1476</v>
      </c>
      <c r="U771" s="6" t="s">
        <v>1477</v>
      </c>
      <c r="V771" s="6" t="s">
        <v>1478</v>
      </c>
      <c r="W771" s="6" t="s">
        <v>1479</v>
      </c>
    </row>
    <row r="772" spans="1:23" s="6" customFormat="1" ht="12" customHeight="1">
      <c r="A772" s="6" t="s">
        <v>1529</v>
      </c>
      <c r="B772" s="6" t="s">
        <v>11831</v>
      </c>
      <c r="C772" s="7" t="s">
        <v>11291</v>
      </c>
      <c r="D772" s="6">
        <v>799</v>
      </c>
      <c r="E772" s="8">
        <v>1999</v>
      </c>
      <c r="F772" s="9">
        <v>0.6</v>
      </c>
      <c r="G772" s="27" t="str">
        <f>IF(Table24[discount_percentage]&gt;=0.5,"Yes","No")</f>
        <v>Yes</v>
      </c>
      <c r="H772" s="6">
        <v>4.2</v>
      </c>
      <c r="I772" s="10">
        <v>8583</v>
      </c>
      <c r="J772" s="10">
        <f t="shared" si="48"/>
        <v>17157417</v>
      </c>
      <c r="K772" s="37" t="str">
        <f>IF(Table24[rating_count]&lt;1000,"Yes", "No")</f>
        <v>No</v>
      </c>
      <c r="L772" s="11">
        <f t="shared" si="49"/>
        <v>36048.6</v>
      </c>
      <c r="M772" s="11">
        <f>Table24[[#This Row],[rating]]*Table24[[#This Row],[rating_count]]</f>
        <v>36048.6</v>
      </c>
      <c r="N772" s="35">
        <f t="shared" si="50"/>
        <v>1800</v>
      </c>
      <c r="O772" s="35">
        <f t="shared" si="51"/>
        <v>1500</v>
      </c>
      <c r="P772" s="6" t="s">
        <v>1530</v>
      </c>
      <c r="Q772" s="6" t="s">
        <v>1531</v>
      </c>
      <c r="R772" s="6" t="s">
        <v>1532</v>
      </c>
      <c r="S772" s="6" t="s">
        <v>1533</v>
      </c>
      <c r="T772" s="6" t="s">
        <v>1534</v>
      </c>
      <c r="U772" s="6" t="s">
        <v>1535</v>
      </c>
      <c r="V772" s="6" t="s">
        <v>1536</v>
      </c>
      <c r="W772" s="6" t="s">
        <v>1537</v>
      </c>
    </row>
    <row r="773" spans="1:23" s="6" customFormat="1">
      <c r="A773" s="6" t="s">
        <v>1591</v>
      </c>
      <c r="B773" s="6" t="s">
        <v>11643</v>
      </c>
      <c r="C773" s="7" t="s">
        <v>11291</v>
      </c>
      <c r="D773" s="6">
        <v>649</v>
      </c>
      <c r="E773" s="8">
        <v>1999</v>
      </c>
      <c r="F773" s="9">
        <v>0.68</v>
      </c>
      <c r="G773" s="27" t="str">
        <f>IF(Table24[discount_percentage]&gt;=0.5,"Yes","No")</f>
        <v>Yes</v>
      </c>
      <c r="H773" s="6">
        <v>4.2</v>
      </c>
      <c r="I773" s="10">
        <v>24269</v>
      </c>
      <c r="J773" s="10">
        <f t="shared" si="48"/>
        <v>48513731</v>
      </c>
      <c r="K773" s="37" t="str">
        <f>IF(Table24[rating_count]&lt;1000,"Yes", "No")</f>
        <v>No</v>
      </c>
      <c r="L773" s="11">
        <f t="shared" si="49"/>
        <v>101929.8</v>
      </c>
      <c r="M773" s="11">
        <f>Table24[[#This Row],[rating]]*Table24[[#This Row],[rating_count]]</f>
        <v>101929.8</v>
      </c>
      <c r="N773" s="35">
        <f t="shared" si="50"/>
        <v>1800</v>
      </c>
      <c r="O773" s="35">
        <f t="shared" si="51"/>
        <v>1500</v>
      </c>
      <c r="P773" s="6" t="s">
        <v>1592</v>
      </c>
      <c r="Q773" s="6" t="s">
        <v>17</v>
      </c>
      <c r="R773" s="6" t="s">
        <v>18</v>
      </c>
      <c r="S773" s="6" t="s">
        <v>19</v>
      </c>
      <c r="T773" s="6" t="s">
        <v>20</v>
      </c>
      <c r="U773" s="6" t="s">
        <v>646</v>
      </c>
      <c r="V773" s="6" t="s">
        <v>1593</v>
      </c>
      <c r="W773" s="6" t="s">
        <v>1594</v>
      </c>
    </row>
    <row r="774" spans="1:23" s="6" customFormat="1">
      <c r="A774" s="6" t="s">
        <v>1650</v>
      </c>
      <c r="B774" s="6" t="s">
        <v>1651</v>
      </c>
      <c r="C774" s="7" t="s">
        <v>11293</v>
      </c>
      <c r="D774" s="6">
        <v>598</v>
      </c>
      <c r="E774" s="8">
        <v>4999</v>
      </c>
      <c r="F774" s="9">
        <v>0.88</v>
      </c>
      <c r="G774" s="27" t="str">
        <f>IF(Table24[discount_percentage]&gt;=0.5,"Yes","No")</f>
        <v>Yes</v>
      </c>
      <c r="H774" s="6">
        <v>4.2</v>
      </c>
      <c r="I774" s="10">
        <v>910</v>
      </c>
      <c r="J774" s="10">
        <f t="shared" si="48"/>
        <v>4549090</v>
      </c>
      <c r="K774" s="37" t="str">
        <f>IF(Table24[rating_count]&lt;1000,"Yes", "No")</f>
        <v>Yes</v>
      </c>
      <c r="L774" s="11">
        <f t="shared" si="49"/>
        <v>3822</v>
      </c>
      <c r="M774" s="11">
        <f>Table24[[#This Row],[rating]]*Table24[[#This Row],[rating_count]]</f>
        <v>3822</v>
      </c>
      <c r="N774" s="35">
        <f t="shared" si="50"/>
        <v>4800</v>
      </c>
      <c r="O774" s="35">
        <f t="shared" si="51"/>
        <v>4500</v>
      </c>
      <c r="P774" s="6" t="s">
        <v>1652</v>
      </c>
      <c r="Q774" s="6" t="s">
        <v>12157</v>
      </c>
      <c r="R774" s="6" t="s">
        <v>1653</v>
      </c>
      <c r="S774" s="6" t="s">
        <v>1654</v>
      </c>
      <c r="T774" s="6" t="s">
        <v>1655</v>
      </c>
      <c r="U774" s="6" t="s">
        <v>1656</v>
      </c>
      <c r="V774" s="6" t="s">
        <v>1657</v>
      </c>
      <c r="W774" s="6" t="s">
        <v>1658</v>
      </c>
    </row>
    <row r="775" spans="1:23" s="6" customFormat="1">
      <c r="A775" s="6" t="s">
        <v>1773</v>
      </c>
      <c r="B775" s="6" t="s">
        <v>1774</v>
      </c>
      <c r="C775" s="7" t="s">
        <v>11295</v>
      </c>
      <c r="D775" s="6">
        <v>199</v>
      </c>
      <c r="E775" s="8">
        <v>399</v>
      </c>
      <c r="F775" s="9">
        <v>0.5</v>
      </c>
      <c r="G775" s="27" t="str">
        <f>IF(Table24[discount_percentage]&gt;=0.5,"Yes","No")</f>
        <v>Yes</v>
      </c>
      <c r="H775" s="6">
        <v>4.2</v>
      </c>
      <c r="I775" s="10">
        <v>1335</v>
      </c>
      <c r="J775" s="10">
        <f t="shared" si="48"/>
        <v>532665</v>
      </c>
      <c r="K775" s="37" t="str">
        <f>IF(Table24[rating_count]&lt;1000,"Yes", "No")</f>
        <v>No</v>
      </c>
      <c r="L775" s="11">
        <f t="shared" si="49"/>
        <v>5607</v>
      </c>
      <c r="M775" s="11">
        <f>Table24[[#This Row],[rating]]*Table24[[#This Row],[rating_count]]</f>
        <v>5607</v>
      </c>
      <c r="N775" s="35">
        <f t="shared" si="50"/>
        <v>200</v>
      </c>
      <c r="O775" s="35">
        <f t="shared" si="51"/>
        <v>0</v>
      </c>
      <c r="P775" s="6" t="s">
        <v>12531</v>
      </c>
      <c r="Q775" s="6" t="s">
        <v>1775</v>
      </c>
      <c r="R775" s="6" t="s">
        <v>1776</v>
      </c>
      <c r="S775" s="6" t="s">
        <v>1777</v>
      </c>
      <c r="T775" s="6" t="s">
        <v>1778</v>
      </c>
      <c r="U775" s="6" t="s">
        <v>1779</v>
      </c>
      <c r="V775" s="6" t="s">
        <v>1780</v>
      </c>
      <c r="W775" s="6" t="s">
        <v>1781</v>
      </c>
    </row>
    <row r="776" spans="1:23" s="6" customFormat="1">
      <c r="A776" s="6" t="s">
        <v>1798</v>
      </c>
      <c r="B776" s="6" t="s">
        <v>1799</v>
      </c>
      <c r="C776" s="7" t="s">
        <v>11291</v>
      </c>
      <c r="D776" s="6">
        <v>549</v>
      </c>
      <c r="E776" s="8">
        <v>995</v>
      </c>
      <c r="F776" s="9">
        <v>0.45</v>
      </c>
      <c r="G776" s="27" t="str">
        <f>IF(Table24[discount_percentage]&gt;=0.5,"Yes","No")</f>
        <v>No</v>
      </c>
      <c r="H776" s="6">
        <v>4.2</v>
      </c>
      <c r="I776" s="10">
        <v>29746</v>
      </c>
      <c r="J776" s="10">
        <f t="shared" si="48"/>
        <v>29597270</v>
      </c>
      <c r="K776" s="37" t="str">
        <f>IF(Table24[rating_count]&lt;1000,"Yes", "No")</f>
        <v>No</v>
      </c>
      <c r="L776" s="11">
        <f t="shared" si="49"/>
        <v>124933.20000000001</v>
      </c>
      <c r="M776" s="11">
        <f>Table24[[#This Row],[rating]]*Table24[[#This Row],[rating_count]]</f>
        <v>124933.20000000001</v>
      </c>
      <c r="N776" s="35">
        <f t="shared" si="50"/>
        <v>800</v>
      </c>
      <c r="O776" s="35">
        <f t="shared" si="51"/>
        <v>500</v>
      </c>
      <c r="P776" s="6" t="s">
        <v>11644</v>
      </c>
      <c r="Q776" s="6" t="s">
        <v>468</v>
      </c>
      <c r="R776" s="6" t="s">
        <v>469</v>
      </c>
      <c r="S776" s="6" t="s">
        <v>470</v>
      </c>
      <c r="T776" s="6" t="s">
        <v>12650</v>
      </c>
      <c r="U776" s="6" t="s">
        <v>12656</v>
      </c>
      <c r="V776" s="6" t="s">
        <v>1800</v>
      </c>
      <c r="W776" s="6" t="s">
        <v>1801</v>
      </c>
    </row>
    <row r="777" spans="1:23" s="6" customFormat="1">
      <c r="A777" s="6" t="s">
        <v>1838</v>
      </c>
      <c r="B777" s="6" t="s">
        <v>12161</v>
      </c>
      <c r="C777" s="7" t="s">
        <v>11291</v>
      </c>
      <c r="D777" s="6">
        <v>299</v>
      </c>
      <c r="E777" s="8">
        <v>799</v>
      </c>
      <c r="F777" s="9">
        <v>0.63</v>
      </c>
      <c r="G777" s="27" t="str">
        <f>IF(Table24[discount_percentage]&gt;=0.5,"Yes","No")</f>
        <v>Yes</v>
      </c>
      <c r="H777" s="6">
        <v>4.2</v>
      </c>
      <c r="I777" s="10">
        <v>2117</v>
      </c>
      <c r="J777" s="10">
        <f t="shared" si="48"/>
        <v>1691483</v>
      </c>
      <c r="K777" s="37" t="str">
        <f>IF(Table24[rating_count]&lt;1000,"Yes", "No")</f>
        <v>No</v>
      </c>
      <c r="L777" s="11">
        <f t="shared" si="49"/>
        <v>8891.4</v>
      </c>
      <c r="M777" s="11">
        <f>Table24[[#This Row],[rating]]*Table24[[#This Row],[rating_count]]</f>
        <v>8891.4</v>
      </c>
      <c r="N777" s="35">
        <f t="shared" si="50"/>
        <v>600</v>
      </c>
      <c r="O777" s="35">
        <f t="shared" si="51"/>
        <v>500</v>
      </c>
      <c r="P777" s="6" t="s">
        <v>1839</v>
      </c>
      <c r="Q777" s="6" t="s">
        <v>12162</v>
      </c>
      <c r="R777" s="6" t="s">
        <v>1840</v>
      </c>
      <c r="S777" s="6" t="s">
        <v>1841</v>
      </c>
      <c r="T777" s="6" t="s">
        <v>1842</v>
      </c>
      <c r="U777" s="6" t="s">
        <v>11903</v>
      </c>
      <c r="V777" s="6" t="s">
        <v>1843</v>
      </c>
      <c r="W777" s="6" t="s">
        <v>1844</v>
      </c>
    </row>
    <row r="778" spans="1:23" s="6" customFormat="1">
      <c r="A778" s="6" t="s">
        <v>3243</v>
      </c>
      <c r="B778" s="6" t="s">
        <v>3244</v>
      </c>
      <c r="C778" s="7" t="s">
        <v>11314</v>
      </c>
      <c r="D778" s="6">
        <v>499</v>
      </c>
      <c r="E778" s="8">
        <v>499</v>
      </c>
      <c r="F778" s="9">
        <v>0</v>
      </c>
      <c r="G778" s="27" t="str">
        <f>IF(Table24[discount_percentage]&gt;=0.5,"Yes","No")</f>
        <v>No</v>
      </c>
      <c r="H778" s="6">
        <v>4.2</v>
      </c>
      <c r="I778" s="10">
        <v>31539</v>
      </c>
      <c r="J778" s="10">
        <f t="shared" si="48"/>
        <v>15737961</v>
      </c>
      <c r="K778" s="37" t="str">
        <f>IF(Table24[rating_count]&lt;1000,"Yes", "No")</f>
        <v>No</v>
      </c>
      <c r="L778" s="11">
        <f t="shared" si="49"/>
        <v>132463.80000000002</v>
      </c>
      <c r="M778" s="11">
        <f>Table24[[#This Row],[rating]]*Table24[[#This Row],[rating_count]]</f>
        <v>132463.80000000002</v>
      </c>
      <c r="N778" s="35">
        <f t="shared" si="50"/>
        <v>400</v>
      </c>
      <c r="O778" s="35">
        <f t="shared" si="51"/>
        <v>0</v>
      </c>
      <c r="P778" s="6" t="s">
        <v>3245</v>
      </c>
      <c r="Q778" s="6" t="s">
        <v>3246</v>
      </c>
      <c r="R778" s="6" t="s">
        <v>3247</v>
      </c>
      <c r="S778" s="6" t="s">
        <v>3248</v>
      </c>
      <c r="T778" s="6" t="s">
        <v>3249</v>
      </c>
      <c r="U778" s="6" t="s">
        <v>3250</v>
      </c>
      <c r="V778" s="6" t="s">
        <v>3251</v>
      </c>
      <c r="W778" s="6" t="s">
        <v>3252</v>
      </c>
    </row>
    <row r="779" spans="1:23" s="6" customFormat="1">
      <c r="A779" s="6" t="s">
        <v>1859</v>
      </c>
      <c r="B779" s="6" t="s">
        <v>1860</v>
      </c>
      <c r="C779" s="7" t="s">
        <v>11298</v>
      </c>
      <c r="D779" s="6">
        <v>439</v>
      </c>
      <c r="E779" s="8">
        <v>758</v>
      </c>
      <c r="F779" s="9">
        <v>0.42</v>
      </c>
      <c r="G779" s="27" t="str">
        <f>IF(Table24[discount_percentage]&gt;=0.5,"Yes","No")</f>
        <v>No</v>
      </c>
      <c r="H779" s="6">
        <v>4.2</v>
      </c>
      <c r="I779" s="10">
        <v>4296</v>
      </c>
      <c r="J779" s="10">
        <f t="shared" si="48"/>
        <v>3256368</v>
      </c>
      <c r="K779" s="37" t="str">
        <f>IF(Table24[rating_count]&lt;1000,"Yes", "No")</f>
        <v>No</v>
      </c>
      <c r="L779" s="11">
        <f t="shared" si="49"/>
        <v>18043.2</v>
      </c>
      <c r="M779" s="11">
        <f>Table24[[#This Row],[rating]]*Table24[[#This Row],[rating_count]]</f>
        <v>18043.2</v>
      </c>
      <c r="N779" s="35">
        <f t="shared" si="50"/>
        <v>600</v>
      </c>
      <c r="O779" s="35">
        <f t="shared" si="51"/>
        <v>500</v>
      </c>
      <c r="P779" s="6" t="s">
        <v>12532</v>
      </c>
      <c r="Q779" s="6" t="s">
        <v>1861</v>
      </c>
      <c r="R779" s="6" t="s">
        <v>1862</v>
      </c>
      <c r="S779" s="6" t="s">
        <v>1863</v>
      </c>
      <c r="T779" s="6" t="s">
        <v>1864</v>
      </c>
      <c r="U779" s="6" t="s">
        <v>1865</v>
      </c>
      <c r="V779" s="6" t="s">
        <v>1866</v>
      </c>
      <c r="W779" s="6" t="s">
        <v>1867</v>
      </c>
    </row>
    <row r="780" spans="1:23" s="6" customFormat="1">
      <c r="A780" s="6" t="s">
        <v>1870</v>
      </c>
      <c r="B780" s="6" t="s">
        <v>11514</v>
      </c>
      <c r="C780" s="7" t="s">
        <v>11291</v>
      </c>
      <c r="D780" s="6">
        <v>299</v>
      </c>
      <c r="E780" s="8">
        <v>799</v>
      </c>
      <c r="F780" s="9">
        <v>0.63</v>
      </c>
      <c r="G780" s="27" t="str">
        <f>IF(Table24[discount_percentage]&gt;=0.5,"Yes","No")</f>
        <v>Yes</v>
      </c>
      <c r="H780" s="6">
        <v>4.2</v>
      </c>
      <c r="I780" s="10">
        <v>94363</v>
      </c>
      <c r="J780" s="10">
        <f t="shared" si="48"/>
        <v>75396037</v>
      </c>
      <c r="K780" s="37" t="str">
        <f>IF(Table24[rating_count]&lt;1000,"Yes", "No")</f>
        <v>No</v>
      </c>
      <c r="L780" s="11">
        <f t="shared" si="49"/>
        <v>396324.60000000003</v>
      </c>
      <c r="M780" s="11">
        <f>Table24[[#This Row],[rating]]*Table24[[#This Row],[rating_count]]</f>
        <v>396324.60000000003</v>
      </c>
      <c r="N780" s="35">
        <f t="shared" si="50"/>
        <v>600</v>
      </c>
      <c r="O780" s="35">
        <f t="shared" si="51"/>
        <v>500</v>
      </c>
      <c r="P780" s="6" t="s">
        <v>11515</v>
      </c>
      <c r="Q780" s="6" t="s">
        <v>39</v>
      </c>
      <c r="R780" s="6" t="s">
        <v>40</v>
      </c>
      <c r="S780" s="6" t="s">
        <v>41</v>
      </c>
      <c r="T780" s="6" t="s">
        <v>42</v>
      </c>
      <c r="U780" s="6" t="s">
        <v>11861</v>
      </c>
      <c r="V780" s="6" t="s">
        <v>1871</v>
      </c>
      <c r="W780" s="6" t="s">
        <v>1872</v>
      </c>
    </row>
    <row r="781" spans="1:23" s="6" customFormat="1">
      <c r="A781" s="6" t="s">
        <v>1873</v>
      </c>
      <c r="B781" s="6" t="s">
        <v>11834</v>
      </c>
      <c r="C781" s="7" t="s">
        <v>11291</v>
      </c>
      <c r="D781" s="6">
        <v>789</v>
      </c>
      <c r="E781" s="8">
        <v>1999</v>
      </c>
      <c r="F781" s="9">
        <v>0.61</v>
      </c>
      <c r="G781" s="27" t="str">
        <f>IF(Table24[discount_percentage]&gt;=0.5,"Yes","No")</f>
        <v>Yes</v>
      </c>
      <c r="H781" s="6">
        <v>4.2</v>
      </c>
      <c r="I781" s="10">
        <v>34540</v>
      </c>
      <c r="J781" s="10">
        <f t="shared" si="48"/>
        <v>69045460</v>
      </c>
      <c r="K781" s="37" t="str">
        <f>IF(Table24[rating_count]&lt;1000,"Yes", "No")</f>
        <v>No</v>
      </c>
      <c r="L781" s="11">
        <f t="shared" si="49"/>
        <v>145068</v>
      </c>
      <c r="M781" s="11">
        <f>Table24[[#This Row],[rating]]*Table24[[#This Row],[rating_count]]</f>
        <v>145068</v>
      </c>
      <c r="N781" s="35">
        <f t="shared" si="50"/>
        <v>1800</v>
      </c>
      <c r="O781" s="35">
        <f t="shared" si="51"/>
        <v>1500</v>
      </c>
      <c r="P781" s="6" t="s">
        <v>1874</v>
      </c>
      <c r="Q781" s="6" t="s">
        <v>1875</v>
      </c>
      <c r="R781" s="6" t="s">
        <v>1876</v>
      </c>
      <c r="S781" s="6" t="s">
        <v>1877</v>
      </c>
      <c r="T781" s="6" t="s">
        <v>1878</v>
      </c>
      <c r="U781" s="6" t="s">
        <v>11835</v>
      </c>
      <c r="V781" s="6" t="s">
        <v>1879</v>
      </c>
      <c r="W781" s="6" t="s">
        <v>1880</v>
      </c>
    </row>
    <row r="782" spans="1:23" s="6" customFormat="1">
      <c r="A782" s="6" t="s">
        <v>1887</v>
      </c>
      <c r="B782" s="6" t="s">
        <v>12757</v>
      </c>
      <c r="C782" s="7" t="s">
        <v>11291</v>
      </c>
      <c r="D782" s="6">
        <v>325</v>
      </c>
      <c r="E782" s="8">
        <v>1099</v>
      </c>
      <c r="F782" s="9">
        <v>0.7</v>
      </c>
      <c r="G782" s="27" t="str">
        <f>IF(Table24[discount_percentage]&gt;=0.5,"Yes","No")</f>
        <v>Yes</v>
      </c>
      <c r="H782" s="6">
        <v>4.2</v>
      </c>
      <c r="I782" s="10">
        <v>10576</v>
      </c>
      <c r="J782" s="10">
        <f t="shared" si="48"/>
        <v>11623024</v>
      </c>
      <c r="K782" s="37" t="str">
        <f>IF(Table24[rating_count]&lt;1000,"Yes", "No")</f>
        <v>No</v>
      </c>
      <c r="L782" s="11">
        <f t="shared" si="49"/>
        <v>44419.200000000004</v>
      </c>
      <c r="M782" s="11">
        <f>Table24[[#This Row],[rating]]*Table24[[#This Row],[rating_count]]</f>
        <v>44419.200000000004</v>
      </c>
      <c r="N782" s="35">
        <f t="shared" si="50"/>
        <v>1000</v>
      </c>
      <c r="O782" s="35">
        <f t="shared" si="51"/>
        <v>1000</v>
      </c>
      <c r="P782" s="6" t="s">
        <v>11645</v>
      </c>
      <c r="Q782" s="6" t="s">
        <v>618</v>
      </c>
      <c r="R782" s="6" t="s">
        <v>619</v>
      </c>
      <c r="S782" s="6" t="s">
        <v>620</v>
      </c>
      <c r="T782" s="6" t="s">
        <v>621</v>
      </c>
      <c r="U782" s="6" t="s">
        <v>622</v>
      </c>
      <c r="V782" s="6" t="s">
        <v>1888</v>
      </c>
      <c r="W782" s="6" t="s">
        <v>1889</v>
      </c>
    </row>
    <row r="783" spans="1:23" s="6" customFormat="1">
      <c r="A783" s="6" t="s">
        <v>1919</v>
      </c>
      <c r="B783" s="6" t="s">
        <v>11646</v>
      </c>
      <c r="C783" s="7" t="s">
        <v>11291</v>
      </c>
      <c r="D783" s="6">
        <v>199</v>
      </c>
      <c r="E783" s="8">
        <v>999</v>
      </c>
      <c r="F783" s="9">
        <v>0.8</v>
      </c>
      <c r="G783" s="27" t="str">
        <f>IF(Table24[discount_percentage]&gt;=0.5,"Yes","No")</f>
        <v>Yes</v>
      </c>
      <c r="H783" s="6">
        <v>4.2</v>
      </c>
      <c r="I783" s="10">
        <v>85</v>
      </c>
      <c r="J783" s="10">
        <f t="shared" si="48"/>
        <v>84915</v>
      </c>
      <c r="K783" s="37" t="str">
        <f>IF(Table24[rating_count]&lt;1000,"Yes", "No")</f>
        <v>Yes</v>
      </c>
      <c r="L783" s="11">
        <f t="shared" si="49"/>
        <v>357</v>
      </c>
      <c r="M783" s="11">
        <f>Table24[[#This Row],[rating]]*Table24[[#This Row],[rating_count]]</f>
        <v>357</v>
      </c>
      <c r="N783" s="35">
        <f t="shared" si="50"/>
        <v>800</v>
      </c>
      <c r="O783" s="35">
        <f t="shared" si="51"/>
        <v>500</v>
      </c>
      <c r="P783" s="6" t="s">
        <v>1920</v>
      </c>
      <c r="Q783" s="6" t="s">
        <v>1921</v>
      </c>
      <c r="R783" s="6" t="s">
        <v>1922</v>
      </c>
      <c r="S783" s="6" t="s">
        <v>1923</v>
      </c>
      <c r="T783" s="6" t="s">
        <v>1924</v>
      </c>
      <c r="U783" s="6" t="s">
        <v>1925</v>
      </c>
      <c r="V783" s="6" t="s">
        <v>1926</v>
      </c>
      <c r="W783" s="6" t="s">
        <v>1927</v>
      </c>
    </row>
    <row r="784" spans="1:23" s="6" customFormat="1">
      <c r="A784" s="6" t="s">
        <v>1960</v>
      </c>
      <c r="B784" s="6" t="s">
        <v>1961</v>
      </c>
      <c r="C784" s="7" t="s">
        <v>11295</v>
      </c>
      <c r="D784" s="6">
        <v>349</v>
      </c>
      <c r="E784" s="8">
        <v>999</v>
      </c>
      <c r="F784" s="9">
        <v>0.65</v>
      </c>
      <c r="G784" s="27" t="str">
        <f>IF(Table24[discount_percentage]&gt;=0.5,"Yes","No")</f>
        <v>Yes</v>
      </c>
      <c r="H784" s="6">
        <v>4.2</v>
      </c>
      <c r="I784" s="10">
        <v>513</v>
      </c>
      <c r="J784" s="10">
        <f t="shared" si="48"/>
        <v>512487</v>
      </c>
      <c r="K784" s="37" t="str">
        <f>IF(Table24[rating_count]&lt;1000,"Yes", "No")</f>
        <v>Yes</v>
      </c>
      <c r="L784" s="11">
        <f t="shared" si="49"/>
        <v>2154.6</v>
      </c>
      <c r="M784" s="11">
        <f>Table24[[#This Row],[rating]]*Table24[[#This Row],[rating_count]]</f>
        <v>2154.6</v>
      </c>
      <c r="N784" s="35">
        <f t="shared" si="50"/>
        <v>800</v>
      </c>
      <c r="O784" s="35">
        <f t="shared" si="51"/>
        <v>500</v>
      </c>
      <c r="P784" s="6" t="s">
        <v>12533</v>
      </c>
      <c r="Q784" s="6" t="s">
        <v>1962</v>
      </c>
      <c r="R784" s="6" t="s">
        <v>1963</v>
      </c>
      <c r="S784" s="6" t="s">
        <v>1964</v>
      </c>
      <c r="T784" s="6" t="s">
        <v>1965</v>
      </c>
      <c r="U784" s="6" t="s">
        <v>1966</v>
      </c>
      <c r="V784" s="6" t="s">
        <v>1967</v>
      </c>
      <c r="W784" s="6" t="s">
        <v>1968</v>
      </c>
    </row>
    <row r="785" spans="1:23" s="6" customFormat="1">
      <c r="A785" s="6" t="s">
        <v>1980</v>
      </c>
      <c r="B785" s="6" t="s">
        <v>1981</v>
      </c>
      <c r="C785" s="7" t="s">
        <v>11303</v>
      </c>
      <c r="D785" s="6">
        <v>917</v>
      </c>
      <c r="E785" s="8">
        <v>2299</v>
      </c>
      <c r="F785" s="9">
        <v>0.6</v>
      </c>
      <c r="G785" s="27" t="str">
        <f>IF(Table24[discount_percentage]&gt;=0.5,"Yes","No")</f>
        <v>Yes</v>
      </c>
      <c r="H785" s="6">
        <v>4.2</v>
      </c>
      <c r="I785" s="10">
        <v>3300</v>
      </c>
      <c r="J785" s="10">
        <f t="shared" si="48"/>
        <v>7586700</v>
      </c>
      <c r="K785" s="37" t="str">
        <f>IF(Table24[rating_count]&lt;1000,"Yes", "No")</f>
        <v>No</v>
      </c>
      <c r="L785" s="11">
        <f t="shared" si="49"/>
        <v>13860</v>
      </c>
      <c r="M785" s="11">
        <f>Table24[[#This Row],[rating]]*Table24[[#This Row],[rating_count]]</f>
        <v>13860</v>
      </c>
      <c r="N785" s="35">
        <f t="shared" si="50"/>
        <v>2200</v>
      </c>
      <c r="O785" s="35">
        <f t="shared" si="51"/>
        <v>2000</v>
      </c>
      <c r="P785" s="6" t="s">
        <v>1982</v>
      </c>
      <c r="Q785" s="6" t="s">
        <v>1983</v>
      </c>
      <c r="R785" s="6" t="s">
        <v>1984</v>
      </c>
      <c r="S785" s="6" t="s">
        <v>1985</v>
      </c>
      <c r="T785" s="6" t="s">
        <v>1986</v>
      </c>
      <c r="U785" s="6" t="s">
        <v>1987</v>
      </c>
      <c r="V785" s="6" t="s">
        <v>1988</v>
      </c>
      <c r="W785" s="6" t="s">
        <v>1989</v>
      </c>
    </row>
    <row r="786" spans="1:23" s="6" customFormat="1">
      <c r="A786" s="6" t="s">
        <v>2011</v>
      </c>
      <c r="B786" s="6" t="s">
        <v>2012</v>
      </c>
      <c r="C786" s="7" t="s">
        <v>11294</v>
      </c>
      <c r="D786" s="12">
        <v>21999</v>
      </c>
      <c r="E786" s="8">
        <v>29999</v>
      </c>
      <c r="F786" s="9">
        <v>0.27</v>
      </c>
      <c r="G786" s="27" t="str">
        <f>IF(Table24[discount_percentage]&gt;=0.5,"Yes","No")</f>
        <v>No</v>
      </c>
      <c r="H786" s="6">
        <v>4.2</v>
      </c>
      <c r="I786" s="10">
        <v>32840</v>
      </c>
      <c r="J786" s="10">
        <f t="shared" si="48"/>
        <v>985167160</v>
      </c>
      <c r="K786" s="37" t="str">
        <f>IF(Table24[rating_count]&lt;1000,"Yes", "No")</f>
        <v>No</v>
      </c>
      <c r="L786" s="11">
        <f t="shared" si="49"/>
        <v>137928</v>
      </c>
      <c r="M786" s="11">
        <f>Table24[[#This Row],[rating]]*Table24[[#This Row],[rating_count]]</f>
        <v>137928</v>
      </c>
      <c r="N786" s="35">
        <f t="shared" si="50"/>
        <v>29800</v>
      </c>
      <c r="O786" s="35">
        <f t="shared" si="51"/>
        <v>29500</v>
      </c>
      <c r="P786" s="6" t="s">
        <v>11785</v>
      </c>
      <c r="Q786" s="6" t="s">
        <v>137</v>
      </c>
      <c r="R786" s="6" t="s">
        <v>138</v>
      </c>
      <c r="S786" s="6" t="s">
        <v>139</v>
      </c>
      <c r="T786" s="6" t="s">
        <v>140</v>
      </c>
      <c r="U786" s="6" t="s">
        <v>756</v>
      </c>
      <c r="V786" s="6" t="s">
        <v>2013</v>
      </c>
      <c r="W786" s="6" t="s">
        <v>2014</v>
      </c>
    </row>
    <row r="787" spans="1:23" s="6" customFormat="1">
      <c r="A787" s="6" t="s">
        <v>2122</v>
      </c>
      <c r="B787" s="6" t="s">
        <v>2123</v>
      </c>
      <c r="C787" s="7" t="s">
        <v>11293</v>
      </c>
      <c r="D787" s="6">
        <v>599</v>
      </c>
      <c r="E787" s="8">
        <v>1999</v>
      </c>
      <c r="F787" s="9">
        <v>0.7</v>
      </c>
      <c r="G787" s="27" t="str">
        <f>IF(Table24[discount_percentage]&gt;=0.5,"Yes","No")</f>
        <v>Yes</v>
      </c>
      <c r="H787" s="6">
        <v>4.2</v>
      </c>
      <c r="I787" s="10">
        <v>47</v>
      </c>
      <c r="J787" s="10">
        <f t="shared" si="48"/>
        <v>93953</v>
      </c>
      <c r="K787" s="37" t="str">
        <f>IF(Table24[rating_count]&lt;1000,"Yes", "No")</f>
        <v>Yes</v>
      </c>
      <c r="L787" s="11">
        <f t="shared" si="49"/>
        <v>197.4</v>
      </c>
      <c r="M787" s="11">
        <f>Table24[[#This Row],[rating]]*Table24[[#This Row],[rating_count]]</f>
        <v>197.4</v>
      </c>
      <c r="N787" s="35">
        <f t="shared" si="50"/>
        <v>1800</v>
      </c>
      <c r="O787" s="35">
        <f t="shared" si="51"/>
        <v>1500</v>
      </c>
      <c r="P787" s="6" t="s">
        <v>11997</v>
      </c>
      <c r="Q787" s="6" t="s">
        <v>2124</v>
      </c>
      <c r="R787" s="6" t="s">
        <v>2125</v>
      </c>
      <c r="S787" s="6" t="s">
        <v>2126</v>
      </c>
      <c r="T787" s="6" t="s">
        <v>2127</v>
      </c>
      <c r="U787" s="6" t="s">
        <v>2128</v>
      </c>
      <c r="V787" s="6" t="s">
        <v>2129</v>
      </c>
      <c r="W787" s="6" t="s">
        <v>2130</v>
      </c>
    </row>
    <row r="788" spans="1:23" s="6" customFormat="1">
      <c r="A788" s="6" t="s">
        <v>2149</v>
      </c>
      <c r="B788" s="6" t="s">
        <v>1774</v>
      </c>
      <c r="C788" s="7" t="s">
        <v>11295</v>
      </c>
      <c r="D788" s="6">
        <v>199</v>
      </c>
      <c r="E788" s="8">
        <v>399</v>
      </c>
      <c r="F788" s="9">
        <v>0.5</v>
      </c>
      <c r="G788" s="27" t="str">
        <f>IF(Table24[discount_percentage]&gt;=0.5,"Yes","No")</f>
        <v>Yes</v>
      </c>
      <c r="H788" s="6">
        <v>4.2</v>
      </c>
      <c r="I788" s="10">
        <v>1335</v>
      </c>
      <c r="J788" s="10">
        <f t="shared" si="48"/>
        <v>532665</v>
      </c>
      <c r="K788" s="37" t="str">
        <f>IF(Table24[rating_count]&lt;1000,"Yes", "No")</f>
        <v>No</v>
      </c>
      <c r="L788" s="11">
        <f t="shared" si="49"/>
        <v>5607</v>
      </c>
      <c r="M788" s="11">
        <f>Table24[[#This Row],[rating]]*Table24[[#This Row],[rating_count]]</f>
        <v>5607</v>
      </c>
      <c r="N788" s="35">
        <f t="shared" si="50"/>
        <v>200</v>
      </c>
      <c r="O788" s="35">
        <f t="shared" si="51"/>
        <v>0</v>
      </c>
      <c r="P788" s="6" t="s">
        <v>12531</v>
      </c>
      <c r="Q788" s="6" t="s">
        <v>1775</v>
      </c>
      <c r="R788" s="6" t="s">
        <v>1776</v>
      </c>
      <c r="S788" s="6" t="s">
        <v>1777</v>
      </c>
      <c r="T788" s="6" t="s">
        <v>1778</v>
      </c>
      <c r="U788" s="6" t="s">
        <v>1779</v>
      </c>
      <c r="V788" s="6" t="s">
        <v>1780</v>
      </c>
      <c r="W788" s="6" t="s">
        <v>2150</v>
      </c>
    </row>
    <row r="789" spans="1:23" s="6" customFormat="1">
      <c r="A789" s="6" t="s">
        <v>2184</v>
      </c>
      <c r="B789" s="6" t="s">
        <v>2185</v>
      </c>
      <c r="C789" s="7" t="s">
        <v>11293</v>
      </c>
      <c r="D789" s="6">
        <v>379</v>
      </c>
      <c r="E789" s="8">
        <v>999</v>
      </c>
      <c r="F789" s="9">
        <v>0.62</v>
      </c>
      <c r="G789" s="27" t="str">
        <f>IF(Table24[discount_percentage]&gt;=0.5,"Yes","No")</f>
        <v>Yes</v>
      </c>
      <c r="H789" s="6">
        <v>4.2</v>
      </c>
      <c r="I789" s="10">
        <v>12153</v>
      </c>
      <c r="J789" s="10">
        <f t="shared" si="48"/>
        <v>12140847</v>
      </c>
      <c r="K789" s="37" t="str">
        <f>IF(Table24[rating_count]&lt;1000,"Yes", "No")</f>
        <v>No</v>
      </c>
      <c r="L789" s="11">
        <f t="shared" si="49"/>
        <v>51042.6</v>
      </c>
      <c r="M789" s="11">
        <f>Table24[[#This Row],[rating]]*Table24[[#This Row],[rating_count]]</f>
        <v>51042.6</v>
      </c>
      <c r="N789" s="35">
        <f t="shared" si="50"/>
        <v>800</v>
      </c>
      <c r="O789" s="35">
        <f t="shared" si="51"/>
        <v>500</v>
      </c>
      <c r="P789" s="6" t="s">
        <v>2186</v>
      </c>
      <c r="Q789" s="6" t="s">
        <v>204</v>
      </c>
      <c r="R789" s="6" t="s">
        <v>205</v>
      </c>
      <c r="S789" s="6" t="s">
        <v>206</v>
      </c>
      <c r="T789" s="6" t="s">
        <v>207</v>
      </c>
      <c r="U789" s="6" t="s">
        <v>208</v>
      </c>
      <c r="V789" s="6" t="s">
        <v>2187</v>
      </c>
      <c r="W789" s="6" t="s">
        <v>2188</v>
      </c>
    </row>
    <row r="790" spans="1:23" s="6" customFormat="1">
      <c r="A790" s="6" t="s">
        <v>2189</v>
      </c>
      <c r="B790" s="6" t="s">
        <v>2190</v>
      </c>
      <c r="C790" s="7" t="s">
        <v>11293</v>
      </c>
      <c r="D790" s="6">
        <v>185</v>
      </c>
      <c r="E790" s="8">
        <v>499</v>
      </c>
      <c r="F790" s="9">
        <v>0.63</v>
      </c>
      <c r="G790" s="27" t="str">
        <f>IF(Table24[discount_percentage]&gt;=0.5,"Yes","No")</f>
        <v>Yes</v>
      </c>
      <c r="H790" s="6">
        <v>4.2</v>
      </c>
      <c r="I790" s="10">
        <v>25</v>
      </c>
      <c r="J790" s="10">
        <f t="shared" si="48"/>
        <v>12475</v>
      </c>
      <c r="K790" s="37" t="str">
        <f>IF(Table24[rating_count]&lt;1000,"Yes", "No")</f>
        <v>Yes</v>
      </c>
      <c r="L790" s="11">
        <f t="shared" si="49"/>
        <v>105</v>
      </c>
      <c r="M790" s="11">
        <f>Table24[[#This Row],[rating]]*Table24[[#This Row],[rating_count]]</f>
        <v>105</v>
      </c>
      <c r="N790" s="35">
        <f t="shared" si="50"/>
        <v>400</v>
      </c>
      <c r="O790" s="35">
        <f t="shared" si="51"/>
        <v>0</v>
      </c>
      <c r="P790" s="6" t="s">
        <v>2191</v>
      </c>
      <c r="Q790" s="6" t="s">
        <v>2192</v>
      </c>
      <c r="R790" s="6" t="s">
        <v>2193</v>
      </c>
      <c r="S790" s="6" t="s">
        <v>12174</v>
      </c>
      <c r="T790" s="6" t="s">
        <v>2194</v>
      </c>
      <c r="U790" s="6" t="s">
        <v>2195</v>
      </c>
      <c r="V790" s="6" t="s">
        <v>2196</v>
      </c>
      <c r="W790" s="6" t="s">
        <v>2197</v>
      </c>
    </row>
    <row r="791" spans="1:23" s="6" customFormat="1">
      <c r="A791" s="6" t="s">
        <v>2198</v>
      </c>
      <c r="B791" s="6" t="s">
        <v>2199</v>
      </c>
      <c r="C791" s="7" t="s">
        <v>11292</v>
      </c>
      <c r="D791" s="6">
        <v>218</v>
      </c>
      <c r="E791" s="8">
        <v>999</v>
      </c>
      <c r="F791" s="9">
        <v>0.78</v>
      </c>
      <c r="G791" s="27" t="str">
        <f>IF(Table24[discount_percentage]&gt;=0.5,"Yes","No")</f>
        <v>Yes</v>
      </c>
      <c r="H791" s="6">
        <v>4.2</v>
      </c>
      <c r="I791" s="10">
        <v>163</v>
      </c>
      <c r="J791" s="10">
        <f t="shared" si="48"/>
        <v>162837</v>
      </c>
      <c r="K791" s="37" t="str">
        <f>IF(Table24[rating_count]&lt;1000,"Yes", "No")</f>
        <v>Yes</v>
      </c>
      <c r="L791" s="11">
        <f t="shared" si="49"/>
        <v>684.6</v>
      </c>
      <c r="M791" s="11">
        <f>Table24[[#This Row],[rating]]*Table24[[#This Row],[rating_count]]</f>
        <v>684.6</v>
      </c>
      <c r="N791" s="35">
        <f t="shared" si="50"/>
        <v>800</v>
      </c>
      <c r="O791" s="35">
        <f t="shared" si="51"/>
        <v>500</v>
      </c>
      <c r="P791" s="6" t="s">
        <v>11788</v>
      </c>
      <c r="Q791" s="6" t="s">
        <v>2200</v>
      </c>
      <c r="R791" s="6" t="s">
        <v>2201</v>
      </c>
      <c r="S791" s="6" t="s">
        <v>2202</v>
      </c>
      <c r="T791" s="6" t="s">
        <v>2203</v>
      </c>
      <c r="U791" s="6" t="s">
        <v>11723</v>
      </c>
      <c r="V791" s="6" t="s">
        <v>2204</v>
      </c>
      <c r="W791" s="6" t="s">
        <v>2205</v>
      </c>
    </row>
    <row r="792" spans="1:23" s="6" customFormat="1">
      <c r="A792" s="6" t="s">
        <v>2223</v>
      </c>
      <c r="B792" s="6" t="s">
        <v>2224</v>
      </c>
      <c r="C792" s="7" t="s">
        <v>11294</v>
      </c>
      <c r="D792" s="12">
        <v>26999</v>
      </c>
      <c r="E792" s="8">
        <v>42999</v>
      </c>
      <c r="F792" s="9">
        <v>0.37</v>
      </c>
      <c r="G792" s="27" t="str">
        <f>IF(Table24[discount_percentage]&gt;=0.5,"Yes","No")</f>
        <v>No</v>
      </c>
      <c r="H792" s="6">
        <v>4.2</v>
      </c>
      <c r="I792" s="10">
        <v>1510</v>
      </c>
      <c r="J792" s="10">
        <f t="shared" si="48"/>
        <v>64928490</v>
      </c>
      <c r="K792" s="37" t="str">
        <f>IF(Table24[rating_count]&lt;1000,"Yes", "No")</f>
        <v>No</v>
      </c>
      <c r="L792" s="11">
        <f t="shared" si="49"/>
        <v>6342</v>
      </c>
      <c r="M792" s="11">
        <f>Table24[[#This Row],[rating]]*Table24[[#This Row],[rating_count]]</f>
        <v>6342</v>
      </c>
      <c r="N792" s="35">
        <f t="shared" si="50"/>
        <v>42800</v>
      </c>
      <c r="O792" s="35">
        <f t="shared" si="51"/>
        <v>42500</v>
      </c>
      <c r="P792" s="6" t="s">
        <v>11789</v>
      </c>
      <c r="Q792" s="6" t="s">
        <v>2225</v>
      </c>
      <c r="R792" s="6" t="s">
        <v>2226</v>
      </c>
      <c r="S792" s="6" t="s">
        <v>2227</v>
      </c>
      <c r="T792" s="6" t="s">
        <v>2228</v>
      </c>
      <c r="U792" s="6" t="s">
        <v>2229</v>
      </c>
      <c r="V792" s="6" t="s">
        <v>2230</v>
      </c>
      <c r="W792" s="6" t="s">
        <v>2231</v>
      </c>
    </row>
    <row r="793" spans="1:23" s="6" customFormat="1">
      <c r="A793" s="6" t="s">
        <v>2257</v>
      </c>
      <c r="B793" s="6" t="s">
        <v>2258</v>
      </c>
      <c r="C793" s="7" t="s">
        <v>11294</v>
      </c>
      <c r="D793" s="12">
        <v>16999</v>
      </c>
      <c r="E793" s="8">
        <v>25999</v>
      </c>
      <c r="F793" s="9">
        <v>0.35</v>
      </c>
      <c r="G793" s="27" t="str">
        <f>IF(Table24[discount_percentage]&gt;=0.5,"Yes","No")</f>
        <v>No</v>
      </c>
      <c r="H793" s="6">
        <v>4.2</v>
      </c>
      <c r="I793" s="10">
        <v>32840</v>
      </c>
      <c r="J793" s="10">
        <f t="shared" si="48"/>
        <v>853807160</v>
      </c>
      <c r="K793" s="37" t="str">
        <f>IF(Table24[rating_count]&lt;1000,"Yes", "No")</f>
        <v>No</v>
      </c>
      <c r="L793" s="11">
        <f t="shared" si="49"/>
        <v>137928</v>
      </c>
      <c r="M793" s="11">
        <f>Table24[[#This Row],[rating]]*Table24[[#This Row],[rating_count]]</f>
        <v>137928</v>
      </c>
      <c r="N793" s="35">
        <f t="shared" si="50"/>
        <v>25800</v>
      </c>
      <c r="O793" s="35">
        <f t="shared" si="51"/>
        <v>25500</v>
      </c>
      <c r="P793" s="6" t="s">
        <v>11791</v>
      </c>
      <c r="Q793" s="6" t="s">
        <v>137</v>
      </c>
      <c r="R793" s="6" t="s">
        <v>138</v>
      </c>
      <c r="S793" s="6" t="s">
        <v>139</v>
      </c>
      <c r="T793" s="6" t="s">
        <v>140</v>
      </c>
      <c r="U793" s="6" t="s">
        <v>141</v>
      </c>
      <c r="V793" s="6" t="s">
        <v>2259</v>
      </c>
      <c r="W793" s="6" t="s">
        <v>2260</v>
      </c>
    </row>
    <row r="794" spans="1:23" s="6" customFormat="1">
      <c r="A794" s="6" t="s">
        <v>2297</v>
      </c>
      <c r="B794" s="6" t="s">
        <v>12001</v>
      </c>
      <c r="C794" s="7" t="s">
        <v>11295</v>
      </c>
      <c r="D794" s="6">
        <v>246</v>
      </c>
      <c r="E794" s="8">
        <v>600</v>
      </c>
      <c r="F794" s="9">
        <v>0.59</v>
      </c>
      <c r="G794" s="27" t="str">
        <f>IF(Table24[discount_percentage]&gt;=0.5,"Yes","No")</f>
        <v>Yes</v>
      </c>
      <c r="H794" s="6">
        <v>4.2</v>
      </c>
      <c r="I794" s="10">
        <v>143</v>
      </c>
      <c r="J794" s="10">
        <f t="shared" si="48"/>
        <v>85800</v>
      </c>
      <c r="K794" s="37" t="str">
        <f>IF(Table24[rating_count]&lt;1000,"Yes", "No")</f>
        <v>Yes</v>
      </c>
      <c r="L794" s="11">
        <f t="shared" si="49"/>
        <v>600.6</v>
      </c>
      <c r="M794" s="11">
        <f>Table24[[#This Row],[rating]]*Table24[[#This Row],[rating_count]]</f>
        <v>600.6</v>
      </c>
      <c r="N794" s="35">
        <f t="shared" si="50"/>
        <v>600</v>
      </c>
      <c r="O794" s="35">
        <f t="shared" si="51"/>
        <v>500</v>
      </c>
      <c r="P794" s="6" t="s">
        <v>2298</v>
      </c>
      <c r="Q794" s="6" t="s">
        <v>2299</v>
      </c>
      <c r="R794" s="6" t="s">
        <v>2300</v>
      </c>
      <c r="S794" s="6" t="s">
        <v>2301</v>
      </c>
      <c r="T794" s="6" t="s">
        <v>2302</v>
      </c>
      <c r="U794" s="6" t="s">
        <v>2303</v>
      </c>
      <c r="V794" s="6" t="s">
        <v>2304</v>
      </c>
      <c r="W794" s="6" t="s">
        <v>2305</v>
      </c>
    </row>
    <row r="795" spans="1:23" s="6" customFormat="1">
      <c r="A795" s="6" t="s">
        <v>2366</v>
      </c>
      <c r="B795" s="6" t="s">
        <v>2367</v>
      </c>
      <c r="C795" s="7" t="s">
        <v>11294</v>
      </c>
      <c r="D795" s="12">
        <v>24990</v>
      </c>
      <c r="E795" s="8">
        <v>51990</v>
      </c>
      <c r="F795" s="9">
        <v>0.52</v>
      </c>
      <c r="G795" s="27" t="str">
        <f>IF(Table24[discount_percentage]&gt;=0.5,"Yes","No")</f>
        <v>Yes</v>
      </c>
      <c r="H795" s="6">
        <v>4.2</v>
      </c>
      <c r="I795" s="10">
        <v>2951</v>
      </c>
      <c r="J795" s="10">
        <f t="shared" si="48"/>
        <v>153422490</v>
      </c>
      <c r="K795" s="37" t="str">
        <f>IF(Table24[rating_count]&lt;1000,"Yes", "No")</f>
        <v>No</v>
      </c>
      <c r="L795" s="11">
        <f t="shared" si="49"/>
        <v>12394.2</v>
      </c>
      <c r="M795" s="11">
        <f>Table24[[#This Row],[rating]]*Table24[[#This Row],[rating_count]]</f>
        <v>12394.2</v>
      </c>
      <c r="N795" s="35">
        <f t="shared" si="50"/>
        <v>51800</v>
      </c>
      <c r="O795" s="35">
        <f t="shared" si="51"/>
        <v>51500</v>
      </c>
      <c r="P795" s="6" t="s">
        <v>11724</v>
      </c>
      <c r="Q795" s="6" t="s">
        <v>2368</v>
      </c>
      <c r="R795" s="6" t="s">
        <v>2369</v>
      </c>
      <c r="S795" s="6" t="s">
        <v>2370</v>
      </c>
      <c r="T795" s="6" t="s">
        <v>2371</v>
      </c>
      <c r="U795" s="6" t="s">
        <v>2372</v>
      </c>
      <c r="V795" s="6" t="s">
        <v>2373</v>
      </c>
      <c r="W795" s="6" t="s">
        <v>2374</v>
      </c>
    </row>
    <row r="796" spans="1:23" s="6" customFormat="1">
      <c r="A796" s="6" t="s">
        <v>2396</v>
      </c>
      <c r="B796" s="6" t="s">
        <v>2397</v>
      </c>
      <c r="C796" s="7" t="s">
        <v>11294</v>
      </c>
      <c r="D796" s="12">
        <v>10499</v>
      </c>
      <c r="E796" s="8">
        <v>19499</v>
      </c>
      <c r="F796" s="9">
        <v>0.46</v>
      </c>
      <c r="G796" s="27" t="str">
        <f>IF(Table24[discount_percentage]&gt;=0.5,"Yes","No")</f>
        <v>No</v>
      </c>
      <c r="H796" s="6">
        <v>4.2</v>
      </c>
      <c r="I796" s="10">
        <v>1510</v>
      </c>
      <c r="J796" s="10">
        <f t="shared" si="48"/>
        <v>29443490</v>
      </c>
      <c r="K796" s="37" t="str">
        <f>IF(Table24[rating_count]&lt;1000,"Yes", "No")</f>
        <v>No</v>
      </c>
      <c r="L796" s="11">
        <f t="shared" si="49"/>
        <v>6342</v>
      </c>
      <c r="M796" s="11">
        <f>Table24[[#This Row],[rating]]*Table24[[#This Row],[rating_count]]</f>
        <v>6342</v>
      </c>
      <c r="N796" s="35">
        <f t="shared" si="50"/>
        <v>19400</v>
      </c>
      <c r="O796" s="35">
        <f t="shared" si="51"/>
        <v>19000</v>
      </c>
      <c r="P796" s="6" t="s">
        <v>2398</v>
      </c>
      <c r="Q796" s="6" t="s">
        <v>2225</v>
      </c>
      <c r="R796" s="6" t="s">
        <v>2226</v>
      </c>
      <c r="S796" s="6" t="s">
        <v>2227</v>
      </c>
      <c r="T796" s="6" t="s">
        <v>2228</v>
      </c>
      <c r="U796" s="6" t="s">
        <v>2229</v>
      </c>
      <c r="V796" s="6" t="s">
        <v>2399</v>
      </c>
      <c r="W796" s="6" t="s">
        <v>2400</v>
      </c>
    </row>
    <row r="797" spans="1:23" s="6" customFormat="1">
      <c r="A797" s="6" t="s">
        <v>2448</v>
      </c>
      <c r="B797" s="6" t="s">
        <v>2449</v>
      </c>
      <c r="C797" s="7" t="s">
        <v>11310</v>
      </c>
      <c r="D797" s="12">
        <v>1799</v>
      </c>
      <c r="E797" s="8">
        <v>19999</v>
      </c>
      <c r="F797" s="9">
        <v>0.91</v>
      </c>
      <c r="G797" s="27" t="str">
        <f>IF(Table24[discount_percentage]&gt;=0.5,"Yes","No")</f>
        <v>Yes</v>
      </c>
      <c r="H797" s="6">
        <v>4.2</v>
      </c>
      <c r="I797" s="10">
        <v>13937</v>
      </c>
      <c r="J797" s="10">
        <f t="shared" si="48"/>
        <v>278726063</v>
      </c>
      <c r="K797" s="37" t="str">
        <f>IF(Table24[rating_count]&lt;1000,"Yes", "No")</f>
        <v>No</v>
      </c>
      <c r="L797" s="11">
        <f t="shared" si="49"/>
        <v>58535.4</v>
      </c>
      <c r="M797" s="11">
        <f>Table24[[#This Row],[rating]]*Table24[[#This Row],[rating_count]]</f>
        <v>58535.4</v>
      </c>
      <c r="N797" s="35">
        <f t="shared" si="50"/>
        <v>19800</v>
      </c>
      <c r="O797" s="35">
        <f t="shared" si="51"/>
        <v>19500</v>
      </c>
      <c r="P797" s="6" t="s">
        <v>12537</v>
      </c>
      <c r="Q797" s="6" t="s">
        <v>12186</v>
      </c>
      <c r="R797" s="6" t="s">
        <v>2450</v>
      </c>
      <c r="S797" s="6" t="s">
        <v>2451</v>
      </c>
      <c r="T797" s="6" t="s">
        <v>2452</v>
      </c>
      <c r="U797" s="6" t="s">
        <v>2453</v>
      </c>
      <c r="V797" s="6" t="s">
        <v>2454</v>
      </c>
      <c r="W797" s="6" t="s">
        <v>2455</v>
      </c>
    </row>
    <row r="798" spans="1:23" s="6" customFormat="1">
      <c r="A798" s="6" t="s">
        <v>2553</v>
      </c>
      <c r="B798" s="6" t="s">
        <v>2554</v>
      </c>
      <c r="C798" s="7" t="s">
        <v>11312</v>
      </c>
      <c r="D798" s="12">
        <v>9499</v>
      </c>
      <c r="E798" s="8">
        <v>11999</v>
      </c>
      <c r="F798" s="9">
        <v>0.21</v>
      </c>
      <c r="G798" s="27" t="str">
        <f>IF(Table24[discount_percentage]&gt;=0.5,"Yes","No")</f>
        <v>No</v>
      </c>
      <c r="H798" s="6">
        <v>4.2</v>
      </c>
      <c r="I798" s="10">
        <v>284</v>
      </c>
      <c r="J798" s="10">
        <f t="shared" si="48"/>
        <v>3407716</v>
      </c>
      <c r="K798" s="37" t="str">
        <f>IF(Table24[rating_count]&lt;1000,"Yes", "No")</f>
        <v>Yes</v>
      </c>
      <c r="L798" s="11">
        <f t="shared" si="49"/>
        <v>1192.8</v>
      </c>
      <c r="M798" s="11">
        <f>Table24[[#This Row],[rating]]*Table24[[#This Row],[rating_count]]</f>
        <v>1192.8</v>
      </c>
      <c r="N798" s="35">
        <f t="shared" si="50"/>
        <v>11800</v>
      </c>
      <c r="O798" s="35">
        <f t="shared" si="51"/>
        <v>11500</v>
      </c>
      <c r="P798" s="6" t="s">
        <v>2555</v>
      </c>
      <c r="Q798" s="6" t="s">
        <v>2556</v>
      </c>
      <c r="R798" s="6" t="s">
        <v>2557</v>
      </c>
      <c r="S798" s="6" t="s">
        <v>2558</v>
      </c>
      <c r="T798" s="6" t="s">
        <v>2559</v>
      </c>
      <c r="U798" s="6" t="s">
        <v>2560</v>
      </c>
      <c r="V798" s="6" t="s">
        <v>2561</v>
      </c>
      <c r="W798" s="6" t="s">
        <v>2562</v>
      </c>
    </row>
    <row r="799" spans="1:23" s="6" customFormat="1">
      <c r="A799" s="6" t="s">
        <v>2599</v>
      </c>
      <c r="B799" s="6" t="s">
        <v>2600</v>
      </c>
      <c r="C799" s="7" t="s">
        <v>11312</v>
      </c>
      <c r="D799" s="12">
        <v>9499</v>
      </c>
      <c r="E799" s="8">
        <v>11999</v>
      </c>
      <c r="F799" s="9">
        <v>0.21</v>
      </c>
      <c r="G799" s="27" t="str">
        <f>IF(Table24[discount_percentage]&gt;=0.5,"Yes","No")</f>
        <v>No</v>
      </c>
      <c r="H799" s="6">
        <v>4.2</v>
      </c>
      <c r="I799" s="10">
        <v>284</v>
      </c>
      <c r="J799" s="10">
        <f t="shared" si="48"/>
        <v>3407716</v>
      </c>
      <c r="K799" s="37" t="str">
        <f>IF(Table24[rating_count]&lt;1000,"Yes", "No")</f>
        <v>Yes</v>
      </c>
      <c r="L799" s="11">
        <f t="shared" si="49"/>
        <v>1192.8</v>
      </c>
      <c r="M799" s="11">
        <f>Table24[[#This Row],[rating]]*Table24[[#This Row],[rating_count]]</f>
        <v>1192.8</v>
      </c>
      <c r="N799" s="35">
        <f t="shared" si="50"/>
        <v>11800</v>
      </c>
      <c r="O799" s="35">
        <f t="shared" si="51"/>
        <v>11500</v>
      </c>
      <c r="P799" s="6" t="s">
        <v>2555</v>
      </c>
      <c r="Q799" s="6" t="s">
        <v>2556</v>
      </c>
      <c r="R799" s="6" t="s">
        <v>2557</v>
      </c>
      <c r="S799" s="6" t="s">
        <v>2558</v>
      </c>
      <c r="T799" s="6" t="s">
        <v>2559</v>
      </c>
      <c r="U799" s="6" t="s">
        <v>2560</v>
      </c>
      <c r="V799" s="6" t="s">
        <v>2601</v>
      </c>
      <c r="W799" s="6" t="s">
        <v>2602</v>
      </c>
    </row>
    <row r="800" spans="1:23" s="6" customFormat="1">
      <c r="A800" s="6" t="s">
        <v>2639</v>
      </c>
      <c r="B800" s="6" t="s">
        <v>2640</v>
      </c>
      <c r="C800" s="7" t="s">
        <v>11310</v>
      </c>
      <c r="D800" s="12">
        <v>1499</v>
      </c>
      <c r="E800" s="8">
        <v>7999</v>
      </c>
      <c r="F800" s="9">
        <v>0.81</v>
      </c>
      <c r="G800" s="27" t="str">
        <f>IF(Table24[discount_percentage]&gt;=0.5,"Yes","No")</f>
        <v>Yes</v>
      </c>
      <c r="H800" s="6">
        <v>4.2</v>
      </c>
      <c r="I800" s="10">
        <v>22636</v>
      </c>
      <c r="J800" s="10">
        <f t="shared" si="48"/>
        <v>181065364</v>
      </c>
      <c r="K800" s="37" t="str">
        <f>IF(Table24[rating_count]&lt;1000,"Yes", "No")</f>
        <v>No</v>
      </c>
      <c r="L800" s="11">
        <f t="shared" si="49"/>
        <v>95071.2</v>
      </c>
      <c r="M800" s="11">
        <f>Table24[[#This Row],[rating]]*Table24[[#This Row],[rating_count]]</f>
        <v>95071.2</v>
      </c>
      <c r="N800" s="35">
        <f t="shared" si="50"/>
        <v>7800</v>
      </c>
      <c r="O800" s="35">
        <f t="shared" si="51"/>
        <v>7500</v>
      </c>
      <c r="P800" s="6" t="s">
        <v>12539</v>
      </c>
      <c r="Q800" s="6" t="s">
        <v>2641</v>
      </c>
      <c r="R800" s="6" t="s">
        <v>2642</v>
      </c>
      <c r="S800" s="6" t="s">
        <v>2643</v>
      </c>
      <c r="T800" s="6" t="s">
        <v>2644</v>
      </c>
      <c r="U800" s="6" t="s">
        <v>2645</v>
      </c>
      <c r="V800" s="6" t="s">
        <v>2646</v>
      </c>
      <c r="W800" s="6" t="s">
        <v>2647</v>
      </c>
    </row>
    <row r="801" spans="1:23" s="6" customFormat="1" ht="12" customHeight="1">
      <c r="A801" s="6" t="s">
        <v>2672</v>
      </c>
      <c r="B801" s="6" t="s">
        <v>2449</v>
      </c>
      <c r="C801" s="7" t="s">
        <v>11310</v>
      </c>
      <c r="D801" s="12">
        <v>1799</v>
      </c>
      <c r="E801" s="8">
        <v>19999</v>
      </c>
      <c r="F801" s="9">
        <v>0.91</v>
      </c>
      <c r="G801" s="27" t="str">
        <f>IF(Table24[discount_percentage]&gt;=0.5,"Yes","No")</f>
        <v>Yes</v>
      </c>
      <c r="H801" s="6">
        <v>4.2</v>
      </c>
      <c r="I801" s="10">
        <v>13937</v>
      </c>
      <c r="J801" s="10">
        <f t="shared" si="48"/>
        <v>278726063</v>
      </c>
      <c r="K801" s="37" t="str">
        <f>IF(Table24[rating_count]&lt;1000,"Yes", "No")</f>
        <v>No</v>
      </c>
      <c r="L801" s="11">
        <f t="shared" si="49"/>
        <v>58535.4</v>
      </c>
      <c r="M801" s="11">
        <f>Table24[[#This Row],[rating]]*Table24[[#This Row],[rating_count]]</f>
        <v>58535.4</v>
      </c>
      <c r="N801" s="35">
        <f t="shared" si="50"/>
        <v>19800</v>
      </c>
      <c r="O801" s="35">
        <f t="shared" si="51"/>
        <v>19500</v>
      </c>
      <c r="P801" s="6" t="s">
        <v>12540</v>
      </c>
      <c r="Q801" s="6" t="s">
        <v>12186</v>
      </c>
      <c r="R801" s="6" t="s">
        <v>2450</v>
      </c>
      <c r="S801" s="6" t="s">
        <v>2451</v>
      </c>
      <c r="T801" s="6" t="s">
        <v>2452</v>
      </c>
      <c r="U801" s="6" t="s">
        <v>2453</v>
      </c>
      <c r="V801" s="6" t="s">
        <v>2673</v>
      </c>
      <c r="W801" s="6" t="s">
        <v>2674</v>
      </c>
    </row>
    <row r="802" spans="1:23" s="6" customFormat="1">
      <c r="A802" s="6" t="s">
        <v>2675</v>
      </c>
      <c r="B802" s="6" t="s">
        <v>2676</v>
      </c>
      <c r="C802" s="7" t="s">
        <v>11310</v>
      </c>
      <c r="D802" s="12">
        <v>2199</v>
      </c>
      <c r="E802" s="8">
        <v>9999</v>
      </c>
      <c r="F802" s="9">
        <v>0.78</v>
      </c>
      <c r="G802" s="27" t="str">
        <f>IF(Table24[discount_percentage]&gt;=0.5,"Yes","No")</f>
        <v>Yes</v>
      </c>
      <c r="H802" s="6">
        <v>4.2</v>
      </c>
      <c r="I802" s="10">
        <v>29471</v>
      </c>
      <c r="J802" s="10">
        <f t="shared" si="48"/>
        <v>294680529</v>
      </c>
      <c r="K802" s="37" t="str">
        <f>IF(Table24[rating_count]&lt;1000,"Yes", "No")</f>
        <v>No</v>
      </c>
      <c r="L802" s="11">
        <f t="shared" si="49"/>
        <v>123778.20000000001</v>
      </c>
      <c r="M802" s="11">
        <f>Table24[[#This Row],[rating]]*Table24[[#This Row],[rating_count]]</f>
        <v>123778.20000000001</v>
      </c>
      <c r="N802" s="35">
        <f t="shared" si="50"/>
        <v>9800</v>
      </c>
      <c r="O802" s="35">
        <f t="shared" si="51"/>
        <v>9500</v>
      </c>
      <c r="P802" s="6" t="s">
        <v>12541</v>
      </c>
      <c r="Q802" s="6" t="s">
        <v>12196</v>
      </c>
      <c r="R802" s="6" t="s">
        <v>2677</v>
      </c>
      <c r="S802" s="6" t="s">
        <v>2678</v>
      </c>
      <c r="T802" s="6" t="s">
        <v>2679</v>
      </c>
      <c r="U802" s="6" t="s">
        <v>2680</v>
      </c>
      <c r="V802" s="6" t="s">
        <v>2681</v>
      </c>
      <c r="W802" s="6" t="s">
        <v>2682</v>
      </c>
    </row>
    <row r="803" spans="1:23" s="6" customFormat="1">
      <c r="A803" s="6" t="s">
        <v>2697</v>
      </c>
      <c r="B803" s="6" t="s">
        <v>2449</v>
      </c>
      <c r="C803" s="7" t="s">
        <v>11310</v>
      </c>
      <c r="D803" s="12">
        <v>1799</v>
      </c>
      <c r="E803" s="8">
        <v>19999</v>
      </c>
      <c r="F803" s="9">
        <v>0.91</v>
      </c>
      <c r="G803" s="27" t="str">
        <f>IF(Table24[discount_percentage]&gt;=0.5,"Yes","No")</f>
        <v>Yes</v>
      </c>
      <c r="H803" s="6">
        <v>4.2</v>
      </c>
      <c r="I803" s="10">
        <v>13937</v>
      </c>
      <c r="J803" s="10">
        <f t="shared" si="48"/>
        <v>278726063</v>
      </c>
      <c r="K803" s="37" t="str">
        <f>IF(Table24[rating_count]&lt;1000,"Yes", "No")</f>
        <v>No</v>
      </c>
      <c r="L803" s="11">
        <f t="shared" si="49"/>
        <v>58535.4</v>
      </c>
      <c r="M803" s="11">
        <f>Table24[[#This Row],[rating]]*Table24[[#This Row],[rating_count]]</f>
        <v>58535.4</v>
      </c>
      <c r="N803" s="35">
        <f t="shared" si="50"/>
        <v>19800</v>
      </c>
      <c r="O803" s="35">
        <f t="shared" si="51"/>
        <v>19500</v>
      </c>
      <c r="P803" s="6" t="s">
        <v>12540</v>
      </c>
      <c r="Q803" s="6" t="s">
        <v>12186</v>
      </c>
      <c r="R803" s="6" t="s">
        <v>2450</v>
      </c>
      <c r="S803" s="6" t="s">
        <v>2451</v>
      </c>
      <c r="T803" s="6" t="s">
        <v>2452</v>
      </c>
      <c r="U803" s="6" t="s">
        <v>2453</v>
      </c>
      <c r="V803" s="6" t="s">
        <v>2698</v>
      </c>
      <c r="W803" s="6" t="s">
        <v>2699</v>
      </c>
    </row>
    <row r="804" spans="1:23" s="6" customFormat="1">
      <c r="A804" s="6" t="s">
        <v>2714</v>
      </c>
      <c r="B804" s="6" t="s">
        <v>2449</v>
      </c>
      <c r="C804" s="7" t="s">
        <v>11310</v>
      </c>
      <c r="D804" s="12">
        <v>1799</v>
      </c>
      <c r="E804" s="8">
        <v>19999</v>
      </c>
      <c r="F804" s="9">
        <v>0.91</v>
      </c>
      <c r="G804" s="27" t="str">
        <f>IF(Table24[discount_percentage]&gt;=0.5,"Yes","No")</f>
        <v>Yes</v>
      </c>
      <c r="H804" s="6">
        <v>4.2</v>
      </c>
      <c r="I804" s="10">
        <v>13937</v>
      </c>
      <c r="J804" s="10">
        <f t="shared" si="48"/>
        <v>278726063</v>
      </c>
      <c r="K804" s="37" t="str">
        <f>IF(Table24[rating_count]&lt;1000,"Yes", "No")</f>
        <v>No</v>
      </c>
      <c r="L804" s="11">
        <f t="shared" si="49"/>
        <v>58535.4</v>
      </c>
      <c r="M804" s="11">
        <f>Table24[[#This Row],[rating]]*Table24[[#This Row],[rating_count]]</f>
        <v>58535.4</v>
      </c>
      <c r="N804" s="35">
        <f t="shared" si="50"/>
        <v>19800</v>
      </c>
      <c r="O804" s="35">
        <f t="shared" si="51"/>
        <v>19500</v>
      </c>
      <c r="P804" s="6" t="s">
        <v>12542</v>
      </c>
      <c r="Q804" s="6" t="s">
        <v>12186</v>
      </c>
      <c r="R804" s="6" t="s">
        <v>2450</v>
      </c>
      <c r="S804" s="6" t="s">
        <v>2451</v>
      </c>
      <c r="T804" s="6" t="s">
        <v>2452</v>
      </c>
      <c r="U804" s="6" t="s">
        <v>2453</v>
      </c>
      <c r="V804" s="6" t="s">
        <v>2715</v>
      </c>
      <c r="W804" s="6" t="s">
        <v>2716</v>
      </c>
    </row>
    <row r="805" spans="1:23" s="6" customFormat="1">
      <c r="A805" s="6" t="s">
        <v>2753</v>
      </c>
      <c r="B805" s="6" t="s">
        <v>2449</v>
      </c>
      <c r="C805" s="7" t="s">
        <v>11310</v>
      </c>
      <c r="D805" s="12">
        <v>1799</v>
      </c>
      <c r="E805" s="8">
        <v>19999</v>
      </c>
      <c r="F805" s="9">
        <v>0.91</v>
      </c>
      <c r="G805" s="27" t="str">
        <f>IF(Table24[discount_percentage]&gt;=0.5,"Yes","No")</f>
        <v>Yes</v>
      </c>
      <c r="H805" s="6">
        <v>4.2</v>
      </c>
      <c r="I805" s="10">
        <v>13937</v>
      </c>
      <c r="J805" s="10">
        <f t="shared" si="48"/>
        <v>278726063</v>
      </c>
      <c r="K805" s="37" t="str">
        <f>IF(Table24[rating_count]&lt;1000,"Yes", "No")</f>
        <v>No</v>
      </c>
      <c r="L805" s="11">
        <f t="shared" si="49"/>
        <v>58535.4</v>
      </c>
      <c r="M805" s="11">
        <f>Table24[[#This Row],[rating]]*Table24[[#This Row],[rating_count]]</f>
        <v>58535.4</v>
      </c>
      <c r="N805" s="35">
        <f t="shared" si="50"/>
        <v>19800</v>
      </c>
      <c r="O805" s="35">
        <f t="shared" si="51"/>
        <v>19500</v>
      </c>
      <c r="P805" s="6" t="s">
        <v>12537</v>
      </c>
      <c r="Q805" s="6" t="s">
        <v>12186</v>
      </c>
      <c r="R805" s="6" t="s">
        <v>2450</v>
      </c>
      <c r="S805" s="6" t="s">
        <v>2451</v>
      </c>
      <c r="T805" s="6" t="s">
        <v>2452</v>
      </c>
      <c r="U805" s="6" t="s">
        <v>2453</v>
      </c>
      <c r="V805" s="6" t="s">
        <v>2754</v>
      </c>
      <c r="W805" s="6" t="s">
        <v>2755</v>
      </c>
    </row>
    <row r="806" spans="1:23" s="6" customFormat="1" ht="12" customHeight="1">
      <c r="A806" s="6" t="s">
        <v>2769</v>
      </c>
      <c r="B806" s="6" t="s">
        <v>2770</v>
      </c>
      <c r="C806" s="7" t="s">
        <v>11312</v>
      </c>
      <c r="D806" s="12">
        <v>12999</v>
      </c>
      <c r="E806" s="8">
        <v>15999</v>
      </c>
      <c r="F806" s="9">
        <v>0.19</v>
      </c>
      <c r="G806" s="27" t="str">
        <f>IF(Table24[discount_percentage]&gt;=0.5,"Yes","No")</f>
        <v>No</v>
      </c>
      <c r="H806" s="6">
        <v>4.2</v>
      </c>
      <c r="I806" s="10">
        <v>13246</v>
      </c>
      <c r="J806" s="10">
        <f t="shared" si="48"/>
        <v>211922754</v>
      </c>
      <c r="K806" s="37" t="str">
        <f>IF(Table24[rating_count]&lt;1000,"Yes", "No")</f>
        <v>No</v>
      </c>
      <c r="L806" s="11">
        <f t="shared" si="49"/>
        <v>55633.200000000004</v>
      </c>
      <c r="M806" s="11">
        <f>Table24[[#This Row],[rating]]*Table24[[#This Row],[rating_count]]</f>
        <v>55633.200000000004</v>
      </c>
      <c r="N806" s="35">
        <f t="shared" si="50"/>
        <v>15800</v>
      </c>
      <c r="O806" s="35">
        <f t="shared" si="51"/>
        <v>15500</v>
      </c>
      <c r="P806" s="6" t="s">
        <v>12616</v>
      </c>
      <c r="Q806" s="6" t="s">
        <v>12199</v>
      </c>
      <c r="R806" s="6" t="s">
        <v>2771</v>
      </c>
      <c r="S806" s="6" t="s">
        <v>2772</v>
      </c>
      <c r="T806" s="6" t="s">
        <v>2773</v>
      </c>
      <c r="U806" s="6" t="s">
        <v>11657</v>
      </c>
      <c r="V806" s="6" t="s">
        <v>2774</v>
      </c>
      <c r="W806" s="6" t="s">
        <v>2775</v>
      </c>
    </row>
    <row r="807" spans="1:23" s="6" customFormat="1">
      <c r="A807" s="6" t="s">
        <v>2788</v>
      </c>
      <c r="B807" s="6" t="s">
        <v>2789</v>
      </c>
      <c r="C807" s="7" t="s">
        <v>11312</v>
      </c>
      <c r="D807" s="12">
        <v>15490</v>
      </c>
      <c r="E807" s="8">
        <v>20990</v>
      </c>
      <c r="F807" s="9">
        <v>0.26</v>
      </c>
      <c r="G807" s="27" t="str">
        <f>IF(Table24[discount_percentage]&gt;=0.5,"Yes","No")</f>
        <v>No</v>
      </c>
      <c r="H807" s="6">
        <v>4.2</v>
      </c>
      <c r="I807" s="10">
        <v>32916</v>
      </c>
      <c r="J807" s="10">
        <f t="shared" si="48"/>
        <v>690906840</v>
      </c>
      <c r="K807" s="37" t="str">
        <f>IF(Table24[rating_count]&lt;1000,"Yes", "No")</f>
        <v>No</v>
      </c>
      <c r="L807" s="11">
        <f t="shared" si="49"/>
        <v>138247.20000000001</v>
      </c>
      <c r="M807" s="11">
        <f>Table24[[#This Row],[rating]]*Table24[[#This Row],[rating_count]]</f>
        <v>138247.20000000001</v>
      </c>
      <c r="N807" s="35">
        <f t="shared" si="50"/>
        <v>20800</v>
      </c>
      <c r="O807" s="35">
        <f t="shared" si="51"/>
        <v>20500</v>
      </c>
      <c r="P807" s="6" t="s">
        <v>12201</v>
      </c>
      <c r="Q807" s="6" t="s">
        <v>2790</v>
      </c>
      <c r="R807" s="6" t="s">
        <v>2791</v>
      </c>
      <c r="S807" s="6" t="s">
        <v>2792</v>
      </c>
      <c r="T807" s="6" t="s">
        <v>2793</v>
      </c>
      <c r="U807" s="6" t="s">
        <v>2794</v>
      </c>
      <c r="V807" s="6" t="s">
        <v>2795</v>
      </c>
      <c r="W807" s="6" t="s">
        <v>2796</v>
      </c>
    </row>
    <row r="808" spans="1:23" s="6" customFormat="1">
      <c r="A808" s="6" t="s">
        <v>2838</v>
      </c>
      <c r="B808" s="6" t="s">
        <v>11524</v>
      </c>
      <c r="C808" s="7" t="s">
        <v>11310</v>
      </c>
      <c r="D808" s="12">
        <v>2299</v>
      </c>
      <c r="E808" s="8">
        <v>7990</v>
      </c>
      <c r="F808" s="9">
        <v>0.71</v>
      </c>
      <c r="G808" s="27" t="str">
        <f>IF(Table24[discount_percentage]&gt;=0.5,"Yes","No")</f>
        <v>Yes</v>
      </c>
      <c r="H808" s="6">
        <v>4.2</v>
      </c>
      <c r="I808" s="10">
        <v>69622</v>
      </c>
      <c r="J808" s="10">
        <f t="shared" si="48"/>
        <v>556279780</v>
      </c>
      <c r="K808" s="37" t="str">
        <f>IF(Table24[rating_count]&lt;1000,"Yes", "No")</f>
        <v>No</v>
      </c>
      <c r="L808" s="11">
        <f t="shared" si="49"/>
        <v>292412.40000000002</v>
      </c>
      <c r="M808" s="11">
        <f>Table24[[#This Row],[rating]]*Table24[[#This Row],[rating_count]]</f>
        <v>292412.40000000002</v>
      </c>
      <c r="N808" s="35">
        <f t="shared" si="50"/>
        <v>7800</v>
      </c>
      <c r="O808" s="35">
        <f t="shared" si="51"/>
        <v>7500</v>
      </c>
      <c r="P808" s="6" t="s">
        <v>2839</v>
      </c>
      <c r="Q808" s="6" t="s">
        <v>2840</v>
      </c>
      <c r="R808" s="6" t="s">
        <v>2841</v>
      </c>
      <c r="S808" s="6" t="s">
        <v>2842</v>
      </c>
      <c r="T808" s="6" t="s">
        <v>2843</v>
      </c>
      <c r="U808" s="6" t="s">
        <v>2844</v>
      </c>
      <c r="V808" s="6" t="s">
        <v>2845</v>
      </c>
      <c r="W808" s="6" t="s">
        <v>11525</v>
      </c>
    </row>
    <row r="809" spans="1:23" s="6" customFormat="1">
      <c r="A809" s="6" t="s">
        <v>2940</v>
      </c>
      <c r="B809" s="6" t="s">
        <v>2941</v>
      </c>
      <c r="C809" s="7" t="s">
        <v>11312</v>
      </c>
      <c r="D809" s="12">
        <v>34999</v>
      </c>
      <c r="E809" s="8">
        <v>38999</v>
      </c>
      <c r="F809" s="9">
        <v>0.1</v>
      </c>
      <c r="G809" s="27" t="str">
        <f>IF(Table24[discount_percentage]&gt;=0.5,"Yes","No")</f>
        <v>No</v>
      </c>
      <c r="H809" s="6">
        <v>4.2</v>
      </c>
      <c r="I809" s="10">
        <v>11029</v>
      </c>
      <c r="J809" s="10">
        <f t="shared" si="48"/>
        <v>430119971</v>
      </c>
      <c r="K809" s="37" t="str">
        <f>IF(Table24[rating_count]&lt;1000,"Yes", "No")</f>
        <v>No</v>
      </c>
      <c r="L809" s="11">
        <f t="shared" si="49"/>
        <v>46321.8</v>
      </c>
      <c r="M809" s="11">
        <f>Table24[[#This Row],[rating]]*Table24[[#This Row],[rating_count]]</f>
        <v>46321.8</v>
      </c>
      <c r="N809" s="35">
        <f t="shared" si="50"/>
        <v>38800</v>
      </c>
      <c r="O809" s="35">
        <f t="shared" si="51"/>
        <v>38500</v>
      </c>
      <c r="P809" s="6" t="s">
        <v>2942</v>
      </c>
      <c r="Q809" s="6" t="s">
        <v>2943</v>
      </c>
      <c r="R809" s="6" t="s">
        <v>2944</v>
      </c>
      <c r="S809" s="6" t="s">
        <v>2945</v>
      </c>
      <c r="T809" s="6" t="s">
        <v>2946</v>
      </c>
      <c r="U809" s="6" t="s">
        <v>2947</v>
      </c>
      <c r="V809" s="6" t="s">
        <v>2948</v>
      </c>
      <c r="W809" s="6" t="s">
        <v>2949</v>
      </c>
    </row>
    <row r="810" spans="1:23" s="6" customFormat="1">
      <c r="A810" s="6" t="s">
        <v>3004</v>
      </c>
      <c r="B810" s="6" t="s">
        <v>12781</v>
      </c>
      <c r="C810" s="7" t="s">
        <v>11317</v>
      </c>
      <c r="D810" s="6">
        <v>649</v>
      </c>
      <c r="E810" s="8">
        <v>999</v>
      </c>
      <c r="F810" s="9">
        <v>0.35</v>
      </c>
      <c r="G810" s="27" t="str">
        <f>IF(Table24[discount_percentage]&gt;=0.5,"Yes","No")</f>
        <v>No</v>
      </c>
      <c r="H810" s="6">
        <v>4.2</v>
      </c>
      <c r="I810" s="10">
        <v>1315</v>
      </c>
      <c r="J810" s="10">
        <f t="shared" si="48"/>
        <v>1313685</v>
      </c>
      <c r="K810" s="37" t="str">
        <f>IF(Table24[rating_count]&lt;1000,"Yes", "No")</f>
        <v>No</v>
      </c>
      <c r="L810" s="11">
        <f t="shared" si="49"/>
        <v>5523</v>
      </c>
      <c r="M810" s="11">
        <f>Table24[[#This Row],[rating]]*Table24[[#This Row],[rating_count]]</f>
        <v>5523</v>
      </c>
      <c r="N810" s="35">
        <f t="shared" si="50"/>
        <v>800</v>
      </c>
      <c r="O810" s="35">
        <f t="shared" si="51"/>
        <v>500</v>
      </c>
      <c r="P810" s="6" t="s">
        <v>12622</v>
      </c>
      <c r="Q810" s="6" t="s">
        <v>3005</v>
      </c>
      <c r="R810" s="6" t="s">
        <v>3006</v>
      </c>
      <c r="S810" s="6" t="s">
        <v>3007</v>
      </c>
      <c r="T810" s="6" t="s">
        <v>3008</v>
      </c>
      <c r="U810" s="6" t="s">
        <v>11914</v>
      </c>
      <c r="V810" s="6" t="s">
        <v>3009</v>
      </c>
      <c r="W810" s="6" t="s">
        <v>3010</v>
      </c>
    </row>
    <row r="811" spans="1:23" s="6" customFormat="1">
      <c r="A811" s="6" t="s">
        <v>12210</v>
      </c>
      <c r="B811" s="6" t="s">
        <v>3127</v>
      </c>
      <c r="C811" s="7" t="s">
        <v>11312</v>
      </c>
      <c r="D811" s="12">
        <v>15490</v>
      </c>
      <c r="E811" s="8">
        <v>20990</v>
      </c>
      <c r="F811" s="9">
        <v>0.26</v>
      </c>
      <c r="G811" s="27" t="str">
        <f>IF(Table24[discount_percentage]&gt;=0.5,"Yes","No")</f>
        <v>No</v>
      </c>
      <c r="H811" s="6">
        <v>4.2</v>
      </c>
      <c r="I811" s="10">
        <v>32916</v>
      </c>
      <c r="J811" s="10">
        <f t="shared" si="48"/>
        <v>690906840</v>
      </c>
      <c r="K811" s="37" t="str">
        <f>IF(Table24[rating_count]&lt;1000,"Yes", "No")</f>
        <v>No</v>
      </c>
      <c r="L811" s="11">
        <f t="shared" si="49"/>
        <v>138247.20000000001</v>
      </c>
      <c r="M811" s="11">
        <f>Table24[[#This Row],[rating]]*Table24[[#This Row],[rating_count]]</f>
        <v>138247.20000000001</v>
      </c>
      <c r="N811" s="35">
        <f t="shared" si="50"/>
        <v>20800</v>
      </c>
      <c r="O811" s="35">
        <f t="shared" si="51"/>
        <v>20500</v>
      </c>
      <c r="P811" s="6" t="s">
        <v>12211</v>
      </c>
      <c r="Q811" s="6" t="s">
        <v>2790</v>
      </c>
      <c r="R811" s="6" t="s">
        <v>2791</v>
      </c>
      <c r="S811" s="6" t="s">
        <v>2792</v>
      </c>
      <c r="T811" s="6" t="s">
        <v>2793</v>
      </c>
      <c r="U811" s="6" t="s">
        <v>2794</v>
      </c>
      <c r="V811" s="6" t="s">
        <v>3128</v>
      </c>
      <c r="W811" s="6" t="s">
        <v>12212</v>
      </c>
    </row>
    <row r="812" spans="1:23" s="6" customFormat="1">
      <c r="A812" s="6" t="s">
        <v>3169</v>
      </c>
      <c r="B812" s="6" t="s">
        <v>3170</v>
      </c>
      <c r="C812" s="7" t="s">
        <v>11312</v>
      </c>
      <c r="D812" s="12">
        <v>12490</v>
      </c>
      <c r="E812" s="8">
        <v>15990</v>
      </c>
      <c r="F812" s="9">
        <v>0.22</v>
      </c>
      <c r="G812" s="27" t="str">
        <f>IF(Table24[discount_percentage]&gt;=0.5,"Yes","No")</f>
        <v>No</v>
      </c>
      <c r="H812" s="6">
        <v>4.2</v>
      </c>
      <c r="I812" s="10">
        <v>58506</v>
      </c>
      <c r="J812" s="10">
        <f t="shared" si="48"/>
        <v>935510940</v>
      </c>
      <c r="K812" s="37" t="str">
        <f>IF(Table24[rating_count]&lt;1000,"Yes", "No")</f>
        <v>No</v>
      </c>
      <c r="L812" s="11">
        <f t="shared" si="49"/>
        <v>245725.2</v>
      </c>
      <c r="M812" s="11">
        <f>Table24[[#This Row],[rating]]*Table24[[#This Row],[rating_count]]</f>
        <v>245725.2</v>
      </c>
      <c r="N812" s="35">
        <f t="shared" si="50"/>
        <v>15800</v>
      </c>
      <c r="O812" s="35">
        <f t="shared" si="51"/>
        <v>15500</v>
      </c>
      <c r="P812" s="6" t="s">
        <v>3171</v>
      </c>
      <c r="Q812" s="6" t="s">
        <v>3172</v>
      </c>
      <c r="R812" s="6" t="s">
        <v>3173</v>
      </c>
      <c r="S812" s="6" t="s">
        <v>3174</v>
      </c>
      <c r="T812" s="6" t="s">
        <v>3175</v>
      </c>
      <c r="U812" s="6" t="s">
        <v>3176</v>
      </c>
      <c r="V812" s="6" t="s">
        <v>3177</v>
      </c>
      <c r="W812" s="6" t="s">
        <v>3178</v>
      </c>
    </row>
    <row r="813" spans="1:23" s="6" customFormat="1">
      <c r="A813" s="6" t="s">
        <v>3215</v>
      </c>
      <c r="B813" s="6" t="s">
        <v>12784</v>
      </c>
      <c r="C813" s="7" t="s">
        <v>11315</v>
      </c>
      <c r="D813" s="6">
        <v>337</v>
      </c>
      <c r="E813" s="8">
        <v>699</v>
      </c>
      <c r="F813" s="9">
        <v>0.52</v>
      </c>
      <c r="G813" s="27" t="str">
        <f>IF(Table24[discount_percentage]&gt;=0.5,"Yes","No")</f>
        <v>Yes</v>
      </c>
      <c r="H813" s="6">
        <v>4.2</v>
      </c>
      <c r="I813" s="10">
        <v>4969</v>
      </c>
      <c r="J813" s="10">
        <f t="shared" si="48"/>
        <v>3473331</v>
      </c>
      <c r="K813" s="37" t="str">
        <f>IF(Table24[rating_count]&lt;1000,"Yes", "No")</f>
        <v>No</v>
      </c>
      <c r="L813" s="11">
        <f t="shared" si="49"/>
        <v>20869.8</v>
      </c>
      <c r="M813" s="11">
        <f>Table24[[#This Row],[rating]]*Table24[[#This Row],[rating_count]]</f>
        <v>20869.8</v>
      </c>
      <c r="N813" s="35">
        <f t="shared" si="50"/>
        <v>600</v>
      </c>
      <c r="O813" s="35">
        <f t="shared" si="51"/>
        <v>500</v>
      </c>
      <c r="P813" s="6" t="s">
        <v>12215</v>
      </c>
      <c r="Q813" s="6" t="s">
        <v>3216</v>
      </c>
      <c r="R813" s="6" t="s">
        <v>3217</v>
      </c>
      <c r="S813" s="6" t="s">
        <v>3218</v>
      </c>
      <c r="T813" s="6" t="s">
        <v>3219</v>
      </c>
      <c r="U813" s="6" t="s">
        <v>3220</v>
      </c>
      <c r="V813" s="6" t="s">
        <v>3221</v>
      </c>
      <c r="W813" s="6" t="s">
        <v>3222</v>
      </c>
    </row>
    <row r="814" spans="1:23" s="6" customFormat="1">
      <c r="A814" s="6" t="s">
        <v>3262</v>
      </c>
      <c r="B814" s="6" t="s">
        <v>3263</v>
      </c>
      <c r="C814" s="7" t="s">
        <v>11312</v>
      </c>
      <c r="D814" s="12">
        <v>10499</v>
      </c>
      <c r="E814" s="8">
        <v>13499</v>
      </c>
      <c r="F814" s="9">
        <v>0.22</v>
      </c>
      <c r="G814" s="27" t="str">
        <f>IF(Table24[discount_percentage]&gt;=0.5,"Yes","No")</f>
        <v>No</v>
      </c>
      <c r="H814" s="6">
        <v>4.2</v>
      </c>
      <c r="I814" s="10">
        <v>284</v>
      </c>
      <c r="J814" s="10">
        <f t="shared" si="48"/>
        <v>3833716</v>
      </c>
      <c r="K814" s="37" t="str">
        <f>IF(Table24[rating_count]&lt;1000,"Yes", "No")</f>
        <v>Yes</v>
      </c>
      <c r="L814" s="11">
        <f t="shared" si="49"/>
        <v>1192.8</v>
      </c>
      <c r="M814" s="11">
        <f>Table24[[#This Row],[rating]]*Table24[[#This Row],[rating_count]]</f>
        <v>1192.8</v>
      </c>
      <c r="N814" s="35">
        <f t="shared" si="50"/>
        <v>13400</v>
      </c>
      <c r="O814" s="35">
        <f t="shared" si="51"/>
        <v>13000</v>
      </c>
      <c r="P814" s="6" t="s">
        <v>2555</v>
      </c>
      <c r="Q814" s="6" t="s">
        <v>2556</v>
      </c>
      <c r="R814" s="6" t="s">
        <v>2557</v>
      </c>
      <c r="S814" s="6" t="s">
        <v>2558</v>
      </c>
      <c r="T814" s="6" t="s">
        <v>2559</v>
      </c>
      <c r="U814" s="6" t="s">
        <v>2560</v>
      </c>
      <c r="V814" s="6" t="s">
        <v>2561</v>
      </c>
      <c r="W814" s="6" t="s">
        <v>3264</v>
      </c>
    </row>
    <row r="815" spans="1:23" s="6" customFormat="1">
      <c r="A815" s="6" t="s">
        <v>3280</v>
      </c>
      <c r="B815" s="6" t="s">
        <v>3281</v>
      </c>
      <c r="C815" s="7" t="s">
        <v>11310</v>
      </c>
      <c r="D815" s="12">
        <v>2999</v>
      </c>
      <c r="E815" s="8">
        <v>9999</v>
      </c>
      <c r="F815" s="9">
        <v>0.7</v>
      </c>
      <c r="G815" s="27" t="str">
        <f>IF(Table24[discount_percentage]&gt;=0.5,"Yes","No")</f>
        <v>Yes</v>
      </c>
      <c r="H815" s="6">
        <v>4.2</v>
      </c>
      <c r="I815" s="10">
        <v>20879</v>
      </c>
      <c r="J815" s="10">
        <f t="shared" si="48"/>
        <v>208769121</v>
      </c>
      <c r="K815" s="37" t="str">
        <f>IF(Table24[rating_count]&lt;1000,"Yes", "No")</f>
        <v>No</v>
      </c>
      <c r="L815" s="11">
        <f t="shared" si="49"/>
        <v>87691.8</v>
      </c>
      <c r="M815" s="11">
        <f>Table24[[#This Row],[rating]]*Table24[[#This Row],[rating_count]]</f>
        <v>87691.8</v>
      </c>
      <c r="N815" s="35">
        <f t="shared" si="50"/>
        <v>9800</v>
      </c>
      <c r="O815" s="35">
        <f t="shared" si="51"/>
        <v>9500</v>
      </c>
      <c r="P815" s="6" t="s">
        <v>12546</v>
      </c>
      <c r="Q815" s="6" t="s">
        <v>3282</v>
      </c>
      <c r="R815" s="6" t="s">
        <v>3283</v>
      </c>
      <c r="S815" s="6" t="s">
        <v>3284</v>
      </c>
      <c r="T815" s="6" t="s">
        <v>3285</v>
      </c>
      <c r="U815" s="6" t="s">
        <v>3286</v>
      </c>
      <c r="V815" s="6" t="s">
        <v>3287</v>
      </c>
      <c r="W815" s="6" t="s">
        <v>3288</v>
      </c>
    </row>
    <row r="816" spans="1:23" s="6" customFormat="1">
      <c r="A816" s="6" t="s">
        <v>3289</v>
      </c>
      <c r="B816" s="6" t="s">
        <v>3290</v>
      </c>
      <c r="C816" s="7" t="s">
        <v>11327</v>
      </c>
      <c r="D816" s="6">
        <v>279</v>
      </c>
      <c r="E816" s="8">
        <v>1499</v>
      </c>
      <c r="F816" s="9">
        <v>0.81</v>
      </c>
      <c r="G816" s="27" t="str">
        <f>IF(Table24[discount_percentage]&gt;=0.5,"Yes","No")</f>
        <v>Yes</v>
      </c>
      <c r="H816" s="6">
        <v>4.2</v>
      </c>
      <c r="I816" s="10">
        <v>2646</v>
      </c>
      <c r="J816" s="10">
        <f t="shared" si="48"/>
        <v>3966354</v>
      </c>
      <c r="K816" s="37" t="str">
        <f>IF(Table24[rating_count]&lt;1000,"Yes", "No")</f>
        <v>No</v>
      </c>
      <c r="L816" s="11">
        <f t="shared" si="49"/>
        <v>11113.2</v>
      </c>
      <c r="M816" s="11">
        <f>Table24[[#This Row],[rating]]*Table24[[#This Row],[rating_count]]</f>
        <v>11113.2</v>
      </c>
      <c r="N816" s="35">
        <f t="shared" si="50"/>
        <v>1400</v>
      </c>
      <c r="O816" s="35">
        <f t="shared" si="51"/>
        <v>1000</v>
      </c>
      <c r="P816" s="6" t="s">
        <v>3291</v>
      </c>
      <c r="Q816" s="6" t="s">
        <v>3292</v>
      </c>
      <c r="R816" s="6" t="s">
        <v>3293</v>
      </c>
      <c r="S816" s="6" t="s">
        <v>3294</v>
      </c>
      <c r="T816" s="6" t="s">
        <v>3295</v>
      </c>
      <c r="U816" s="6" t="s">
        <v>3296</v>
      </c>
      <c r="V816" s="6" t="s">
        <v>3297</v>
      </c>
      <c r="W816" s="6" t="s">
        <v>3298</v>
      </c>
    </row>
    <row r="817" spans="1:23" s="6" customFormat="1">
      <c r="A817" s="6" t="s">
        <v>3339</v>
      </c>
      <c r="B817" s="6" t="s">
        <v>3340</v>
      </c>
      <c r="C817" s="7" t="s">
        <v>11317</v>
      </c>
      <c r="D817" s="6">
        <v>499</v>
      </c>
      <c r="E817" s="8">
        <v>599</v>
      </c>
      <c r="F817" s="9">
        <v>0.17</v>
      </c>
      <c r="G817" s="27" t="str">
        <f>IF(Table24[discount_percentage]&gt;=0.5,"Yes","No")</f>
        <v>No</v>
      </c>
      <c r="H817" s="6">
        <v>4.2</v>
      </c>
      <c r="I817" s="10">
        <v>21916</v>
      </c>
      <c r="J817" s="10">
        <f t="shared" si="48"/>
        <v>13127684</v>
      </c>
      <c r="K817" s="37" t="str">
        <f>IF(Table24[rating_count]&lt;1000,"Yes", "No")</f>
        <v>No</v>
      </c>
      <c r="L817" s="11">
        <f t="shared" si="49"/>
        <v>92047.2</v>
      </c>
      <c r="M817" s="11">
        <f>Table24[[#This Row],[rating]]*Table24[[#This Row],[rating_count]]</f>
        <v>92047.2</v>
      </c>
      <c r="N817" s="35">
        <f t="shared" si="50"/>
        <v>400</v>
      </c>
      <c r="O817" s="35">
        <f t="shared" si="51"/>
        <v>500</v>
      </c>
      <c r="P817" s="6" t="s">
        <v>3341</v>
      </c>
      <c r="Q817" s="6" t="s">
        <v>3342</v>
      </c>
      <c r="R817" s="6" t="s">
        <v>3343</v>
      </c>
      <c r="S817" s="6" t="s">
        <v>3344</v>
      </c>
      <c r="T817" s="6" t="s">
        <v>11915</v>
      </c>
      <c r="U817" s="6" t="s">
        <v>3345</v>
      </c>
      <c r="V817" s="6" t="s">
        <v>3346</v>
      </c>
      <c r="W817" s="6" t="s">
        <v>3347</v>
      </c>
    </row>
    <row r="818" spans="1:23" s="6" customFormat="1">
      <c r="A818" s="6" t="s">
        <v>3348</v>
      </c>
      <c r="B818" s="6" t="s">
        <v>2676</v>
      </c>
      <c r="C818" s="7" t="s">
        <v>11310</v>
      </c>
      <c r="D818" s="12">
        <v>2199</v>
      </c>
      <c r="E818" s="8">
        <v>9999</v>
      </c>
      <c r="F818" s="9">
        <v>0.78</v>
      </c>
      <c r="G818" s="27" t="str">
        <f>IF(Table24[discount_percentage]&gt;=0.5,"Yes","No")</f>
        <v>Yes</v>
      </c>
      <c r="H818" s="6">
        <v>4.2</v>
      </c>
      <c r="I818" s="10">
        <v>29472</v>
      </c>
      <c r="J818" s="10">
        <f t="shared" si="48"/>
        <v>294690528</v>
      </c>
      <c r="K818" s="37" t="str">
        <f>IF(Table24[rating_count]&lt;1000,"Yes", "No")</f>
        <v>No</v>
      </c>
      <c r="L818" s="11">
        <f t="shared" si="49"/>
        <v>123782.40000000001</v>
      </c>
      <c r="M818" s="11">
        <f>Table24[[#This Row],[rating]]*Table24[[#This Row],[rating_count]]</f>
        <v>123782.40000000001</v>
      </c>
      <c r="N818" s="35">
        <f t="shared" si="50"/>
        <v>9800</v>
      </c>
      <c r="O818" s="35">
        <f t="shared" si="51"/>
        <v>9500</v>
      </c>
      <c r="P818" s="6" t="s">
        <v>12547</v>
      </c>
      <c r="Q818" s="6" t="s">
        <v>12196</v>
      </c>
      <c r="R818" s="6" t="s">
        <v>2677</v>
      </c>
      <c r="S818" s="6" t="s">
        <v>2678</v>
      </c>
      <c r="T818" s="6" t="s">
        <v>2679</v>
      </c>
      <c r="U818" s="6" t="s">
        <v>2680</v>
      </c>
      <c r="V818" s="6" t="s">
        <v>3349</v>
      </c>
      <c r="W818" s="6" t="s">
        <v>3350</v>
      </c>
    </row>
    <row r="819" spans="1:23" s="6" customFormat="1">
      <c r="A819" s="6" t="s">
        <v>3351</v>
      </c>
      <c r="B819" s="6" t="s">
        <v>3352</v>
      </c>
      <c r="C819" s="7" t="s">
        <v>11323</v>
      </c>
      <c r="D819" s="6">
        <v>95</v>
      </c>
      <c r="E819" s="8">
        <v>499</v>
      </c>
      <c r="F819" s="9">
        <v>0.81</v>
      </c>
      <c r="G819" s="27" t="str">
        <f>IF(Table24[discount_percentage]&gt;=0.5,"Yes","No")</f>
        <v>Yes</v>
      </c>
      <c r="H819" s="6">
        <v>4.2</v>
      </c>
      <c r="I819" s="10">
        <v>1949</v>
      </c>
      <c r="J819" s="10">
        <f t="shared" si="48"/>
        <v>972551</v>
      </c>
      <c r="K819" s="37" t="str">
        <f>IF(Table24[rating_count]&lt;1000,"Yes", "No")</f>
        <v>No</v>
      </c>
      <c r="L819" s="11">
        <f t="shared" si="49"/>
        <v>8185.8</v>
      </c>
      <c r="M819" s="11">
        <f>Table24[[#This Row],[rating]]*Table24[[#This Row],[rating_count]]</f>
        <v>8185.8</v>
      </c>
      <c r="N819" s="35">
        <f t="shared" si="50"/>
        <v>400</v>
      </c>
      <c r="O819" s="35">
        <f t="shared" si="51"/>
        <v>0</v>
      </c>
      <c r="P819" s="6" t="s">
        <v>3353</v>
      </c>
      <c r="Q819" s="6" t="s">
        <v>3354</v>
      </c>
      <c r="R819" s="6" t="s">
        <v>3355</v>
      </c>
      <c r="S819" s="6" t="s">
        <v>3356</v>
      </c>
      <c r="T819" s="6" t="s">
        <v>3357</v>
      </c>
      <c r="U819" s="6" t="s">
        <v>3358</v>
      </c>
      <c r="V819" s="6" t="s">
        <v>3359</v>
      </c>
      <c r="W819" s="6" t="s">
        <v>3360</v>
      </c>
    </row>
    <row r="820" spans="1:23" s="6" customFormat="1">
      <c r="A820" s="6" t="s">
        <v>3478</v>
      </c>
      <c r="B820" s="6" t="s">
        <v>12009</v>
      </c>
      <c r="C820" s="7" t="s">
        <v>11317</v>
      </c>
      <c r="D820" s="6">
        <v>329</v>
      </c>
      <c r="E820" s="8">
        <v>999</v>
      </c>
      <c r="F820" s="9">
        <v>0.67</v>
      </c>
      <c r="G820" s="27" t="str">
        <f>IF(Table24[discount_percentage]&gt;=0.5,"Yes","No")</f>
        <v>Yes</v>
      </c>
      <c r="H820" s="6">
        <v>4.2</v>
      </c>
      <c r="I820" s="10">
        <v>3492</v>
      </c>
      <c r="J820" s="10">
        <f t="shared" si="48"/>
        <v>3488508</v>
      </c>
      <c r="K820" s="37" t="str">
        <f>IF(Table24[rating_count]&lt;1000,"Yes", "No")</f>
        <v>No</v>
      </c>
      <c r="L820" s="11">
        <f t="shared" si="49"/>
        <v>14666.400000000001</v>
      </c>
      <c r="M820" s="11">
        <f>Table24[[#This Row],[rating]]*Table24[[#This Row],[rating_count]]</f>
        <v>14666.400000000001</v>
      </c>
      <c r="N820" s="35">
        <f t="shared" si="50"/>
        <v>800</v>
      </c>
      <c r="O820" s="35">
        <f t="shared" si="51"/>
        <v>500</v>
      </c>
      <c r="P820" s="6" t="s">
        <v>12010</v>
      </c>
      <c r="Q820" s="6" t="s">
        <v>3479</v>
      </c>
      <c r="R820" s="6" t="s">
        <v>3480</v>
      </c>
      <c r="S820" s="6" t="s">
        <v>3481</v>
      </c>
      <c r="T820" s="6" t="s">
        <v>3482</v>
      </c>
      <c r="U820" s="6" t="s">
        <v>11916</v>
      </c>
      <c r="V820" s="6" t="s">
        <v>3483</v>
      </c>
      <c r="W820" s="6" t="s">
        <v>3484</v>
      </c>
    </row>
    <row r="821" spans="1:23" s="6" customFormat="1">
      <c r="A821" s="6" t="s">
        <v>3547</v>
      </c>
      <c r="B821" s="6" t="s">
        <v>3548</v>
      </c>
      <c r="C821" s="7" t="s">
        <v>11310</v>
      </c>
      <c r="D821" s="12">
        <v>1499</v>
      </c>
      <c r="E821" s="8">
        <v>9999</v>
      </c>
      <c r="F821" s="9">
        <v>0.85</v>
      </c>
      <c r="G821" s="27" t="str">
        <f>IF(Table24[discount_percentage]&gt;=0.5,"Yes","No")</f>
        <v>Yes</v>
      </c>
      <c r="H821" s="6">
        <v>4.2</v>
      </c>
      <c r="I821" s="10">
        <v>22638</v>
      </c>
      <c r="J821" s="10">
        <f t="shared" si="48"/>
        <v>226357362</v>
      </c>
      <c r="K821" s="37" t="str">
        <f>IF(Table24[rating_count]&lt;1000,"Yes", "No")</f>
        <v>No</v>
      </c>
      <c r="L821" s="11">
        <f t="shared" si="49"/>
        <v>95079.6</v>
      </c>
      <c r="M821" s="11">
        <f>Table24[[#This Row],[rating]]*Table24[[#This Row],[rating_count]]</f>
        <v>95079.6</v>
      </c>
      <c r="N821" s="35">
        <f t="shared" si="50"/>
        <v>9800</v>
      </c>
      <c r="O821" s="35">
        <f t="shared" si="51"/>
        <v>9500</v>
      </c>
      <c r="P821" s="6" t="s">
        <v>12549</v>
      </c>
      <c r="Q821" s="6" t="s">
        <v>2641</v>
      </c>
      <c r="R821" s="6" t="s">
        <v>2642</v>
      </c>
      <c r="S821" s="6" t="s">
        <v>2643</v>
      </c>
      <c r="T821" s="6" t="s">
        <v>2644</v>
      </c>
      <c r="U821" s="6" t="s">
        <v>2645</v>
      </c>
      <c r="V821" s="6" t="s">
        <v>3549</v>
      </c>
      <c r="W821" s="6" t="s">
        <v>3550</v>
      </c>
    </row>
    <row r="822" spans="1:23" s="6" customFormat="1">
      <c r="A822" s="6" t="s">
        <v>3568</v>
      </c>
      <c r="B822" s="6" t="s">
        <v>3569</v>
      </c>
      <c r="C822" s="7" t="s">
        <v>11323</v>
      </c>
      <c r="D822" s="6">
        <v>79</v>
      </c>
      <c r="E822" s="8">
        <v>499</v>
      </c>
      <c r="F822" s="9">
        <v>0.84</v>
      </c>
      <c r="G822" s="27" t="str">
        <f>IF(Table24[discount_percentage]&gt;=0.5,"Yes","No")</f>
        <v>Yes</v>
      </c>
      <c r="H822" s="6">
        <v>4.2</v>
      </c>
      <c r="I822" s="10">
        <v>1949</v>
      </c>
      <c r="J822" s="10">
        <f t="shared" si="48"/>
        <v>972551</v>
      </c>
      <c r="K822" s="37" t="str">
        <f>IF(Table24[rating_count]&lt;1000,"Yes", "No")</f>
        <v>No</v>
      </c>
      <c r="L822" s="11">
        <f t="shared" si="49"/>
        <v>8185.8</v>
      </c>
      <c r="M822" s="11">
        <f>Table24[[#This Row],[rating]]*Table24[[#This Row],[rating_count]]</f>
        <v>8185.8</v>
      </c>
      <c r="N822" s="35">
        <f t="shared" si="50"/>
        <v>400</v>
      </c>
      <c r="O822" s="35">
        <f t="shared" si="51"/>
        <v>0</v>
      </c>
      <c r="P822" s="6" t="s">
        <v>11795</v>
      </c>
      <c r="Q822" s="6" t="s">
        <v>3354</v>
      </c>
      <c r="R822" s="6" t="s">
        <v>3355</v>
      </c>
      <c r="S822" s="6" t="s">
        <v>3356</v>
      </c>
      <c r="T822" s="6" t="s">
        <v>3357</v>
      </c>
      <c r="U822" s="6" t="s">
        <v>3358</v>
      </c>
      <c r="V822" s="6" t="s">
        <v>3570</v>
      </c>
      <c r="W822" s="6" t="s">
        <v>3571</v>
      </c>
    </row>
    <row r="823" spans="1:23" s="6" customFormat="1">
      <c r="A823" s="6" t="s">
        <v>3581</v>
      </c>
      <c r="B823" s="6" t="s">
        <v>3582</v>
      </c>
      <c r="C823" s="7" t="s">
        <v>11314</v>
      </c>
      <c r="D823" s="6">
        <v>949</v>
      </c>
      <c r="E823" s="8">
        <v>999</v>
      </c>
      <c r="F823" s="9">
        <v>0.05</v>
      </c>
      <c r="G823" s="27" t="str">
        <f>IF(Table24[discount_percentage]&gt;=0.5,"Yes","No")</f>
        <v>No</v>
      </c>
      <c r="H823" s="6">
        <v>4.2</v>
      </c>
      <c r="I823" s="10">
        <v>31539</v>
      </c>
      <c r="J823" s="10">
        <f t="shared" si="48"/>
        <v>31507461</v>
      </c>
      <c r="K823" s="37" t="str">
        <f>IF(Table24[rating_count]&lt;1000,"Yes", "No")</f>
        <v>No</v>
      </c>
      <c r="L823" s="11">
        <f t="shared" si="49"/>
        <v>132463.80000000002</v>
      </c>
      <c r="M823" s="11">
        <f>Table24[[#This Row],[rating]]*Table24[[#This Row],[rating_count]]</f>
        <v>132463.80000000002</v>
      </c>
      <c r="N823" s="35">
        <f t="shared" si="50"/>
        <v>800</v>
      </c>
      <c r="O823" s="35">
        <f t="shared" si="51"/>
        <v>500</v>
      </c>
      <c r="P823" s="6" t="s">
        <v>3583</v>
      </c>
      <c r="Q823" s="6" t="s">
        <v>3246</v>
      </c>
      <c r="R823" s="6" t="s">
        <v>3247</v>
      </c>
      <c r="S823" s="6" t="s">
        <v>3248</v>
      </c>
      <c r="T823" s="6" t="s">
        <v>3249</v>
      </c>
      <c r="U823" s="6" t="s">
        <v>3250</v>
      </c>
      <c r="V823" s="6" t="s">
        <v>3584</v>
      </c>
      <c r="W823" s="6" t="s">
        <v>3585</v>
      </c>
    </row>
    <row r="824" spans="1:23" s="6" customFormat="1">
      <c r="A824" s="6" t="s">
        <v>3861</v>
      </c>
      <c r="B824" s="6" t="s">
        <v>3862</v>
      </c>
      <c r="C824" s="7" t="s">
        <v>11310</v>
      </c>
      <c r="D824" s="12">
        <v>1499</v>
      </c>
      <c r="E824" s="8">
        <v>7999</v>
      </c>
      <c r="F824" s="9">
        <v>0.81</v>
      </c>
      <c r="G824" s="27" t="str">
        <f>IF(Table24[discount_percentage]&gt;=0.5,"Yes","No")</f>
        <v>Yes</v>
      </c>
      <c r="H824" s="6">
        <v>4.2</v>
      </c>
      <c r="I824" s="10">
        <v>22638</v>
      </c>
      <c r="J824" s="10">
        <f t="shared" si="48"/>
        <v>181081362</v>
      </c>
      <c r="K824" s="37" t="str">
        <f>IF(Table24[rating_count]&lt;1000,"Yes", "No")</f>
        <v>No</v>
      </c>
      <c r="L824" s="11">
        <f t="shared" si="49"/>
        <v>95079.6</v>
      </c>
      <c r="M824" s="11">
        <f>Table24[[#This Row],[rating]]*Table24[[#This Row],[rating_count]]</f>
        <v>95079.6</v>
      </c>
      <c r="N824" s="35">
        <f t="shared" si="50"/>
        <v>7800</v>
      </c>
      <c r="O824" s="35">
        <f t="shared" si="51"/>
        <v>7500</v>
      </c>
      <c r="P824" s="6" t="s">
        <v>12552</v>
      </c>
      <c r="Q824" s="6" t="s">
        <v>2641</v>
      </c>
      <c r="R824" s="6" t="s">
        <v>2642</v>
      </c>
      <c r="S824" s="6" t="s">
        <v>2643</v>
      </c>
      <c r="T824" s="6" t="s">
        <v>2644</v>
      </c>
      <c r="U824" s="6" t="s">
        <v>2645</v>
      </c>
      <c r="V824" s="6" t="s">
        <v>3863</v>
      </c>
      <c r="W824" s="6" t="s">
        <v>3864</v>
      </c>
    </row>
    <row r="825" spans="1:23" s="6" customFormat="1">
      <c r="A825" s="6" t="s">
        <v>3909</v>
      </c>
      <c r="B825" s="6" t="s">
        <v>3910</v>
      </c>
      <c r="C825" s="7" t="s">
        <v>11312</v>
      </c>
      <c r="D825" s="12">
        <v>37990</v>
      </c>
      <c r="E825" s="8">
        <v>74999</v>
      </c>
      <c r="F825" s="9">
        <v>0.49</v>
      </c>
      <c r="G825" s="27" t="str">
        <f>IF(Table24[discount_percentage]&gt;=0.5,"Yes","No")</f>
        <v>No</v>
      </c>
      <c r="H825" s="6">
        <v>4.2</v>
      </c>
      <c r="I825" s="10">
        <v>27790</v>
      </c>
      <c r="J825" s="10">
        <f t="shared" si="48"/>
        <v>2084222210</v>
      </c>
      <c r="K825" s="37" t="str">
        <f>IF(Table24[rating_count]&lt;1000,"Yes", "No")</f>
        <v>No</v>
      </c>
      <c r="L825" s="11">
        <f t="shared" si="49"/>
        <v>116718</v>
      </c>
      <c r="M825" s="11">
        <f>Table24[[#This Row],[rating]]*Table24[[#This Row],[rating_count]]</f>
        <v>116718</v>
      </c>
      <c r="N825" s="35">
        <f t="shared" si="50"/>
        <v>74800</v>
      </c>
      <c r="O825" s="35">
        <f t="shared" si="51"/>
        <v>74500</v>
      </c>
      <c r="P825" s="6" t="s">
        <v>12633</v>
      </c>
      <c r="Q825" s="6" t="s">
        <v>3911</v>
      </c>
      <c r="R825" s="6" t="s">
        <v>3912</v>
      </c>
      <c r="S825" s="6" t="s">
        <v>3913</v>
      </c>
      <c r="T825" s="6" t="s">
        <v>3914</v>
      </c>
      <c r="U825" s="6" t="s">
        <v>11920</v>
      </c>
      <c r="V825" s="6" t="s">
        <v>3915</v>
      </c>
      <c r="W825" s="6" t="s">
        <v>3916</v>
      </c>
    </row>
    <row r="826" spans="1:23" s="6" customFormat="1">
      <c r="A826" s="6" t="s">
        <v>3997</v>
      </c>
      <c r="B826" s="6" t="s">
        <v>11921</v>
      </c>
      <c r="C826" s="7" t="s">
        <v>11318</v>
      </c>
      <c r="D826" s="6">
        <v>139</v>
      </c>
      <c r="E826" s="8">
        <v>499</v>
      </c>
      <c r="F826" s="9">
        <v>0.72</v>
      </c>
      <c r="G826" s="27" t="str">
        <f>IF(Table24[discount_percentage]&gt;=0.5,"Yes","No")</f>
        <v>Yes</v>
      </c>
      <c r="H826" s="6">
        <v>4.2</v>
      </c>
      <c r="I826" s="10">
        <v>4971</v>
      </c>
      <c r="J826" s="10">
        <f t="shared" si="48"/>
        <v>2480529</v>
      </c>
      <c r="K826" s="37" t="str">
        <f>IF(Table24[rating_count]&lt;1000,"Yes", "No")</f>
        <v>No</v>
      </c>
      <c r="L826" s="11">
        <f t="shared" si="49"/>
        <v>20878.2</v>
      </c>
      <c r="M826" s="11">
        <f>Table24[[#This Row],[rating]]*Table24[[#This Row],[rating_count]]</f>
        <v>20878.2</v>
      </c>
      <c r="N826" s="35">
        <f t="shared" si="50"/>
        <v>400</v>
      </c>
      <c r="O826" s="35">
        <f t="shared" si="51"/>
        <v>0</v>
      </c>
      <c r="P826" s="6" t="s">
        <v>3998</v>
      </c>
      <c r="Q826" s="6" t="s">
        <v>3999</v>
      </c>
      <c r="R826" s="6" t="s">
        <v>4000</v>
      </c>
      <c r="S826" s="6" t="s">
        <v>4001</v>
      </c>
      <c r="T826" s="6" t="s">
        <v>4002</v>
      </c>
      <c r="U826" s="6" t="s">
        <v>4003</v>
      </c>
      <c r="V826" s="6" t="s">
        <v>4004</v>
      </c>
      <c r="W826" s="6" t="s">
        <v>4005</v>
      </c>
    </row>
    <row r="827" spans="1:23" s="6" customFormat="1">
      <c r="A827" s="6" t="s">
        <v>4113</v>
      </c>
      <c r="B827" s="6" t="s">
        <v>4114</v>
      </c>
      <c r="C827" s="7" t="s">
        <v>11333</v>
      </c>
      <c r="D827" s="6">
        <v>475</v>
      </c>
      <c r="E827" s="8">
        <v>1500</v>
      </c>
      <c r="F827" s="9">
        <v>0.68</v>
      </c>
      <c r="G827" s="27" t="str">
        <f>IF(Table24[discount_percentage]&gt;=0.5,"Yes","No")</f>
        <v>Yes</v>
      </c>
      <c r="H827" s="6">
        <v>4.2</v>
      </c>
      <c r="I827" s="10">
        <v>64273</v>
      </c>
      <c r="J827" s="10">
        <f t="shared" si="48"/>
        <v>96409500</v>
      </c>
      <c r="K827" s="37" t="str">
        <f>IF(Table24[rating_count]&lt;1000,"Yes", "No")</f>
        <v>No</v>
      </c>
      <c r="L827" s="11">
        <f t="shared" si="49"/>
        <v>269946.60000000003</v>
      </c>
      <c r="M827" s="11">
        <f>Table24[[#This Row],[rating]]*Table24[[#This Row],[rating_count]]</f>
        <v>269946.60000000003</v>
      </c>
      <c r="N827" s="35">
        <f t="shared" si="50"/>
        <v>1400</v>
      </c>
      <c r="O827" s="35">
        <f t="shared" si="51"/>
        <v>1500</v>
      </c>
      <c r="P827" s="6" t="s">
        <v>4115</v>
      </c>
      <c r="Q827" s="6" t="s">
        <v>4116</v>
      </c>
      <c r="R827" s="6" t="s">
        <v>4117</v>
      </c>
      <c r="S827" s="6" t="s">
        <v>12237</v>
      </c>
      <c r="T827" s="6" t="s">
        <v>11669</v>
      </c>
      <c r="U827" s="6" t="s">
        <v>11670</v>
      </c>
      <c r="V827" s="6" t="s">
        <v>4118</v>
      </c>
      <c r="W827" s="6" t="s">
        <v>4119</v>
      </c>
    </row>
    <row r="828" spans="1:23" s="6" customFormat="1">
      <c r="A828" s="6" t="s">
        <v>4211</v>
      </c>
      <c r="B828" s="6" t="s">
        <v>11566</v>
      </c>
      <c r="C828" s="7" t="s">
        <v>11314</v>
      </c>
      <c r="D828" s="6">
        <v>399</v>
      </c>
      <c r="E828" s="8">
        <v>1290</v>
      </c>
      <c r="F828" s="9">
        <v>0.69</v>
      </c>
      <c r="G828" s="27" t="str">
        <f>IF(Table24[discount_percentage]&gt;=0.5,"Yes","No")</f>
        <v>Yes</v>
      </c>
      <c r="H828" s="6">
        <v>4.2</v>
      </c>
      <c r="I828" s="10">
        <v>206</v>
      </c>
      <c r="J828" s="10">
        <f t="shared" si="48"/>
        <v>265740</v>
      </c>
      <c r="K828" s="37" t="str">
        <f>IF(Table24[rating_count]&lt;1000,"Yes", "No")</f>
        <v>Yes</v>
      </c>
      <c r="L828" s="11">
        <f t="shared" si="49"/>
        <v>865.2</v>
      </c>
      <c r="M828" s="11">
        <f>Table24[[#This Row],[rating]]*Table24[[#This Row],[rating_count]]</f>
        <v>865.2</v>
      </c>
      <c r="N828" s="35">
        <f t="shared" si="50"/>
        <v>1200</v>
      </c>
      <c r="O828" s="35">
        <f t="shared" si="51"/>
        <v>1000</v>
      </c>
      <c r="P828" s="6" t="s">
        <v>4212</v>
      </c>
      <c r="Q828" s="6" t="s">
        <v>4213</v>
      </c>
      <c r="R828" s="6" t="s">
        <v>4214</v>
      </c>
      <c r="S828" s="6" t="s">
        <v>4215</v>
      </c>
      <c r="T828" s="6" t="s">
        <v>4216</v>
      </c>
      <c r="U828" s="6" t="s">
        <v>4217</v>
      </c>
      <c r="V828" s="6" t="s">
        <v>4218</v>
      </c>
      <c r="W828" s="6" t="s">
        <v>4219</v>
      </c>
    </row>
    <row r="829" spans="1:23" s="6" customFormat="1">
      <c r="A829" s="6" t="s">
        <v>4220</v>
      </c>
      <c r="B829" s="6" t="s">
        <v>4221</v>
      </c>
      <c r="C829" s="7" t="s">
        <v>11343</v>
      </c>
      <c r="D829" s="12">
        <v>1399</v>
      </c>
      <c r="E829" s="8">
        <v>2498</v>
      </c>
      <c r="F829" s="9">
        <v>0.44</v>
      </c>
      <c r="G829" s="27" t="str">
        <f>IF(Table24[discount_percentage]&gt;=0.5,"Yes","No")</f>
        <v>No</v>
      </c>
      <c r="H829" s="6">
        <v>4.2</v>
      </c>
      <c r="I829" s="10">
        <v>33717</v>
      </c>
      <c r="J829" s="10">
        <f t="shared" si="48"/>
        <v>84225066</v>
      </c>
      <c r="K829" s="37" t="str">
        <f>IF(Table24[rating_count]&lt;1000,"Yes", "No")</f>
        <v>No</v>
      </c>
      <c r="L829" s="11">
        <f t="shared" si="49"/>
        <v>141611.4</v>
      </c>
      <c r="M829" s="11">
        <f>Table24[[#This Row],[rating]]*Table24[[#This Row],[rating_count]]</f>
        <v>141611.4</v>
      </c>
      <c r="N829" s="35">
        <f t="shared" si="50"/>
        <v>2400</v>
      </c>
      <c r="O829" s="35">
        <f t="shared" si="51"/>
        <v>2000</v>
      </c>
      <c r="P829" s="6" t="s">
        <v>4222</v>
      </c>
      <c r="Q829" s="6" t="s">
        <v>4223</v>
      </c>
      <c r="R829" s="6" t="s">
        <v>4224</v>
      </c>
      <c r="S829" s="6" t="s">
        <v>4225</v>
      </c>
      <c r="T829" s="6" t="s">
        <v>4226</v>
      </c>
      <c r="U829" s="6" t="s">
        <v>4227</v>
      </c>
      <c r="V829" s="6" t="s">
        <v>4228</v>
      </c>
      <c r="W829" s="6" t="s">
        <v>4229</v>
      </c>
    </row>
    <row r="830" spans="1:23" s="6" customFormat="1">
      <c r="A830" s="6" t="s">
        <v>4309</v>
      </c>
      <c r="B830" s="6" t="s">
        <v>11729</v>
      </c>
      <c r="C830" s="7" t="s">
        <v>11348</v>
      </c>
      <c r="D830" s="12">
        <v>1889</v>
      </c>
      <c r="E830" s="8">
        <v>5499</v>
      </c>
      <c r="F830" s="9">
        <v>0.66</v>
      </c>
      <c r="G830" s="27" t="str">
        <f>IF(Table24[discount_percentage]&gt;=0.5,"Yes","No")</f>
        <v>Yes</v>
      </c>
      <c r="H830" s="6">
        <v>4.2</v>
      </c>
      <c r="I830" s="10">
        <v>49551</v>
      </c>
      <c r="J830" s="10">
        <f t="shared" si="48"/>
        <v>272480949</v>
      </c>
      <c r="K830" s="37" t="str">
        <f>IF(Table24[rating_count]&lt;1000,"Yes", "No")</f>
        <v>No</v>
      </c>
      <c r="L830" s="11">
        <f t="shared" si="49"/>
        <v>208114.2</v>
      </c>
      <c r="M830" s="11">
        <f>Table24[[#This Row],[rating]]*Table24[[#This Row],[rating_count]]</f>
        <v>208114.2</v>
      </c>
      <c r="N830" s="35">
        <f t="shared" si="50"/>
        <v>5400</v>
      </c>
      <c r="O830" s="35">
        <f t="shared" si="51"/>
        <v>5000</v>
      </c>
      <c r="P830" s="6" t="s">
        <v>11796</v>
      </c>
      <c r="Q830" s="6" t="s">
        <v>4310</v>
      </c>
      <c r="R830" s="6" t="s">
        <v>4311</v>
      </c>
      <c r="S830" s="6" t="s">
        <v>4312</v>
      </c>
      <c r="T830" s="6" t="s">
        <v>4313</v>
      </c>
      <c r="U830" s="6" t="s">
        <v>11730</v>
      </c>
      <c r="V830" s="6" t="s">
        <v>4314</v>
      </c>
      <c r="W830" s="6" t="s">
        <v>4315</v>
      </c>
    </row>
    <row r="831" spans="1:23" s="6" customFormat="1">
      <c r="A831" s="6" t="s">
        <v>4414</v>
      </c>
      <c r="B831" s="6" t="s">
        <v>4415</v>
      </c>
      <c r="C831" s="7" t="s">
        <v>11354</v>
      </c>
      <c r="D831" s="6">
        <v>129</v>
      </c>
      <c r="E831" s="8">
        <v>999</v>
      </c>
      <c r="F831" s="9">
        <v>0.87</v>
      </c>
      <c r="G831" s="27" t="str">
        <f>IF(Table24[discount_percentage]&gt;=0.5,"Yes","No")</f>
        <v>Yes</v>
      </c>
      <c r="H831" s="6">
        <v>4.2</v>
      </c>
      <c r="I831" s="10">
        <v>491</v>
      </c>
      <c r="J831" s="10">
        <f t="shared" si="48"/>
        <v>490509</v>
      </c>
      <c r="K831" s="37" t="str">
        <f>IF(Table24[rating_count]&lt;1000,"Yes", "No")</f>
        <v>Yes</v>
      </c>
      <c r="L831" s="11">
        <f t="shared" si="49"/>
        <v>2062.2000000000003</v>
      </c>
      <c r="M831" s="11">
        <f>Table24[[#This Row],[rating]]*Table24[[#This Row],[rating_count]]</f>
        <v>2062.2000000000003</v>
      </c>
      <c r="N831" s="35">
        <f t="shared" si="50"/>
        <v>800</v>
      </c>
      <c r="O831" s="35">
        <f t="shared" si="51"/>
        <v>500</v>
      </c>
      <c r="P831" s="6" t="s">
        <v>4416</v>
      </c>
      <c r="Q831" s="6" t="s">
        <v>4417</v>
      </c>
      <c r="R831" s="6" t="s">
        <v>4418</v>
      </c>
      <c r="S831" s="6" t="s">
        <v>4419</v>
      </c>
      <c r="T831" s="6" t="s">
        <v>4420</v>
      </c>
      <c r="U831" s="6" t="s">
        <v>4421</v>
      </c>
      <c r="V831" s="6" t="s">
        <v>4422</v>
      </c>
      <c r="W831" s="6" t="s">
        <v>4423</v>
      </c>
    </row>
    <row r="832" spans="1:23" s="6" customFormat="1">
      <c r="A832" s="6" t="s">
        <v>4467</v>
      </c>
      <c r="B832" s="6" t="s">
        <v>4468</v>
      </c>
      <c r="C832" s="7" t="s">
        <v>11334</v>
      </c>
      <c r="D832" s="6">
        <v>681</v>
      </c>
      <c r="E832" s="8">
        <v>1199</v>
      </c>
      <c r="F832" s="9">
        <v>0.43</v>
      </c>
      <c r="G832" s="27" t="str">
        <f>IF(Table24[discount_percentage]&gt;=0.5,"Yes","No")</f>
        <v>No</v>
      </c>
      <c r="H832" s="6">
        <v>4.2</v>
      </c>
      <c r="I832" s="10">
        <v>8258</v>
      </c>
      <c r="J832" s="10">
        <f t="shared" si="48"/>
        <v>9901342</v>
      </c>
      <c r="K832" s="37" t="str">
        <f>IF(Table24[rating_count]&lt;1000,"Yes", "No")</f>
        <v>No</v>
      </c>
      <c r="L832" s="11">
        <f t="shared" si="49"/>
        <v>34683.599999999999</v>
      </c>
      <c r="M832" s="11">
        <f>Table24[[#This Row],[rating]]*Table24[[#This Row],[rating_count]]</f>
        <v>34683.599999999999</v>
      </c>
      <c r="N832" s="35">
        <f t="shared" si="50"/>
        <v>1000</v>
      </c>
      <c r="O832" s="35">
        <f t="shared" si="51"/>
        <v>1000</v>
      </c>
      <c r="P832" s="6" t="s">
        <v>4469</v>
      </c>
      <c r="Q832" s="6" t="s">
        <v>4470</v>
      </c>
      <c r="R832" s="6" t="s">
        <v>4471</v>
      </c>
      <c r="S832" s="6" t="s">
        <v>4472</v>
      </c>
      <c r="T832" s="6" t="s">
        <v>4473</v>
      </c>
      <c r="U832" s="6" t="s">
        <v>11273</v>
      </c>
      <c r="V832" s="6" t="s">
        <v>4474</v>
      </c>
      <c r="W832" s="6" t="s">
        <v>4475</v>
      </c>
    </row>
    <row r="833" spans="1:23" s="6" customFormat="1" ht="12" customHeight="1">
      <c r="A833" s="6" t="s">
        <v>4695</v>
      </c>
      <c r="B833" s="6" t="s">
        <v>4696</v>
      </c>
      <c r="C833" s="7" t="s">
        <v>11350</v>
      </c>
      <c r="D833" s="6">
        <v>828</v>
      </c>
      <c r="E833" s="8">
        <v>861</v>
      </c>
      <c r="F833" s="9">
        <v>0.04</v>
      </c>
      <c r="G833" s="27" t="str">
        <f>IF(Table24[discount_percentage]&gt;=0.5,"Yes","No")</f>
        <v>No</v>
      </c>
      <c r="H833" s="6">
        <v>4.2</v>
      </c>
      <c r="I833" s="10">
        <v>4567</v>
      </c>
      <c r="J833" s="10">
        <f t="shared" si="48"/>
        <v>3932187</v>
      </c>
      <c r="K833" s="37" t="str">
        <f>IF(Table24[rating_count]&lt;1000,"Yes", "No")</f>
        <v>No</v>
      </c>
      <c r="L833" s="11">
        <f t="shared" si="49"/>
        <v>19181.400000000001</v>
      </c>
      <c r="M833" s="11">
        <f>Table24[[#This Row],[rating]]*Table24[[#This Row],[rating_count]]</f>
        <v>19181.400000000001</v>
      </c>
      <c r="N833" s="35">
        <f t="shared" si="50"/>
        <v>800</v>
      </c>
      <c r="O833" s="35">
        <f t="shared" si="51"/>
        <v>500</v>
      </c>
      <c r="P833" s="6" t="s">
        <v>4697</v>
      </c>
      <c r="Q833" s="6" t="s">
        <v>4698</v>
      </c>
      <c r="R833" s="6" t="s">
        <v>4699</v>
      </c>
      <c r="S833" s="6" t="s">
        <v>4700</v>
      </c>
      <c r="T833" s="6" t="s">
        <v>4701</v>
      </c>
      <c r="U833" s="6" t="s">
        <v>4702</v>
      </c>
      <c r="V833" s="6" t="s">
        <v>4703</v>
      </c>
      <c r="W833" s="6" t="s">
        <v>4704</v>
      </c>
    </row>
    <row r="834" spans="1:23" s="6" customFormat="1">
      <c r="A834" s="6" t="s">
        <v>4724</v>
      </c>
      <c r="B834" s="6" t="s">
        <v>11799</v>
      </c>
      <c r="C834" s="7" t="s">
        <v>11348</v>
      </c>
      <c r="D834" s="12">
        <v>1469</v>
      </c>
      <c r="E834" s="8">
        <v>2499</v>
      </c>
      <c r="F834" s="9">
        <v>0.41</v>
      </c>
      <c r="G834" s="27" t="str">
        <f>IF(Table24[discount_percentage]&gt;=0.5,"Yes","No")</f>
        <v>No</v>
      </c>
      <c r="H834" s="6">
        <v>4.2</v>
      </c>
      <c r="I834" s="10">
        <v>156638</v>
      </c>
      <c r="J834" s="10">
        <f t="shared" ref="J834:J897" si="52">E834*I834</f>
        <v>391438362</v>
      </c>
      <c r="K834" s="37" t="str">
        <f>IF(Table24[rating_count]&lt;1000,"Yes", "No")</f>
        <v>No</v>
      </c>
      <c r="L834" s="11">
        <f t="shared" ref="L834:L897" si="53">H834*I834</f>
        <v>657879.6</v>
      </c>
      <c r="M834" s="11">
        <f>Table24[[#This Row],[rating]]*Table24[[#This Row],[rating_count]]</f>
        <v>657879.6</v>
      </c>
      <c r="N834" s="35">
        <f t="shared" ref="N834:N897" si="54">FLOOR(E834,200)</f>
        <v>2400</v>
      </c>
      <c r="O834" s="35">
        <f t="shared" ref="O834:O897" si="55">FLOOR(E834,500)</f>
        <v>2000</v>
      </c>
      <c r="P834" s="6" t="s">
        <v>4725</v>
      </c>
      <c r="Q834" s="6" t="s">
        <v>12258</v>
      </c>
      <c r="R834" s="6" t="s">
        <v>4726</v>
      </c>
      <c r="S834" s="6" t="s">
        <v>4727</v>
      </c>
      <c r="T834" s="6" t="s">
        <v>4728</v>
      </c>
      <c r="U834" s="6" t="s">
        <v>12028</v>
      </c>
      <c r="V834" s="6" t="s">
        <v>4729</v>
      </c>
      <c r="W834" s="6" t="s">
        <v>4730</v>
      </c>
    </row>
    <row r="835" spans="1:23" s="6" customFormat="1">
      <c r="A835" s="6" t="s">
        <v>4784</v>
      </c>
      <c r="B835" s="6" t="s">
        <v>4785</v>
      </c>
      <c r="C835" s="7" t="s">
        <v>11369</v>
      </c>
      <c r="D835" s="12">
        <v>6299</v>
      </c>
      <c r="E835" s="8">
        <v>13750</v>
      </c>
      <c r="F835" s="9">
        <v>0.54</v>
      </c>
      <c r="G835" s="27" t="str">
        <f>IF(Table24[discount_percentage]&gt;=0.5,"Yes","No")</f>
        <v>Yes</v>
      </c>
      <c r="H835" s="6">
        <v>4.2</v>
      </c>
      <c r="I835" s="10">
        <v>2014</v>
      </c>
      <c r="J835" s="10">
        <f t="shared" si="52"/>
        <v>27692500</v>
      </c>
      <c r="K835" s="37" t="str">
        <f>IF(Table24[rating_count]&lt;1000,"Yes", "No")</f>
        <v>No</v>
      </c>
      <c r="L835" s="11">
        <f t="shared" si="53"/>
        <v>8458.8000000000011</v>
      </c>
      <c r="M835" s="11">
        <f>Table24[[#This Row],[rating]]*Table24[[#This Row],[rating_count]]</f>
        <v>8458.8000000000011</v>
      </c>
      <c r="N835" s="35">
        <f t="shared" si="54"/>
        <v>13600</v>
      </c>
      <c r="O835" s="35">
        <f t="shared" si="55"/>
        <v>13500</v>
      </c>
      <c r="P835" s="6" t="s">
        <v>12636</v>
      </c>
      <c r="Q835" s="6" t="s">
        <v>4786</v>
      </c>
      <c r="R835" s="6" t="s">
        <v>4787</v>
      </c>
      <c r="S835" s="6" t="s">
        <v>12262</v>
      </c>
      <c r="T835" s="6" t="s">
        <v>4788</v>
      </c>
      <c r="U835" s="6" t="s">
        <v>4789</v>
      </c>
      <c r="V835" s="6" t="s">
        <v>4790</v>
      </c>
      <c r="W835" s="6" t="s">
        <v>4791</v>
      </c>
    </row>
    <row r="836" spans="1:23" s="6" customFormat="1">
      <c r="A836" s="6" t="s">
        <v>4838</v>
      </c>
      <c r="B836" s="6" t="s">
        <v>4839</v>
      </c>
      <c r="C836" s="7" t="s">
        <v>11371</v>
      </c>
      <c r="D836" s="6">
        <v>299</v>
      </c>
      <c r="E836" s="8">
        <v>499</v>
      </c>
      <c r="F836" s="9">
        <v>0.4</v>
      </c>
      <c r="G836" s="27" t="str">
        <f>IF(Table24[discount_percentage]&gt;=0.5,"Yes","No")</f>
        <v>No</v>
      </c>
      <c r="H836" s="6">
        <v>4.2</v>
      </c>
      <c r="I836" s="10">
        <v>24432</v>
      </c>
      <c r="J836" s="10">
        <f t="shared" si="52"/>
        <v>12191568</v>
      </c>
      <c r="K836" s="37" t="str">
        <f>IF(Table24[rating_count]&lt;1000,"Yes", "No")</f>
        <v>No</v>
      </c>
      <c r="L836" s="11">
        <f t="shared" si="53"/>
        <v>102614.40000000001</v>
      </c>
      <c r="M836" s="11">
        <f>Table24[[#This Row],[rating]]*Table24[[#This Row],[rating_count]]</f>
        <v>102614.40000000001</v>
      </c>
      <c r="N836" s="35">
        <f t="shared" si="54"/>
        <v>400</v>
      </c>
      <c r="O836" s="35">
        <f t="shared" si="55"/>
        <v>0</v>
      </c>
      <c r="P836" s="6" t="s">
        <v>4840</v>
      </c>
      <c r="Q836" s="6" t="s">
        <v>4841</v>
      </c>
      <c r="R836" s="6" t="s">
        <v>4842</v>
      </c>
      <c r="S836" s="6" t="s">
        <v>4843</v>
      </c>
      <c r="T836" s="6" t="s">
        <v>4844</v>
      </c>
      <c r="U836" s="6" t="s">
        <v>4845</v>
      </c>
      <c r="V836" s="6" t="s">
        <v>4846</v>
      </c>
      <c r="W836" s="6" t="s">
        <v>4847</v>
      </c>
    </row>
    <row r="837" spans="1:23" s="6" customFormat="1">
      <c r="A837" s="6" t="s">
        <v>4858</v>
      </c>
      <c r="B837" s="6" t="s">
        <v>11800</v>
      </c>
      <c r="C837" s="7" t="s">
        <v>11372</v>
      </c>
      <c r="D837" s="12">
        <v>2499</v>
      </c>
      <c r="E837" s="8">
        <v>3299</v>
      </c>
      <c r="F837" s="9">
        <v>0.24</v>
      </c>
      <c r="G837" s="27" t="str">
        <f>IF(Table24[discount_percentage]&gt;=0.5,"Yes","No")</f>
        <v>No</v>
      </c>
      <c r="H837" s="6">
        <v>4.2</v>
      </c>
      <c r="I837" s="10">
        <v>93112</v>
      </c>
      <c r="J837" s="10">
        <f t="shared" si="52"/>
        <v>307176488</v>
      </c>
      <c r="K837" s="37" t="str">
        <f>IF(Table24[rating_count]&lt;1000,"Yes", "No")</f>
        <v>No</v>
      </c>
      <c r="L837" s="11">
        <f t="shared" si="53"/>
        <v>391070.4</v>
      </c>
      <c r="M837" s="11">
        <f>Table24[[#This Row],[rating]]*Table24[[#This Row],[rating_count]]</f>
        <v>391070.4</v>
      </c>
      <c r="N837" s="35">
        <f t="shared" si="54"/>
        <v>3200</v>
      </c>
      <c r="O837" s="35">
        <f t="shared" si="55"/>
        <v>3000</v>
      </c>
      <c r="P837" s="6" t="s">
        <v>11801</v>
      </c>
      <c r="Q837" s="6" t="s">
        <v>4859</v>
      </c>
      <c r="R837" s="6" t="s">
        <v>4860</v>
      </c>
      <c r="S837" s="6" t="s">
        <v>4861</v>
      </c>
      <c r="T837" s="6" t="s">
        <v>4862</v>
      </c>
      <c r="U837" s="6" t="s">
        <v>11733</v>
      </c>
      <c r="V837" s="6" t="s">
        <v>4863</v>
      </c>
      <c r="W837" s="6" t="s">
        <v>4864</v>
      </c>
    </row>
    <row r="838" spans="1:23" s="6" customFormat="1">
      <c r="A838" s="6" t="s">
        <v>4945</v>
      </c>
      <c r="B838" s="6" t="s">
        <v>4946</v>
      </c>
      <c r="C838" s="7" t="s">
        <v>11373</v>
      </c>
      <c r="D838" s="12">
        <v>1699</v>
      </c>
      <c r="E838" s="8">
        <v>3999</v>
      </c>
      <c r="F838" s="9">
        <v>0.57999999999999996</v>
      </c>
      <c r="G838" s="27" t="str">
        <f>IF(Table24[discount_percentage]&gt;=0.5,"Yes","No")</f>
        <v>Yes</v>
      </c>
      <c r="H838" s="6">
        <v>4.2</v>
      </c>
      <c r="I838" s="10">
        <v>25488</v>
      </c>
      <c r="J838" s="10">
        <f t="shared" si="52"/>
        <v>101926512</v>
      </c>
      <c r="K838" s="37" t="str">
        <f>IF(Table24[rating_count]&lt;1000,"Yes", "No")</f>
        <v>No</v>
      </c>
      <c r="L838" s="11">
        <f t="shared" si="53"/>
        <v>107049.60000000001</v>
      </c>
      <c r="M838" s="11">
        <f>Table24[[#This Row],[rating]]*Table24[[#This Row],[rating_count]]</f>
        <v>107049.60000000001</v>
      </c>
      <c r="N838" s="35">
        <f t="shared" si="54"/>
        <v>3800</v>
      </c>
      <c r="O838" s="35">
        <f t="shared" si="55"/>
        <v>3500</v>
      </c>
      <c r="P838" s="6" t="s">
        <v>4947</v>
      </c>
      <c r="Q838" s="6" t="s">
        <v>4948</v>
      </c>
      <c r="R838" s="6" t="s">
        <v>4949</v>
      </c>
      <c r="S838" s="6" t="s">
        <v>4950</v>
      </c>
      <c r="T838" s="6" t="s">
        <v>4951</v>
      </c>
      <c r="U838" s="6" t="s">
        <v>4952</v>
      </c>
      <c r="V838" s="6" t="s">
        <v>4953</v>
      </c>
      <c r="W838" s="6" t="s">
        <v>4954</v>
      </c>
    </row>
    <row r="839" spans="1:23" s="6" customFormat="1">
      <c r="A839" s="6" t="s">
        <v>4965</v>
      </c>
      <c r="B839" s="6" t="s">
        <v>11802</v>
      </c>
      <c r="C839" s="7" t="s">
        <v>11358</v>
      </c>
      <c r="D839" s="12">
        <v>1149</v>
      </c>
      <c r="E839" s="8">
        <v>1699</v>
      </c>
      <c r="F839" s="9">
        <v>0.32</v>
      </c>
      <c r="G839" s="27" t="str">
        <f>IF(Table24[discount_percentage]&gt;=0.5,"Yes","No")</f>
        <v>No</v>
      </c>
      <c r="H839" s="6">
        <v>4.2</v>
      </c>
      <c r="I839" s="10">
        <v>122478</v>
      </c>
      <c r="J839" s="10">
        <f t="shared" si="52"/>
        <v>208090122</v>
      </c>
      <c r="K839" s="37" t="str">
        <f>IF(Table24[rating_count]&lt;1000,"Yes", "No")</f>
        <v>No</v>
      </c>
      <c r="L839" s="11">
        <f t="shared" si="53"/>
        <v>514407.60000000003</v>
      </c>
      <c r="M839" s="11">
        <f>Table24[[#This Row],[rating]]*Table24[[#This Row],[rating_count]]</f>
        <v>514407.60000000003</v>
      </c>
      <c r="N839" s="35">
        <f t="shared" si="54"/>
        <v>1600</v>
      </c>
      <c r="O839" s="35">
        <f t="shared" si="55"/>
        <v>1500</v>
      </c>
      <c r="P839" s="6" t="s">
        <v>12031</v>
      </c>
      <c r="Q839" s="6" t="s">
        <v>4966</v>
      </c>
      <c r="R839" s="6" t="s">
        <v>4967</v>
      </c>
      <c r="S839" s="6" t="s">
        <v>4968</v>
      </c>
      <c r="T839" s="6" t="s">
        <v>4969</v>
      </c>
      <c r="U839" s="6" t="s">
        <v>4970</v>
      </c>
      <c r="V839" s="6" t="s">
        <v>4971</v>
      </c>
      <c r="W839" s="6" t="s">
        <v>4972</v>
      </c>
    </row>
    <row r="840" spans="1:23" s="6" customFormat="1">
      <c r="A840" s="6" t="s">
        <v>5093</v>
      </c>
      <c r="B840" s="6" t="s">
        <v>12804</v>
      </c>
      <c r="C840" s="7" t="s">
        <v>11375</v>
      </c>
      <c r="D840" s="6">
        <v>570</v>
      </c>
      <c r="E840" s="8">
        <v>999</v>
      </c>
      <c r="F840" s="9">
        <v>0.43</v>
      </c>
      <c r="G840" s="27" t="str">
        <f>IF(Table24[discount_percentage]&gt;=0.5,"Yes","No")</f>
        <v>No</v>
      </c>
      <c r="H840" s="6">
        <v>4.2</v>
      </c>
      <c r="I840" s="10">
        <v>3201</v>
      </c>
      <c r="J840" s="10">
        <f t="shared" si="52"/>
        <v>3197799</v>
      </c>
      <c r="K840" s="37" t="str">
        <f>IF(Table24[rating_count]&lt;1000,"Yes", "No")</f>
        <v>No</v>
      </c>
      <c r="L840" s="11">
        <f t="shared" si="53"/>
        <v>13444.2</v>
      </c>
      <c r="M840" s="11">
        <f>Table24[[#This Row],[rating]]*Table24[[#This Row],[rating_count]]</f>
        <v>13444.2</v>
      </c>
      <c r="N840" s="35">
        <f t="shared" si="54"/>
        <v>800</v>
      </c>
      <c r="O840" s="35">
        <f t="shared" si="55"/>
        <v>500</v>
      </c>
      <c r="P840" s="6" t="s">
        <v>5094</v>
      </c>
      <c r="Q840" s="6" t="s">
        <v>5095</v>
      </c>
      <c r="R840" s="6" t="s">
        <v>5096</v>
      </c>
      <c r="S840" s="6" t="s">
        <v>5097</v>
      </c>
      <c r="T840" s="6" t="s">
        <v>5098</v>
      </c>
      <c r="U840" s="6" t="s">
        <v>11677</v>
      </c>
      <c r="V840" s="6" t="s">
        <v>5099</v>
      </c>
      <c r="W840" s="6" t="s">
        <v>5100</v>
      </c>
    </row>
    <row r="841" spans="1:23" s="6" customFormat="1">
      <c r="A841" s="6" t="s">
        <v>5144</v>
      </c>
      <c r="B841" s="6" t="s">
        <v>5145</v>
      </c>
      <c r="C841" s="7" t="s">
        <v>11337</v>
      </c>
      <c r="D841" s="6">
        <v>299</v>
      </c>
      <c r="E841" s="8">
        <v>1499</v>
      </c>
      <c r="F841" s="9">
        <v>0.8</v>
      </c>
      <c r="G841" s="27" t="str">
        <f>IF(Table24[discount_percentage]&gt;=0.5,"Yes","No")</f>
        <v>Yes</v>
      </c>
      <c r="H841" s="6">
        <v>4.2</v>
      </c>
      <c r="I841" s="10">
        <v>903</v>
      </c>
      <c r="J841" s="10">
        <f t="shared" si="52"/>
        <v>1353597</v>
      </c>
      <c r="K841" s="37" t="str">
        <f>IF(Table24[rating_count]&lt;1000,"Yes", "No")</f>
        <v>Yes</v>
      </c>
      <c r="L841" s="11">
        <f t="shared" si="53"/>
        <v>3792.6000000000004</v>
      </c>
      <c r="M841" s="11">
        <f>Table24[[#This Row],[rating]]*Table24[[#This Row],[rating_count]]</f>
        <v>3792.6000000000004</v>
      </c>
      <c r="N841" s="35">
        <f t="shared" si="54"/>
        <v>1400</v>
      </c>
      <c r="O841" s="35">
        <f t="shared" si="55"/>
        <v>1000</v>
      </c>
      <c r="P841" s="6" t="s">
        <v>5146</v>
      </c>
      <c r="Q841" s="6" t="s">
        <v>5147</v>
      </c>
      <c r="R841" s="6" t="s">
        <v>5148</v>
      </c>
      <c r="S841" s="6" t="s">
        <v>5149</v>
      </c>
      <c r="T841" s="6" t="s">
        <v>5150</v>
      </c>
      <c r="U841" s="6" t="s">
        <v>5151</v>
      </c>
      <c r="V841" s="6" t="s">
        <v>5152</v>
      </c>
      <c r="W841" s="6" t="s">
        <v>5153</v>
      </c>
    </row>
    <row r="842" spans="1:23" s="6" customFormat="1">
      <c r="A842" s="6" t="s">
        <v>5341</v>
      </c>
      <c r="B842" s="6" t="s">
        <v>5342</v>
      </c>
      <c r="C842" s="7" t="s">
        <v>11370</v>
      </c>
      <c r="D842" s="6">
        <v>89</v>
      </c>
      <c r="E842" s="8">
        <v>99</v>
      </c>
      <c r="F842" s="9">
        <v>0.1</v>
      </c>
      <c r="G842" s="27" t="str">
        <f>IF(Table24[discount_percentage]&gt;=0.5,"Yes","No")</f>
        <v>No</v>
      </c>
      <c r="H842" s="6">
        <v>4.2</v>
      </c>
      <c r="I842" s="10">
        <v>241</v>
      </c>
      <c r="J842" s="10">
        <f t="shared" si="52"/>
        <v>23859</v>
      </c>
      <c r="K842" s="37" t="str">
        <f>IF(Table24[rating_count]&lt;1000,"Yes", "No")</f>
        <v>Yes</v>
      </c>
      <c r="L842" s="11">
        <f t="shared" si="53"/>
        <v>1012.2</v>
      </c>
      <c r="M842" s="11">
        <f>Table24[[#This Row],[rating]]*Table24[[#This Row],[rating_count]]</f>
        <v>1012.2</v>
      </c>
      <c r="N842" s="35">
        <f t="shared" si="54"/>
        <v>0</v>
      </c>
      <c r="O842" s="35">
        <f t="shared" si="55"/>
        <v>0</v>
      </c>
      <c r="P842" s="6" t="s">
        <v>5343</v>
      </c>
      <c r="Q842" s="6" t="s">
        <v>5344</v>
      </c>
      <c r="R842" s="6" t="s">
        <v>5345</v>
      </c>
      <c r="S842" s="6" t="s">
        <v>5346</v>
      </c>
      <c r="T842" s="6" t="s">
        <v>11678</v>
      </c>
      <c r="U842" s="6" t="s">
        <v>5347</v>
      </c>
      <c r="V842" s="6" t="s">
        <v>5348</v>
      </c>
      <c r="W842" s="6" t="s">
        <v>5349</v>
      </c>
    </row>
    <row r="843" spans="1:23" s="6" customFormat="1">
      <c r="A843" s="6" t="s">
        <v>5360</v>
      </c>
      <c r="B843" s="6" t="s">
        <v>5361</v>
      </c>
      <c r="C843" s="7" t="s">
        <v>11354</v>
      </c>
      <c r="D843" s="6">
        <v>230</v>
      </c>
      <c r="E843" s="8">
        <v>999</v>
      </c>
      <c r="F843" s="9">
        <v>0.77</v>
      </c>
      <c r="G843" s="27" t="str">
        <f>IF(Table24[discount_percentage]&gt;=0.5,"Yes","No")</f>
        <v>Yes</v>
      </c>
      <c r="H843" s="6">
        <v>4.2</v>
      </c>
      <c r="I843" s="10">
        <v>1528</v>
      </c>
      <c r="J843" s="10">
        <f t="shared" si="52"/>
        <v>1526472</v>
      </c>
      <c r="K843" s="37" t="str">
        <f>IF(Table24[rating_count]&lt;1000,"Yes", "No")</f>
        <v>No</v>
      </c>
      <c r="L843" s="11">
        <f t="shared" si="53"/>
        <v>6417.6</v>
      </c>
      <c r="M843" s="11">
        <f>Table24[[#This Row],[rating]]*Table24[[#This Row],[rating_count]]</f>
        <v>6417.6</v>
      </c>
      <c r="N843" s="35">
        <f t="shared" si="54"/>
        <v>800</v>
      </c>
      <c r="O843" s="35">
        <f t="shared" si="55"/>
        <v>500</v>
      </c>
      <c r="P843" s="6" t="s">
        <v>5362</v>
      </c>
      <c r="Q843" s="6" t="s">
        <v>5363</v>
      </c>
      <c r="R843" s="6" t="s">
        <v>5364</v>
      </c>
      <c r="S843" s="6" t="s">
        <v>5365</v>
      </c>
      <c r="T843" s="6" t="s">
        <v>5366</v>
      </c>
      <c r="U843" s="6" t="s">
        <v>5367</v>
      </c>
      <c r="V843" s="6" t="s">
        <v>5368</v>
      </c>
      <c r="W843" s="6" t="s">
        <v>5369</v>
      </c>
    </row>
    <row r="844" spans="1:23" s="6" customFormat="1">
      <c r="A844" s="6" t="s">
        <v>5459</v>
      </c>
      <c r="B844" s="6" t="s">
        <v>5460</v>
      </c>
      <c r="C844" s="7" t="s">
        <v>11389</v>
      </c>
      <c r="D844" s="6">
        <v>999</v>
      </c>
      <c r="E844" s="8">
        <v>1999</v>
      </c>
      <c r="F844" s="9">
        <v>0.5</v>
      </c>
      <c r="G844" s="27" t="str">
        <f>IF(Table24[discount_percentage]&gt;=0.5,"Yes","No")</f>
        <v>Yes</v>
      </c>
      <c r="H844" s="6">
        <v>4.2</v>
      </c>
      <c r="I844" s="10">
        <v>27441</v>
      </c>
      <c r="J844" s="10">
        <f t="shared" si="52"/>
        <v>54854559</v>
      </c>
      <c r="K844" s="37" t="str">
        <f>IF(Table24[rating_count]&lt;1000,"Yes", "No")</f>
        <v>No</v>
      </c>
      <c r="L844" s="11">
        <f t="shared" si="53"/>
        <v>115252.20000000001</v>
      </c>
      <c r="M844" s="11">
        <f>Table24[[#This Row],[rating]]*Table24[[#This Row],[rating_count]]</f>
        <v>115252.20000000001</v>
      </c>
      <c r="N844" s="35">
        <f t="shared" si="54"/>
        <v>1800</v>
      </c>
      <c r="O844" s="35">
        <f t="shared" si="55"/>
        <v>1500</v>
      </c>
      <c r="P844" s="6" t="s">
        <v>5461</v>
      </c>
      <c r="Q844" s="6" t="s">
        <v>5462</v>
      </c>
      <c r="R844" s="6" t="s">
        <v>5463</v>
      </c>
      <c r="S844" s="6" t="s">
        <v>5464</v>
      </c>
      <c r="T844" s="6" t="s">
        <v>5465</v>
      </c>
      <c r="U844" s="6" t="s">
        <v>11680</v>
      </c>
      <c r="V844" s="6" t="s">
        <v>5466</v>
      </c>
      <c r="W844" s="6" t="s">
        <v>5467</v>
      </c>
    </row>
    <row r="845" spans="1:23" s="6" customFormat="1">
      <c r="A845" s="6" t="s">
        <v>5477</v>
      </c>
      <c r="B845" s="6" t="s">
        <v>12043</v>
      </c>
      <c r="C845" s="7" t="s">
        <v>11334</v>
      </c>
      <c r="D845" s="6">
        <v>899</v>
      </c>
      <c r="E845" s="8">
        <v>1499</v>
      </c>
      <c r="F845" s="9">
        <v>0.4</v>
      </c>
      <c r="G845" s="27" t="str">
        <f>IF(Table24[discount_percentage]&gt;=0.5,"Yes","No")</f>
        <v>No</v>
      </c>
      <c r="H845" s="6">
        <v>4.2</v>
      </c>
      <c r="I845" s="10">
        <v>23174</v>
      </c>
      <c r="J845" s="10">
        <f t="shared" si="52"/>
        <v>34737826</v>
      </c>
      <c r="K845" s="37" t="str">
        <f>IF(Table24[rating_count]&lt;1000,"Yes", "No")</f>
        <v>No</v>
      </c>
      <c r="L845" s="11">
        <f t="shared" si="53"/>
        <v>97330.8</v>
      </c>
      <c r="M845" s="11">
        <f>Table24[[#This Row],[rating]]*Table24[[#This Row],[rating_count]]</f>
        <v>97330.8</v>
      </c>
      <c r="N845" s="35">
        <f t="shared" si="54"/>
        <v>1400</v>
      </c>
      <c r="O845" s="35">
        <f t="shared" si="55"/>
        <v>1000</v>
      </c>
      <c r="P845" s="6" t="s">
        <v>5478</v>
      </c>
      <c r="Q845" s="6" t="s">
        <v>5479</v>
      </c>
      <c r="R845" s="6" t="s">
        <v>5480</v>
      </c>
      <c r="S845" s="6" t="s">
        <v>5481</v>
      </c>
      <c r="T845" s="6" t="s">
        <v>5482</v>
      </c>
      <c r="U845" s="6" t="s">
        <v>5483</v>
      </c>
      <c r="V845" s="6" t="s">
        <v>5484</v>
      </c>
      <c r="W845" s="6" t="s">
        <v>5485</v>
      </c>
    </row>
    <row r="846" spans="1:23" s="6" customFormat="1">
      <c r="A846" s="6" t="s">
        <v>5515</v>
      </c>
      <c r="B846" s="6" t="s">
        <v>11591</v>
      </c>
      <c r="C846" s="7" t="s">
        <v>11360</v>
      </c>
      <c r="D846" s="12">
        <v>1799</v>
      </c>
      <c r="E846" s="8">
        <v>4990</v>
      </c>
      <c r="F846" s="9">
        <v>0.64</v>
      </c>
      <c r="G846" s="27" t="str">
        <f>IF(Table24[discount_percentage]&gt;=0.5,"Yes","No")</f>
        <v>Yes</v>
      </c>
      <c r="H846" s="6">
        <v>4.2</v>
      </c>
      <c r="I846" s="10">
        <v>41226</v>
      </c>
      <c r="J846" s="10">
        <f t="shared" si="52"/>
        <v>205717740</v>
      </c>
      <c r="K846" s="37" t="str">
        <f>IF(Table24[rating_count]&lt;1000,"Yes", "No")</f>
        <v>No</v>
      </c>
      <c r="L846" s="11">
        <f t="shared" si="53"/>
        <v>173149.2</v>
      </c>
      <c r="M846" s="11">
        <f>Table24[[#This Row],[rating]]*Table24[[#This Row],[rating_count]]</f>
        <v>173149.2</v>
      </c>
      <c r="N846" s="35">
        <f t="shared" si="54"/>
        <v>4800</v>
      </c>
      <c r="O846" s="35">
        <f t="shared" si="55"/>
        <v>4500</v>
      </c>
      <c r="P846" s="6" t="s">
        <v>5516</v>
      </c>
      <c r="Q846" s="6" t="s">
        <v>5517</v>
      </c>
      <c r="R846" s="6" t="s">
        <v>5518</v>
      </c>
      <c r="S846" s="6" t="s">
        <v>5519</v>
      </c>
      <c r="T846" s="6" t="s">
        <v>5520</v>
      </c>
      <c r="U846" s="6" t="s">
        <v>11592</v>
      </c>
      <c r="V846" s="6" t="s">
        <v>5521</v>
      </c>
      <c r="W846" s="6" t="s">
        <v>5522</v>
      </c>
    </row>
    <row r="847" spans="1:23" s="6" customFormat="1">
      <c r="A847" s="6" t="s">
        <v>5704</v>
      </c>
      <c r="B847" s="6" t="s">
        <v>5705</v>
      </c>
      <c r="C847" s="7" t="s">
        <v>11310</v>
      </c>
      <c r="D847" s="12">
        <v>1999</v>
      </c>
      <c r="E847" s="8">
        <v>7999</v>
      </c>
      <c r="F847" s="9">
        <v>0.75</v>
      </c>
      <c r="G847" s="27" t="str">
        <f>IF(Table24[discount_percentage]&gt;=0.5,"Yes","No")</f>
        <v>Yes</v>
      </c>
      <c r="H847" s="6">
        <v>4.2</v>
      </c>
      <c r="I847" s="10">
        <v>31305</v>
      </c>
      <c r="J847" s="10">
        <f t="shared" si="52"/>
        <v>250408695</v>
      </c>
      <c r="K847" s="37" t="str">
        <f>IF(Table24[rating_count]&lt;1000,"Yes", "No")</f>
        <v>No</v>
      </c>
      <c r="L847" s="11">
        <f t="shared" si="53"/>
        <v>131481</v>
      </c>
      <c r="M847" s="11">
        <f>Table24[[#This Row],[rating]]*Table24[[#This Row],[rating_count]]</f>
        <v>131481</v>
      </c>
      <c r="N847" s="35">
        <f t="shared" si="54"/>
        <v>7800</v>
      </c>
      <c r="O847" s="35">
        <f t="shared" si="55"/>
        <v>7500</v>
      </c>
      <c r="P847" s="6" t="s">
        <v>12563</v>
      </c>
      <c r="Q847" s="6" t="s">
        <v>12288</v>
      </c>
      <c r="R847" s="6" t="s">
        <v>5706</v>
      </c>
      <c r="S847" s="6" t="s">
        <v>5707</v>
      </c>
      <c r="T847" s="6" t="s">
        <v>5708</v>
      </c>
      <c r="U847" s="6" t="s">
        <v>5709</v>
      </c>
      <c r="V847" s="6" t="s">
        <v>5710</v>
      </c>
      <c r="W847" s="6" t="s">
        <v>5711</v>
      </c>
    </row>
    <row r="848" spans="1:23" s="6" customFormat="1">
      <c r="A848" s="6" t="s">
        <v>5731</v>
      </c>
      <c r="B848" s="6" t="s">
        <v>5732</v>
      </c>
      <c r="C848" s="7" t="s">
        <v>11343</v>
      </c>
      <c r="D848" s="12">
        <v>1345</v>
      </c>
      <c r="E848" s="8">
        <v>2295</v>
      </c>
      <c r="F848" s="9">
        <v>0.41</v>
      </c>
      <c r="G848" s="27" t="str">
        <f>IF(Table24[discount_percentage]&gt;=0.5,"Yes","No")</f>
        <v>No</v>
      </c>
      <c r="H848" s="6">
        <v>4.2</v>
      </c>
      <c r="I848" s="10">
        <v>17413</v>
      </c>
      <c r="J848" s="10">
        <f t="shared" si="52"/>
        <v>39962835</v>
      </c>
      <c r="K848" s="37" t="str">
        <f>IF(Table24[rating_count]&lt;1000,"Yes", "No")</f>
        <v>No</v>
      </c>
      <c r="L848" s="11">
        <f t="shared" si="53"/>
        <v>73134.600000000006</v>
      </c>
      <c r="M848" s="11">
        <f>Table24[[#This Row],[rating]]*Table24[[#This Row],[rating_count]]</f>
        <v>73134.600000000006</v>
      </c>
      <c r="N848" s="35">
        <f t="shared" si="54"/>
        <v>2200</v>
      </c>
      <c r="O848" s="35">
        <f t="shared" si="55"/>
        <v>2000</v>
      </c>
      <c r="P848" s="6" t="s">
        <v>5733</v>
      </c>
      <c r="Q848" s="6" t="s">
        <v>12289</v>
      </c>
      <c r="R848" s="6" t="s">
        <v>5734</v>
      </c>
      <c r="S848" s="6" t="s">
        <v>5735</v>
      </c>
      <c r="T848" s="6" t="s">
        <v>5736</v>
      </c>
      <c r="U848" s="6" t="s">
        <v>11845</v>
      </c>
      <c r="V848" s="6" t="s">
        <v>5737</v>
      </c>
      <c r="W848" s="6" t="s">
        <v>5738</v>
      </c>
    </row>
    <row r="849" spans="1:23" s="6" customFormat="1">
      <c r="A849" s="6" t="s">
        <v>5739</v>
      </c>
      <c r="B849" s="6" t="s">
        <v>12290</v>
      </c>
      <c r="C849" s="7" t="s">
        <v>11349</v>
      </c>
      <c r="D849" s="6">
        <v>349</v>
      </c>
      <c r="E849" s="8">
        <v>995</v>
      </c>
      <c r="F849" s="9">
        <v>0.65</v>
      </c>
      <c r="G849" s="27" t="str">
        <f>IF(Table24[discount_percentage]&gt;=0.5,"Yes","No")</f>
        <v>Yes</v>
      </c>
      <c r="H849" s="6">
        <v>4.2</v>
      </c>
      <c r="I849" s="10">
        <v>6676</v>
      </c>
      <c r="J849" s="10">
        <f t="shared" si="52"/>
        <v>6642620</v>
      </c>
      <c r="K849" s="37" t="str">
        <f>IF(Table24[rating_count]&lt;1000,"Yes", "No")</f>
        <v>No</v>
      </c>
      <c r="L849" s="11">
        <f t="shared" si="53"/>
        <v>28039.200000000001</v>
      </c>
      <c r="M849" s="11">
        <f>Table24[[#This Row],[rating]]*Table24[[#This Row],[rating_count]]</f>
        <v>28039.200000000001</v>
      </c>
      <c r="N849" s="35">
        <f t="shared" si="54"/>
        <v>800</v>
      </c>
      <c r="O849" s="35">
        <f t="shared" si="55"/>
        <v>500</v>
      </c>
      <c r="P849" s="6" t="s">
        <v>5740</v>
      </c>
      <c r="Q849" s="6" t="s">
        <v>12291</v>
      </c>
      <c r="R849" s="6" t="s">
        <v>5741</v>
      </c>
      <c r="S849" s="6" t="s">
        <v>5742</v>
      </c>
      <c r="T849" s="6" t="s">
        <v>5743</v>
      </c>
      <c r="U849" s="6" t="s">
        <v>5744</v>
      </c>
      <c r="V849" s="6" t="s">
        <v>5745</v>
      </c>
      <c r="W849" s="6" t="s">
        <v>5746</v>
      </c>
    </row>
    <row r="850" spans="1:23" s="6" customFormat="1">
      <c r="A850" s="6" t="s">
        <v>5864</v>
      </c>
      <c r="B850" s="6" t="s">
        <v>5865</v>
      </c>
      <c r="C850" s="7" t="s">
        <v>11362</v>
      </c>
      <c r="D850" s="6">
        <v>114</v>
      </c>
      <c r="E850" s="8">
        <v>120</v>
      </c>
      <c r="F850" s="9">
        <v>0.05</v>
      </c>
      <c r="G850" s="27" t="str">
        <f>IF(Table24[discount_percentage]&gt;=0.5,"Yes","No")</f>
        <v>No</v>
      </c>
      <c r="H850" s="6">
        <v>4.2</v>
      </c>
      <c r="I850" s="10">
        <v>8938</v>
      </c>
      <c r="J850" s="10">
        <f t="shared" si="52"/>
        <v>1072560</v>
      </c>
      <c r="K850" s="37" t="str">
        <f>IF(Table24[rating_count]&lt;1000,"Yes", "No")</f>
        <v>No</v>
      </c>
      <c r="L850" s="11">
        <f t="shared" si="53"/>
        <v>37539.599999999999</v>
      </c>
      <c r="M850" s="11">
        <f>Table24[[#This Row],[rating]]*Table24[[#This Row],[rating_count]]</f>
        <v>37539.599999999999</v>
      </c>
      <c r="N850" s="35">
        <f t="shared" si="54"/>
        <v>0</v>
      </c>
      <c r="O850" s="35">
        <f t="shared" si="55"/>
        <v>0</v>
      </c>
      <c r="P850" s="6" t="s">
        <v>5866</v>
      </c>
      <c r="Q850" s="6" t="s">
        <v>5867</v>
      </c>
      <c r="R850" s="6" t="s">
        <v>5868</v>
      </c>
      <c r="S850" s="6" t="s">
        <v>5869</v>
      </c>
      <c r="T850" s="6" t="s">
        <v>5870</v>
      </c>
      <c r="U850" s="6" t="s">
        <v>5871</v>
      </c>
      <c r="V850" s="6" t="s">
        <v>5872</v>
      </c>
      <c r="W850" s="6" t="s">
        <v>5873</v>
      </c>
    </row>
    <row r="851" spans="1:23" s="6" customFormat="1">
      <c r="A851" s="6" t="s">
        <v>5912</v>
      </c>
      <c r="B851" s="6" t="s">
        <v>5913</v>
      </c>
      <c r="C851" s="7" t="s">
        <v>11352</v>
      </c>
      <c r="D851" s="6">
        <v>575</v>
      </c>
      <c r="E851" s="8">
        <v>2799</v>
      </c>
      <c r="F851" s="9">
        <v>0.79</v>
      </c>
      <c r="G851" s="27" t="str">
        <f>IF(Table24[discount_percentage]&gt;=0.5,"Yes","No")</f>
        <v>Yes</v>
      </c>
      <c r="H851" s="6">
        <v>4.2</v>
      </c>
      <c r="I851" s="10">
        <v>8537</v>
      </c>
      <c r="J851" s="10">
        <f t="shared" si="52"/>
        <v>23895063</v>
      </c>
      <c r="K851" s="37" t="str">
        <f>IF(Table24[rating_count]&lt;1000,"Yes", "No")</f>
        <v>No</v>
      </c>
      <c r="L851" s="11">
        <f t="shared" si="53"/>
        <v>35855.4</v>
      </c>
      <c r="M851" s="11">
        <f>Table24[[#This Row],[rating]]*Table24[[#This Row],[rating_count]]</f>
        <v>35855.4</v>
      </c>
      <c r="N851" s="35">
        <f t="shared" si="54"/>
        <v>2600</v>
      </c>
      <c r="O851" s="35">
        <f t="shared" si="55"/>
        <v>2500</v>
      </c>
      <c r="P851" s="6" t="s">
        <v>5914</v>
      </c>
      <c r="Q851" s="6" t="s">
        <v>5915</v>
      </c>
      <c r="R851" s="6" t="s">
        <v>5916</v>
      </c>
      <c r="S851" s="6" t="s">
        <v>5917</v>
      </c>
      <c r="T851" s="6" t="s">
        <v>5918</v>
      </c>
      <c r="U851" s="6" t="s">
        <v>11278</v>
      </c>
      <c r="V851" s="6" t="s">
        <v>5919</v>
      </c>
      <c r="W851" s="6" t="s">
        <v>5920</v>
      </c>
    </row>
    <row r="852" spans="1:23" s="6" customFormat="1">
      <c r="A852" s="6" t="s">
        <v>5964</v>
      </c>
      <c r="B852" s="6" t="s">
        <v>5965</v>
      </c>
      <c r="C852" s="7" t="s">
        <v>11401</v>
      </c>
      <c r="D852" s="6">
        <v>199</v>
      </c>
      <c r="E852" s="8">
        <v>999</v>
      </c>
      <c r="F852" s="9">
        <v>0.8</v>
      </c>
      <c r="G852" s="27" t="str">
        <f>IF(Table24[discount_percentage]&gt;=0.5,"Yes","No")</f>
        <v>Yes</v>
      </c>
      <c r="H852" s="6">
        <v>4.2</v>
      </c>
      <c r="I852" s="10">
        <v>362</v>
      </c>
      <c r="J852" s="10">
        <f t="shared" si="52"/>
        <v>361638</v>
      </c>
      <c r="K852" s="37" t="str">
        <f>IF(Table24[rating_count]&lt;1000,"Yes", "No")</f>
        <v>Yes</v>
      </c>
      <c r="L852" s="11">
        <f t="shared" si="53"/>
        <v>1520.4</v>
      </c>
      <c r="M852" s="11">
        <f>Table24[[#This Row],[rating]]*Table24[[#This Row],[rating_count]]</f>
        <v>1520.4</v>
      </c>
      <c r="N852" s="35">
        <f t="shared" si="54"/>
        <v>800</v>
      </c>
      <c r="O852" s="35">
        <f t="shared" si="55"/>
        <v>500</v>
      </c>
      <c r="P852" s="6" t="s">
        <v>5966</v>
      </c>
      <c r="Q852" s="6" t="s">
        <v>5967</v>
      </c>
      <c r="R852" s="6" t="s">
        <v>5968</v>
      </c>
      <c r="S852" s="6" t="s">
        <v>5969</v>
      </c>
      <c r="T852" s="6" t="s">
        <v>5970</v>
      </c>
      <c r="U852" s="6" t="s">
        <v>5971</v>
      </c>
      <c r="V852" s="6" t="s">
        <v>5972</v>
      </c>
      <c r="W852" s="6" t="s">
        <v>5973</v>
      </c>
    </row>
    <row r="853" spans="1:23" s="6" customFormat="1">
      <c r="A853" s="6" t="s">
        <v>6125</v>
      </c>
      <c r="B853" s="6" t="s">
        <v>6126</v>
      </c>
      <c r="C853" s="7" t="s">
        <v>11329</v>
      </c>
      <c r="D853" s="12">
        <v>1499</v>
      </c>
      <c r="E853" s="8">
        <v>3999</v>
      </c>
      <c r="F853" s="9">
        <v>0.63</v>
      </c>
      <c r="G853" s="27" t="str">
        <f>IF(Table24[discount_percentage]&gt;=0.5,"Yes","No")</f>
        <v>Yes</v>
      </c>
      <c r="H853" s="6">
        <v>4.2</v>
      </c>
      <c r="I853" s="10">
        <v>42775</v>
      </c>
      <c r="J853" s="10">
        <f t="shared" si="52"/>
        <v>171057225</v>
      </c>
      <c r="K853" s="37" t="str">
        <f>IF(Table24[rating_count]&lt;1000,"Yes", "No")</f>
        <v>No</v>
      </c>
      <c r="L853" s="11">
        <f t="shared" si="53"/>
        <v>179655</v>
      </c>
      <c r="M853" s="11">
        <f>Table24[[#This Row],[rating]]*Table24[[#This Row],[rating_count]]</f>
        <v>179655</v>
      </c>
      <c r="N853" s="35">
        <f t="shared" si="54"/>
        <v>3800</v>
      </c>
      <c r="O853" s="35">
        <f t="shared" si="55"/>
        <v>3500</v>
      </c>
      <c r="P853" s="6" t="s">
        <v>12050</v>
      </c>
      <c r="Q853" s="6" t="s">
        <v>6127</v>
      </c>
      <c r="R853" s="6" t="s">
        <v>6128</v>
      </c>
      <c r="S853" s="6" t="s">
        <v>6129</v>
      </c>
      <c r="T853" s="6" t="s">
        <v>6130</v>
      </c>
      <c r="U853" s="6" t="s">
        <v>11599</v>
      </c>
      <c r="V853" s="6" t="s">
        <v>6131</v>
      </c>
      <c r="W853" s="6" t="s">
        <v>6132</v>
      </c>
    </row>
    <row r="854" spans="1:23" s="6" customFormat="1">
      <c r="A854" s="6" t="s">
        <v>6216</v>
      </c>
      <c r="B854" s="6" t="s">
        <v>6217</v>
      </c>
      <c r="C854" s="7" t="s">
        <v>11325</v>
      </c>
      <c r="D854" s="12">
        <v>2025</v>
      </c>
      <c r="E854" s="8">
        <v>5999</v>
      </c>
      <c r="F854" s="9">
        <v>0.66</v>
      </c>
      <c r="G854" s="27" t="str">
        <f>IF(Table24[discount_percentage]&gt;=0.5,"Yes","No")</f>
        <v>Yes</v>
      </c>
      <c r="H854" s="6">
        <v>4.2</v>
      </c>
      <c r="I854" s="10">
        <v>6233</v>
      </c>
      <c r="J854" s="10">
        <f t="shared" si="52"/>
        <v>37391767</v>
      </c>
      <c r="K854" s="37" t="str">
        <f>IF(Table24[rating_count]&lt;1000,"Yes", "No")</f>
        <v>No</v>
      </c>
      <c r="L854" s="11">
        <f t="shared" si="53"/>
        <v>26178.600000000002</v>
      </c>
      <c r="M854" s="11">
        <f>Table24[[#This Row],[rating]]*Table24[[#This Row],[rating_count]]</f>
        <v>26178.600000000002</v>
      </c>
      <c r="N854" s="35">
        <f t="shared" si="54"/>
        <v>5800</v>
      </c>
      <c r="O854" s="35">
        <f t="shared" si="55"/>
        <v>5500</v>
      </c>
      <c r="P854" s="6" t="s">
        <v>6218</v>
      </c>
      <c r="Q854" s="6" t="s">
        <v>12309</v>
      </c>
      <c r="R854" s="6" t="s">
        <v>6219</v>
      </c>
      <c r="S854" s="6" t="s">
        <v>6220</v>
      </c>
      <c r="T854" s="6" t="s">
        <v>11846</v>
      </c>
      <c r="U854" s="6" t="s">
        <v>11847</v>
      </c>
      <c r="V854" s="6" t="s">
        <v>6221</v>
      </c>
      <c r="W854" s="6" t="s">
        <v>6222</v>
      </c>
    </row>
    <row r="855" spans="1:23" s="6" customFormat="1" ht="12" customHeight="1">
      <c r="A855" s="6" t="s">
        <v>6322</v>
      </c>
      <c r="B855" s="6" t="s">
        <v>6323</v>
      </c>
      <c r="C855" s="7" t="s">
        <v>11407</v>
      </c>
      <c r="D855" s="12">
        <v>4999</v>
      </c>
      <c r="E855" s="8">
        <v>12499</v>
      </c>
      <c r="F855" s="9">
        <v>0.6</v>
      </c>
      <c r="G855" s="27" t="str">
        <f>IF(Table24[discount_percentage]&gt;=0.5,"Yes","No")</f>
        <v>Yes</v>
      </c>
      <c r="H855" s="6">
        <v>4.2</v>
      </c>
      <c r="I855" s="10">
        <v>4541</v>
      </c>
      <c r="J855" s="10">
        <f t="shared" si="52"/>
        <v>56757959</v>
      </c>
      <c r="K855" s="37" t="str">
        <f>IF(Table24[rating_count]&lt;1000,"Yes", "No")</f>
        <v>No</v>
      </c>
      <c r="L855" s="11">
        <f t="shared" si="53"/>
        <v>19072.2</v>
      </c>
      <c r="M855" s="11">
        <f>Table24[[#This Row],[rating]]*Table24[[#This Row],[rating_count]]</f>
        <v>19072.2</v>
      </c>
      <c r="N855" s="35">
        <f t="shared" si="54"/>
        <v>12400</v>
      </c>
      <c r="O855" s="35">
        <f t="shared" si="55"/>
        <v>12000</v>
      </c>
      <c r="P855" s="6" t="s">
        <v>12314</v>
      </c>
      <c r="Q855" s="6" t="s">
        <v>6324</v>
      </c>
      <c r="R855" s="6" t="s">
        <v>6325</v>
      </c>
      <c r="S855" s="6" t="s">
        <v>6326</v>
      </c>
      <c r="T855" s="6" t="s">
        <v>6327</v>
      </c>
      <c r="U855" s="6" t="s">
        <v>6328</v>
      </c>
      <c r="V855" s="6" t="s">
        <v>6329</v>
      </c>
      <c r="W855" s="6" t="s">
        <v>6330</v>
      </c>
    </row>
    <row r="856" spans="1:23" s="6" customFormat="1">
      <c r="A856" s="6" t="s">
        <v>6331</v>
      </c>
      <c r="B856" s="6" t="s">
        <v>11600</v>
      </c>
      <c r="C856" s="7" t="s">
        <v>11314</v>
      </c>
      <c r="D856" s="6">
        <v>399</v>
      </c>
      <c r="E856" s="8">
        <v>1290</v>
      </c>
      <c r="F856" s="9">
        <v>0.69</v>
      </c>
      <c r="G856" s="27" t="str">
        <f>IF(Table24[discount_percentage]&gt;=0.5,"Yes","No")</f>
        <v>Yes</v>
      </c>
      <c r="H856" s="6">
        <v>4.2</v>
      </c>
      <c r="I856" s="10">
        <v>76042</v>
      </c>
      <c r="J856" s="10">
        <f t="shared" si="52"/>
        <v>98094180</v>
      </c>
      <c r="K856" s="37" t="str">
        <f>IF(Table24[rating_count]&lt;1000,"Yes", "No")</f>
        <v>No</v>
      </c>
      <c r="L856" s="11">
        <f t="shared" si="53"/>
        <v>319376.40000000002</v>
      </c>
      <c r="M856" s="11">
        <f>Table24[[#This Row],[rating]]*Table24[[#This Row],[rating_count]]</f>
        <v>319376.40000000002</v>
      </c>
      <c r="N856" s="35">
        <f t="shared" si="54"/>
        <v>1200</v>
      </c>
      <c r="O856" s="35">
        <f t="shared" si="55"/>
        <v>1000</v>
      </c>
      <c r="P856" s="6" t="s">
        <v>11601</v>
      </c>
      <c r="Q856" s="6" t="s">
        <v>6332</v>
      </c>
      <c r="R856" s="6" t="s">
        <v>6333</v>
      </c>
      <c r="S856" s="6" t="s">
        <v>6334</v>
      </c>
      <c r="T856" s="6" t="s">
        <v>6335</v>
      </c>
      <c r="U856" s="6" t="s">
        <v>11602</v>
      </c>
      <c r="V856" s="6" t="s">
        <v>6336</v>
      </c>
      <c r="W856" s="6" t="s">
        <v>6337</v>
      </c>
    </row>
    <row r="857" spans="1:23" s="6" customFormat="1" ht="12" customHeight="1">
      <c r="A857" s="6" t="s">
        <v>6490</v>
      </c>
      <c r="B857" s="6" t="s">
        <v>6491</v>
      </c>
      <c r="C857" s="7" t="s">
        <v>11324</v>
      </c>
      <c r="D857" s="6">
        <v>379</v>
      </c>
      <c r="E857" s="8">
        <v>1499</v>
      </c>
      <c r="F857" s="9">
        <v>0.75</v>
      </c>
      <c r="G857" s="27" t="str">
        <f>IF(Table24[discount_percentage]&gt;=0.5,"Yes","No")</f>
        <v>Yes</v>
      </c>
      <c r="H857" s="6">
        <v>4.2</v>
      </c>
      <c r="I857" s="10">
        <v>4149</v>
      </c>
      <c r="J857" s="10">
        <f t="shared" si="52"/>
        <v>6219351</v>
      </c>
      <c r="K857" s="37" t="str">
        <f>IF(Table24[rating_count]&lt;1000,"Yes", "No")</f>
        <v>No</v>
      </c>
      <c r="L857" s="11">
        <f t="shared" si="53"/>
        <v>17425.8</v>
      </c>
      <c r="M857" s="11">
        <f>Table24[[#This Row],[rating]]*Table24[[#This Row],[rating_count]]</f>
        <v>17425.8</v>
      </c>
      <c r="N857" s="35">
        <f t="shared" si="54"/>
        <v>1400</v>
      </c>
      <c r="O857" s="35">
        <f t="shared" si="55"/>
        <v>1000</v>
      </c>
      <c r="P857" s="6" t="s">
        <v>6492</v>
      </c>
      <c r="Q857" s="6" t="s">
        <v>6493</v>
      </c>
      <c r="R857" s="6" t="s">
        <v>6494</v>
      </c>
      <c r="S857" s="6" t="s">
        <v>6495</v>
      </c>
      <c r="T857" s="6" t="s">
        <v>6496</v>
      </c>
      <c r="U857" s="6" t="s">
        <v>6497</v>
      </c>
      <c r="V857" s="6" t="s">
        <v>6498</v>
      </c>
      <c r="W857" s="6" t="s">
        <v>6499</v>
      </c>
    </row>
    <row r="858" spans="1:23" s="6" customFormat="1">
      <c r="A858" s="6" t="s">
        <v>6529</v>
      </c>
      <c r="B858" s="6" t="s">
        <v>12811</v>
      </c>
      <c r="C858" s="7" t="s">
        <v>11314</v>
      </c>
      <c r="D858" s="6">
        <v>889</v>
      </c>
      <c r="E858" s="8">
        <v>1999</v>
      </c>
      <c r="F858" s="9">
        <v>0.56000000000000005</v>
      </c>
      <c r="G858" s="27" t="str">
        <f>IF(Table24[discount_percentage]&gt;=0.5,"Yes","No")</f>
        <v>Yes</v>
      </c>
      <c r="H858" s="6">
        <v>4.2</v>
      </c>
      <c r="I858" s="10">
        <v>2284</v>
      </c>
      <c r="J858" s="10">
        <f t="shared" si="52"/>
        <v>4565716</v>
      </c>
      <c r="K858" s="37" t="str">
        <f>IF(Table24[rating_count]&lt;1000,"Yes", "No")</f>
        <v>No</v>
      </c>
      <c r="L858" s="11">
        <f t="shared" si="53"/>
        <v>9592.8000000000011</v>
      </c>
      <c r="M858" s="11">
        <f>Table24[[#This Row],[rating]]*Table24[[#This Row],[rating_count]]</f>
        <v>9592.8000000000011</v>
      </c>
      <c r="N858" s="35">
        <f t="shared" si="54"/>
        <v>1800</v>
      </c>
      <c r="O858" s="35">
        <f t="shared" si="55"/>
        <v>1500</v>
      </c>
      <c r="P858" s="6" t="s">
        <v>6530</v>
      </c>
      <c r="Q858" s="6" t="s">
        <v>6531</v>
      </c>
      <c r="R858" s="6" t="s">
        <v>6532</v>
      </c>
      <c r="S858" s="6" t="s">
        <v>6533</v>
      </c>
      <c r="T858" s="6" t="s">
        <v>6534</v>
      </c>
      <c r="U858" s="6" t="s">
        <v>6535</v>
      </c>
      <c r="V858" s="6" t="s">
        <v>6536</v>
      </c>
      <c r="W858" s="6" t="s">
        <v>6537</v>
      </c>
    </row>
    <row r="859" spans="1:23" s="6" customFormat="1">
      <c r="A859" s="6" t="s">
        <v>6567</v>
      </c>
      <c r="B859" s="6" t="s">
        <v>6568</v>
      </c>
      <c r="C859" s="7" t="s">
        <v>11310</v>
      </c>
      <c r="D859" s="12">
        <v>5998</v>
      </c>
      <c r="E859" s="8">
        <v>7999</v>
      </c>
      <c r="F859" s="9">
        <v>0.25</v>
      </c>
      <c r="G859" s="27" t="str">
        <f>IF(Table24[discount_percentage]&gt;=0.5,"Yes","No")</f>
        <v>No</v>
      </c>
      <c r="H859" s="6">
        <v>4.2</v>
      </c>
      <c r="I859" s="10">
        <v>30355</v>
      </c>
      <c r="J859" s="10">
        <f t="shared" si="52"/>
        <v>242809645</v>
      </c>
      <c r="K859" s="37" t="str">
        <f>IF(Table24[rating_count]&lt;1000,"Yes", "No")</f>
        <v>No</v>
      </c>
      <c r="L859" s="11">
        <f t="shared" si="53"/>
        <v>127491</v>
      </c>
      <c r="M859" s="11">
        <f>Table24[[#This Row],[rating]]*Table24[[#This Row],[rating_count]]</f>
        <v>127491</v>
      </c>
      <c r="N859" s="35">
        <f t="shared" si="54"/>
        <v>7800</v>
      </c>
      <c r="O859" s="35">
        <f t="shared" si="55"/>
        <v>7500</v>
      </c>
      <c r="P859" s="6" t="s">
        <v>6569</v>
      </c>
      <c r="Q859" s="6" t="s">
        <v>6570</v>
      </c>
      <c r="R859" s="6" t="s">
        <v>6571</v>
      </c>
      <c r="S859" s="6" t="s">
        <v>6572</v>
      </c>
      <c r="T859" s="6" t="s">
        <v>6573</v>
      </c>
      <c r="U859" s="6" t="s">
        <v>6574</v>
      </c>
      <c r="V859" s="6" t="s">
        <v>6575</v>
      </c>
      <c r="W859" s="6" t="s">
        <v>6576</v>
      </c>
    </row>
    <row r="860" spans="1:23" s="6" customFormat="1">
      <c r="A860" s="6" t="s">
        <v>6577</v>
      </c>
      <c r="B860" s="6" t="s">
        <v>12326</v>
      </c>
      <c r="C860" s="7" t="s">
        <v>11377</v>
      </c>
      <c r="D860" s="6">
        <v>299</v>
      </c>
      <c r="E860" s="8">
        <v>1499</v>
      </c>
      <c r="F860" s="9">
        <v>0.8</v>
      </c>
      <c r="G860" s="27" t="str">
        <f>IF(Table24[discount_percentage]&gt;=0.5,"Yes","No")</f>
        <v>Yes</v>
      </c>
      <c r="H860" s="6">
        <v>4.2</v>
      </c>
      <c r="I860" s="10">
        <v>2868</v>
      </c>
      <c r="J860" s="10">
        <f t="shared" si="52"/>
        <v>4299132</v>
      </c>
      <c r="K860" s="37" t="str">
        <f>IF(Table24[rating_count]&lt;1000,"Yes", "No")</f>
        <v>No</v>
      </c>
      <c r="L860" s="11">
        <f t="shared" si="53"/>
        <v>12045.6</v>
      </c>
      <c r="M860" s="11">
        <f>Table24[[#This Row],[rating]]*Table24[[#This Row],[rating_count]]</f>
        <v>12045.6</v>
      </c>
      <c r="N860" s="35">
        <f t="shared" si="54"/>
        <v>1400</v>
      </c>
      <c r="O860" s="35">
        <f t="shared" si="55"/>
        <v>1000</v>
      </c>
      <c r="P860" s="6" t="s">
        <v>6578</v>
      </c>
      <c r="Q860" s="6" t="s">
        <v>6579</v>
      </c>
      <c r="R860" s="6" t="s">
        <v>6580</v>
      </c>
      <c r="S860" s="6" t="s">
        <v>6581</v>
      </c>
      <c r="T860" s="6" t="s">
        <v>6582</v>
      </c>
      <c r="U860" s="6" t="s">
        <v>12052</v>
      </c>
      <c r="V860" s="6" t="s">
        <v>6583</v>
      </c>
      <c r="W860" s="6" t="s">
        <v>6584</v>
      </c>
    </row>
    <row r="861" spans="1:23" s="6" customFormat="1">
      <c r="A861" s="6" t="s">
        <v>6919</v>
      </c>
      <c r="B861" s="6" t="s">
        <v>6920</v>
      </c>
      <c r="C861" s="7" t="s">
        <v>11377</v>
      </c>
      <c r="D861" s="6">
        <v>249</v>
      </c>
      <c r="E861" s="8">
        <v>499</v>
      </c>
      <c r="F861" s="9">
        <v>0.5</v>
      </c>
      <c r="G861" s="27" t="str">
        <f>IF(Table24[discount_percentage]&gt;=0.5,"Yes","No")</f>
        <v>Yes</v>
      </c>
      <c r="H861" s="6">
        <v>4.2</v>
      </c>
      <c r="I861" s="10">
        <v>22860</v>
      </c>
      <c r="J861" s="10">
        <f t="shared" si="52"/>
        <v>11407140</v>
      </c>
      <c r="K861" s="37" t="str">
        <f>IF(Table24[rating_count]&lt;1000,"Yes", "No")</f>
        <v>No</v>
      </c>
      <c r="L861" s="11">
        <f t="shared" si="53"/>
        <v>96012</v>
      </c>
      <c r="M861" s="11">
        <f>Table24[[#This Row],[rating]]*Table24[[#This Row],[rating_count]]</f>
        <v>96012</v>
      </c>
      <c r="N861" s="35">
        <f t="shared" si="54"/>
        <v>400</v>
      </c>
      <c r="O861" s="35">
        <f t="shared" si="55"/>
        <v>0</v>
      </c>
      <c r="P861" s="6" t="s">
        <v>6921</v>
      </c>
      <c r="Q861" s="6" t="s">
        <v>12350</v>
      </c>
      <c r="R861" s="6" t="s">
        <v>6922</v>
      </c>
      <c r="S861" s="6" t="s">
        <v>6923</v>
      </c>
      <c r="T861" s="6" t="s">
        <v>6924</v>
      </c>
      <c r="U861" s="6" t="s">
        <v>6925</v>
      </c>
      <c r="V861" s="6" t="s">
        <v>6926</v>
      </c>
      <c r="W861" s="6" t="s">
        <v>6927</v>
      </c>
    </row>
    <row r="862" spans="1:23" s="6" customFormat="1">
      <c r="A862" s="6" t="s">
        <v>6937</v>
      </c>
      <c r="B862" s="6" t="s">
        <v>11815</v>
      </c>
      <c r="C862" s="7" t="s">
        <v>11348</v>
      </c>
      <c r="D862" s="12">
        <v>1599</v>
      </c>
      <c r="E862" s="8">
        <v>3599</v>
      </c>
      <c r="F862" s="9">
        <v>0.56000000000000005</v>
      </c>
      <c r="G862" s="27" t="str">
        <f>IF(Table24[discount_percentage]&gt;=0.5,"Yes","No")</f>
        <v>Yes</v>
      </c>
      <c r="H862" s="6">
        <v>4.2</v>
      </c>
      <c r="I862" s="10">
        <v>16182</v>
      </c>
      <c r="J862" s="10">
        <f t="shared" si="52"/>
        <v>58239018</v>
      </c>
      <c r="K862" s="37" t="str">
        <f>IF(Table24[rating_count]&lt;1000,"Yes", "No")</f>
        <v>No</v>
      </c>
      <c r="L862" s="11">
        <f t="shared" si="53"/>
        <v>67964.400000000009</v>
      </c>
      <c r="M862" s="11">
        <f>Table24[[#This Row],[rating]]*Table24[[#This Row],[rating_count]]</f>
        <v>67964.400000000009</v>
      </c>
      <c r="N862" s="35">
        <f t="shared" si="54"/>
        <v>3400</v>
      </c>
      <c r="O862" s="35">
        <f t="shared" si="55"/>
        <v>3500</v>
      </c>
      <c r="P862" s="6" t="s">
        <v>11816</v>
      </c>
      <c r="Q862" s="6" t="s">
        <v>6938</v>
      </c>
      <c r="R862" s="6" t="s">
        <v>6939</v>
      </c>
      <c r="S862" s="6" t="s">
        <v>6940</v>
      </c>
      <c r="T862" s="6" t="s">
        <v>11748</v>
      </c>
      <c r="U862" s="6" t="s">
        <v>11749</v>
      </c>
      <c r="V862" s="6" t="s">
        <v>6941</v>
      </c>
      <c r="W862" s="6" t="s">
        <v>11817</v>
      </c>
    </row>
    <row r="863" spans="1:23" s="6" customFormat="1">
      <c r="A863" s="6" t="s">
        <v>6942</v>
      </c>
      <c r="B863" s="6" t="s">
        <v>11608</v>
      </c>
      <c r="C863" s="7" t="s">
        <v>11360</v>
      </c>
      <c r="D863" s="12">
        <v>1199</v>
      </c>
      <c r="E863" s="8">
        <v>3990</v>
      </c>
      <c r="F863" s="9">
        <v>0.7</v>
      </c>
      <c r="G863" s="27" t="str">
        <f>IF(Table24[discount_percentage]&gt;=0.5,"Yes","No")</f>
        <v>Yes</v>
      </c>
      <c r="H863" s="6">
        <v>4.2</v>
      </c>
      <c r="I863" s="10">
        <v>2908</v>
      </c>
      <c r="J863" s="10">
        <f t="shared" si="52"/>
        <v>11602920</v>
      </c>
      <c r="K863" s="37" t="str">
        <f>IF(Table24[rating_count]&lt;1000,"Yes", "No")</f>
        <v>No</v>
      </c>
      <c r="L863" s="11">
        <f t="shared" si="53"/>
        <v>12213.6</v>
      </c>
      <c r="M863" s="11">
        <f>Table24[[#This Row],[rating]]*Table24[[#This Row],[rating_count]]</f>
        <v>12213.6</v>
      </c>
      <c r="N863" s="35">
        <f t="shared" si="54"/>
        <v>3800</v>
      </c>
      <c r="O863" s="35">
        <f t="shared" si="55"/>
        <v>3500</v>
      </c>
      <c r="P863" s="6" t="s">
        <v>11947</v>
      </c>
      <c r="Q863" s="6" t="s">
        <v>12351</v>
      </c>
      <c r="R863" s="6" t="s">
        <v>6943</v>
      </c>
      <c r="S863" s="6" t="s">
        <v>6944</v>
      </c>
      <c r="T863" s="6" t="s">
        <v>6945</v>
      </c>
      <c r="U863" s="6" t="s">
        <v>6946</v>
      </c>
      <c r="V863" s="6" t="s">
        <v>6947</v>
      </c>
      <c r="W863" s="6" t="s">
        <v>11609</v>
      </c>
    </row>
    <row r="864" spans="1:23" s="6" customFormat="1">
      <c r="A864" s="6" t="s">
        <v>6948</v>
      </c>
      <c r="B864" s="6" t="s">
        <v>6949</v>
      </c>
      <c r="C864" s="7" t="s">
        <v>11334</v>
      </c>
      <c r="D864" s="12">
        <v>1099</v>
      </c>
      <c r="E864" s="8">
        <v>1499</v>
      </c>
      <c r="F864" s="9">
        <v>0.27</v>
      </c>
      <c r="G864" s="27" t="str">
        <f>IF(Table24[discount_percentage]&gt;=0.5,"Yes","No")</f>
        <v>No</v>
      </c>
      <c r="H864" s="6">
        <v>4.2</v>
      </c>
      <c r="I864" s="10">
        <v>2375</v>
      </c>
      <c r="J864" s="10">
        <f t="shared" si="52"/>
        <v>3560125</v>
      </c>
      <c r="K864" s="37" t="str">
        <f>IF(Table24[rating_count]&lt;1000,"Yes", "No")</f>
        <v>No</v>
      </c>
      <c r="L864" s="11">
        <f t="shared" si="53"/>
        <v>9975</v>
      </c>
      <c r="M864" s="11">
        <f>Table24[[#This Row],[rating]]*Table24[[#This Row],[rating_count]]</f>
        <v>9975</v>
      </c>
      <c r="N864" s="35">
        <f t="shared" si="54"/>
        <v>1400</v>
      </c>
      <c r="O864" s="35">
        <f t="shared" si="55"/>
        <v>1000</v>
      </c>
      <c r="P864" s="6" t="s">
        <v>12567</v>
      </c>
      <c r="Q864" s="6" t="s">
        <v>6950</v>
      </c>
      <c r="R864" s="6" t="s">
        <v>6951</v>
      </c>
      <c r="S864" s="6" t="s">
        <v>12352</v>
      </c>
      <c r="T864" s="6" t="s">
        <v>6952</v>
      </c>
      <c r="U864" s="6" t="s">
        <v>6953</v>
      </c>
      <c r="V864" s="6" t="s">
        <v>6954</v>
      </c>
      <c r="W864" s="6" t="s">
        <v>6955</v>
      </c>
    </row>
    <row r="865" spans="1:23" s="6" customFormat="1">
      <c r="A865" s="6" t="s">
        <v>7021</v>
      </c>
      <c r="B865" s="6" t="s">
        <v>7022</v>
      </c>
      <c r="C865" s="7" t="s">
        <v>11333</v>
      </c>
      <c r="D865" s="6">
        <v>449</v>
      </c>
      <c r="E865" s="8">
        <v>1300</v>
      </c>
      <c r="F865" s="9">
        <v>0.65</v>
      </c>
      <c r="G865" s="27" t="str">
        <f>IF(Table24[discount_percentage]&gt;=0.5,"Yes","No")</f>
        <v>Yes</v>
      </c>
      <c r="H865" s="6">
        <v>4.2</v>
      </c>
      <c r="I865" s="10">
        <v>4959</v>
      </c>
      <c r="J865" s="10">
        <f t="shared" si="52"/>
        <v>6446700</v>
      </c>
      <c r="K865" s="37" t="str">
        <f>IF(Table24[rating_count]&lt;1000,"Yes", "No")</f>
        <v>No</v>
      </c>
      <c r="L865" s="11">
        <f t="shared" si="53"/>
        <v>20827.8</v>
      </c>
      <c r="M865" s="11">
        <f>Table24[[#This Row],[rating]]*Table24[[#This Row],[rating_count]]</f>
        <v>20827.8</v>
      </c>
      <c r="N865" s="35">
        <f t="shared" si="54"/>
        <v>1200</v>
      </c>
      <c r="O865" s="35">
        <f t="shared" si="55"/>
        <v>1000</v>
      </c>
      <c r="P865" s="6" t="s">
        <v>7023</v>
      </c>
      <c r="Q865" s="6" t="s">
        <v>7024</v>
      </c>
      <c r="R865" s="6" t="s">
        <v>7025</v>
      </c>
      <c r="S865" s="6" t="s">
        <v>7026</v>
      </c>
      <c r="T865" s="6" t="s">
        <v>7027</v>
      </c>
      <c r="U865" s="6" t="s">
        <v>7028</v>
      </c>
      <c r="V865" s="6" t="s">
        <v>7029</v>
      </c>
      <c r="W865" s="6" t="s">
        <v>7030</v>
      </c>
    </row>
    <row r="866" spans="1:23" s="6" customFormat="1" ht="12" customHeight="1">
      <c r="A866" s="6" t="s">
        <v>7059</v>
      </c>
      <c r="B866" s="6" t="s">
        <v>11610</v>
      </c>
      <c r="C866" s="7" t="s">
        <v>11329</v>
      </c>
      <c r="D866" s="6">
        <v>849</v>
      </c>
      <c r="E866" s="8">
        <v>2490</v>
      </c>
      <c r="F866" s="9">
        <v>0.66</v>
      </c>
      <c r="G866" s="27" t="str">
        <f>IF(Table24[discount_percentage]&gt;=0.5,"Yes","No")</f>
        <v>Yes</v>
      </c>
      <c r="H866" s="6">
        <v>4.2</v>
      </c>
      <c r="I866" s="10">
        <v>91188</v>
      </c>
      <c r="J866" s="10">
        <f t="shared" si="52"/>
        <v>227058120</v>
      </c>
      <c r="K866" s="37" t="str">
        <f>IF(Table24[rating_count]&lt;1000,"Yes", "No")</f>
        <v>No</v>
      </c>
      <c r="L866" s="11">
        <f t="shared" si="53"/>
        <v>382989.60000000003</v>
      </c>
      <c r="M866" s="11">
        <f>Table24[[#This Row],[rating]]*Table24[[#This Row],[rating_count]]</f>
        <v>382989.60000000003</v>
      </c>
      <c r="N866" s="35">
        <f t="shared" si="54"/>
        <v>2400</v>
      </c>
      <c r="O866" s="35">
        <f t="shared" si="55"/>
        <v>2000</v>
      </c>
      <c r="P866" s="6" t="s">
        <v>7060</v>
      </c>
      <c r="Q866" s="6" t="s">
        <v>7061</v>
      </c>
      <c r="R866" s="6" t="s">
        <v>7062</v>
      </c>
      <c r="S866" s="6" t="s">
        <v>7063</v>
      </c>
      <c r="T866" s="6" t="s">
        <v>11611</v>
      </c>
      <c r="U866" s="6" t="s">
        <v>11612</v>
      </c>
      <c r="V866" s="6" t="s">
        <v>7064</v>
      </c>
      <c r="W866" s="6" t="s">
        <v>7065</v>
      </c>
    </row>
    <row r="867" spans="1:23" s="6" customFormat="1">
      <c r="A867" s="6" t="s">
        <v>7242</v>
      </c>
      <c r="B867" s="6" t="s">
        <v>7243</v>
      </c>
      <c r="C867" s="7" t="s">
        <v>11435</v>
      </c>
      <c r="D867" s="6">
        <v>625</v>
      </c>
      <c r="E867" s="8">
        <v>1400</v>
      </c>
      <c r="F867" s="9">
        <v>0.55000000000000004</v>
      </c>
      <c r="G867" s="27" t="str">
        <f>IF(Table24[discount_percentage]&gt;=0.5,"Yes","No")</f>
        <v>Yes</v>
      </c>
      <c r="H867" s="6">
        <v>4.2</v>
      </c>
      <c r="I867" s="10">
        <v>23316</v>
      </c>
      <c r="J867" s="10">
        <f t="shared" si="52"/>
        <v>32642400</v>
      </c>
      <c r="K867" s="37" t="str">
        <f>IF(Table24[rating_count]&lt;1000,"Yes", "No")</f>
        <v>No</v>
      </c>
      <c r="L867" s="11">
        <f t="shared" si="53"/>
        <v>97927.2</v>
      </c>
      <c r="M867" s="11">
        <f>Table24[[#This Row],[rating]]*Table24[[#This Row],[rating_count]]</f>
        <v>97927.2</v>
      </c>
      <c r="N867" s="35">
        <f t="shared" si="54"/>
        <v>1400</v>
      </c>
      <c r="O867" s="35">
        <f t="shared" si="55"/>
        <v>1000</v>
      </c>
      <c r="P867" s="6" t="s">
        <v>7244</v>
      </c>
      <c r="Q867" s="6" t="s">
        <v>7245</v>
      </c>
      <c r="R867" s="6" t="s">
        <v>7246</v>
      </c>
      <c r="S867" s="6" t="s">
        <v>7247</v>
      </c>
      <c r="T867" s="6" t="s">
        <v>7248</v>
      </c>
      <c r="U867" s="6" t="s">
        <v>12669</v>
      </c>
      <c r="V867" s="6" t="s">
        <v>7249</v>
      </c>
      <c r="W867" s="6" t="s">
        <v>7250</v>
      </c>
    </row>
    <row r="868" spans="1:23" s="6" customFormat="1">
      <c r="A868" s="6" t="s">
        <v>7308</v>
      </c>
      <c r="B868" s="6" t="s">
        <v>7309</v>
      </c>
      <c r="C868" s="7" t="s">
        <v>11440</v>
      </c>
      <c r="D868" s="12">
        <v>5499</v>
      </c>
      <c r="E868" s="8">
        <v>13150</v>
      </c>
      <c r="F868" s="9">
        <v>0.57999999999999996</v>
      </c>
      <c r="G868" s="27" t="str">
        <f>IF(Table24[discount_percentage]&gt;=0.5,"Yes","No")</f>
        <v>Yes</v>
      </c>
      <c r="H868" s="6">
        <v>4.2</v>
      </c>
      <c r="I868" s="10">
        <v>6398</v>
      </c>
      <c r="J868" s="10">
        <f t="shared" si="52"/>
        <v>84133700</v>
      </c>
      <c r="K868" s="37" t="str">
        <f>IF(Table24[rating_count]&lt;1000,"Yes", "No")</f>
        <v>No</v>
      </c>
      <c r="L868" s="11">
        <f t="shared" si="53"/>
        <v>26871.600000000002</v>
      </c>
      <c r="M868" s="11">
        <f>Table24[[#This Row],[rating]]*Table24[[#This Row],[rating_count]]</f>
        <v>26871.600000000002</v>
      </c>
      <c r="N868" s="35">
        <f t="shared" si="54"/>
        <v>13000</v>
      </c>
      <c r="O868" s="35">
        <f t="shared" si="55"/>
        <v>13000</v>
      </c>
      <c r="P868" s="6" t="s">
        <v>7310</v>
      </c>
      <c r="Q868" s="6" t="s">
        <v>7311</v>
      </c>
      <c r="R868" s="6" t="s">
        <v>7312</v>
      </c>
      <c r="S868" s="6" t="s">
        <v>7313</v>
      </c>
      <c r="T868" s="6" t="s">
        <v>7314</v>
      </c>
      <c r="U868" s="6" t="s">
        <v>7315</v>
      </c>
      <c r="V868" s="6" t="s">
        <v>7316</v>
      </c>
      <c r="W868" s="6" t="s">
        <v>7317</v>
      </c>
    </row>
    <row r="869" spans="1:23" s="6" customFormat="1">
      <c r="A869" s="6" t="s">
        <v>7328</v>
      </c>
      <c r="B869" s="6" t="s">
        <v>7329</v>
      </c>
      <c r="C869" s="7" t="s">
        <v>11435</v>
      </c>
      <c r="D869" s="6">
        <v>599</v>
      </c>
      <c r="E869" s="8">
        <v>785</v>
      </c>
      <c r="F869" s="9">
        <v>0.24</v>
      </c>
      <c r="G869" s="27" t="str">
        <f>IF(Table24[discount_percentage]&gt;=0.5,"Yes","No")</f>
        <v>No</v>
      </c>
      <c r="H869" s="6">
        <v>4.2</v>
      </c>
      <c r="I869" s="10">
        <v>24247</v>
      </c>
      <c r="J869" s="10">
        <f t="shared" si="52"/>
        <v>19033895</v>
      </c>
      <c r="K869" s="37" t="str">
        <f>IF(Table24[rating_count]&lt;1000,"Yes", "No")</f>
        <v>No</v>
      </c>
      <c r="L869" s="11">
        <f t="shared" si="53"/>
        <v>101837.40000000001</v>
      </c>
      <c r="M869" s="11">
        <f>Table24[[#This Row],[rating]]*Table24[[#This Row],[rating_count]]</f>
        <v>101837.40000000001</v>
      </c>
      <c r="N869" s="35">
        <f t="shared" si="54"/>
        <v>600</v>
      </c>
      <c r="O869" s="35">
        <f t="shared" si="55"/>
        <v>500</v>
      </c>
      <c r="P869" s="6" t="s">
        <v>7330</v>
      </c>
      <c r="Q869" s="6" t="s">
        <v>7331</v>
      </c>
      <c r="R869" s="6" t="s">
        <v>7332</v>
      </c>
      <c r="S869" s="6" t="s">
        <v>7333</v>
      </c>
      <c r="T869" s="6" t="s">
        <v>7334</v>
      </c>
      <c r="U869" s="6" t="s">
        <v>7335</v>
      </c>
      <c r="V869" s="6" t="s">
        <v>7336</v>
      </c>
      <c r="W869" s="6" t="s">
        <v>7337</v>
      </c>
    </row>
    <row r="870" spans="1:23" s="6" customFormat="1">
      <c r="A870" s="6" t="s">
        <v>7338</v>
      </c>
      <c r="B870" s="6" t="s">
        <v>7339</v>
      </c>
      <c r="C870" s="7" t="s">
        <v>11436</v>
      </c>
      <c r="D870" s="12">
        <v>1999</v>
      </c>
      <c r="E870" s="8">
        <v>3210</v>
      </c>
      <c r="F870" s="9">
        <v>0.38</v>
      </c>
      <c r="G870" s="27" t="str">
        <f>IF(Table24[discount_percentage]&gt;=0.5,"Yes","No")</f>
        <v>No</v>
      </c>
      <c r="H870" s="6">
        <v>4.2</v>
      </c>
      <c r="I870" s="10">
        <v>41349</v>
      </c>
      <c r="J870" s="10">
        <f t="shared" si="52"/>
        <v>132730290</v>
      </c>
      <c r="K870" s="37" t="str">
        <f>IF(Table24[rating_count]&lt;1000,"Yes", "No")</f>
        <v>No</v>
      </c>
      <c r="L870" s="11">
        <f t="shared" si="53"/>
        <v>173665.80000000002</v>
      </c>
      <c r="M870" s="11">
        <f>Table24[[#This Row],[rating]]*Table24[[#This Row],[rating_count]]</f>
        <v>173665.80000000002</v>
      </c>
      <c r="N870" s="35">
        <f t="shared" si="54"/>
        <v>3200</v>
      </c>
      <c r="O870" s="35">
        <f t="shared" si="55"/>
        <v>3000</v>
      </c>
      <c r="P870" s="6" t="s">
        <v>7340</v>
      </c>
      <c r="Q870" s="6" t="s">
        <v>7341</v>
      </c>
      <c r="R870" s="6" t="s">
        <v>7342</v>
      </c>
      <c r="S870" s="6" t="s">
        <v>7343</v>
      </c>
      <c r="T870" s="6" t="s">
        <v>7344</v>
      </c>
      <c r="U870" s="6" t="s">
        <v>7345</v>
      </c>
      <c r="V870" s="6" t="s">
        <v>7346</v>
      </c>
      <c r="W870" s="6" t="s">
        <v>7347</v>
      </c>
    </row>
    <row r="871" spans="1:23" s="6" customFormat="1" ht="12" customHeight="1">
      <c r="A871" s="6" t="s">
        <v>7402</v>
      </c>
      <c r="B871" s="6" t="s">
        <v>7403</v>
      </c>
      <c r="C871" s="7" t="s">
        <v>11442</v>
      </c>
      <c r="D871" s="12">
        <v>3599</v>
      </c>
      <c r="E871" s="8">
        <v>7950</v>
      </c>
      <c r="F871" s="9">
        <v>0.55000000000000004</v>
      </c>
      <c r="G871" s="27" t="str">
        <f>IF(Table24[discount_percentage]&gt;=0.5,"Yes","No")</f>
        <v>Yes</v>
      </c>
      <c r="H871" s="6">
        <v>4.2</v>
      </c>
      <c r="I871" s="10">
        <v>136</v>
      </c>
      <c r="J871" s="10">
        <f t="shared" si="52"/>
        <v>1081200</v>
      </c>
      <c r="K871" s="37" t="str">
        <f>IF(Table24[rating_count]&lt;1000,"Yes", "No")</f>
        <v>Yes</v>
      </c>
      <c r="L871" s="11">
        <f t="shared" si="53"/>
        <v>571.20000000000005</v>
      </c>
      <c r="M871" s="11">
        <f>Table24[[#This Row],[rating]]*Table24[[#This Row],[rating_count]]</f>
        <v>571.20000000000005</v>
      </c>
      <c r="N871" s="35">
        <f t="shared" si="54"/>
        <v>7800</v>
      </c>
      <c r="O871" s="35">
        <f t="shared" si="55"/>
        <v>7500</v>
      </c>
      <c r="P871" s="6" t="s">
        <v>7404</v>
      </c>
      <c r="Q871" s="6" t="s">
        <v>7405</v>
      </c>
      <c r="R871" s="6" t="s">
        <v>7406</v>
      </c>
      <c r="S871" s="6" t="s">
        <v>7407</v>
      </c>
      <c r="T871" s="6" t="s">
        <v>7408</v>
      </c>
      <c r="U871" s="6" t="s">
        <v>7409</v>
      </c>
      <c r="V871" s="6" t="s">
        <v>7410</v>
      </c>
      <c r="W871" s="6" t="s">
        <v>7411</v>
      </c>
    </row>
    <row r="872" spans="1:23" s="6" customFormat="1">
      <c r="A872" s="6" t="s">
        <v>7431</v>
      </c>
      <c r="B872" s="6" t="s">
        <v>7432</v>
      </c>
      <c r="C872" s="7" t="s">
        <v>11441</v>
      </c>
      <c r="D872" s="6">
        <v>719</v>
      </c>
      <c r="E872" s="8">
        <v>1295</v>
      </c>
      <c r="F872" s="9">
        <v>0.44</v>
      </c>
      <c r="G872" s="27" t="str">
        <f>IF(Table24[discount_percentage]&gt;=0.5,"Yes","No")</f>
        <v>No</v>
      </c>
      <c r="H872" s="6">
        <v>4.2</v>
      </c>
      <c r="I872" s="10">
        <v>17218</v>
      </c>
      <c r="J872" s="10">
        <f t="shared" si="52"/>
        <v>22297310</v>
      </c>
      <c r="K872" s="37" t="str">
        <f>IF(Table24[rating_count]&lt;1000,"Yes", "No")</f>
        <v>No</v>
      </c>
      <c r="L872" s="11">
        <f t="shared" si="53"/>
        <v>72315.600000000006</v>
      </c>
      <c r="M872" s="11">
        <f>Table24[[#This Row],[rating]]*Table24[[#This Row],[rating_count]]</f>
        <v>72315.600000000006</v>
      </c>
      <c r="N872" s="35">
        <f t="shared" si="54"/>
        <v>1200</v>
      </c>
      <c r="O872" s="35">
        <f t="shared" si="55"/>
        <v>1000</v>
      </c>
      <c r="P872" s="6" t="s">
        <v>7433</v>
      </c>
      <c r="Q872" s="6" t="s">
        <v>7434</v>
      </c>
      <c r="R872" s="6" t="s">
        <v>7435</v>
      </c>
      <c r="S872" s="6" t="s">
        <v>7436</v>
      </c>
      <c r="T872" s="6" t="s">
        <v>7437</v>
      </c>
      <c r="U872" s="6" t="s">
        <v>7438</v>
      </c>
      <c r="V872" s="6" t="s">
        <v>7439</v>
      </c>
      <c r="W872" s="6" t="s">
        <v>7440</v>
      </c>
    </row>
    <row r="873" spans="1:23" s="6" customFormat="1">
      <c r="A873" s="6" t="s">
        <v>7441</v>
      </c>
      <c r="B873" s="6" t="s">
        <v>7442</v>
      </c>
      <c r="C873" s="7" t="s">
        <v>11430</v>
      </c>
      <c r="D873" s="6">
        <v>678</v>
      </c>
      <c r="E873" s="8">
        <v>1499</v>
      </c>
      <c r="F873" s="9">
        <v>0.55000000000000004</v>
      </c>
      <c r="G873" s="27" t="str">
        <f>IF(Table24[discount_percentage]&gt;=0.5,"Yes","No")</f>
        <v>Yes</v>
      </c>
      <c r="H873" s="6">
        <v>4.2</v>
      </c>
      <c r="I873" s="10">
        <v>900</v>
      </c>
      <c r="J873" s="10">
        <f t="shared" si="52"/>
        <v>1349100</v>
      </c>
      <c r="K873" s="37" t="str">
        <f>IF(Table24[rating_count]&lt;1000,"Yes", "No")</f>
        <v>Yes</v>
      </c>
      <c r="L873" s="11">
        <f t="shared" si="53"/>
        <v>3780</v>
      </c>
      <c r="M873" s="11">
        <f>Table24[[#This Row],[rating]]*Table24[[#This Row],[rating_count]]</f>
        <v>3780</v>
      </c>
      <c r="N873" s="35">
        <f t="shared" si="54"/>
        <v>1400</v>
      </c>
      <c r="O873" s="35">
        <f t="shared" si="55"/>
        <v>1000</v>
      </c>
      <c r="P873" s="6" t="s">
        <v>7443</v>
      </c>
      <c r="Q873" s="6" t="s">
        <v>7444</v>
      </c>
      <c r="R873" s="6" t="s">
        <v>7445</v>
      </c>
      <c r="S873" s="6" t="s">
        <v>7446</v>
      </c>
      <c r="T873" s="6" t="s">
        <v>7447</v>
      </c>
      <c r="U873" s="6" t="s">
        <v>7448</v>
      </c>
      <c r="V873" s="6" t="s">
        <v>7449</v>
      </c>
      <c r="W873" s="6" t="s">
        <v>7450</v>
      </c>
    </row>
    <row r="874" spans="1:23" s="6" customFormat="1" ht="12" customHeight="1">
      <c r="A874" s="6" t="s">
        <v>7500</v>
      </c>
      <c r="B874" s="6" t="s">
        <v>7501</v>
      </c>
      <c r="C874" s="7" t="s">
        <v>11433</v>
      </c>
      <c r="D874" s="12">
        <v>3229</v>
      </c>
      <c r="E874" s="8">
        <v>5295</v>
      </c>
      <c r="F874" s="9">
        <v>0.39</v>
      </c>
      <c r="G874" s="27" t="str">
        <f>IF(Table24[discount_percentage]&gt;=0.5,"Yes","No")</f>
        <v>No</v>
      </c>
      <c r="H874" s="6">
        <v>4.2</v>
      </c>
      <c r="I874" s="10">
        <v>39724</v>
      </c>
      <c r="J874" s="10">
        <f t="shared" si="52"/>
        <v>210338580</v>
      </c>
      <c r="K874" s="37" t="str">
        <f>IF(Table24[rating_count]&lt;1000,"Yes", "No")</f>
        <v>No</v>
      </c>
      <c r="L874" s="11">
        <f t="shared" si="53"/>
        <v>166840.80000000002</v>
      </c>
      <c r="M874" s="11">
        <f>Table24[[#This Row],[rating]]*Table24[[#This Row],[rating_count]]</f>
        <v>166840.80000000002</v>
      </c>
      <c r="N874" s="35">
        <f t="shared" si="54"/>
        <v>5200</v>
      </c>
      <c r="O874" s="35">
        <f t="shared" si="55"/>
        <v>5000</v>
      </c>
      <c r="P874" s="6" t="s">
        <v>7502</v>
      </c>
      <c r="Q874" s="6" t="s">
        <v>7503</v>
      </c>
      <c r="R874" s="6" t="s">
        <v>7504</v>
      </c>
      <c r="S874" s="6" t="s">
        <v>7505</v>
      </c>
      <c r="T874" s="6" t="s">
        <v>7506</v>
      </c>
      <c r="U874" s="6" t="s">
        <v>12670</v>
      </c>
      <c r="V874" s="6" t="s">
        <v>7507</v>
      </c>
      <c r="W874" s="6" t="s">
        <v>7508</v>
      </c>
    </row>
    <row r="875" spans="1:23" s="6" customFormat="1">
      <c r="A875" s="6" t="s">
        <v>7519</v>
      </c>
      <c r="B875" s="6" t="s">
        <v>7520</v>
      </c>
      <c r="C875" s="7" t="s">
        <v>11427</v>
      </c>
      <c r="D875" s="12">
        <v>1260</v>
      </c>
      <c r="E875" s="8">
        <v>1699</v>
      </c>
      <c r="F875" s="9">
        <v>0.26</v>
      </c>
      <c r="G875" s="27" t="str">
        <f>IF(Table24[discount_percentage]&gt;=0.5,"Yes","No")</f>
        <v>No</v>
      </c>
      <c r="H875" s="6">
        <v>4.2</v>
      </c>
      <c r="I875" s="10">
        <v>2891</v>
      </c>
      <c r="J875" s="10">
        <f t="shared" si="52"/>
        <v>4911809</v>
      </c>
      <c r="K875" s="37" t="str">
        <f>IF(Table24[rating_count]&lt;1000,"Yes", "No")</f>
        <v>No</v>
      </c>
      <c r="L875" s="11">
        <f t="shared" si="53"/>
        <v>12142.2</v>
      </c>
      <c r="M875" s="11">
        <f>Table24[[#This Row],[rating]]*Table24[[#This Row],[rating_count]]</f>
        <v>12142.2</v>
      </c>
      <c r="N875" s="35">
        <f t="shared" si="54"/>
        <v>1600</v>
      </c>
      <c r="O875" s="35">
        <f t="shared" si="55"/>
        <v>1500</v>
      </c>
      <c r="P875" s="6" t="s">
        <v>7521</v>
      </c>
      <c r="Q875" s="6" t="s">
        <v>7522</v>
      </c>
      <c r="R875" s="6" t="s">
        <v>7523</v>
      </c>
      <c r="S875" s="6" t="s">
        <v>7524</v>
      </c>
      <c r="T875" s="6" t="s">
        <v>7525</v>
      </c>
      <c r="U875" s="6" t="s">
        <v>7526</v>
      </c>
      <c r="V875" s="6" t="s">
        <v>7527</v>
      </c>
      <c r="W875" s="6" t="s">
        <v>7528</v>
      </c>
    </row>
    <row r="876" spans="1:23" s="6" customFormat="1">
      <c r="A876" s="6" t="s">
        <v>7586</v>
      </c>
      <c r="B876" s="6" t="s">
        <v>7587</v>
      </c>
      <c r="C876" s="7" t="s">
        <v>11435</v>
      </c>
      <c r="D876" s="6">
        <v>549</v>
      </c>
      <c r="E876" s="8">
        <v>1090</v>
      </c>
      <c r="F876" s="9">
        <v>0.5</v>
      </c>
      <c r="G876" s="27" t="str">
        <f>IF(Table24[discount_percentage]&gt;=0.5,"Yes","No")</f>
        <v>Yes</v>
      </c>
      <c r="H876" s="6">
        <v>4.2</v>
      </c>
      <c r="I876" s="10">
        <v>13029</v>
      </c>
      <c r="J876" s="10">
        <f t="shared" si="52"/>
        <v>14201610</v>
      </c>
      <c r="K876" s="37" t="str">
        <f>IF(Table24[rating_count]&lt;1000,"Yes", "No")</f>
        <v>No</v>
      </c>
      <c r="L876" s="11">
        <f t="shared" si="53"/>
        <v>54721.8</v>
      </c>
      <c r="M876" s="11">
        <f>Table24[[#This Row],[rating]]*Table24[[#This Row],[rating_count]]</f>
        <v>54721.8</v>
      </c>
      <c r="N876" s="35">
        <f t="shared" si="54"/>
        <v>1000</v>
      </c>
      <c r="O876" s="35">
        <f t="shared" si="55"/>
        <v>1000</v>
      </c>
      <c r="P876" s="6" t="s">
        <v>7588</v>
      </c>
      <c r="Q876" s="6" t="s">
        <v>7589</v>
      </c>
      <c r="R876" s="6" t="s">
        <v>7590</v>
      </c>
      <c r="S876" s="6" t="s">
        <v>12366</v>
      </c>
      <c r="T876" s="6" t="s">
        <v>7591</v>
      </c>
      <c r="U876" s="6" t="s">
        <v>7592</v>
      </c>
      <c r="V876" s="6" t="s">
        <v>7593</v>
      </c>
      <c r="W876" s="6" t="s">
        <v>7594</v>
      </c>
    </row>
    <row r="877" spans="1:23" s="6" customFormat="1">
      <c r="A877" s="6" t="s">
        <v>7621</v>
      </c>
      <c r="B877" s="6" t="s">
        <v>7622</v>
      </c>
      <c r="C877" s="7" t="s">
        <v>11435</v>
      </c>
      <c r="D877" s="6">
        <v>775</v>
      </c>
      <c r="E877" s="8">
        <v>875</v>
      </c>
      <c r="F877" s="9">
        <v>0.11</v>
      </c>
      <c r="G877" s="27" t="str">
        <f>IF(Table24[discount_percentage]&gt;=0.5,"Yes","No")</f>
        <v>No</v>
      </c>
      <c r="H877" s="6">
        <v>4.2</v>
      </c>
      <c r="I877" s="10">
        <v>46647</v>
      </c>
      <c r="J877" s="10">
        <f t="shared" si="52"/>
        <v>40816125</v>
      </c>
      <c r="K877" s="37" t="str">
        <f>IF(Table24[rating_count]&lt;1000,"Yes", "No")</f>
        <v>No</v>
      </c>
      <c r="L877" s="11">
        <f t="shared" si="53"/>
        <v>195917.4</v>
      </c>
      <c r="M877" s="11">
        <f>Table24[[#This Row],[rating]]*Table24[[#This Row],[rating_count]]</f>
        <v>195917.4</v>
      </c>
      <c r="N877" s="35">
        <f t="shared" si="54"/>
        <v>800</v>
      </c>
      <c r="O877" s="35">
        <f t="shared" si="55"/>
        <v>500</v>
      </c>
      <c r="P877" s="6" t="s">
        <v>7623</v>
      </c>
      <c r="Q877" s="6" t="s">
        <v>7624</v>
      </c>
      <c r="R877" s="6" t="s">
        <v>7625</v>
      </c>
      <c r="S877" s="6" t="s">
        <v>7626</v>
      </c>
      <c r="T877" s="6" t="s">
        <v>7627</v>
      </c>
      <c r="U877" s="6" t="s">
        <v>7628</v>
      </c>
      <c r="V877" s="6" t="s">
        <v>7629</v>
      </c>
      <c r="W877" s="6" t="s">
        <v>7630</v>
      </c>
    </row>
    <row r="878" spans="1:23" s="6" customFormat="1">
      <c r="A878" s="6" t="s">
        <v>7679</v>
      </c>
      <c r="B878" s="6" t="s">
        <v>7680</v>
      </c>
      <c r="C878" s="7" t="s">
        <v>11439</v>
      </c>
      <c r="D878" s="6">
        <v>749</v>
      </c>
      <c r="E878" s="8">
        <v>1111</v>
      </c>
      <c r="F878" s="9">
        <v>0.33</v>
      </c>
      <c r="G878" s="27" t="str">
        <f>IF(Table24[discount_percentage]&gt;=0.5,"Yes","No")</f>
        <v>No</v>
      </c>
      <c r="H878" s="6">
        <v>4.2</v>
      </c>
      <c r="I878" s="10">
        <v>35693</v>
      </c>
      <c r="J878" s="10">
        <f t="shared" si="52"/>
        <v>39654923</v>
      </c>
      <c r="K878" s="37" t="str">
        <f>IF(Table24[rating_count]&lt;1000,"Yes", "No")</f>
        <v>No</v>
      </c>
      <c r="L878" s="11">
        <f t="shared" si="53"/>
        <v>149910.6</v>
      </c>
      <c r="M878" s="11">
        <f>Table24[[#This Row],[rating]]*Table24[[#This Row],[rating_count]]</f>
        <v>149910.6</v>
      </c>
      <c r="N878" s="35">
        <f t="shared" si="54"/>
        <v>1000</v>
      </c>
      <c r="O878" s="35">
        <f t="shared" si="55"/>
        <v>1000</v>
      </c>
      <c r="P878" s="6" t="s">
        <v>7681</v>
      </c>
      <c r="Q878" s="6" t="s">
        <v>7682</v>
      </c>
      <c r="R878" s="6" t="s">
        <v>7683</v>
      </c>
      <c r="S878" s="6" t="s">
        <v>7684</v>
      </c>
      <c r="T878" s="6" t="s">
        <v>7685</v>
      </c>
      <c r="U878" s="6" t="s">
        <v>7686</v>
      </c>
      <c r="V878" s="6" t="s">
        <v>7687</v>
      </c>
      <c r="W878" s="6" t="s">
        <v>7688</v>
      </c>
    </row>
    <row r="879" spans="1:23" s="6" customFormat="1">
      <c r="A879" s="6" t="s">
        <v>7749</v>
      </c>
      <c r="B879" s="6" t="s">
        <v>7750</v>
      </c>
      <c r="C879" s="7" t="s">
        <v>11440</v>
      </c>
      <c r="D879" s="12">
        <v>4999</v>
      </c>
      <c r="E879" s="8">
        <v>9650</v>
      </c>
      <c r="F879" s="9">
        <v>0.48</v>
      </c>
      <c r="G879" s="27" t="str">
        <f>IF(Table24[discount_percentage]&gt;=0.5,"Yes","No")</f>
        <v>No</v>
      </c>
      <c r="H879" s="6">
        <v>4.2</v>
      </c>
      <c r="I879" s="10">
        <v>1772</v>
      </c>
      <c r="J879" s="10">
        <f t="shared" si="52"/>
        <v>17099800</v>
      </c>
      <c r="K879" s="37" t="str">
        <f>IF(Table24[rating_count]&lt;1000,"Yes", "No")</f>
        <v>No</v>
      </c>
      <c r="L879" s="11">
        <f t="shared" si="53"/>
        <v>7442.4000000000005</v>
      </c>
      <c r="M879" s="11">
        <f>Table24[[#This Row],[rating]]*Table24[[#This Row],[rating_count]]</f>
        <v>7442.4000000000005</v>
      </c>
      <c r="N879" s="35">
        <f t="shared" si="54"/>
        <v>9600</v>
      </c>
      <c r="O879" s="35">
        <f t="shared" si="55"/>
        <v>9500</v>
      </c>
      <c r="P879" s="6" t="s">
        <v>7751</v>
      </c>
      <c r="Q879" s="6" t="s">
        <v>7752</v>
      </c>
      <c r="R879" s="6" t="s">
        <v>7753</v>
      </c>
      <c r="S879" s="6" t="s">
        <v>7754</v>
      </c>
      <c r="T879" s="6" t="s">
        <v>7755</v>
      </c>
      <c r="U879" s="6" t="s">
        <v>7756</v>
      </c>
      <c r="V879" s="6" t="s">
        <v>7757</v>
      </c>
      <c r="W879" s="6" t="s">
        <v>7758</v>
      </c>
    </row>
    <row r="880" spans="1:23" s="6" customFormat="1">
      <c r="A880" s="6" t="s">
        <v>7852</v>
      </c>
      <c r="B880" s="6" t="s">
        <v>7853</v>
      </c>
      <c r="C880" s="7" t="s">
        <v>11435</v>
      </c>
      <c r="D880" s="6">
        <v>499</v>
      </c>
      <c r="E880" s="8">
        <v>625</v>
      </c>
      <c r="F880" s="9">
        <v>0.2</v>
      </c>
      <c r="G880" s="27" t="str">
        <f>IF(Table24[discount_percentage]&gt;=0.5,"Yes","No")</f>
        <v>No</v>
      </c>
      <c r="H880" s="6">
        <v>4.2</v>
      </c>
      <c r="I880" s="10">
        <v>5355</v>
      </c>
      <c r="J880" s="10">
        <f t="shared" si="52"/>
        <v>3346875</v>
      </c>
      <c r="K880" s="37" t="str">
        <f>IF(Table24[rating_count]&lt;1000,"Yes", "No")</f>
        <v>No</v>
      </c>
      <c r="L880" s="11">
        <f t="shared" si="53"/>
        <v>22491</v>
      </c>
      <c r="M880" s="11">
        <f>Table24[[#This Row],[rating]]*Table24[[#This Row],[rating_count]]</f>
        <v>22491</v>
      </c>
      <c r="N880" s="35">
        <f t="shared" si="54"/>
        <v>600</v>
      </c>
      <c r="O880" s="35">
        <f t="shared" si="55"/>
        <v>500</v>
      </c>
      <c r="P880" s="6" t="s">
        <v>7854</v>
      </c>
      <c r="Q880" s="6" t="s">
        <v>7855</v>
      </c>
      <c r="R880" s="6" t="s">
        <v>7856</v>
      </c>
      <c r="S880" s="6" t="s">
        <v>7857</v>
      </c>
      <c r="T880" s="6" t="s">
        <v>7858</v>
      </c>
      <c r="U880" s="6" t="s">
        <v>7859</v>
      </c>
      <c r="V880" s="6" t="s">
        <v>7860</v>
      </c>
      <c r="W880" s="6" t="s">
        <v>7861</v>
      </c>
    </row>
    <row r="881" spans="1:23" s="6" customFormat="1" ht="12" customHeight="1">
      <c r="A881" s="6" t="s">
        <v>7891</v>
      </c>
      <c r="B881" s="6" t="s">
        <v>7892</v>
      </c>
      <c r="C881" s="7" t="s">
        <v>11434</v>
      </c>
      <c r="D881" s="6">
        <v>753</v>
      </c>
      <c r="E881" s="8">
        <v>899</v>
      </c>
      <c r="F881" s="9">
        <v>0.16</v>
      </c>
      <c r="G881" s="27" t="str">
        <f>IF(Table24[discount_percentage]&gt;=0.5,"Yes","No")</f>
        <v>No</v>
      </c>
      <c r="H881" s="6">
        <v>4.2</v>
      </c>
      <c r="I881" s="10">
        <v>18462</v>
      </c>
      <c r="J881" s="10">
        <f t="shared" si="52"/>
        <v>16597338</v>
      </c>
      <c r="K881" s="37" t="str">
        <f>IF(Table24[rating_count]&lt;1000,"Yes", "No")</f>
        <v>No</v>
      </c>
      <c r="L881" s="11">
        <f t="shared" si="53"/>
        <v>77540.400000000009</v>
      </c>
      <c r="M881" s="11">
        <f>Table24[[#This Row],[rating]]*Table24[[#This Row],[rating_count]]</f>
        <v>77540.400000000009</v>
      </c>
      <c r="N881" s="35">
        <f t="shared" si="54"/>
        <v>800</v>
      </c>
      <c r="O881" s="35">
        <f t="shared" si="55"/>
        <v>500</v>
      </c>
      <c r="P881" s="6" t="s">
        <v>12067</v>
      </c>
      <c r="Q881" s="6" t="s">
        <v>12384</v>
      </c>
      <c r="R881" s="6" t="s">
        <v>7893</v>
      </c>
      <c r="S881" s="6" t="s">
        <v>7894</v>
      </c>
      <c r="T881" s="6" t="s">
        <v>7895</v>
      </c>
      <c r="U881" s="6" t="s">
        <v>7896</v>
      </c>
      <c r="V881" s="6" t="s">
        <v>7897</v>
      </c>
      <c r="W881" s="6" t="s">
        <v>7898</v>
      </c>
    </row>
    <row r="882" spans="1:23" s="6" customFormat="1">
      <c r="A882" s="6" t="s">
        <v>8043</v>
      </c>
      <c r="B882" s="6" t="s">
        <v>8044</v>
      </c>
      <c r="C882" s="7" t="s">
        <v>11456</v>
      </c>
      <c r="D882" s="12">
        <v>1099</v>
      </c>
      <c r="E882" s="8">
        <v>1795</v>
      </c>
      <c r="F882" s="9">
        <v>0.39</v>
      </c>
      <c r="G882" s="27" t="str">
        <f>IF(Table24[discount_percentage]&gt;=0.5,"Yes","No")</f>
        <v>No</v>
      </c>
      <c r="H882" s="6">
        <v>4.2</v>
      </c>
      <c r="I882" s="10">
        <v>4244</v>
      </c>
      <c r="J882" s="10">
        <f t="shared" si="52"/>
        <v>7617980</v>
      </c>
      <c r="K882" s="37" t="str">
        <f>IF(Table24[rating_count]&lt;1000,"Yes", "No")</f>
        <v>No</v>
      </c>
      <c r="L882" s="11">
        <f t="shared" si="53"/>
        <v>17824.8</v>
      </c>
      <c r="M882" s="11">
        <f>Table24[[#This Row],[rating]]*Table24[[#This Row],[rating_count]]</f>
        <v>17824.8</v>
      </c>
      <c r="N882" s="35">
        <f t="shared" si="54"/>
        <v>1600</v>
      </c>
      <c r="O882" s="35">
        <f t="shared" si="55"/>
        <v>1500</v>
      </c>
      <c r="P882" s="6" t="s">
        <v>8045</v>
      </c>
      <c r="Q882" s="6" t="s">
        <v>8046</v>
      </c>
      <c r="R882" s="6" t="s">
        <v>8047</v>
      </c>
      <c r="S882" s="6" t="s">
        <v>8048</v>
      </c>
      <c r="T882" s="6" t="s">
        <v>8049</v>
      </c>
      <c r="U882" s="6" t="s">
        <v>8050</v>
      </c>
      <c r="V882" s="6" t="s">
        <v>8051</v>
      </c>
      <c r="W882" s="6" t="s">
        <v>8052</v>
      </c>
    </row>
    <row r="883" spans="1:23" s="6" customFormat="1">
      <c r="A883" s="6" t="s">
        <v>8323</v>
      </c>
      <c r="B883" s="6" t="s">
        <v>8324</v>
      </c>
      <c r="C883" s="7" t="s">
        <v>11435</v>
      </c>
      <c r="D883" s="6">
        <v>479</v>
      </c>
      <c r="E883" s="8">
        <v>1000</v>
      </c>
      <c r="F883" s="9">
        <v>0.52</v>
      </c>
      <c r="G883" s="27" t="str">
        <f>IF(Table24[discount_percentage]&gt;=0.5,"Yes","No")</f>
        <v>Yes</v>
      </c>
      <c r="H883" s="6">
        <v>4.2</v>
      </c>
      <c r="I883" s="10">
        <v>1559</v>
      </c>
      <c r="J883" s="10">
        <f t="shared" si="52"/>
        <v>1559000</v>
      </c>
      <c r="K883" s="37" t="str">
        <f>IF(Table24[rating_count]&lt;1000,"Yes", "No")</f>
        <v>No</v>
      </c>
      <c r="L883" s="11">
        <f t="shared" si="53"/>
        <v>6547.8</v>
      </c>
      <c r="M883" s="11">
        <f>Table24[[#This Row],[rating]]*Table24[[#This Row],[rating_count]]</f>
        <v>6547.8</v>
      </c>
      <c r="N883" s="35">
        <f t="shared" si="54"/>
        <v>1000</v>
      </c>
      <c r="O883" s="35">
        <f t="shared" si="55"/>
        <v>1000</v>
      </c>
      <c r="P883" s="6" t="s">
        <v>8325</v>
      </c>
      <c r="Q883" s="6" t="s">
        <v>8326</v>
      </c>
      <c r="R883" s="6" t="s">
        <v>8327</v>
      </c>
      <c r="S883" s="6" t="s">
        <v>8328</v>
      </c>
      <c r="T883" s="6" t="s">
        <v>8329</v>
      </c>
      <c r="U883" s="6" t="s">
        <v>8330</v>
      </c>
      <c r="V883" s="6" t="s">
        <v>8331</v>
      </c>
      <c r="W883" s="6" t="s">
        <v>8332</v>
      </c>
    </row>
    <row r="884" spans="1:23" s="6" customFormat="1">
      <c r="A884" s="6" t="s">
        <v>8368</v>
      </c>
      <c r="B884" s="6" t="s">
        <v>8369</v>
      </c>
      <c r="C884" s="7" t="s">
        <v>11433</v>
      </c>
      <c r="D884" s="12">
        <v>2089</v>
      </c>
      <c r="E884" s="8">
        <v>4000</v>
      </c>
      <c r="F884" s="9">
        <v>0.48</v>
      </c>
      <c r="G884" s="27" t="str">
        <f>IF(Table24[discount_percentage]&gt;=0.5,"Yes","No")</f>
        <v>No</v>
      </c>
      <c r="H884" s="6">
        <v>4.2</v>
      </c>
      <c r="I884" s="10">
        <v>11199</v>
      </c>
      <c r="J884" s="10">
        <f t="shared" si="52"/>
        <v>44796000</v>
      </c>
      <c r="K884" s="37" t="str">
        <f>IF(Table24[rating_count]&lt;1000,"Yes", "No")</f>
        <v>No</v>
      </c>
      <c r="L884" s="11">
        <f t="shared" si="53"/>
        <v>47035.8</v>
      </c>
      <c r="M884" s="11">
        <f>Table24[[#This Row],[rating]]*Table24[[#This Row],[rating_count]]</f>
        <v>47035.8</v>
      </c>
      <c r="N884" s="35">
        <f t="shared" si="54"/>
        <v>4000</v>
      </c>
      <c r="O884" s="35">
        <f t="shared" si="55"/>
        <v>4000</v>
      </c>
      <c r="P884" s="6" t="s">
        <v>8370</v>
      </c>
      <c r="Q884" s="6" t="s">
        <v>8371</v>
      </c>
      <c r="R884" s="6" t="s">
        <v>8372</v>
      </c>
      <c r="S884" s="6" t="s">
        <v>8373</v>
      </c>
      <c r="T884" s="6" t="s">
        <v>8374</v>
      </c>
      <c r="U884" s="6" t="s">
        <v>8375</v>
      </c>
      <c r="V884" s="6" t="s">
        <v>8376</v>
      </c>
      <c r="W884" s="6" t="s">
        <v>8377</v>
      </c>
    </row>
    <row r="885" spans="1:23" s="6" customFormat="1">
      <c r="A885" s="6" t="s">
        <v>8435</v>
      </c>
      <c r="B885" s="6" t="s">
        <v>8436</v>
      </c>
      <c r="C885" s="7" t="s">
        <v>11437</v>
      </c>
      <c r="D885" s="12">
        <v>2699</v>
      </c>
      <c r="E885" s="8">
        <v>4700</v>
      </c>
      <c r="F885" s="9">
        <v>0.43</v>
      </c>
      <c r="G885" s="27" t="str">
        <f>IF(Table24[discount_percentage]&gt;=0.5,"Yes","No")</f>
        <v>No</v>
      </c>
      <c r="H885" s="6">
        <v>4.2</v>
      </c>
      <c r="I885" s="10">
        <v>1296</v>
      </c>
      <c r="J885" s="10">
        <f t="shared" si="52"/>
        <v>6091200</v>
      </c>
      <c r="K885" s="37" t="str">
        <f>IF(Table24[rating_count]&lt;1000,"Yes", "No")</f>
        <v>No</v>
      </c>
      <c r="L885" s="11">
        <f t="shared" si="53"/>
        <v>5443.2</v>
      </c>
      <c r="M885" s="11">
        <f>Table24[[#This Row],[rating]]*Table24[[#This Row],[rating_count]]</f>
        <v>5443.2</v>
      </c>
      <c r="N885" s="35">
        <f t="shared" si="54"/>
        <v>4600</v>
      </c>
      <c r="O885" s="35">
        <f t="shared" si="55"/>
        <v>4500</v>
      </c>
      <c r="P885" s="6" t="s">
        <v>8437</v>
      </c>
      <c r="Q885" s="6" t="s">
        <v>8438</v>
      </c>
      <c r="R885" s="6" t="s">
        <v>8439</v>
      </c>
      <c r="S885" s="6" t="s">
        <v>8440</v>
      </c>
      <c r="T885" s="6" t="s">
        <v>8441</v>
      </c>
      <c r="U885" s="6" t="s">
        <v>8442</v>
      </c>
      <c r="V885" s="6" t="s">
        <v>8443</v>
      </c>
      <c r="W885" s="6" t="s">
        <v>8444</v>
      </c>
    </row>
    <row r="886" spans="1:23" s="6" customFormat="1">
      <c r="A886" s="6" t="s">
        <v>8518</v>
      </c>
      <c r="B886" s="6" t="s">
        <v>8519</v>
      </c>
      <c r="C886" s="7" t="s">
        <v>11453</v>
      </c>
      <c r="D886" s="12">
        <v>5999</v>
      </c>
      <c r="E886" s="8">
        <v>9999</v>
      </c>
      <c r="F886" s="9">
        <v>0.4</v>
      </c>
      <c r="G886" s="27" t="str">
        <f>IF(Table24[discount_percentage]&gt;=0.5,"Yes","No")</f>
        <v>No</v>
      </c>
      <c r="H886" s="6">
        <v>4.2</v>
      </c>
      <c r="I886" s="10">
        <v>1191</v>
      </c>
      <c r="J886" s="10">
        <f t="shared" si="52"/>
        <v>11908809</v>
      </c>
      <c r="K886" s="37" t="str">
        <f>IF(Table24[rating_count]&lt;1000,"Yes", "No")</f>
        <v>No</v>
      </c>
      <c r="L886" s="11">
        <f t="shared" si="53"/>
        <v>5002.2</v>
      </c>
      <c r="M886" s="11">
        <f>Table24[[#This Row],[rating]]*Table24[[#This Row],[rating_count]]</f>
        <v>5002.2</v>
      </c>
      <c r="N886" s="35">
        <f t="shared" si="54"/>
        <v>9800</v>
      </c>
      <c r="O886" s="35">
        <f t="shared" si="55"/>
        <v>9500</v>
      </c>
      <c r="P886" s="6" t="s">
        <v>8520</v>
      </c>
      <c r="Q886" s="6" t="s">
        <v>8521</v>
      </c>
      <c r="R886" s="6" t="s">
        <v>8522</v>
      </c>
      <c r="S886" s="6" t="s">
        <v>8523</v>
      </c>
      <c r="T886" s="6" t="s">
        <v>8524</v>
      </c>
      <c r="U886" s="6" t="s">
        <v>8525</v>
      </c>
      <c r="V886" s="6" t="s">
        <v>8526</v>
      </c>
      <c r="W886" s="6" t="s">
        <v>8527</v>
      </c>
    </row>
    <row r="887" spans="1:23" s="6" customFormat="1">
      <c r="A887" s="6" t="s">
        <v>8554</v>
      </c>
      <c r="B887" s="6" t="s">
        <v>12069</v>
      </c>
      <c r="C887" s="7" t="s">
        <v>11468</v>
      </c>
      <c r="D887" s="6">
        <v>320</v>
      </c>
      <c r="E887" s="8">
        <v>799</v>
      </c>
      <c r="F887" s="9">
        <v>0.6</v>
      </c>
      <c r="G887" s="27" t="str">
        <f>IF(Table24[discount_percentage]&gt;=0.5,"Yes","No")</f>
        <v>Yes</v>
      </c>
      <c r="H887" s="6">
        <v>4.2</v>
      </c>
      <c r="I887" s="10">
        <v>3846</v>
      </c>
      <c r="J887" s="10">
        <f t="shared" si="52"/>
        <v>3072954</v>
      </c>
      <c r="K887" s="37" t="str">
        <f>IF(Table24[rating_count]&lt;1000,"Yes", "No")</f>
        <v>No</v>
      </c>
      <c r="L887" s="11">
        <f t="shared" si="53"/>
        <v>16153.2</v>
      </c>
      <c r="M887" s="11">
        <f>Table24[[#This Row],[rating]]*Table24[[#This Row],[rating_count]]</f>
        <v>16153.2</v>
      </c>
      <c r="N887" s="35">
        <f t="shared" si="54"/>
        <v>600</v>
      </c>
      <c r="O887" s="35">
        <f t="shared" si="55"/>
        <v>500</v>
      </c>
      <c r="P887" s="6" t="s">
        <v>12407</v>
      </c>
      <c r="Q887" s="6" t="s">
        <v>8555</v>
      </c>
      <c r="R887" s="6" t="s">
        <v>8556</v>
      </c>
      <c r="S887" s="6" t="s">
        <v>8557</v>
      </c>
      <c r="T887" s="6" t="s">
        <v>8558</v>
      </c>
      <c r="U887" s="6" t="s">
        <v>8559</v>
      </c>
      <c r="V887" s="6" t="s">
        <v>8560</v>
      </c>
      <c r="W887" s="6" t="s">
        <v>8561</v>
      </c>
    </row>
    <row r="888" spans="1:23" s="6" customFormat="1">
      <c r="A888" s="6" t="s">
        <v>8733</v>
      </c>
      <c r="B888" s="6" t="s">
        <v>8734</v>
      </c>
      <c r="C888" s="7" t="s">
        <v>11436</v>
      </c>
      <c r="D888" s="12">
        <v>3249</v>
      </c>
      <c r="E888" s="8">
        <v>7795</v>
      </c>
      <c r="F888" s="9">
        <v>0.57999999999999996</v>
      </c>
      <c r="G888" s="27" t="str">
        <f>IF(Table24[discount_percentage]&gt;=0.5,"Yes","No")</f>
        <v>Yes</v>
      </c>
      <c r="H888" s="6">
        <v>4.2</v>
      </c>
      <c r="I888" s="10">
        <v>4664</v>
      </c>
      <c r="J888" s="10">
        <f t="shared" si="52"/>
        <v>36355880</v>
      </c>
      <c r="K888" s="37" t="str">
        <f>IF(Table24[rating_count]&lt;1000,"Yes", "No")</f>
        <v>No</v>
      </c>
      <c r="L888" s="11">
        <f t="shared" si="53"/>
        <v>19588.8</v>
      </c>
      <c r="M888" s="11">
        <f>Table24[[#This Row],[rating]]*Table24[[#This Row],[rating_count]]</f>
        <v>19588.8</v>
      </c>
      <c r="N888" s="35">
        <f t="shared" si="54"/>
        <v>7600</v>
      </c>
      <c r="O888" s="35">
        <f t="shared" si="55"/>
        <v>7500</v>
      </c>
      <c r="P888" s="6" t="s">
        <v>8735</v>
      </c>
      <c r="Q888" s="6" t="s">
        <v>8736</v>
      </c>
      <c r="R888" s="6" t="s">
        <v>8737</v>
      </c>
      <c r="S888" s="6" t="s">
        <v>8738</v>
      </c>
      <c r="T888" s="6" t="s">
        <v>8739</v>
      </c>
      <c r="U888" s="6" t="s">
        <v>8740</v>
      </c>
      <c r="V888" s="6" t="s">
        <v>8741</v>
      </c>
      <c r="W888" s="6" t="s">
        <v>8742</v>
      </c>
    </row>
    <row r="889" spans="1:23" s="6" customFormat="1">
      <c r="A889" s="6" t="s">
        <v>8753</v>
      </c>
      <c r="B889" s="6" t="s">
        <v>8754</v>
      </c>
      <c r="C889" s="7" t="s">
        <v>11470</v>
      </c>
      <c r="D889" s="6">
        <v>189</v>
      </c>
      <c r="E889" s="8">
        <v>299</v>
      </c>
      <c r="F889" s="9">
        <v>0.37</v>
      </c>
      <c r="G889" s="27" t="str">
        <f>IF(Table24[discount_percentage]&gt;=0.5,"Yes","No")</f>
        <v>No</v>
      </c>
      <c r="H889" s="6">
        <v>4.2</v>
      </c>
      <c r="I889" s="10">
        <v>2737</v>
      </c>
      <c r="J889" s="10">
        <f t="shared" si="52"/>
        <v>818363</v>
      </c>
      <c r="K889" s="37" t="str">
        <f>IF(Table24[rating_count]&lt;1000,"Yes", "No")</f>
        <v>No</v>
      </c>
      <c r="L889" s="11">
        <f t="shared" si="53"/>
        <v>11495.4</v>
      </c>
      <c r="M889" s="11">
        <f>Table24[[#This Row],[rating]]*Table24[[#This Row],[rating_count]]</f>
        <v>11495.4</v>
      </c>
      <c r="N889" s="35">
        <f t="shared" si="54"/>
        <v>200</v>
      </c>
      <c r="O889" s="35">
        <f t="shared" si="55"/>
        <v>0</v>
      </c>
      <c r="P889" s="6" t="s">
        <v>8755</v>
      </c>
      <c r="Q889" s="6" t="s">
        <v>8756</v>
      </c>
      <c r="R889" s="6" t="s">
        <v>8757</v>
      </c>
      <c r="S889" s="6" t="s">
        <v>8758</v>
      </c>
      <c r="T889" s="6" t="s">
        <v>8759</v>
      </c>
      <c r="U889" s="6" t="s">
        <v>8760</v>
      </c>
      <c r="V889" s="6" t="s">
        <v>8761</v>
      </c>
      <c r="W889" s="6" t="s">
        <v>8762</v>
      </c>
    </row>
    <row r="890" spans="1:23" s="6" customFormat="1">
      <c r="A890" s="6" t="s">
        <v>8798</v>
      </c>
      <c r="B890" s="6" t="s">
        <v>8799</v>
      </c>
      <c r="C890" s="7" t="s">
        <v>11452</v>
      </c>
      <c r="D890" s="12">
        <v>1999</v>
      </c>
      <c r="E890" s="8">
        <v>4775</v>
      </c>
      <c r="F890" s="9">
        <v>0.57999999999999996</v>
      </c>
      <c r="G890" s="27" t="str">
        <f>IF(Table24[discount_percentage]&gt;=0.5,"Yes","No")</f>
        <v>Yes</v>
      </c>
      <c r="H890" s="6">
        <v>4.2</v>
      </c>
      <c r="I890" s="10">
        <v>1353</v>
      </c>
      <c r="J890" s="10">
        <f t="shared" si="52"/>
        <v>6460575</v>
      </c>
      <c r="K890" s="37" t="str">
        <f>IF(Table24[rating_count]&lt;1000,"Yes", "No")</f>
        <v>No</v>
      </c>
      <c r="L890" s="11">
        <f t="shared" si="53"/>
        <v>5682.6</v>
      </c>
      <c r="M890" s="11">
        <f>Table24[[#This Row],[rating]]*Table24[[#This Row],[rating_count]]</f>
        <v>5682.6</v>
      </c>
      <c r="N890" s="35">
        <f t="shared" si="54"/>
        <v>4600</v>
      </c>
      <c r="O890" s="35">
        <f t="shared" si="55"/>
        <v>4500</v>
      </c>
      <c r="P890" s="6" t="s">
        <v>8800</v>
      </c>
      <c r="Q890" s="6" t="s">
        <v>8801</v>
      </c>
      <c r="R890" s="6" t="s">
        <v>8802</v>
      </c>
      <c r="S890" s="6" t="s">
        <v>8803</v>
      </c>
      <c r="T890" s="6" t="s">
        <v>8804</v>
      </c>
      <c r="U890" s="6" t="s">
        <v>8805</v>
      </c>
      <c r="V890" s="6" t="s">
        <v>8806</v>
      </c>
      <c r="W890" s="6" t="s">
        <v>8807</v>
      </c>
    </row>
    <row r="891" spans="1:23" s="6" customFormat="1" ht="12" customHeight="1">
      <c r="A891" s="6" t="s">
        <v>8864</v>
      </c>
      <c r="B891" s="6" t="s">
        <v>8865</v>
      </c>
      <c r="C891" s="7" t="s">
        <v>11435</v>
      </c>
      <c r="D891" s="12">
        <v>1099</v>
      </c>
      <c r="E891" s="8">
        <v>1920</v>
      </c>
      <c r="F891" s="9">
        <v>0.43</v>
      </c>
      <c r="G891" s="27" t="str">
        <f>IF(Table24[discount_percentage]&gt;=0.5,"Yes","No")</f>
        <v>No</v>
      </c>
      <c r="H891" s="6">
        <v>4.2</v>
      </c>
      <c r="I891" s="10">
        <v>9772</v>
      </c>
      <c r="J891" s="10">
        <f t="shared" si="52"/>
        <v>18762240</v>
      </c>
      <c r="K891" s="37" t="str">
        <f>IF(Table24[rating_count]&lt;1000,"Yes", "No")</f>
        <v>No</v>
      </c>
      <c r="L891" s="11">
        <f t="shared" si="53"/>
        <v>41042.400000000001</v>
      </c>
      <c r="M891" s="11">
        <f>Table24[[#This Row],[rating]]*Table24[[#This Row],[rating_count]]</f>
        <v>41042.400000000001</v>
      </c>
      <c r="N891" s="35">
        <f t="shared" si="54"/>
        <v>1800</v>
      </c>
      <c r="O891" s="35">
        <f t="shared" si="55"/>
        <v>1500</v>
      </c>
      <c r="P891" s="6" t="s">
        <v>8866</v>
      </c>
      <c r="Q891" s="6" t="s">
        <v>8867</v>
      </c>
      <c r="R891" s="6" t="s">
        <v>8868</v>
      </c>
      <c r="S891" s="6" t="s">
        <v>8869</v>
      </c>
      <c r="T891" s="6" t="s">
        <v>8870</v>
      </c>
      <c r="U891" s="6" t="s">
        <v>8871</v>
      </c>
      <c r="V891" s="6" t="s">
        <v>8872</v>
      </c>
      <c r="W891" s="6" t="s">
        <v>8873</v>
      </c>
    </row>
    <row r="892" spans="1:23" s="6" customFormat="1">
      <c r="A892" s="6" t="s">
        <v>8921</v>
      </c>
      <c r="B892" s="6" t="s">
        <v>8922</v>
      </c>
      <c r="C892" s="7" t="s">
        <v>11439</v>
      </c>
      <c r="D892" s="12">
        <v>1182</v>
      </c>
      <c r="E892" s="8">
        <v>2995</v>
      </c>
      <c r="F892" s="9">
        <v>0.61</v>
      </c>
      <c r="G892" s="27" t="str">
        <f>IF(Table24[discount_percentage]&gt;=0.5,"Yes","No")</f>
        <v>Yes</v>
      </c>
      <c r="H892" s="6">
        <v>4.2</v>
      </c>
      <c r="I892" s="10">
        <v>5178</v>
      </c>
      <c r="J892" s="10">
        <f t="shared" si="52"/>
        <v>15508110</v>
      </c>
      <c r="K892" s="37" t="str">
        <f>IF(Table24[rating_count]&lt;1000,"Yes", "No")</f>
        <v>No</v>
      </c>
      <c r="L892" s="11">
        <f t="shared" si="53"/>
        <v>21747.600000000002</v>
      </c>
      <c r="M892" s="11">
        <f>Table24[[#This Row],[rating]]*Table24[[#This Row],[rating_count]]</f>
        <v>21747.600000000002</v>
      </c>
      <c r="N892" s="35">
        <f t="shared" si="54"/>
        <v>2800</v>
      </c>
      <c r="O892" s="35">
        <f t="shared" si="55"/>
        <v>2500</v>
      </c>
      <c r="P892" s="6" t="s">
        <v>8923</v>
      </c>
      <c r="Q892" s="6" t="s">
        <v>8924</v>
      </c>
      <c r="R892" s="6" t="s">
        <v>8925</v>
      </c>
      <c r="S892" s="6" t="s">
        <v>8926</v>
      </c>
      <c r="T892" s="6" t="s">
        <v>8927</v>
      </c>
      <c r="U892" s="6" t="s">
        <v>8928</v>
      </c>
      <c r="V892" s="6" t="s">
        <v>8929</v>
      </c>
      <c r="W892" s="6" t="s">
        <v>8930</v>
      </c>
    </row>
    <row r="893" spans="1:23" s="6" customFormat="1">
      <c r="A893" s="6" t="s">
        <v>8955</v>
      </c>
      <c r="B893" s="6" t="s">
        <v>8956</v>
      </c>
      <c r="C893" s="7" t="s">
        <v>11435</v>
      </c>
      <c r="D893" s="12">
        <v>1199</v>
      </c>
      <c r="E893" s="8">
        <v>1690</v>
      </c>
      <c r="F893" s="9">
        <v>0.28999999999999998</v>
      </c>
      <c r="G893" s="27" t="str">
        <f>IF(Table24[discount_percentage]&gt;=0.5,"Yes","No")</f>
        <v>No</v>
      </c>
      <c r="H893" s="6">
        <v>4.2</v>
      </c>
      <c r="I893" s="10">
        <v>4580</v>
      </c>
      <c r="J893" s="10">
        <f t="shared" si="52"/>
        <v>7740200</v>
      </c>
      <c r="K893" s="37" t="str">
        <f>IF(Table24[rating_count]&lt;1000,"Yes", "No")</f>
        <v>No</v>
      </c>
      <c r="L893" s="11">
        <f t="shared" si="53"/>
        <v>19236</v>
      </c>
      <c r="M893" s="11">
        <f>Table24[[#This Row],[rating]]*Table24[[#This Row],[rating_count]]</f>
        <v>19236</v>
      </c>
      <c r="N893" s="35">
        <f t="shared" si="54"/>
        <v>1600</v>
      </c>
      <c r="O893" s="35">
        <f t="shared" si="55"/>
        <v>1500</v>
      </c>
      <c r="P893" s="6" t="s">
        <v>8957</v>
      </c>
      <c r="Q893" s="6" t="s">
        <v>8958</v>
      </c>
      <c r="R893" s="6" t="s">
        <v>8959</v>
      </c>
      <c r="S893" s="6" t="s">
        <v>8960</v>
      </c>
      <c r="T893" s="6" t="s">
        <v>8961</v>
      </c>
      <c r="U893" s="6" t="s">
        <v>8962</v>
      </c>
      <c r="V893" s="6" t="s">
        <v>8963</v>
      </c>
      <c r="W893" s="6" t="s">
        <v>8964</v>
      </c>
    </row>
    <row r="894" spans="1:23" s="6" customFormat="1">
      <c r="A894" s="6" t="s">
        <v>9077</v>
      </c>
      <c r="B894" s="6" t="s">
        <v>9078</v>
      </c>
      <c r="C894" s="7" t="s">
        <v>11433</v>
      </c>
      <c r="D894" s="12">
        <v>1999</v>
      </c>
      <c r="E894" s="8">
        <v>3300</v>
      </c>
      <c r="F894" s="9">
        <v>0.39</v>
      </c>
      <c r="G894" s="27" t="str">
        <f>IF(Table24[discount_percentage]&gt;=0.5,"Yes","No")</f>
        <v>No</v>
      </c>
      <c r="H894" s="6">
        <v>4.2</v>
      </c>
      <c r="I894" s="10">
        <v>780</v>
      </c>
      <c r="J894" s="10">
        <f t="shared" si="52"/>
        <v>2574000</v>
      </c>
      <c r="K894" s="37" t="str">
        <f>IF(Table24[rating_count]&lt;1000,"Yes", "No")</f>
        <v>Yes</v>
      </c>
      <c r="L894" s="11">
        <f t="shared" si="53"/>
        <v>3276</v>
      </c>
      <c r="M894" s="11">
        <f>Table24[[#This Row],[rating]]*Table24[[#This Row],[rating_count]]</f>
        <v>3276</v>
      </c>
      <c r="N894" s="35">
        <f t="shared" si="54"/>
        <v>3200</v>
      </c>
      <c r="O894" s="35">
        <f t="shared" si="55"/>
        <v>3000</v>
      </c>
      <c r="P894" s="6" t="s">
        <v>9079</v>
      </c>
      <c r="Q894" s="6" t="s">
        <v>9080</v>
      </c>
      <c r="R894" s="6" t="s">
        <v>9081</v>
      </c>
      <c r="S894" s="6" t="s">
        <v>9082</v>
      </c>
      <c r="T894" s="6" t="s">
        <v>9083</v>
      </c>
      <c r="U894" s="6" t="s">
        <v>12671</v>
      </c>
      <c r="V894" s="6" t="s">
        <v>9084</v>
      </c>
      <c r="W894" s="6" t="s">
        <v>9085</v>
      </c>
    </row>
    <row r="895" spans="1:23" s="6" customFormat="1" ht="12" customHeight="1">
      <c r="A895" s="6" t="s">
        <v>9662</v>
      </c>
      <c r="B895" s="6" t="s">
        <v>9663</v>
      </c>
      <c r="C895" s="7" t="s">
        <v>11443</v>
      </c>
      <c r="D895" s="6">
        <v>998.06</v>
      </c>
      <c r="E895" s="8">
        <v>1282</v>
      </c>
      <c r="F895" s="9">
        <v>0.22</v>
      </c>
      <c r="G895" s="27" t="str">
        <f>IF(Table24[discount_percentage]&gt;=0.5,"Yes","No")</f>
        <v>No</v>
      </c>
      <c r="H895" s="6">
        <v>4.2</v>
      </c>
      <c r="I895" s="10">
        <v>7274</v>
      </c>
      <c r="J895" s="10">
        <f t="shared" si="52"/>
        <v>9325268</v>
      </c>
      <c r="K895" s="37" t="str">
        <f>IF(Table24[rating_count]&lt;1000,"Yes", "No")</f>
        <v>No</v>
      </c>
      <c r="L895" s="11">
        <f t="shared" si="53"/>
        <v>30550.800000000003</v>
      </c>
      <c r="M895" s="11">
        <f>Table24[[#This Row],[rating]]*Table24[[#This Row],[rating_count]]</f>
        <v>30550.800000000003</v>
      </c>
      <c r="N895" s="35">
        <f t="shared" si="54"/>
        <v>1200</v>
      </c>
      <c r="O895" s="35">
        <f t="shared" si="55"/>
        <v>1000</v>
      </c>
      <c r="P895" s="6" t="s">
        <v>9664</v>
      </c>
      <c r="Q895" s="6" t="s">
        <v>12452</v>
      </c>
      <c r="R895" s="6" t="s">
        <v>9665</v>
      </c>
      <c r="S895" s="6" t="s">
        <v>9666</v>
      </c>
      <c r="T895" s="6" t="s">
        <v>9667</v>
      </c>
      <c r="U895" s="6" t="s">
        <v>9668</v>
      </c>
      <c r="V895" s="6" t="s">
        <v>9669</v>
      </c>
      <c r="W895" s="6" t="s">
        <v>9670</v>
      </c>
    </row>
    <row r="896" spans="1:23" s="6" customFormat="1">
      <c r="A896" s="6" t="s">
        <v>9681</v>
      </c>
      <c r="B896" s="6" t="s">
        <v>9682</v>
      </c>
      <c r="C896" s="7" t="s">
        <v>11454</v>
      </c>
      <c r="D896" s="12">
        <v>5999</v>
      </c>
      <c r="E896" s="8">
        <v>9999</v>
      </c>
      <c r="F896" s="9">
        <v>0.4</v>
      </c>
      <c r="G896" s="27" t="str">
        <f>IF(Table24[discount_percentage]&gt;=0.5,"Yes","No")</f>
        <v>No</v>
      </c>
      <c r="H896" s="6">
        <v>4.2</v>
      </c>
      <c r="I896" s="10">
        <v>170</v>
      </c>
      <c r="J896" s="10">
        <f t="shared" si="52"/>
        <v>1699830</v>
      </c>
      <c r="K896" s="37" t="str">
        <f>IF(Table24[rating_count]&lt;1000,"Yes", "No")</f>
        <v>Yes</v>
      </c>
      <c r="L896" s="11">
        <f t="shared" si="53"/>
        <v>714</v>
      </c>
      <c r="M896" s="11">
        <f>Table24[[#This Row],[rating]]*Table24[[#This Row],[rating_count]]</f>
        <v>714</v>
      </c>
      <c r="N896" s="35">
        <f t="shared" si="54"/>
        <v>9800</v>
      </c>
      <c r="O896" s="35">
        <f t="shared" si="55"/>
        <v>9500</v>
      </c>
      <c r="P896" s="6" t="s">
        <v>9683</v>
      </c>
      <c r="Q896" s="6" t="s">
        <v>9684</v>
      </c>
      <c r="R896" s="6" t="s">
        <v>9685</v>
      </c>
      <c r="S896" s="6" t="s">
        <v>9686</v>
      </c>
      <c r="T896" s="6" t="s">
        <v>9687</v>
      </c>
      <c r="U896" s="6" t="s">
        <v>9688</v>
      </c>
      <c r="V896" s="6" t="s">
        <v>9689</v>
      </c>
      <c r="W896" s="6" t="s">
        <v>9690</v>
      </c>
    </row>
    <row r="897" spans="1:23" s="6" customFormat="1" ht="12" customHeight="1">
      <c r="A897" s="6" t="s">
        <v>9691</v>
      </c>
      <c r="B897" s="6" t="s">
        <v>9692</v>
      </c>
      <c r="C897" s="7" t="s">
        <v>11465</v>
      </c>
      <c r="D897" s="12">
        <v>8886</v>
      </c>
      <c r="E897" s="8">
        <v>11850</v>
      </c>
      <c r="F897" s="9">
        <v>0.25</v>
      </c>
      <c r="G897" s="27" t="str">
        <f>IF(Table24[discount_percentage]&gt;=0.5,"Yes","No")</f>
        <v>No</v>
      </c>
      <c r="H897" s="6">
        <v>4.2</v>
      </c>
      <c r="I897" s="10">
        <v>3065</v>
      </c>
      <c r="J897" s="10">
        <f t="shared" si="52"/>
        <v>36320250</v>
      </c>
      <c r="K897" s="37" t="str">
        <f>IF(Table24[rating_count]&lt;1000,"Yes", "No")</f>
        <v>No</v>
      </c>
      <c r="L897" s="11">
        <f t="shared" si="53"/>
        <v>12873</v>
      </c>
      <c r="M897" s="11">
        <f>Table24[[#This Row],[rating]]*Table24[[#This Row],[rating_count]]</f>
        <v>12873</v>
      </c>
      <c r="N897" s="35">
        <f t="shared" si="54"/>
        <v>11800</v>
      </c>
      <c r="O897" s="35">
        <f t="shared" si="55"/>
        <v>11500</v>
      </c>
      <c r="P897" s="6" t="s">
        <v>9693</v>
      </c>
      <c r="Q897" s="6" t="s">
        <v>9694</v>
      </c>
      <c r="R897" s="6" t="s">
        <v>9695</v>
      </c>
      <c r="S897" s="6" t="s">
        <v>9696</v>
      </c>
      <c r="T897" s="6" t="s">
        <v>9697</v>
      </c>
      <c r="U897" s="6" t="s">
        <v>12078</v>
      </c>
      <c r="V897" s="6" t="s">
        <v>9698</v>
      </c>
      <c r="W897" s="6" t="s">
        <v>9699</v>
      </c>
    </row>
    <row r="898" spans="1:23" s="6" customFormat="1" ht="12" customHeight="1">
      <c r="A898" s="6" t="s">
        <v>9915</v>
      </c>
      <c r="B898" s="6" t="s">
        <v>9916</v>
      </c>
      <c r="C898" s="7" t="s">
        <v>11440</v>
      </c>
      <c r="D898" s="12">
        <v>7349</v>
      </c>
      <c r="E898" s="8">
        <v>10900</v>
      </c>
      <c r="F898" s="9">
        <v>0.33</v>
      </c>
      <c r="G898" s="27" t="str">
        <f>IF(Table24[discount_percentage]&gt;=0.5,"Yes","No")</f>
        <v>No</v>
      </c>
      <c r="H898" s="6">
        <v>4.2</v>
      </c>
      <c r="I898" s="10">
        <v>11957</v>
      </c>
      <c r="J898" s="10">
        <f t="shared" ref="J898:J961" si="56">E898*I898</f>
        <v>130331300</v>
      </c>
      <c r="K898" s="37" t="str">
        <f>IF(Table24[rating_count]&lt;1000,"Yes", "No")</f>
        <v>No</v>
      </c>
      <c r="L898" s="11">
        <f t="shared" ref="L898:L961" si="57">H898*I898</f>
        <v>50219.4</v>
      </c>
      <c r="M898" s="11">
        <f>Table24[[#This Row],[rating]]*Table24[[#This Row],[rating_count]]</f>
        <v>50219.4</v>
      </c>
      <c r="N898" s="35">
        <f t="shared" ref="N898:N961" si="58">FLOOR(E898,200)</f>
        <v>10800</v>
      </c>
      <c r="O898" s="35">
        <f t="shared" ref="O898:O961" si="59">FLOOR(E898,500)</f>
        <v>10500</v>
      </c>
      <c r="P898" s="6" t="s">
        <v>9917</v>
      </c>
      <c r="Q898" s="6" t="s">
        <v>9918</v>
      </c>
      <c r="R898" s="6" t="s">
        <v>9919</v>
      </c>
      <c r="S898" s="6" t="s">
        <v>12461</v>
      </c>
      <c r="T898" s="6" t="s">
        <v>9920</v>
      </c>
      <c r="U898" s="6" t="s">
        <v>9921</v>
      </c>
      <c r="V898" s="6" t="s">
        <v>9922</v>
      </c>
      <c r="W898" s="6" t="s">
        <v>9923</v>
      </c>
    </row>
    <row r="899" spans="1:23" s="6" customFormat="1">
      <c r="A899" s="6" t="s">
        <v>9959</v>
      </c>
      <c r="B899" s="6" t="s">
        <v>9960</v>
      </c>
      <c r="C899" s="7" t="s">
        <v>11437</v>
      </c>
      <c r="D899" s="12">
        <v>3645</v>
      </c>
      <c r="E899" s="8">
        <v>6070</v>
      </c>
      <c r="F899" s="9">
        <v>0.4</v>
      </c>
      <c r="G899" s="27" t="str">
        <f>IF(Table24[discount_percentage]&gt;=0.5,"Yes","No")</f>
        <v>No</v>
      </c>
      <c r="H899" s="6">
        <v>4.2</v>
      </c>
      <c r="I899" s="10">
        <v>561</v>
      </c>
      <c r="J899" s="10">
        <f t="shared" si="56"/>
        <v>3405270</v>
      </c>
      <c r="K899" s="37" t="str">
        <f>IF(Table24[rating_count]&lt;1000,"Yes", "No")</f>
        <v>Yes</v>
      </c>
      <c r="L899" s="11">
        <f t="shared" si="57"/>
        <v>2356.2000000000003</v>
      </c>
      <c r="M899" s="11">
        <f>Table24[[#This Row],[rating]]*Table24[[#This Row],[rating_count]]</f>
        <v>2356.2000000000003</v>
      </c>
      <c r="N899" s="35">
        <f t="shared" si="58"/>
        <v>6000</v>
      </c>
      <c r="O899" s="35">
        <f t="shared" si="59"/>
        <v>6000</v>
      </c>
      <c r="P899" s="6" t="s">
        <v>9961</v>
      </c>
      <c r="Q899" s="6" t="s">
        <v>9962</v>
      </c>
      <c r="R899" s="6" t="s">
        <v>9963</v>
      </c>
      <c r="S899" s="6" t="s">
        <v>9964</v>
      </c>
      <c r="T899" s="6" t="s">
        <v>9965</v>
      </c>
      <c r="U899" s="6" t="s">
        <v>9966</v>
      </c>
      <c r="V899" s="6" t="s">
        <v>9967</v>
      </c>
      <c r="W899" s="6" t="s">
        <v>9968</v>
      </c>
    </row>
    <row r="900" spans="1:23" s="6" customFormat="1">
      <c r="A900" s="6" t="s">
        <v>9979</v>
      </c>
      <c r="B900" s="6" t="s">
        <v>9980</v>
      </c>
      <c r="C900" s="7" t="s">
        <v>11463</v>
      </c>
      <c r="D900" s="12">
        <v>2976</v>
      </c>
      <c r="E900" s="8">
        <v>3945</v>
      </c>
      <c r="F900" s="9">
        <v>0.25</v>
      </c>
      <c r="G900" s="27" t="str">
        <f>IF(Table24[discount_percentage]&gt;=0.5,"Yes","No")</f>
        <v>No</v>
      </c>
      <c r="H900" s="6">
        <v>4.2</v>
      </c>
      <c r="I900" s="10">
        <v>3740</v>
      </c>
      <c r="J900" s="10">
        <f t="shared" si="56"/>
        <v>14754300</v>
      </c>
      <c r="K900" s="37" t="str">
        <f>IF(Table24[rating_count]&lt;1000,"Yes", "No")</f>
        <v>No</v>
      </c>
      <c r="L900" s="11">
        <f t="shared" si="57"/>
        <v>15708</v>
      </c>
      <c r="M900" s="11">
        <f>Table24[[#This Row],[rating]]*Table24[[#This Row],[rating_count]]</f>
        <v>15708</v>
      </c>
      <c r="N900" s="35">
        <f t="shared" si="58"/>
        <v>3800</v>
      </c>
      <c r="O900" s="35">
        <f t="shared" si="59"/>
        <v>3500</v>
      </c>
      <c r="P900" s="6" t="s">
        <v>9981</v>
      </c>
      <c r="Q900" s="6" t="s">
        <v>9982</v>
      </c>
      <c r="R900" s="6" t="s">
        <v>9983</v>
      </c>
      <c r="S900" s="6" t="s">
        <v>9984</v>
      </c>
      <c r="T900" s="6" t="s">
        <v>9985</v>
      </c>
      <c r="U900" s="6" t="s">
        <v>9986</v>
      </c>
      <c r="V900" s="6" t="s">
        <v>9987</v>
      </c>
      <c r="W900" s="6" t="s">
        <v>9988</v>
      </c>
    </row>
    <row r="901" spans="1:23" s="6" customFormat="1">
      <c r="A901" s="6" t="s">
        <v>9998</v>
      </c>
      <c r="B901" s="6" t="s">
        <v>12815</v>
      </c>
      <c r="C901" s="7" t="s">
        <v>11444</v>
      </c>
      <c r="D901" s="12">
        <v>2575</v>
      </c>
      <c r="E901" s="8">
        <v>6700</v>
      </c>
      <c r="F901" s="9">
        <v>0.62</v>
      </c>
      <c r="G901" s="27" t="str">
        <f>IF(Table24[discount_percentage]&gt;=0.5,"Yes","No")</f>
        <v>Yes</v>
      </c>
      <c r="H901" s="6">
        <v>4.2</v>
      </c>
      <c r="I901" s="10">
        <v>611</v>
      </c>
      <c r="J901" s="10">
        <f t="shared" si="56"/>
        <v>4093700</v>
      </c>
      <c r="K901" s="37" t="str">
        <f>IF(Table24[rating_count]&lt;1000,"Yes", "No")</f>
        <v>Yes</v>
      </c>
      <c r="L901" s="11">
        <f t="shared" si="57"/>
        <v>2566.2000000000003</v>
      </c>
      <c r="M901" s="11">
        <f>Table24[[#This Row],[rating]]*Table24[[#This Row],[rating_count]]</f>
        <v>2566.2000000000003</v>
      </c>
      <c r="N901" s="35">
        <f t="shared" si="58"/>
        <v>6600</v>
      </c>
      <c r="O901" s="35">
        <f t="shared" si="59"/>
        <v>6500</v>
      </c>
      <c r="P901" s="6" t="s">
        <v>9999</v>
      </c>
      <c r="Q901" s="6" t="s">
        <v>10000</v>
      </c>
      <c r="R901" s="6" t="s">
        <v>10001</v>
      </c>
      <c r="S901" s="6" t="s">
        <v>10002</v>
      </c>
      <c r="T901" s="6" t="s">
        <v>10003</v>
      </c>
      <c r="U901" s="6" t="s">
        <v>10004</v>
      </c>
      <c r="V901" s="6" t="s">
        <v>10005</v>
      </c>
      <c r="W901" s="6" t="s">
        <v>10006</v>
      </c>
    </row>
    <row r="902" spans="1:23" s="6" customFormat="1">
      <c r="A902" s="6" t="s">
        <v>10026</v>
      </c>
      <c r="B902" s="6" t="s">
        <v>10027</v>
      </c>
      <c r="C902" s="7" t="s">
        <v>11434</v>
      </c>
      <c r="D902" s="6">
        <v>765</v>
      </c>
      <c r="E902" s="8">
        <v>970</v>
      </c>
      <c r="F902" s="9">
        <v>0.21</v>
      </c>
      <c r="G902" s="27" t="str">
        <f>IF(Table24[discount_percentage]&gt;=0.5,"Yes","No")</f>
        <v>No</v>
      </c>
      <c r="H902" s="6">
        <v>4.2</v>
      </c>
      <c r="I902" s="10">
        <v>6055</v>
      </c>
      <c r="J902" s="10">
        <f t="shared" si="56"/>
        <v>5873350</v>
      </c>
      <c r="K902" s="37" t="str">
        <f>IF(Table24[rating_count]&lt;1000,"Yes", "No")</f>
        <v>No</v>
      </c>
      <c r="L902" s="11">
        <f t="shared" si="57"/>
        <v>25431</v>
      </c>
      <c r="M902" s="11">
        <f>Table24[[#This Row],[rating]]*Table24[[#This Row],[rating_count]]</f>
        <v>25431</v>
      </c>
      <c r="N902" s="35">
        <f t="shared" si="58"/>
        <v>800</v>
      </c>
      <c r="O902" s="35">
        <f t="shared" si="59"/>
        <v>500</v>
      </c>
      <c r="P902" s="6" t="s">
        <v>10028</v>
      </c>
      <c r="Q902" s="6" t="s">
        <v>10029</v>
      </c>
      <c r="R902" s="6" t="s">
        <v>10030</v>
      </c>
      <c r="S902" s="6" t="s">
        <v>10031</v>
      </c>
      <c r="T902" s="6" t="s">
        <v>10032</v>
      </c>
      <c r="U902" s="6" t="s">
        <v>10033</v>
      </c>
      <c r="V902" s="6" t="s">
        <v>10034</v>
      </c>
      <c r="W902" s="6" t="s">
        <v>10035</v>
      </c>
    </row>
    <row r="903" spans="1:23" s="6" customFormat="1">
      <c r="A903" s="6" t="s">
        <v>10036</v>
      </c>
      <c r="B903" s="6" t="s">
        <v>10037</v>
      </c>
      <c r="C903" s="7" t="s">
        <v>11430</v>
      </c>
      <c r="D903" s="6">
        <v>999</v>
      </c>
      <c r="E903" s="8">
        <v>1500</v>
      </c>
      <c r="F903" s="9">
        <v>0.33</v>
      </c>
      <c r="G903" s="27" t="str">
        <f>IF(Table24[discount_percentage]&gt;=0.5,"Yes","No")</f>
        <v>No</v>
      </c>
      <c r="H903" s="6">
        <v>4.2</v>
      </c>
      <c r="I903" s="10">
        <v>386</v>
      </c>
      <c r="J903" s="10">
        <f t="shared" si="56"/>
        <v>579000</v>
      </c>
      <c r="K903" s="37" t="str">
        <f>IF(Table24[rating_count]&lt;1000,"Yes", "No")</f>
        <v>Yes</v>
      </c>
      <c r="L903" s="11">
        <f t="shared" si="57"/>
        <v>1621.2</v>
      </c>
      <c r="M903" s="11">
        <f>Table24[[#This Row],[rating]]*Table24[[#This Row],[rating_count]]</f>
        <v>1621.2</v>
      </c>
      <c r="N903" s="35">
        <f t="shared" si="58"/>
        <v>1400</v>
      </c>
      <c r="O903" s="35">
        <f t="shared" si="59"/>
        <v>1500</v>
      </c>
      <c r="P903" s="6" t="s">
        <v>10038</v>
      </c>
      <c r="Q903" s="6" t="s">
        <v>12467</v>
      </c>
      <c r="R903" s="6" t="s">
        <v>10039</v>
      </c>
      <c r="S903" s="6" t="s">
        <v>10040</v>
      </c>
      <c r="T903" s="6" t="s">
        <v>10041</v>
      </c>
      <c r="U903" s="6" t="s">
        <v>10042</v>
      </c>
      <c r="V903" s="6" t="s">
        <v>10043</v>
      </c>
      <c r="W903" s="6" t="s">
        <v>10044</v>
      </c>
    </row>
    <row r="904" spans="1:23" s="6" customFormat="1">
      <c r="A904" s="6" t="s">
        <v>10071</v>
      </c>
      <c r="B904" s="6" t="s">
        <v>10072</v>
      </c>
      <c r="C904" s="7" t="s">
        <v>11453</v>
      </c>
      <c r="D904" s="12">
        <v>3799</v>
      </c>
      <c r="E904" s="8">
        <v>6000</v>
      </c>
      <c r="F904" s="9">
        <v>0.37</v>
      </c>
      <c r="G904" s="27" t="str">
        <f>IF(Table24[discount_percentage]&gt;=0.5,"Yes","No")</f>
        <v>No</v>
      </c>
      <c r="H904" s="6">
        <v>4.2</v>
      </c>
      <c r="I904" s="10">
        <v>11935</v>
      </c>
      <c r="J904" s="10">
        <f t="shared" si="56"/>
        <v>71610000</v>
      </c>
      <c r="K904" s="37" t="str">
        <f>IF(Table24[rating_count]&lt;1000,"Yes", "No")</f>
        <v>No</v>
      </c>
      <c r="L904" s="11">
        <f t="shared" si="57"/>
        <v>50127</v>
      </c>
      <c r="M904" s="11">
        <f>Table24[[#This Row],[rating]]*Table24[[#This Row],[rating_count]]</f>
        <v>50127</v>
      </c>
      <c r="N904" s="35">
        <f t="shared" si="58"/>
        <v>6000</v>
      </c>
      <c r="O904" s="35">
        <f t="shared" si="59"/>
        <v>6000</v>
      </c>
      <c r="P904" s="6" t="s">
        <v>10073</v>
      </c>
      <c r="Q904" s="6" t="s">
        <v>10074</v>
      </c>
      <c r="R904" s="6" t="s">
        <v>10075</v>
      </c>
      <c r="S904" s="6" t="s">
        <v>10076</v>
      </c>
      <c r="T904" s="6" t="s">
        <v>10077</v>
      </c>
      <c r="U904" s="6" t="s">
        <v>10078</v>
      </c>
      <c r="V904" s="6" t="s">
        <v>10079</v>
      </c>
      <c r="W904" s="6" t="s">
        <v>10080</v>
      </c>
    </row>
    <row r="905" spans="1:23" s="6" customFormat="1">
      <c r="A905" s="6" t="s">
        <v>10109</v>
      </c>
      <c r="B905" s="6" t="s">
        <v>10110</v>
      </c>
      <c r="C905" s="7" t="s">
        <v>11444</v>
      </c>
      <c r="D905" s="12">
        <v>3199</v>
      </c>
      <c r="E905" s="8">
        <v>3500</v>
      </c>
      <c r="F905" s="9">
        <v>0.09</v>
      </c>
      <c r="G905" s="27" t="str">
        <f>IF(Table24[discount_percentage]&gt;=0.5,"Yes","No")</f>
        <v>No</v>
      </c>
      <c r="H905" s="6">
        <v>4.2</v>
      </c>
      <c r="I905" s="10">
        <v>1899</v>
      </c>
      <c r="J905" s="10">
        <f t="shared" si="56"/>
        <v>6646500</v>
      </c>
      <c r="K905" s="37" t="str">
        <f>IF(Table24[rating_count]&lt;1000,"Yes", "No")</f>
        <v>No</v>
      </c>
      <c r="L905" s="11">
        <f t="shared" si="57"/>
        <v>7975.8</v>
      </c>
      <c r="M905" s="11">
        <f>Table24[[#This Row],[rating]]*Table24[[#This Row],[rating_count]]</f>
        <v>7975.8</v>
      </c>
      <c r="N905" s="35">
        <f t="shared" si="58"/>
        <v>3400</v>
      </c>
      <c r="O905" s="35">
        <f t="shared" si="59"/>
        <v>3500</v>
      </c>
      <c r="P905" s="6" t="s">
        <v>10111</v>
      </c>
      <c r="Q905" s="6" t="s">
        <v>10112</v>
      </c>
      <c r="R905" s="6" t="s">
        <v>10113</v>
      </c>
      <c r="S905" s="6" t="s">
        <v>10114</v>
      </c>
      <c r="T905" s="6" t="s">
        <v>10115</v>
      </c>
      <c r="U905" s="6" t="s">
        <v>10116</v>
      </c>
      <c r="V905" s="6" t="s">
        <v>10117</v>
      </c>
      <c r="W905" s="6" t="s">
        <v>10118</v>
      </c>
    </row>
    <row r="906" spans="1:23" s="6" customFormat="1">
      <c r="A906" s="6" t="s">
        <v>10119</v>
      </c>
      <c r="B906" s="6" t="s">
        <v>10120</v>
      </c>
      <c r="C906" s="7" t="s">
        <v>11471</v>
      </c>
      <c r="D906" s="6">
        <v>979</v>
      </c>
      <c r="E906" s="8">
        <v>1395</v>
      </c>
      <c r="F906" s="9">
        <v>0.3</v>
      </c>
      <c r="G906" s="27" t="str">
        <f>IF(Table24[discount_percentage]&gt;=0.5,"Yes","No")</f>
        <v>No</v>
      </c>
      <c r="H906" s="6">
        <v>4.2</v>
      </c>
      <c r="I906" s="10">
        <v>15252</v>
      </c>
      <c r="J906" s="10">
        <f t="shared" si="56"/>
        <v>21276540</v>
      </c>
      <c r="K906" s="37" t="str">
        <f>IF(Table24[rating_count]&lt;1000,"Yes", "No")</f>
        <v>No</v>
      </c>
      <c r="L906" s="11">
        <f t="shared" si="57"/>
        <v>64058.400000000001</v>
      </c>
      <c r="M906" s="11">
        <f>Table24[[#This Row],[rating]]*Table24[[#This Row],[rating_count]]</f>
        <v>64058.400000000001</v>
      </c>
      <c r="N906" s="35">
        <f t="shared" si="58"/>
        <v>1200</v>
      </c>
      <c r="O906" s="35">
        <f t="shared" si="59"/>
        <v>1000</v>
      </c>
      <c r="P906" s="6" t="s">
        <v>12083</v>
      </c>
      <c r="Q906" s="6" t="s">
        <v>12471</v>
      </c>
      <c r="R906" s="6" t="s">
        <v>10121</v>
      </c>
      <c r="S906" s="6" t="s">
        <v>12472</v>
      </c>
      <c r="T906" s="6" t="s">
        <v>10122</v>
      </c>
      <c r="U906" s="6" t="s">
        <v>10123</v>
      </c>
      <c r="V906" s="6" t="s">
        <v>10124</v>
      </c>
      <c r="W906" s="6" t="s">
        <v>10125</v>
      </c>
    </row>
    <row r="907" spans="1:23" s="6" customFormat="1">
      <c r="A907" s="6" t="s">
        <v>10156</v>
      </c>
      <c r="B907" s="6" t="s">
        <v>10157</v>
      </c>
      <c r="C907" s="7" t="s">
        <v>11428</v>
      </c>
      <c r="D907" s="12">
        <v>9495</v>
      </c>
      <c r="E907" s="8">
        <v>18990</v>
      </c>
      <c r="F907" s="9">
        <v>0.5</v>
      </c>
      <c r="G907" s="27" t="str">
        <f>IF(Table24[discount_percentage]&gt;=0.5,"Yes","No")</f>
        <v>Yes</v>
      </c>
      <c r="H907" s="6">
        <v>4.2</v>
      </c>
      <c r="I907" s="10">
        <v>79</v>
      </c>
      <c r="J907" s="10">
        <f t="shared" si="56"/>
        <v>1500210</v>
      </c>
      <c r="K907" s="37" t="str">
        <f>IF(Table24[rating_count]&lt;1000,"Yes", "No")</f>
        <v>Yes</v>
      </c>
      <c r="L907" s="11">
        <f t="shared" si="57"/>
        <v>331.8</v>
      </c>
      <c r="M907" s="11">
        <f>Table24[[#This Row],[rating]]*Table24[[#This Row],[rating_count]]</f>
        <v>331.8</v>
      </c>
      <c r="N907" s="35">
        <f t="shared" si="58"/>
        <v>18800</v>
      </c>
      <c r="O907" s="35">
        <f t="shared" si="59"/>
        <v>18500</v>
      </c>
      <c r="P907" s="6" t="s">
        <v>10158</v>
      </c>
      <c r="Q907" s="6" t="s">
        <v>10159</v>
      </c>
      <c r="R907" s="6" t="s">
        <v>10160</v>
      </c>
      <c r="S907" s="6" t="s">
        <v>10161</v>
      </c>
      <c r="T907" s="6" t="s">
        <v>10162</v>
      </c>
      <c r="U907" s="6" t="s">
        <v>10163</v>
      </c>
      <c r="V907" s="6" t="s">
        <v>10164</v>
      </c>
      <c r="W907" s="6" t="s">
        <v>10165</v>
      </c>
    </row>
    <row r="908" spans="1:23" s="6" customFormat="1">
      <c r="A908" s="6" t="s">
        <v>10214</v>
      </c>
      <c r="B908" s="6" t="s">
        <v>10215</v>
      </c>
      <c r="C908" s="7" t="s">
        <v>11440</v>
      </c>
      <c r="D908" s="12">
        <v>8699</v>
      </c>
      <c r="E908" s="8">
        <v>16899</v>
      </c>
      <c r="F908" s="9">
        <v>0.49</v>
      </c>
      <c r="G908" s="27" t="str">
        <f>IF(Table24[discount_percentage]&gt;=0.5,"Yes","No")</f>
        <v>No</v>
      </c>
      <c r="H908" s="6">
        <v>4.2</v>
      </c>
      <c r="I908" s="10">
        <v>3195</v>
      </c>
      <c r="J908" s="10">
        <f t="shared" si="56"/>
        <v>53992305</v>
      </c>
      <c r="K908" s="37" t="str">
        <f>IF(Table24[rating_count]&lt;1000,"Yes", "No")</f>
        <v>No</v>
      </c>
      <c r="L908" s="11">
        <f t="shared" si="57"/>
        <v>13419</v>
      </c>
      <c r="M908" s="11">
        <f>Table24[[#This Row],[rating]]*Table24[[#This Row],[rating_count]]</f>
        <v>13419</v>
      </c>
      <c r="N908" s="35">
        <f t="shared" si="58"/>
        <v>16800</v>
      </c>
      <c r="O908" s="35">
        <f t="shared" si="59"/>
        <v>16500</v>
      </c>
      <c r="P908" s="6" t="s">
        <v>10216</v>
      </c>
      <c r="Q908" s="6" t="s">
        <v>10217</v>
      </c>
      <c r="R908" s="6" t="s">
        <v>10218</v>
      </c>
      <c r="S908" s="6" t="s">
        <v>10219</v>
      </c>
      <c r="T908" s="6" t="s">
        <v>10220</v>
      </c>
      <c r="U908" s="6" t="s">
        <v>10221</v>
      </c>
      <c r="V908" s="6" t="s">
        <v>10222</v>
      </c>
      <c r="W908" s="6" t="s">
        <v>10223</v>
      </c>
    </row>
    <row r="909" spans="1:23" s="6" customFormat="1">
      <c r="A909" s="6" t="s">
        <v>10332</v>
      </c>
      <c r="B909" s="6" t="s">
        <v>10333</v>
      </c>
      <c r="C909" s="7" t="s">
        <v>11437</v>
      </c>
      <c r="D909" s="12">
        <v>2949</v>
      </c>
      <c r="E909" s="8">
        <v>4849</v>
      </c>
      <c r="F909" s="9">
        <v>0.39</v>
      </c>
      <c r="G909" s="27" t="str">
        <f>IF(Table24[discount_percentage]&gt;=0.5,"Yes","No")</f>
        <v>No</v>
      </c>
      <c r="H909" s="6">
        <v>4.2</v>
      </c>
      <c r="I909" s="10">
        <v>7968</v>
      </c>
      <c r="J909" s="10">
        <f t="shared" si="56"/>
        <v>38636832</v>
      </c>
      <c r="K909" s="37" t="str">
        <f>IF(Table24[rating_count]&lt;1000,"Yes", "No")</f>
        <v>No</v>
      </c>
      <c r="L909" s="11">
        <f t="shared" si="57"/>
        <v>33465.599999999999</v>
      </c>
      <c r="M909" s="11">
        <f>Table24[[#This Row],[rating]]*Table24[[#This Row],[rating_count]]</f>
        <v>33465.599999999999</v>
      </c>
      <c r="N909" s="35">
        <f t="shared" si="58"/>
        <v>4800</v>
      </c>
      <c r="O909" s="35">
        <f t="shared" si="59"/>
        <v>4500</v>
      </c>
      <c r="P909" s="6" t="s">
        <v>10334</v>
      </c>
      <c r="Q909" s="6" t="s">
        <v>10335</v>
      </c>
      <c r="R909" s="6" t="s">
        <v>10336</v>
      </c>
      <c r="S909" s="6" t="s">
        <v>10337</v>
      </c>
      <c r="T909" s="6" t="s">
        <v>10338</v>
      </c>
      <c r="U909" s="6" t="s">
        <v>10339</v>
      </c>
      <c r="V909" s="6" t="s">
        <v>10340</v>
      </c>
      <c r="W909" s="6" t="s">
        <v>10341</v>
      </c>
    </row>
    <row r="910" spans="1:23" s="6" customFormat="1">
      <c r="A910" s="6" t="s">
        <v>10359</v>
      </c>
      <c r="B910" s="6" t="s">
        <v>10360</v>
      </c>
      <c r="C910" s="7" t="s">
        <v>11488</v>
      </c>
      <c r="D910" s="6">
        <v>599</v>
      </c>
      <c r="E910" s="8">
        <v>1299</v>
      </c>
      <c r="F910" s="9">
        <v>0.54</v>
      </c>
      <c r="G910" s="27" t="str">
        <f>IF(Table24[discount_percentage]&gt;=0.5,"Yes","No")</f>
        <v>Yes</v>
      </c>
      <c r="H910" s="6">
        <v>4.2</v>
      </c>
      <c r="I910" s="10">
        <v>590</v>
      </c>
      <c r="J910" s="10">
        <f t="shared" si="56"/>
        <v>766410</v>
      </c>
      <c r="K910" s="37" t="str">
        <f>IF(Table24[rating_count]&lt;1000,"Yes", "No")</f>
        <v>Yes</v>
      </c>
      <c r="L910" s="11">
        <f t="shared" si="57"/>
        <v>2478</v>
      </c>
      <c r="M910" s="11">
        <f>Table24[[#This Row],[rating]]*Table24[[#This Row],[rating_count]]</f>
        <v>2478</v>
      </c>
      <c r="N910" s="35">
        <f t="shared" si="58"/>
        <v>1200</v>
      </c>
      <c r="O910" s="35">
        <f t="shared" si="59"/>
        <v>1000</v>
      </c>
      <c r="P910" s="6" t="s">
        <v>10361</v>
      </c>
      <c r="Q910" s="6" t="s">
        <v>10362</v>
      </c>
      <c r="R910" s="6" t="s">
        <v>10363</v>
      </c>
      <c r="S910" s="6" t="s">
        <v>10364</v>
      </c>
      <c r="T910" s="6" t="s">
        <v>10365</v>
      </c>
      <c r="U910" s="6" t="s">
        <v>11949</v>
      </c>
      <c r="V910" s="6" t="s">
        <v>10366</v>
      </c>
      <c r="W910" s="6" t="s">
        <v>10367</v>
      </c>
    </row>
    <row r="911" spans="1:23" s="6" customFormat="1">
      <c r="A911" s="6" t="s">
        <v>10378</v>
      </c>
      <c r="B911" s="6" t="s">
        <v>10379</v>
      </c>
      <c r="C911" s="7" t="s">
        <v>11435</v>
      </c>
      <c r="D911" s="6">
        <v>849</v>
      </c>
      <c r="E911" s="8">
        <v>1190</v>
      </c>
      <c r="F911" s="9">
        <v>0.28999999999999998</v>
      </c>
      <c r="G911" s="27" t="str">
        <f>IF(Table24[discount_percentage]&gt;=0.5,"Yes","No")</f>
        <v>No</v>
      </c>
      <c r="H911" s="6">
        <v>4.2</v>
      </c>
      <c r="I911" s="10">
        <v>4184</v>
      </c>
      <c r="J911" s="10">
        <f t="shared" si="56"/>
        <v>4978960</v>
      </c>
      <c r="K911" s="37" t="str">
        <f>IF(Table24[rating_count]&lt;1000,"Yes", "No")</f>
        <v>No</v>
      </c>
      <c r="L911" s="11">
        <f t="shared" si="57"/>
        <v>17572.8</v>
      </c>
      <c r="M911" s="11">
        <f>Table24[[#This Row],[rating]]*Table24[[#This Row],[rating_count]]</f>
        <v>17572.8</v>
      </c>
      <c r="N911" s="35">
        <f t="shared" si="58"/>
        <v>1000</v>
      </c>
      <c r="O911" s="35">
        <f t="shared" si="59"/>
        <v>1000</v>
      </c>
      <c r="P911" s="6" t="s">
        <v>10380</v>
      </c>
      <c r="Q911" s="6" t="s">
        <v>10381</v>
      </c>
      <c r="R911" s="6" t="s">
        <v>10382</v>
      </c>
      <c r="S911" s="6" t="s">
        <v>10383</v>
      </c>
      <c r="T911" s="6" t="s">
        <v>10384</v>
      </c>
      <c r="U911" s="6" t="s">
        <v>10385</v>
      </c>
      <c r="V911" s="6" t="s">
        <v>10386</v>
      </c>
      <c r="W911" s="6" t="s">
        <v>10387</v>
      </c>
    </row>
    <row r="912" spans="1:23" s="6" customFormat="1">
      <c r="A912" s="6" t="s">
        <v>10670</v>
      </c>
      <c r="B912" s="6" t="s">
        <v>10671</v>
      </c>
      <c r="C912" s="7" t="s">
        <v>11448</v>
      </c>
      <c r="D912" s="12">
        <v>1199</v>
      </c>
      <c r="E912" s="8">
        <v>1795</v>
      </c>
      <c r="F912" s="9">
        <v>0.33</v>
      </c>
      <c r="G912" s="27" t="str">
        <f>IF(Table24[discount_percentage]&gt;=0.5,"Yes","No")</f>
        <v>No</v>
      </c>
      <c r="H912" s="6">
        <v>4.2</v>
      </c>
      <c r="I912" s="10">
        <v>5967</v>
      </c>
      <c r="J912" s="10">
        <f t="shared" si="56"/>
        <v>10710765</v>
      </c>
      <c r="K912" s="37" t="str">
        <f>IF(Table24[rating_count]&lt;1000,"Yes", "No")</f>
        <v>No</v>
      </c>
      <c r="L912" s="11">
        <f t="shared" si="57"/>
        <v>25061.4</v>
      </c>
      <c r="M912" s="11">
        <f>Table24[[#This Row],[rating]]*Table24[[#This Row],[rating_count]]</f>
        <v>25061.4</v>
      </c>
      <c r="N912" s="35">
        <f t="shared" si="58"/>
        <v>1600</v>
      </c>
      <c r="O912" s="35">
        <f t="shared" si="59"/>
        <v>1500</v>
      </c>
      <c r="P912" s="6" t="s">
        <v>10672</v>
      </c>
      <c r="Q912" s="6" t="s">
        <v>12497</v>
      </c>
      <c r="R912" s="6" t="s">
        <v>10673</v>
      </c>
      <c r="S912" s="6" t="s">
        <v>10674</v>
      </c>
      <c r="T912" s="6" t="s">
        <v>10675</v>
      </c>
      <c r="U912" s="6" t="s">
        <v>10676</v>
      </c>
      <c r="V912" s="6" t="s">
        <v>10677</v>
      </c>
      <c r="W912" s="6" t="s">
        <v>10678</v>
      </c>
    </row>
    <row r="913" spans="1:23" s="6" customFormat="1">
      <c r="A913" s="6" t="s">
        <v>10709</v>
      </c>
      <c r="B913" s="6" t="s">
        <v>10710</v>
      </c>
      <c r="C913" s="7" t="s">
        <v>11439</v>
      </c>
      <c r="D913" s="12">
        <v>1199</v>
      </c>
      <c r="E913" s="8">
        <v>1899</v>
      </c>
      <c r="F913" s="9">
        <v>0.37</v>
      </c>
      <c r="G913" s="27" t="str">
        <f>IF(Table24[discount_percentage]&gt;=0.5,"Yes","No")</f>
        <v>No</v>
      </c>
      <c r="H913" s="6">
        <v>4.2</v>
      </c>
      <c r="I913" s="10">
        <v>3858</v>
      </c>
      <c r="J913" s="10">
        <f t="shared" si="56"/>
        <v>7326342</v>
      </c>
      <c r="K913" s="37" t="str">
        <f>IF(Table24[rating_count]&lt;1000,"Yes", "No")</f>
        <v>No</v>
      </c>
      <c r="L913" s="11">
        <f t="shared" si="57"/>
        <v>16203.6</v>
      </c>
      <c r="M913" s="11">
        <f>Table24[[#This Row],[rating]]*Table24[[#This Row],[rating_count]]</f>
        <v>16203.6</v>
      </c>
      <c r="N913" s="35">
        <f t="shared" si="58"/>
        <v>1800</v>
      </c>
      <c r="O913" s="35">
        <f t="shared" si="59"/>
        <v>1500</v>
      </c>
      <c r="P913" s="6" t="s">
        <v>10711</v>
      </c>
      <c r="Q913" s="6" t="s">
        <v>10712</v>
      </c>
      <c r="R913" s="6" t="s">
        <v>10713</v>
      </c>
      <c r="S913" s="6" t="s">
        <v>12498</v>
      </c>
      <c r="T913" s="6" t="s">
        <v>10714</v>
      </c>
      <c r="U913" s="6" t="s">
        <v>10715</v>
      </c>
      <c r="V913" s="6" t="s">
        <v>10716</v>
      </c>
      <c r="W913" s="6" t="s">
        <v>10717</v>
      </c>
    </row>
    <row r="914" spans="1:23" s="6" customFormat="1">
      <c r="A914" s="6" t="s">
        <v>10755</v>
      </c>
      <c r="B914" s="6" t="s">
        <v>10756</v>
      </c>
      <c r="C914" s="7" t="s">
        <v>11431</v>
      </c>
      <c r="D914" s="6">
        <v>379</v>
      </c>
      <c r="E914" s="8">
        <v>389</v>
      </c>
      <c r="F914" s="9">
        <v>0.03</v>
      </c>
      <c r="G914" s="27" t="str">
        <f>IF(Table24[discount_percentage]&gt;=0.5,"Yes","No")</f>
        <v>No</v>
      </c>
      <c r="H914" s="6">
        <v>4.2</v>
      </c>
      <c r="I914" s="10">
        <v>3739</v>
      </c>
      <c r="J914" s="10">
        <f t="shared" si="56"/>
        <v>1454471</v>
      </c>
      <c r="K914" s="37" t="str">
        <f>IF(Table24[rating_count]&lt;1000,"Yes", "No")</f>
        <v>No</v>
      </c>
      <c r="L914" s="11">
        <f t="shared" si="57"/>
        <v>15703.800000000001</v>
      </c>
      <c r="M914" s="11">
        <f>Table24[[#This Row],[rating]]*Table24[[#This Row],[rating_count]]</f>
        <v>15703.800000000001</v>
      </c>
      <c r="N914" s="35">
        <f t="shared" si="58"/>
        <v>200</v>
      </c>
      <c r="O914" s="35">
        <f t="shared" si="59"/>
        <v>0</v>
      </c>
      <c r="P914" s="6" t="s">
        <v>10757</v>
      </c>
      <c r="Q914" s="6" t="s">
        <v>10758</v>
      </c>
      <c r="R914" s="6" t="s">
        <v>10759</v>
      </c>
      <c r="S914" s="6" t="s">
        <v>10760</v>
      </c>
      <c r="T914" s="6" t="s">
        <v>10761</v>
      </c>
      <c r="U914" s="6" t="s">
        <v>10762</v>
      </c>
      <c r="V914" s="6" t="s">
        <v>10763</v>
      </c>
      <c r="W914" s="6" t="s">
        <v>10764</v>
      </c>
    </row>
    <row r="915" spans="1:23" s="6" customFormat="1">
      <c r="A915" s="6" t="s">
        <v>10783</v>
      </c>
      <c r="B915" s="6" t="s">
        <v>10784</v>
      </c>
      <c r="C915" s="7" t="s">
        <v>11434</v>
      </c>
      <c r="D915" s="12">
        <v>1745</v>
      </c>
      <c r="E915" s="8">
        <v>2400</v>
      </c>
      <c r="F915" s="9">
        <v>0.27</v>
      </c>
      <c r="G915" s="27" t="str">
        <f>IF(Table24[discount_percentage]&gt;=0.5,"Yes","No")</f>
        <v>No</v>
      </c>
      <c r="H915" s="6">
        <v>4.2</v>
      </c>
      <c r="I915" s="10">
        <v>14160</v>
      </c>
      <c r="J915" s="10">
        <f t="shared" si="56"/>
        <v>33984000</v>
      </c>
      <c r="K915" s="37" t="str">
        <f>IF(Table24[rating_count]&lt;1000,"Yes", "No")</f>
        <v>No</v>
      </c>
      <c r="L915" s="11">
        <f t="shared" si="57"/>
        <v>59472</v>
      </c>
      <c r="M915" s="11">
        <f>Table24[[#This Row],[rating]]*Table24[[#This Row],[rating_count]]</f>
        <v>59472</v>
      </c>
      <c r="N915" s="35">
        <f t="shared" si="58"/>
        <v>2400</v>
      </c>
      <c r="O915" s="35">
        <f t="shared" si="59"/>
        <v>2000</v>
      </c>
      <c r="P915" s="6" t="s">
        <v>10785</v>
      </c>
      <c r="Q915" s="6" t="s">
        <v>10786</v>
      </c>
      <c r="R915" s="6" t="s">
        <v>10787</v>
      </c>
      <c r="S915" s="6" t="s">
        <v>10788</v>
      </c>
      <c r="T915" s="6" t="s">
        <v>10789</v>
      </c>
      <c r="U915" s="6" t="s">
        <v>10790</v>
      </c>
      <c r="V915" s="6" t="s">
        <v>10791</v>
      </c>
      <c r="W915" s="6" t="s">
        <v>10792</v>
      </c>
    </row>
    <row r="916" spans="1:23" s="6" customFormat="1">
      <c r="A916" s="6" t="s">
        <v>10793</v>
      </c>
      <c r="B916" s="6" t="s">
        <v>10794</v>
      </c>
      <c r="C916" s="7" t="s">
        <v>11433</v>
      </c>
      <c r="D916" s="12">
        <v>3180</v>
      </c>
      <c r="E916" s="8">
        <v>5295</v>
      </c>
      <c r="F916" s="9">
        <v>0.4</v>
      </c>
      <c r="G916" s="27" t="str">
        <f>IF(Table24[discount_percentage]&gt;=0.5,"Yes","No")</f>
        <v>No</v>
      </c>
      <c r="H916" s="6">
        <v>4.2</v>
      </c>
      <c r="I916" s="10">
        <v>6919</v>
      </c>
      <c r="J916" s="10">
        <f t="shared" si="56"/>
        <v>36636105</v>
      </c>
      <c r="K916" s="37" t="str">
        <f>IF(Table24[rating_count]&lt;1000,"Yes", "No")</f>
        <v>No</v>
      </c>
      <c r="L916" s="11">
        <f t="shared" si="57"/>
        <v>29059.800000000003</v>
      </c>
      <c r="M916" s="11">
        <f>Table24[[#This Row],[rating]]*Table24[[#This Row],[rating_count]]</f>
        <v>29059.800000000003</v>
      </c>
      <c r="N916" s="35">
        <f t="shared" si="58"/>
        <v>5200</v>
      </c>
      <c r="O916" s="35">
        <f t="shared" si="59"/>
        <v>5000</v>
      </c>
      <c r="P916" s="6" t="s">
        <v>10795</v>
      </c>
      <c r="Q916" s="6" t="s">
        <v>10796</v>
      </c>
      <c r="R916" s="6" t="s">
        <v>10797</v>
      </c>
      <c r="S916" s="6" t="s">
        <v>10798</v>
      </c>
      <c r="T916" s="6" t="s">
        <v>10799</v>
      </c>
      <c r="U916" s="6" t="s">
        <v>10800</v>
      </c>
      <c r="V916" s="6" t="s">
        <v>10801</v>
      </c>
      <c r="W916" s="6" t="s">
        <v>10802</v>
      </c>
    </row>
    <row r="917" spans="1:23" s="6" customFormat="1">
      <c r="A917" s="6" t="s">
        <v>10834</v>
      </c>
      <c r="B917" s="6" t="s">
        <v>10835</v>
      </c>
      <c r="C917" s="7" t="s">
        <v>11489</v>
      </c>
      <c r="D917" s="6">
        <v>184</v>
      </c>
      <c r="E917" s="8">
        <v>450</v>
      </c>
      <c r="F917" s="9">
        <v>0.59</v>
      </c>
      <c r="G917" s="27" t="str">
        <f>IF(Table24[discount_percentage]&gt;=0.5,"Yes","No")</f>
        <v>Yes</v>
      </c>
      <c r="H917" s="6">
        <v>4.2</v>
      </c>
      <c r="I917" s="10">
        <v>4971</v>
      </c>
      <c r="J917" s="10">
        <f t="shared" si="56"/>
        <v>2236950</v>
      </c>
      <c r="K917" s="37" t="str">
        <f>IF(Table24[rating_count]&lt;1000,"Yes", "No")</f>
        <v>No</v>
      </c>
      <c r="L917" s="11">
        <f t="shared" si="57"/>
        <v>20878.2</v>
      </c>
      <c r="M917" s="11">
        <f>Table24[[#This Row],[rating]]*Table24[[#This Row],[rating_count]]</f>
        <v>20878.2</v>
      </c>
      <c r="N917" s="35">
        <f t="shared" si="58"/>
        <v>400</v>
      </c>
      <c r="O917" s="35">
        <f t="shared" si="59"/>
        <v>0</v>
      </c>
      <c r="P917" s="6" t="s">
        <v>10836</v>
      </c>
      <c r="Q917" s="6" t="s">
        <v>10837</v>
      </c>
      <c r="R917" s="6" t="s">
        <v>10838</v>
      </c>
      <c r="S917" s="6" t="s">
        <v>10839</v>
      </c>
      <c r="T917" s="6" t="s">
        <v>10840</v>
      </c>
      <c r="U917" s="6" t="s">
        <v>10841</v>
      </c>
      <c r="V917" s="6" t="s">
        <v>10842</v>
      </c>
      <c r="W917" s="6" t="s">
        <v>10843</v>
      </c>
    </row>
    <row r="918" spans="1:23" s="6" customFormat="1">
      <c r="A918" s="6" t="s">
        <v>10863</v>
      </c>
      <c r="B918" s="6" t="s">
        <v>10864</v>
      </c>
      <c r="C918" s="7" t="s">
        <v>11433</v>
      </c>
      <c r="D918" s="12">
        <v>1601</v>
      </c>
      <c r="E918" s="8">
        <v>3890</v>
      </c>
      <c r="F918" s="9">
        <v>0.59</v>
      </c>
      <c r="G918" s="27" t="str">
        <f>IF(Table24[discount_percentage]&gt;=0.5,"Yes","No")</f>
        <v>Yes</v>
      </c>
      <c r="H918" s="6">
        <v>4.2</v>
      </c>
      <c r="I918" s="10">
        <v>156</v>
      </c>
      <c r="J918" s="10">
        <f t="shared" si="56"/>
        <v>606840</v>
      </c>
      <c r="K918" s="37" t="str">
        <f>IF(Table24[rating_count]&lt;1000,"Yes", "No")</f>
        <v>Yes</v>
      </c>
      <c r="L918" s="11">
        <f t="shared" si="57"/>
        <v>655.20000000000005</v>
      </c>
      <c r="M918" s="11">
        <f>Table24[[#This Row],[rating]]*Table24[[#This Row],[rating_count]]</f>
        <v>655.20000000000005</v>
      </c>
      <c r="N918" s="35">
        <f t="shared" si="58"/>
        <v>3800</v>
      </c>
      <c r="O918" s="35">
        <f t="shared" si="59"/>
        <v>3500</v>
      </c>
      <c r="P918" s="6" t="s">
        <v>10865</v>
      </c>
      <c r="Q918" s="6" t="s">
        <v>10866</v>
      </c>
      <c r="R918" s="6" t="s">
        <v>10867</v>
      </c>
      <c r="S918" s="6" t="s">
        <v>10868</v>
      </c>
      <c r="T918" s="6" t="s">
        <v>10869</v>
      </c>
      <c r="U918" s="6" t="s">
        <v>10870</v>
      </c>
      <c r="V918" s="6" t="s">
        <v>10871</v>
      </c>
      <c r="W918" s="6" t="s">
        <v>10872</v>
      </c>
    </row>
    <row r="919" spans="1:23" s="6" customFormat="1">
      <c r="A919" s="6" t="s">
        <v>10937</v>
      </c>
      <c r="B919" s="6" t="s">
        <v>10938</v>
      </c>
      <c r="C919" s="7" t="s">
        <v>11459</v>
      </c>
      <c r="D919" s="12">
        <v>1999</v>
      </c>
      <c r="E919" s="8">
        <v>2360</v>
      </c>
      <c r="F919" s="9">
        <v>0.15</v>
      </c>
      <c r="G919" s="27" t="str">
        <f>IF(Table24[discount_percentage]&gt;=0.5,"Yes","No")</f>
        <v>No</v>
      </c>
      <c r="H919" s="6">
        <v>4.2</v>
      </c>
      <c r="I919" s="10">
        <v>7801</v>
      </c>
      <c r="J919" s="10">
        <f t="shared" si="56"/>
        <v>18410360</v>
      </c>
      <c r="K919" s="37" t="str">
        <f>IF(Table24[rating_count]&lt;1000,"Yes", "No")</f>
        <v>No</v>
      </c>
      <c r="L919" s="11">
        <f t="shared" si="57"/>
        <v>32764.2</v>
      </c>
      <c r="M919" s="11">
        <f>Table24[[#This Row],[rating]]*Table24[[#This Row],[rating_count]]</f>
        <v>32764.2</v>
      </c>
      <c r="N919" s="35">
        <f t="shared" si="58"/>
        <v>2200</v>
      </c>
      <c r="O919" s="35">
        <f t="shared" si="59"/>
        <v>2000</v>
      </c>
      <c r="P919" s="6" t="s">
        <v>10939</v>
      </c>
      <c r="Q919" s="6" t="s">
        <v>10940</v>
      </c>
      <c r="R919" s="6" t="s">
        <v>10941</v>
      </c>
      <c r="S919" s="6" t="s">
        <v>10942</v>
      </c>
      <c r="T919" s="6" t="s">
        <v>10943</v>
      </c>
      <c r="U919" s="6" t="s">
        <v>10944</v>
      </c>
      <c r="V919" s="6" t="s">
        <v>10945</v>
      </c>
      <c r="W919" s="6" t="s">
        <v>10946</v>
      </c>
    </row>
    <row r="920" spans="1:23" s="6" customFormat="1">
      <c r="A920" s="6" t="s">
        <v>10991</v>
      </c>
      <c r="B920" s="6" t="s">
        <v>10992</v>
      </c>
      <c r="C920" s="7" t="s">
        <v>11465</v>
      </c>
      <c r="D920" s="12">
        <v>6199</v>
      </c>
      <c r="E920" s="8">
        <v>10999</v>
      </c>
      <c r="F920" s="9">
        <v>0.44</v>
      </c>
      <c r="G920" s="27" t="str">
        <f>IF(Table24[discount_percentage]&gt;=0.5,"Yes","No")</f>
        <v>No</v>
      </c>
      <c r="H920" s="6">
        <v>4.2</v>
      </c>
      <c r="I920" s="10">
        <v>10429</v>
      </c>
      <c r="J920" s="10">
        <f t="shared" si="56"/>
        <v>114708571</v>
      </c>
      <c r="K920" s="37" t="str">
        <f>IF(Table24[rating_count]&lt;1000,"Yes", "No")</f>
        <v>No</v>
      </c>
      <c r="L920" s="11">
        <f t="shared" si="57"/>
        <v>43801.8</v>
      </c>
      <c r="M920" s="11">
        <f>Table24[[#This Row],[rating]]*Table24[[#This Row],[rating_count]]</f>
        <v>43801.8</v>
      </c>
      <c r="N920" s="35">
        <f t="shared" si="58"/>
        <v>10800</v>
      </c>
      <c r="O920" s="35">
        <f t="shared" si="59"/>
        <v>10500</v>
      </c>
      <c r="P920" s="6" t="s">
        <v>10993</v>
      </c>
      <c r="Q920" s="6" t="s">
        <v>10994</v>
      </c>
      <c r="R920" s="6" t="s">
        <v>10995</v>
      </c>
      <c r="S920" s="6" t="s">
        <v>12511</v>
      </c>
      <c r="T920" s="6" t="s">
        <v>10996</v>
      </c>
      <c r="U920" s="6" t="s">
        <v>10997</v>
      </c>
      <c r="V920" s="6" t="s">
        <v>10998</v>
      </c>
      <c r="W920" s="6" t="s">
        <v>10999</v>
      </c>
    </row>
    <row r="921" spans="1:23" s="6" customFormat="1">
      <c r="A921" s="6" t="s">
        <v>11029</v>
      </c>
      <c r="B921" s="6" t="s">
        <v>11030</v>
      </c>
      <c r="C921" s="7" t="s">
        <v>11427</v>
      </c>
      <c r="D921" s="12">
        <v>1180</v>
      </c>
      <c r="E921" s="8">
        <v>1440</v>
      </c>
      <c r="F921" s="9">
        <v>0.18</v>
      </c>
      <c r="G921" s="27" t="str">
        <f>IF(Table24[discount_percentage]&gt;=0.5,"Yes","No")</f>
        <v>No</v>
      </c>
      <c r="H921" s="6">
        <v>4.2</v>
      </c>
      <c r="I921" s="10">
        <v>1527</v>
      </c>
      <c r="J921" s="10">
        <f t="shared" si="56"/>
        <v>2198880</v>
      </c>
      <c r="K921" s="37" t="str">
        <f>IF(Table24[rating_count]&lt;1000,"Yes", "No")</f>
        <v>No</v>
      </c>
      <c r="L921" s="11">
        <f t="shared" si="57"/>
        <v>6413.4000000000005</v>
      </c>
      <c r="M921" s="11">
        <f>Table24[[#This Row],[rating]]*Table24[[#This Row],[rating_count]]</f>
        <v>6413.4000000000005</v>
      </c>
      <c r="N921" s="35">
        <f t="shared" si="58"/>
        <v>1400</v>
      </c>
      <c r="O921" s="35">
        <f t="shared" si="59"/>
        <v>1000</v>
      </c>
      <c r="P921" s="6" t="s">
        <v>11031</v>
      </c>
      <c r="Q921" s="6" t="s">
        <v>11032</v>
      </c>
      <c r="R921" s="6" t="s">
        <v>11033</v>
      </c>
      <c r="S921" s="6" t="s">
        <v>11034</v>
      </c>
      <c r="T921" s="6" t="s">
        <v>11035</v>
      </c>
      <c r="U921" s="6" t="s">
        <v>11036</v>
      </c>
      <c r="V921" s="6" t="s">
        <v>11037</v>
      </c>
      <c r="W921" s="6" t="s">
        <v>11038</v>
      </c>
    </row>
    <row r="922" spans="1:23" s="6" customFormat="1">
      <c r="A922" s="6" t="s">
        <v>11039</v>
      </c>
      <c r="B922" s="6" t="s">
        <v>11040</v>
      </c>
      <c r="C922" s="7" t="s">
        <v>11452</v>
      </c>
      <c r="D922" s="12">
        <v>2199</v>
      </c>
      <c r="E922" s="8">
        <v>3045</v>
      </c>
      <c r="F922" s="9">
        <v>0.28000000000000003</v>
      </c>
      <c r="G922" s="27" t="str">
        <f>IF(Table24[discount_percentage]&gt;=0.5,"Yes","No")</f>
        <v>No</v>
      </c>
      <c r="H922" s="6">
        <v>4.2</v>
      </c>
      <c r="I922" s="10">
        <v>2686</v>
      </c>
      <c r="J922" s="10">
        <f t="shared" si="56"/>
        <v>8178870</v>
      </c>
      <c r="K922" s="37" t="str">
        <f>IF(Table24[rating_count]&lt;1000,"Yes", "No")</f>
        <v>No</v>
      </c>
      <c r="L922" s="11">
        <f t="shared" si="57"/>
        <v>11281.2</v>
      </c>
      <c r="M922" s="11">
        <f>Table24[[#This Row],[rating]]*Table24[[#This Row],[rating_count]]</f>
        <v>11281.2</v>
      </c>
      <c r="N922" s="35">
        <f t="shared" si="58"/>
        <v>3000</v>
      </c>
      <c r="O922" s="35">
        <f t="shared" si="59"/>
        <v>3000</v>
      </c>
      <c r="P922" s="6" t="s">
        <v>11041</v>
      </c>
      <c r="Q922" s="6" t="s">
        <v>12513</v>
      </c>
      <c r="R922" s="6" t="s">
        <v>11042</v>
      </c>
      <c r="S922" s="6" t="s">
        <v>11043</v>
      </c>
      <c r="T922" s="6" t="s">
        <v>11044</v>
      </c>
      <c r="U922" s="6" t="s">
        <v>11045</v>
      </c>
      <c r="V922" s="6" t="s">
        <v>11046</v>
      </c>
      <c r="W922" s="6" t="s">
        <v>11047</v>
      </c>
    </row>
    <row r="923" spans="1:23" s="6" customFormat="1">
      <c r="A923" s="6" t="s">
        <v>11116</v>
      </c>
      <c r="B923" s="6" t="s">
        <v>11117</v>
      </c>
      <c r="C923" s="7" t="s">
        <v>11487</v>
      </c>
      <c r="D923" s="6">
        <v>899</v>
      </c>
      <c r="E923" s="8">
        <v>1999</v>
      </c>
      <c r="F923" s="9">
        <v>0.55000000000000004</v>
      </c>
      <c r="G923" s="27" t="str">
        <f>IF(Table24[discount_percentage]&gt;=0.5,"Yes","No")</f>
        <v>Yes</v>
      </c>
      <c r="H923" s="6">
        <v>4.2</v>
      </c>
      <c r="I923" s="10">
        <v>39</v>
      </c>
      <c r="J923" s="10">
        <f t="shared" si="56"/>
        <v>77961</v>
      </c>
      <c r="K923" s="37" t="str">
        <f>IF(Table24[rating_count]&lt;1000,"Yes", "No")</f>
        <v>Yes</v>
      </c>
      <c r="L923" s="11">
        <f t="shared" si="57"/>
        <v>163.80000000000001</v>
      </c>
      <c r="M923" s="11">
        <f>Table24[[#This Row],[rating]]*Table24[[#This Row],[rating_count]]</f>
        <v>163.80000000000001</v>
      </c>
      <c r="N923" s="35">
        <f t="shared" si="58"/>
        <v>1800</v>
      </c>
      <c r="O923" s="35">
        <f t="shared" si="59"/>
        <v>1500</v>
      </c>
      <c r="P923" s="6" t="s">
        <v>11118</v>
      </c>
      <c r="Q923" s="6" t="s">
        <v>11119</v>
      </c>
      <c r="R923" s="6" t="s">
        <v>11120</v>
      </c>
      <c r="S923" s="6" t="s">
        <v>11121</v>
      </c>
      <c r="T923" s="6" t="s">
        <v>11122</v>
      </c>
      <c r="U923" s="6" t="s">
        <v>11123</v>
      </c>
      <c r="V923" s="6" t="s">
        <v>11124</v>
      </c>
      <c r="W923" s="6" t="s">
        <v>11125</v>
      </c>
    </row>
    <row r="924" spans="1:23" s="6" customFormat="1">
      <c r="A924" s="6" t="s">
        <v>6196</v>
      </c>
      <c r="B924" s="6" t="s">
        <v>6197</v>
      </c>
      <c r="C924" s="7" t="s">
        <v>11341</v>
      </c>
      <c r="D924" s="6">
        <v>250</v>
      </c>
      <c r="E924" s="8">
        <v>250</v>
      </c>
      <c r="F924" s="9">
        <v>0</v>
      </c>
      <c r="G924" s="27" t="str">
        <f>IF(Table24[discount_percentage]&gt;=0.5,"Yes","No")</f>
        <v>No</v>
      </c>
      <c r="H924" s="6">
        <v>4.2</v>
      </c>
      <c r="I924" s="10">
        <v>2628</v>
      </c>
      <c r="J924" s="10">
        <f t="shared" si="56"/>
        <v>657000</v>
      </c>
      <c r="K924" s="37" t="str">
        <f>IF(Table24[rating_count]&lt;1000,"Yes", "No")</f>
        <v>No</v>
      </c>
      <c r="L924" s="11">
        <f t="shared" si="57"/>
        <v>11037.6</v>
      </c>
      <c r="M924" s="11">
        <f>Table24[[#This Row],[rating]]*Table24[[#This Row],[rating_count]]</f>
        <v>11037.6</v>
      </c>
      <c r="N924" s="35">
        <f t="shared" si="58"/>
        <v>200</v>
      </c>
      <c r="O924" s="35">
        <f t="shared" si="59"/>
        <v>0</v>
      </c>
      <c r="P924" s="6" t="s">
        <v>6198</v>
      </c>
      <c r="Q924" s="6" t="s">
        <v>6199</v>
      </c>
      <c r="R924" s="6" t="s">
        <v>6200</v>
      </c>
      <c r="S924" s="6" t="s">
        <v>6201</v>
      </c>
      <c r="T924" s="6" t="s">
        <v>6202</v>
      </c>
      <c r="U924" s="6" t="s">
        <v>6203</v>
      </c>
      <c r="V924" s="6" t="s">
        <v>6204</v>
      </c>
      <c r="W924" s="6" t="s">
        <v>6205</v>
      </c>
    </row>
    <row r="925" spans="1:23" s="6" customFormat="1">
      <c r="A925" s="6" t="s">
        <v>9524</v>
      </c>
      <c r="B925" s="6" t="s">
        <v>9525</v>
      </c>
      <c r="C925" s="7" t="s">
        <v>11446</v>
      </c>
      <c r="D925" s="12">
        <v>2099</v>
      </c>
      <c r="E925" s="8">
        <v>2499</v>
      </c>
      <c r="F925" s="9">
        <v>0.16</v>
      </c>
      <c r="G925" s="27" t="str">
        <f>IF(Table24[discount_percentage]&gt;=0.5,"Yes","No")</f>
        <v>No</v>
      </c>
      <c r="H925" s="6">
        <f>VALUE(H924)</f>
        <v>4.2</v>
      </c>
      <c r="I925" s="10">
        <v>992</v>
      </c>
      <c r="J925" s="10">
        <f t="shared" si="56"/>
        <v>2479008</v>
      </c>
      <c r="K925" s="37" t="str">
        <f>IF(Table24[rating_count]&lt;1000,"Yes", "No")</f>
        <v>Yes</v>
      </c>
      <c r="L925" s="11">
        <f t="shared" si="57"/>
        <v>4166.4000000000005</v>
      </c>
      <c r="M925" s="11">
        <f>Table24[[#This Row],[rating]]*Table24[[#This Row],[rating_count]]</f>
        <v>4166.4000000000005</v>
      </c>
      <c r="N925" s="35">
        <f t="shared" si="58"/>
        <v>2400</v>
      </c>
      <c r="O925" s="35">
        <f t="shared" si="59"/>
        <v>2000</v>
      </c>
      <c r="P925" s="6" t="s">
        <v>9526</v>
      </c>
      <c r="Q925" s="6" t="s">
        <v>9527</v>
      </c>
      <c r="R925" s="6" t="s">
        <v>9528</v>
      </c>
      <c r="S925" s="6" t="s">
        <v>9529</v>
      </c>
      <c r="T925" s="6" t="s">
        <v>9530</v>
      </c>
      <c r="U925" s="6" t="s">
        <v>9531</v>
      </c>
      <c r="V925" s="6" t="s">
        <v>9532</v>
      </c>
      <c r="W925" s="6" t="s">
        <v>9533</v>
      </c>
    </row>
    <row r="926" spans="1:23" s="6" customFormat="1">
      <c r="A926" s="6" t="s">
        <v>6613</v>
      </c>
      <c r="B926" s="6" t="s">
        <v>6614</v>
      </c>
      <c r="C926" s="7" t="s">
        <v>11380</v>
      </c>
      <c r="D926" s="6">
        <v>300</v>
      </c>
      <c r="E926" s="8">
        <v>300</v>
      </c>
      <c r="F926" s="9">
        <v>0</v>
      </c>
      <c r="G926" s="27" t="str">
        <f>IF(Table24[discount_percentage]&gt;=0.5,"Yes","No")</f>
        <v>No</v>
      </c>
      <c r="H926" s="6">
        <v>4.2</v>
      </c>
      <c r="I926" s="10">
        <v>419</v>
      </c>
      <c r="J926" s="10">
        <f t="shared" si="56"/>
        <v>125700</v>
      </c>
      <c r="K926" s="37" t="str">
        <f>IF(Table24[rating_count]&lt;1000,"Yes", "No")</f>
        <v>Yes</v>
      </c>
      <c r="L926" s="11">
        <f t="shared" si="57"/>
        <v>1759.8000000000002</v>
      </c>
      <c r="M926" s="11">
        <f>Table24[[#This Row],[rating]]*Table24[[#This Row],[rating_count]]</f>
        <v>1759.8000000000002</v>
      </c>
      <c r="N926" s="35">
        <f t="shared" si="58"/>
        <v>200</v>
      </c>
      <c r="O926" s="35">
        <f t="shared" si="59"/>
        <v>0</v>
      </c>
      <c r="P926" s="6" t="s">
        <v>6615</v>
      </c>
      <c r="Q926" s="6" t="s">
        <v>6616</v>
      </c>
      <c r="R926" s="6" t="s">
        <v>6617</v>
      </c>
      <c r="S926" s="6" t="s">
        <v>6618</v>
      </c>
      <c r="T926" s="6" t="s">
        <v>6619</v>
      </c>
      <c r="U926" s="6" t="s">
        <v>6620</v>
      </c>
      <c r="V926" s="6" t="s">
        <v>6621</v>
      </c>
      <c r="W926" s="6" t="s">
        <v>6622</v>
      </c>
    </row>
    <row r="927" spans="1:23" s="6" customFormat="1">
      <c r="A927" s="6" t="s">
        <v>6976</v>
      </c>
      <c r="B927" s="6" t="s">
        <v>6977</v>
      </c>
      <c r="C927" s="7" t="s">
        <v>11423</v>
      </c>
      <c r="D927" s="6">
        <v>420</v>
      </c>
      <c r="E927" s="8">
        <v>420</v>
      </c>
      <c r="F927" s="9">
        <v>0</v>
      </c>
      <c r="G927" s="27" t="str">
        <f>IF(Table24[discount_percentage]&gt;=0.5,"Yes","No")</f>
        <v>No</v>
      </c>
      <c r="H927" s="6">
        <v>4.2</v>
      </c>
      <c r="I927" s="10">
        <v>1926</v>
      </c>
      <c r="J927" s="10">
        <f t="shared" si="56"/>
        <v>808920</v>
      </c>
      <c r="K927" s="37" t="str">
        <f>IF(Table24[rating_count]&lt;1000,"Yes", "No")</f>
        <v>No</v>
      </c>
      <c r="L927" s="11">
        <f t="shared" si="57"/>
        <v>8089.2000000000007</v>
      </c>
      <c r="M927" s="11">
        <f>Table24[[#This Row],[rating]]*Table24[[#This Row],[rating_count]]</f>
        <v>8089.2000000000007</v>
      </c>
      <c r="N927" s="35">
        <f t="shared" si="58"/>
        <v>400</v>
      </c>
      <c r="O927" s="35">
        <f t="shared" si="59"/>
        <v>0</v>
      </c>
      <c r="P927" s="6" t="s">
        <v>6978</v>
      </c>
      <c r="Q927" s="6" t="s">
        <v>6979</v>
      </c>
      <c r="R927" s="6" t="s">
        <v>6980</v>
      </c>
      <c r="S927" s="6" t="s">
        <v>6981</v>
      </c>
      <c r="T927" s="6" t="s">
        <v>6982</v>
      </c>
      <c r="U927" s="6" t="s">
        <v>6983</v>
      </c>
      <c r="V927" s="6" t="s">
        <v>6984</v>
      </c>
      <c r="W927" s="6" t="s">
        <v>6985</v>
      </c>
    </row>
    <row r="928" spans="1:23" s="6" customFormat="1">
      <c r="A928" s="6" t="s">
        <v>7576</v>
      </c>
      <c r="B928" s="6" t="s">
        <v>7577</v>
      </c>
      <c r="C928" s="7" t="s">
        <v>11448</v>
      </c>
      <c r="D928" s="12">
        <v>1299</v>
      </c>
      <c r="E928" s="8">
        <v>1299</v>
      </c>
      <c r="F928" s="9">
        <v>0</v>
      </c>
      <c r="G928" s="27" t="str">
        <f>IF(Table24[discount_percentage]&gt;=0.5,"Yes","No")</f>
        <v>No</v>
      </c>
      <c r="H928" s="6">
        <v>4.2</v>
      </c>
      <c r="I928" s="10">
        <v>40106</v>
      </c>
      <c r="J928" s="10">
        <f t="shared" si="56"/>
        <v>52097694</v>
      </c>
      <c r="K928" s="37" t="str">
        <f>IF(Table24[rating_count]&lt;1000,"Yes", "No")</f>
        <v>No</v>
      </c>
      <c r="L928" s="11">
        <f t="shared" si="57"/>
        <v>168445.2</v>
      </c>
      <c r="M928" s="11">
        <f>Table24[[#This Row],[rating]]*Table24[[#This Row],[rating_count]]</f>
        <v>168445.2</v>
      </c>
      <c r="N928" s="35">
        <f t="shared" si="58"/>
        <v>1200</v>
      </c>
      <c r="O928" s="35">
        <f t="shared" si="59"/>
        <v>1000</v>
      </c>
      <c r="P928" s="6" t="s">
        <v>7578</v>
      </c>
      <c r="Q928" s="6" t="s">
        <v>7579</v>
      </c>
      <c r="R928" s="6" t="s">
        <v>7580</v>
      </c>
      <c r="S928" s="6" t="s">
        <v>7581</v>
      </c>
      <c r="T928" s="6" t="s">
        <v>7582</v>
      </c>
      <c r="U928" s="6" t="s">
        <v>7583</v>
      </c>
      <c r="V928" s="6" t="s">
        <v>7584</v>
      </c>
      <c r="W928" s="6" t="s">
        <v>7585</v>
      </c>
    </row>
    <row r="929" spans="1:23" s="6" customFormat="1">
      <c r="A929" s="6" t="s">
        <v>7778</v>
      </c>
      <c r="B929" s="6" t="s">
        <v>7779</v>
      </c>
      <c r="C929" s="7" t="s">
        <v>11451</v>
      </c>
      <c r="D929" s="6">
        <v>89</v>
      </c>
      <c r="E929" s="8">
        <v>89</v>
      </c>
      <c r="F929" s="9">
        <v>0</v>
      </c>
      <c r="G929" s="27" t="str">
        <f>IF(Table24[discount_percentage]&gt;=0.5,"Yes","No")</f>
        <v>No</v>
      </c>
      <c r="H929" s="6">
        <v>4.2</v>
      </c>
      <c r="I929" s="10">
        <v>19621</v>
      </c>
      <c r="J929" s="10">
        <f t="shared" si="56"/>
        <v>1746269</v>
      </c>
      <c r="K929" s="37" t="str">
        <f>IF(Table24[rating_count]&lt;1000,"Yes", "No")</f>
        <v>No</v>
      </c>
      <c r="L929" s="11">
        <f t="shared" si="57"/>
        <v>82408.2</v>
      </c>
      <c r="M929" s="11">
        <f>Table24[[#This Row],[rating]]*Table24[[#This Row],[rating_count]]</f>
        <v>82408.2</v>
      </c>
      <c r="N929" s="35">
        <f t="shared" si="58"/>
        <v>0</v>
      </c>
      <c r="O929" s="35">
        <f t="shared" si="59"/>
        <v>0</v>
      </c>
      <c r="P929" s="6" t="s">
        <v>7780</v>
      </c>
      <c r="Q929" s="6" t="s">
        <v>7781</v>
      </c>
      <c r="R929" s="6" t="s">
        <v>7782</v>
      </c>
      <c r="S929" s="6" t="s">
        <v>7783</v>
      </c>
      <c r="T929" s="6" t="s">
        <v>7784</v>
      </c>
      <c r="U929" s="6" t="s">
        <v>7785</v>
      </c>
      <c r="V929" s="6" t="s">
        <v>7786</v>
      </c>
      <c r="W929" s="6" t="s">
        <v>7787</v>
      </c>
    </row>
    <row r="930" spans="1:23" s="6" customFormat="1">
      <c r="A930" s="6" t="s">
        <v>8112</v>
      </c>
      <c r="B930" s="6" t="s">
        <v>8113</v>
      </c>
      <c r="C930" s="7" t="s">
        <v>11462</v>
      </c>
      <c r="D930" s="12">
        <v>1130</v>
      </c>
      <c r="E930" s="8">
        <v>1130</v>
      </c>
      <c r="F930" s="9">
        <v>0</v>
      </c>
      <c r="G930" s="27" t="str">
        <f>IF(Table24[discount_percentage]&gt;=0.5,"Yes","No")</f>
        <v>No</v>
      </c>
      <c r="H930" s="6">
        <v>4.2</v>
      </c>
      <c r="I930" s="10">
        <v>13250</v>
      </c>
      <c r="J930" s="10">
        <f t="shared" si="56"/>
        <v>14972500</v>
      </c>
      <c r="K930" s="37" t="str">
        <f>IF(Table24[rating_count]&lt;1000,"Yes", "No")</f>
        <v>No</v>
      </c>
      <c r="L930" s="11">
        <f t="shared" si="57"/>
        <v>55650</v>
      </c>
      <c r="M930" s="11">
        <f>Table24[[#This Row],[rating]]*Table24[[#This Row],[rating_count]]</f>
        <v>55650</v>
      </c>
      <c r="N930" s="35">
        <f t="shared" si="58"/>
        <v>1000</v>
      </c>
      <c r="O930" s="35">
        <f t="shared" si="59"/>
        <v>1000</v>
      </c>
      <c r="P930" s="6" t="s">
        <v>8114</v>
      </c>
      <c r="Q930" s="6" t="s">
        <v>8115</v>
      </c>
      <c r="R930" s="6" t="s">
        <v>8116</v>
      </c>
      <c r="S930" s="6" t="s">
        <v>8117</v>
      </c>
      <c r="T930" s="6" t="s">
        <v>8118</v>
      </c>
      <c r="U930" s="6" t="s">
        <v>8119</v>
      </c>
      <c r="V930" s="6" t="s">
        <v>8120</v>
      </c>
      <c r="W930" s="6" t="s">
        <v>8121</v>
      </c>
    </row>
    <row r="931" spans="1:23" s="6" customFormat="1">
      <c r="A931" s="6" t="s">
        <v>8416</v>
      </c>
      <c r="B931" s="6" t="s">
        <v>8417</v>
      </c>
      <c r="C931" s="7" t="s">
        <v>11434</v>
      </c>
      <c r="D931" s="12">
        <v>1695</v>
      </c>
      <c r="E931" s="8">
        <v>1695</v>
      </c>
      <c r="F931" s="9">
        <v>0</v>
      </c>
      <c r="G931" s="27" t="str">
        <f>IF(Table24[discount_percentage]&gt;=0.5,"Yes","No")</f>
        <v>No</v>
      </c>
      <c r="H931" s="6">
        <v>4.2</v>
      </c>
      <c r="I931" s="10">
        <v>14290</v>
      </c>
      <c r="J931" s="10">
        <f t="shared" si="56"/>
        <v>24221550</v>
      </c>
      <c r="K931" s="37" t="str">
        <f>IF(Table24[rating_count]&lt;1000,"Yes", "No")</f>
        <v>No</v>
      </c>
      <c r="L931" s="11">
        <f t="shared" si="57"/>
        <v>60018</v>
      </c>
      <c r="M931" s="11">
        <f>Table24[[#This Row],[rating]]*Table24[[#This Row],[rating_count]]</f>
        <v>60018</v>
      </c>
      <c r="N931" s="35">
        <f t="shared" si="58"/>
        <v>1600</v>
      </c>
      <c r="O931" s="35">
        <f t="shared" si="59"/>
        <v>1500</v>
      </c>
      <c r="P931" s="6" t="s">
        <v>8418</v>
      </c>
      <c r="Q931" s="6" t="s">
        <v>8419</v>
      </c>
      <c r="R931" s="6" t="s">
        <v>8420</v>
      </c>
      <c r="S931" s="6" t="s">
        <v>8421</v>
      </c>
      <c r="T931" s="6" t="s">
        <v>8422</v>
      </c>
      <c r="U931" s="6" t="s">
        <v>8423</v>
      </c>
      <c r="V931" s="6" t="s">
        <v>8424</v>
      </c>
      <c r="W931" s="6" t="s">
        <v>8425</v>
      </c>
    </row>
    <row r="932" spans="1:23" s="6" customFormat="1">
      <c r="A932" s="6" t="s">
        <v>8536</v>
      </c>
      <c r="B932" s="6" t="s">
        <v>8537</v>
      </c>
      <c r="C932" s="7" t="s">
        <v>11467</v>
      </c>
      <c r="D932" s="6">
        <v>698</v>
      </c>
      <c r="E932" s="8">
        <v>699</v>
      </c>
      <c r="F932" s="9">
        <v>0</v>
      </c>
      <c r="G932" s="27" t="str">
        <f>IF(Table24[discount_percentage]&gt;=0.5,"Yes","No")</f>
        <v>No</v>
      </c>
      <c r="H932" s="6">
        <v>4.2</v>
      </c>
      <c r="I932" s="10">
        <v>3160</v>
      </c>
      <c r="J932" s="10">
        <f t="shared" si="56"/>
        <v>2208840</v>
      </c>
      <c r="K932" s="37" t="str">
        <f>IF(Table24[rating_count]&lt;1000,"Yes", "No")</f>
        <v>No</v>
      </c>
      <c r="L932" s="11">
        <f t="shared" si="57"/>
        <v>13272</v>
      </c>
      <c r="M932" s="11">
        <f>Table24[[#This Row],[rating]]*Table24[[#This Row],[rating_count]]</f>
        <v>13272</v>
      </c>
      <c r="N932" s="35">
        <f t="shared" si="58"/>
        <v>600</v>
      </c>
      <c r="O932" s="35">
        <f t="shared" si="59"/>
        <v>500</v>
      </c>
      <c r="P932" s="6" t="s">
        <v>8538</v>
      </c>
      <c r="Q932" s="6" t="s">
        <v>8539</v>
      </c>
      <c r="R932" s="6" t="s">
        <v>8540</v>
      </c>
      <c r="S932" s="6" t="s">
        <v>12405</v>
      </c>
      <c r="T932" s="6" t="s">
        <v>8541</v>
      </c>
      <c r="U932" s="6" t="s">
        <v>8542</v>
      </c>
      <c r="V932" s="6" t="s">
        <v>8543</v>
      </c>
      <c r="W932" s="6" t="s">
        <v>8544</v>
      </c>
    </row>
    <row r="933" spans="1:23" s="6" customFormat="1">
      <c r="A933" s="6" t="s">
        <v>9423</v>
      </c>
      <c r="B933" s="6" t="s">
        <v>9424</v>
      </c>
      <c r="C933" s="7" t="s">
        <v>11461</v>
      </c>
      <c r="D933" s="6">
        <v>980</v>
      </c>
      <c r="E933" s="8">
        <v>980</v>
      </c>
      <c r="F933" s="9">
        <v>0</v>
      </c>
      <c r="G933" s="27" t="str">
        <f>IF(Table24[discount_percentage]&gt;=0.5,"Yes","No")</f>
        <v>No</v>
      </c>
      <c r="H933" s="6">
        <v>4.2</v>
      </c>
      <c r="I933" s="10">
        <v>4740</v>
      </c>
      <c r="J933" s="10">
        <f t="shared" si="56"/>
        <v>4645200</v>
      </c>
      <c r="K933" s="37" t="str">
        <f>IF(Table24[rating_count]&lt;1000,"Yes", "No")</f>
        <v>No</v>
      </c>
      <c r="L933" s="11">
        <f t="shared" si="57"/>
        <v>19908</v>
      </c>
      <c r="M933" s="11">
        <f>Table24[[#This Row],[rating]]*Table24[[#This Row],[rating_count]]</f>
        <v>19908</v>
      </c>
      <c r="N933" s="35">
        <f t="shared" si="58"/>
        <v>800</v>
      </c>
      <c r="O933" s="35">
        <f t="shared" si="59"/>
        <v>500</v>
      </c>
      <c r="P933" s="6" t="s">
        <v>9425</v>
      </c>
      <c r="Q933" s="6" t="s">
        <v>12439</v>
      </c>
      <c r="R933" s="6" t="s">
        <v>9426</v>
      </c>
      <c r="S933" s="6" t="s">
        <v>9427</v>
      </c>
      <c r="T933" s="6" t="s">
        <v>9428</v>
      </c>
      <c r="U933" s="6" t="s">
        <v>9429</v>
      </c>
      <c r="V933" s="6" t="s">
        <v>9430</v>
      </c>
      <c r="W933" s="6" t="s">
        <v>9431</v>
      </c>
    </row>
    <row r="934" spans="1:23" s="6" customFormat="1">
      <c r="A934" s="6" t="s">
        <v>257</v>
      </c>
      <c r="B934" s="6" t="s">
        <v>11873</v>
      </c>
      <c r="C934" s="7" t="s">
        <v>11291</v>
      </c>
      <c r="D934" s="6">
        <v>599</v>
      </c>
      <c r="E934" s="8">
        <v>599</v>
      </c>
      <c r="F934" s="9">
        <v>0</v>
      </c>
      <c r="G934" s="27" t="str">
        <f>IF(Table24[discount_percentage]&gt;=0.5,"Yes","No")</f>
        <v>No</v>
      </c>
      <c r="H934" s="6">
        <v>4.3</v>
      </c>
      <c r="I934" s="10">
        <v>355</v>
      </c>
      <c r="J934" s="10">
        <f t="shared" si="56"/>
        <v>212645</v>
      </c>
      <c r="K934" s="37" t="str">
        <f>IF(Table24[rating_count]&lt;1000,"Yes", "No")</f>
        <v>Yes</v>
      </c>
      <c r="L934" s="11">
        <f t="shared" si="57"/>
        <v>1526.5</v>
      </c>
      <c r="M934" s="11">
        <f>Table24[[#This Row],[rating]]*Table24[[#This Row],[rating_count]]</f>
        <v>1526.5</v>
      </c>
      <c r="N934" s="35">
        <f t="shared" si="58"/>
        <v>400</v>
      </c>
      <c r="O934" s="35">
        <f t="shared" si="59"/>
        <v>500</v>
      </c>
      <c r="P934" s="6" t="s">
        <v>258</v>
      </c>
      <c r="Q934" s="6" t="s">
        <v>259</v>
      </c>
      <c r="R934" s="6" t="s">
        <v>260</v>
      </c>
      <c r="S934" s="6" t="s">
        <v>261</v>
      </c>
      <c r="T934" s="6" t="s">
        <v>11874</v>
      </c>
      <c r="U934" s="6" t="s">
        <v>262</v>
      </c>
      <c r="V934" s="6" t="s">
        <v>263</v>
      </c>
      <c r="W934" s="6" t="s">
        <v>264</v>
      </c>
    </row>
    <row r="935" spans="1:23" s="6" customFormat="1">
      <c r="A935" s="6" t="s">
        <v>67</v>
      </c>
      <c r="B935" s="6" t="s">
        <v>11614</v>
      </c>
      <c r="C935" s="7" t="s">
        <v>11291</v>
      </c>
      <c r="D935" s="6">
        <v>229</v>
      </c>
      <c r="E935" s="8">
        <v>299</v>
      </c>
      <c r="F935" s="9">
        <v>0.23</v>
      </c>
      <c r="G935" s="27" t="str">
        <f>IF(Table24[discount_percentage]&gt;=0.5,"Yes","No")</f>
        <v>No</v>
      </c>
      <c r="H935" s="6">
        <v>4.3</v>
      </c>
      <c r="I935" s="10">
        <v>30411</v>
      </c>
      <c r="J935" s="10">
        <f t="shared" si="56"/>
        <v>9092889</v>
      </c>
      <c r="K935" s="37" t="str">
        <f>IF(Table24[rating_count]&lt;1000,"Yes", "No")</f>
        <v>No</v>
      </c>
      <c r="L935" s="11">
        <f t="shared" si="57"/>
        <v>130767.29999999999</v>
      </c>
      <c r="M935" s="11">
        <f>Table24[[#This Row],[rating]]*Table24[[#This Row],[rating_count]]</f>
        <v>130767.29999999999</v>
      </c>
      <c r="N935" s="35">
        <f t="shared" si="58"/>
        <v>200</v>
      </c>
      <c r="O935" s="35">
        <f t="shared" si="59"/>
        <v>0</v>
      </c>
      <c r="P935" s="6" t="s">
        <v>68</v>
      </c>
      <c r="Q935" s="6" t="s">
        <v>69</v>
      </c>
      <c r="R935" s="6" t="s">
        <v>70</v>
      </c>
      <c r="S935" s="6" t="s">
        <v>71</v>
      </c>
      <c r="T935" s="6" t="s">
        <v>72</v>
      </c>
      <c r="U935" s="6" t="s">
        <v>73</v>
      </c>
      <c r="V935" s="6" t="s">
        <v>74</v>
      </c>
      <c r="W935" s="6" t="s">
        <v>75</v>
      </c>
    </row>
    <row r="936" spans="1:23" s="6" customFormat="1">
      <c r="A936" s="6" t="s">
        <v>89</v>
      </c>
      <c r="B936" s="6" t="s">
        <v>12680</v>
      </c>
      <c r="C936" s="7" t="s">
        <v>11291</v>
      </c>
      <c r="D936" s="6">
        <v>154</v>
      </c>
      <c r="E936" s="8">
        <v>339</v>
      </c>
      <c r="F936" s="9">
        <v>0.55000000000000004</v>
      </c>
      <c r="G936" s="27" t="str">
        <f>IF(Table24[discount_percentage]&gt;=0.5,"Yes","No")</f>
        <v>Yes</v>
      </c>
      <c r="H936" s="6">
        <v>4.3</v>
      </c>
      <c r="I936" s="10">
        <v>13391</v>
      </c>
      <c r="J936" s="10">
        <f t="shared" si="56"/>
        <v>4539549</v>
      </c>
      <c r="K936" s="37" t="str">
        <f>IF(Table24[rating_count]&lt;1000,"Yes", "No")</f>
        <v>No</v>
      </c>
      <c r="L936" s="11">
        <f t="shared" si="57"/>
        <v>57581.299999999996</v>
      </c>
      <c r="M936" s="11">
        <f>Table24[[#This Row],[rating]]*Table24[[#This Row],[rating_count]]</f>
        <v>57581.299999999996</v>
      </c>
      <c r="N936" s="35">
        <f t="shared" si="58"/>
        <v>200</v>
      </c>
      <c r="O936" s="35">
        <f t="shared" si="59"/>
        <v>0</v>
      </c>
      <c r="P936" s="6" t="s">
        <v>90</v>
      </c>
      <c r="Q936" s="6" t="s">
        <v>91</v>
      </c>
      <c r="R936" s="6" t="s">
        <v>92</v>
      </c>
      <c r="S936" s="6" t="s">
        <v>93</v>
      </c>
      <c r="T936" s="6" t="s">
        <v>94</v>
      </c>
      <c r="U936" s="6" t="s">
        <v>11615</v>
      </c>
      <c r="V936" s="6" t="s">
        <v>95</v>
      </c>
      <c r="W936" s="6" t="s">
        <v>96</v>
      </c>
    </row>
    <row r="937" spans="1:23" s="6" customFormat="1">
      <c r="A937" s="6" t="s">
        <v>12097</v>
      </c>
      <c r="B937" s="6" t="s">
        <v>153</v>
      </c>
      <c r="C937" s="7" t="s">
        <v>11294</v>
      </c>
      <c r="D937" s="12">
        <v>13490</v>
      </c>
      <c r="E937" s="8">
        <v>21990</v>
      </c>
      <c r="F937" s="9">
        <v>0.39</v>
      </c>
      <c r="G937" s="27" t="str">
        <f>IF(Table24[discount_percentage]&gt;=0.5,"Yes","No")</f>
        <v>No</v>
      </c>
      <c r="H937" s="6">
        <v>4.3</v>
      </c>
      <c r="I937" s="10">
        <v>11976</v>
      </c>
      <c r="J937" s="10">
        <f t="shared" si="56"/>
        <v>263352240</v>
      </c>
      <c r="K937" s="37" t="str">
        <f>IF(Table24[rating_count]&lt;1000,"Yes", "No")</f>
        <v>No</v>
      </c>
      <c r="L937" s="11">
        <f t="shared" si="57"/>
        <v>51496.799999999996</v>
      </c>
      <c r="M937" s="11">
        <f>Table24[[#This Row],[rating]]*Table24[[#This Row],[rating_count]]</f>
        <v>51496.799999999996</v>
      </c>
      <c r="N937" s="35">
        <f t="shared" si="58"/>
        <v>21800</v>
      </c>
      <c r="O937" s="35">
        <f t="shared" si="59"/>
        <v>21500</v>
      </c>
      <c r="P937" s="6" t="s">
        <v>11752</v>
      </c>
      <c r="Q937" s="6" t="s">
        <v>154</v>
      </c>
      <c r="R937" s="6" t="s">
        <v>155</v>
      </c>
      <c r="S937" s="6" t="s">
        <v>156</v>
      </c>
      <c r="T937" s="6" t="s">
        <v>157</v>
      </c>
      <c r="U937" s="6" t="s">
        <v>158</v>
      </c>
      <c r="V937" s="6" t="s">
        <v>159</v>
      </c>
      <c r="W937" s="6" t="s">
        <v>12098</v>
      </c>
    </row>
    <row r="938" spans="1:23" s="6" customFormat="1">
      <c r="A938" s="6" t="s">
        <v>177</v>
      </c>
      <c r="B938" s="6" t="s">
        <v>178</v>
      </c>
      <c r="C938" s="7" t="s">
        <v>11294</v>
      </c>
      <c r="D938" s="12">
        <v>13490</v>
      </c>
      <c r="E938" s="8">
        <v>22900</v>
      </c>
      <c r="F938" s="9">
        <v>0.41</v>
      </c>
      <c r="G938" s="27" t="str">
        <f>IF(Table24[discount_percentage]&gt;=0.5,"Yes","No")</f>
        <v>No</v>
      </c>
      <c r="H938" s="6">
        <v>4.3</v>
      </c>
      <c r="I938" s="10">
        <v>16299</v>
      </c>
      <c r="J938" s="10">
        <f t="shared" si="56"/>
        <v>373247100</v>
      </c>
      <c r="K938" s="37" t="str">
        <f>IF(Table24[rating_count]&lt;1000,"Yes", "No")</f>
        <v>No</v>
      </c>
      <c r="L938" s="11">
        <f t="shared" si="57"/>
        <v>70085.7</v>
      </c>
      <c r="M938" s="11">
        <f>Table24[[#This Row],[rating]]*Table24[[#This Row],[rating_count]]</f>
        <v>70085.7</v>
      </c>
      <c r="N938" s="35">
        <f t="shared" si="58"/>
        <v>22800</v>
      </c>
      <c r="O938" s="35">
        <f t="shared" si="59"/>
        <v>22500</v>
      </c>
      <c r="P938" s="6" t="s">
        <v>11966</v>
      </c>
      <c r="Q938" s="6" t="s">
        <v>179</v>
      </c>
      <c r="R938" s="6" t="s">
        <v>180</v>
      </c>
      <c r="S938" s="6" t="s">
        <v>181</v>
      </c>
      <c r="T938" s="6" t="s">
        <v>182</v>
      </c>
      <c r="U938" s="6" t="s">
        <v>183</v>
      </c>
      <c r="V938" s="6" t="s">
        <v>184</v>
      </c>
      <c r="W938" s="6" t="s">
        <v>185</v>
      </c>
    </row>
    <row r="939" spans="1:23" s="6" customFormat="1">
      <c r="A939" s="6" t="s">
        <v>193</v>
      </c>
      <c r="B939" s="6" t="s">
        <v>194</v>
      </c>
      <c r="C939" s="7" t="s">
        <v>11294</v>
      </c>
      <c r="D939" s="12">
        <v>11499</v>
      </c>
      <c r="E939" s="8">
        <v>19990</v>
      </c>
      <c r="F939" s="9">
        <v>0.42</v>
      </c>
      <c r="G939" s="27" t="str">
        <f>IF(Table24[discount_percentage]&gt;=0.5,"Yes","No")</f>
        <v>No</v>
      </c>
      <c r="H939" s="6">
        <v>4.3</v>
      </c>
      <c r="I939" s="10">
        <v>4703</v>
      </c>
      <c r="J939" s="10">
        <f t="shared" si="56"/>
        <v>94012970</v>
      </c>
      <c r="K939" s="37" t="str">
        <f>IF(Table24[rating_count]&lt;1000,"Yes", "No")</f>
        <v>No</v>
      </c>
      <c r="L939" s="11">
        <f t="shared" si="57"/>
        <v>20222.899999999998</v>
      </c>
      <c r="M939" s="11">
        <f>Table24[[#This Row],[rating]]*Table24[[#This Row],[rating_count]]</f>
        <v>20222.899999999998</v>
      </c>
      <c r="N939" s="35">
        <f t="shared" si="58"/>
        <v>19800</v>
      </c>
      <c r="O939" s="35">
        <f t="shared" si="59"/>
        <v>19500</v>
      </c>
      <c r="P939" s="6" t="s">
        <v>11707</v>
      </c>
      <c r="Q939" s="6" t="s">
        <v>195</v>
      </c>
      <c r="R939" s="6" t="s">
        <v>196</v>
      </c>
      <c r="S939" s="6" t="s">
        <v>197</v>
      </c>
      <c r="T939" s="6" t="s">
        <v>198</v>
      </c>
      <c r="U939" s="6" t="s">
        <v>11708</v>
      </c>
      <c r="V939" s="6" t="s">
        <v>199</v>
      </c>
      <c r="W939" s="6" t="s">
        <v>200</v>
      </c>
    </row>
    <row r="940" spans="1:23" s="6" customFormat="1">
      <c r="A940" s="6" t="s">
        <v>232</v>
      </c>
      <c r="B940" s="6" t="s">
        <v>11501</v>
      </c>
      <c r="C940" s="7" t="s">
        <v>11291</v>
      </c>
      <c r="D940" s="6">
        <v>299</v>
      </c>
      <c r="E940" s="8">
        <v>999</v>
      </c>
      <c r="F940" s="9">
        <v>0.7</v>
      </c>
      <c r="G940" s="27" t="str">
        <f>IF(Table24[discount_percentage]&gt;=0.5,"Yes","No")</f>
        <v>Yes</v>
      </c>
      <c r="H940" s="6">
        <v>4.3</v>
      </c>
      <c r="I940" s="10">
        <v>20850</v>
      </c>
      <c r="J940" s="10">
        <f t="shared" si="56"/>
        <v>20829150</v>
      </c>
      <c r="K940" s="37" t="str">
        <f>IF(Table24[rating_count]&lt;1000,"Yes", "No")</f>
        <v>No</v>
      </c>
      <c r="L940" s="11">
        <f t="shared" si="57"/>
        <v>89655</v>
      </c>
      <c r="M940" s="11">
        <f>Table24[[#This Row],[rating]]*Table24[[#This Row],[rating_count]]</f>
        <v>89655</v>
      </c>
      <c r="N940" s="35">
        <f t="shared" si="58"/>
        <v>800</v>
      </c>
      <c r="O940" s="35">
        <f t="shared" si="59"/>
        <v>500</v>
      </c>
      <c r="P940" s="6" t="s">
        <v>11871</v>
      </c>
      <c r="Q940" s="6" t="s">
        <v>12103</v>
      </c>
      <c r="R940" s="6" t="s">
        <v>233</v>
      </c>
      <c r="S940" s="6" t="s">
        <v>234</v>
      </c>
      <c r="T940" s="6" t="s">
        <v>235</v>
      </c>
      <c r="U940" s="6" t="s">
        <v>12655</v>
      </c>
      <c r="V940" s="6" t="s">
        <v>236</v>
      </c>
      <c r="W940" s="6" t="s">
        <v>237</v>
      </c>
    </row>
    <row r="941" spans="1:23" s="6" customFormat="1">
      <c r="A941" s="6" t="s">
        <v>250</v>
      </c>
      <c r="B941" s="6" t="s">
        <v>12687</v>
      </c>
      <c r="C941" s="7" t="s">
        <v>11291</v>
      </c>
      <c r="D941" s="6">
        <v>389</v>
      </c>
      <c r="E941" s="8">
        <v>1099</v>
      </c>
      <c r="F941" s="9">
        <v>0.65</v>
      </c>
      <c r="G941" s="27" t="str">
        <f>IF(Table24[discount_percentage]&gt;=0.5,"Yes","No")</f>
        <v>Yes</v>
      </c>
      <c r="H941" s="6">
        <v>4.3</v>
      </c>
      <c r="I941" s="10">
        <v>974</v>
      </c>
      <c r="J941" s="10">
        <f t="shared" si="56"/>
        <v>1070426</v>
      </c>
      <c r="K941" s="37" t="str">
        <f>IF(Table24[rating_count]&lt;1000,"Yes", "No")</f>
        <v>Yes</v>
      </c>
      <c r="L941" s="11">
        <f t="shared" si="57"/>
        <v>4188.2</v>
      </c>
      <c r="M941" s="11">
        <f>Table24[[#This Row],[rating]]*Table24[[#This Row],[rating_count]]</f>
        <v>4188.2</v>
      </c>
      <c r="N941" s="35">
        <f t="shared" si="58"/>
        <v>1000</v>
      </c>
      <c r="O941" s="35">
        <f t="shared" si="59"/>
        <v>1000</v>
      </c>
      <c r="P941" s="6" t="s">
        <v>12580</v>
      </c>
      <c r="Q941" s="6" t="s">
        <v>251</v>
      </c>
      <c r="R941" s="6" t="s">
        <v>252</v>
      </c>
      <c r="S941" s="6" t="s">
        <v>253</v>
      </c>
      <c r="T941" s="6" t="s">
        <v>11872</v>
      </c>
      <c r="U941" s="6" t="s">
        <v>254</v>
      </c>
      <c r="V941" s="6" t="s">
        <v>255</v>
      </c>
      <c r="W941" s="6" t="s">
        <v>256</v>
      </c>
    </row>
    <row r="942" spans="1:23" s="6" customFormat="1">
      <c r="A942" s="6" t="s">
        <v>315</v>
      </c>
      <c r="B942" s="6" t="s">
        <v>316</v>
      </c>
      <c r="C942" s="7" t="s">
        <v>11294</v>
      </c>
      <c r="D942" s="12">
        <v>19999</v>
      </c>
      <c r="E942" s="8">
        <v>34999</v>
      </c>
      <c r="F942" s="9">
        <v>0.43</v>
      </c>
      <c r="G942" s="27" t="str">
        <f>IF(Table24[discount_percentage]&gt;=0.5,"Yes","No")</f>
        <v>No</v>
      </c>
      <c r="H942" s="6">
        <v>4.3</v>
      </c>
      <c r="I942" s="10">
        <v>27151</v>
      </c>
      <c r="J942" s="10">
        <f t="shared" si="56"/>
        <v>950257849</v>
      </c>
      <c r="K942" s="37" t="str">
        <f>IF(Table24[rating_count]&lt;1000,"Yes", "No")</f>
        <v>No</v>
      </c>
      <c r="L942" s="11">
        <f t="shared" si="57"/>
        <v>116749.29999999999</v>
      </c>
      <c r="M942" s="11">
        <f>Table24[[#This Row],[rating]]*Table24[[#This Row],[rating_count]]</f>
        <v>116749.29999999999</v>
      </c>
      <c r="N942" s="35">
        <f t="shared" si="58"/>
        <v>34800</v>
      </c>
      <c r="O942" s="35">
        <f t="shared" si="59"/>
        <v>34500</v>
      </c>
      <c r="P942" s="6" t="s">
        <v>11754</v>
      </c>
      <c r="Q942" s="6" t="s">
        <v>317</v>
      </c>
      <c r="R942" s="6" t="s">
        <v>318</v>
      </c>
      <c r="S942" s="6" t="s">
        <v>319</v>
      </c>
      <c r="T942" s="6" t="s">
        <v>320</v>
      </c>
      <c r="U942" s="6" t="s">
        <v>11709</v>
      </c>
      <c r="V942" s="6" t="s">
        <v>321</v>
      </c>
      <c r="W942" s="6" t="s">
        <v>322</v>
      </c>
    </row>
    <row r="943" spans="1:23" s="6" customFormat="1">
      <c r="A943" s="6" t="s">
        <v>327</v>
      </c>
      <c r="B943" s="6" t="s">
        <v>11755</v>
      </c>
      <c r="C943" s="7" t="s">
        <v>11292</v>
      </c>
      <c r="D943" s="6">
        <v>999</v>
      </c>
      <c r="E943" s="8">
        <v>1599</v>
      </c>
      <c r="F943" s="9">
        <v>0.38</v>
      </c>
      <c r="G943" s="27" t="str">
        <f>IF(Table24[discount_percentage]&gt;=0.5,"Yes","No")</f>
        <v>No</v>
      </c>
      <c r="H943" s="6">
        <v>4.3</v>
      </c>
      <c r="I943" s="10">
        <v>12093</v>
      </c>
      <c r="J943" s="10">
        <f t="shared" si="56"/>
        <v>19336707</v>
      </c>
      <c r="K943" s="37" t="str">
        <f>IF(Table24[rating_count]&lt;1000,"Yes", "No")</f>
        <v>No</v>
      </c>
      <c r="L943" s="11">
        <f t="shared" si="57"/>
        <v>51999.9</v>
      </c>
      <c r="M943" s="11">
        <f>Table24[[#This Row],[rating]]*Table24[[#This Row],[rating_count]]</f>
        <v>51999.9</v>
      </c>
      <c r="N943" s="35">
        <f t="shared" si="58"/>
        <v>1400</v>
      </c>
      <c r="O943" s="35">
        <f t="shared" si="59"/>
        <v>1500</v>
      </c>
      <c r="P943" s="6" t="s">
        <v>328</v>
      </c>
      <c r="Q943" s="6" t="s">
        <v>329</v>
      </c>
      <c r="R943" s="6" t="s">
        <v>330</v>
      </c>
      <c r="S943" s="6" t="s">
        <v>331</v>
      </c>
      <c r="T943" s="6" t="s">
        <v>332</v>
      </c>
      <c r="U943" s="6" t="s">
        <v>333</v>
      </c>
      <c r="V943" s="6" t="s">
        <v>334</v>
      </c>
      <c r="W943" s="6" t="s">
        <v>335</v>
      </c>
    </row>
    <row r="944" spans="1:23" s="6" customFormat="1">
      <c r="A944" s="6" t="s">
        <v>385</v>
      </c>
      <c r="B944" s="6" t="s">
        <v>12697</v>
      </c>
      <c r="C944" s="7" t="s">
        <v>11291</v>
      </c>
      <c r="D944" s="6">
        <v>799</v>
      </c>
      <c r="E944" s="8">
        <v>2100</v>
      </c>
      <c r="F944" s="9">
        <v>0.62</v>
      </c>
      <c r="G944" s="27" t="str">
        <f>IF(Table24[discount_percentage]&gt;=0.5,"Yes","No")</f>
        <v>Yes</v>
      </c>
      <c r="H944" s="6">
        <v>4.3</v>
      </c>
      <c r="I944" s="10">
        <v>8188</v>
      </c>
      <c r="J944" s="10">
        <f t="shared" si="56"/>
        <v>17194800</v>
      </c>
      <c r="K944" s="37" t="str">
        <f>IF(Table24[rating_count]&lt;1000,"Yes", "No")</f>
        <v>No</v>
      </c>
      <c r="L944" s="11">
        <f t="shared" si="57"/>
        <v>35208.400000000001</v>
      </c>
      <c r="M944" s="11">
        <f>Table24[[#This Row],[rating]]*Table24[[#This Row],[rating_count]]</f>
        <v>35208.400000000001</v>
      </c>
      <c r="N944" s="35">
        <f t="shared" si="58"/>
        <v>2000</v>
      </c>
      <c r="O944" s="35">
        <f t="shared" si="59"/>
        <v>2000</v>
      </c>
      <c r="P944" s="6" t="s">
        <v>386</v>
      </c>
      <c r="Q944" s="6" t="s">
        <v>387</v>
      </c>
      <c r="R944" s="6" t="s">
        <v>388</v>
      </c>
      <c r="S944" s="6" t="s">
        <v>12110</v>
      </c>
      <c r="T944" s="6" t="s">
        <v>389</v>
      </c>
      <c r="U944" s="6" t="s">
        <v>390</v>
      </c>
      <c r="V944" s="6" t="s">
        <v>391</v>
      </c>
      <c r="W944" s="6" t="s">
        <v>392</v>
      </c>
    </row>
    <row r="945" spans="1:23" s="6" customFormat="1">
      <c r="A945" s="6" t="s">
        <v>432</v>
      </c>
      <c r="B945" s="6" t="s">
        <v>12700</v>
      </c>
      <c r="C945" s="7" t="s">
        <v>11291</v>
      </c>
      <c r="D945" s="6">
        <v>154</v>
      </c>
      <c r="E945" s="8">
        <v>349</v>
      </c>
      <c r="F945" s="9">
        <v>0.56000000000000005</v>
      </c>
      <c r="G945" s="27" t="str">
        <f>IF(Table24[discount_percentage]&gt;=0.5,"Yes","No")</f>
        <v>Yes</v>
      </c>
      <c r="H945" s="6">
        <v>4.3</v>
      </c>
      <c r="I945" s="10">
        <v>7064</v>
      </c>
      <c r="J945" s="10">
        <f t="shared" si="56"/>
        <v>2465336</v>
      </c>
      <c r="K945" s="37" t="str">
        <f>IF(Table24[rating_count]&lt;1000,"Yes", "No")</f>
        <v>No</v>
      </c>
      <c r="L945" s="11">
        <f t="shared" si="57"/>
        <v>30375.199999999997</v>
      </c>
      <c r="M945" s="11">
        <f>Table24[[#This Row],[rating]]*Table24[[#This Row],[rating_count]]</f>
        <v>30375.199999999997</v>
      </c>
      <c r="N945" s="35">
        <f t="shared" si="58"/>
        <v>200</v>
      </c>
      <c r="O945" s="35">
        <f t="shared" si="59"/>
        <v>0</v>
      </c>
      <c r="P945" s="6" t="s">
        <v>12585</v>
      </c>
      <c r="Q945" s="6" t="s">
        <v>433</v>
      </c>
      <c r="R945" s="6" t="s">
        <v>434</v>
      </c>
      <c r="S945" s="6" t="s">
        <v>12113</v>
      </c>
      <c r="T945" s="6" t="s">
        <v>435</v>
      </c>
      <c r="U945" s="6" t="s">
        <v>436</v>
      </c>
      <c r="V945" s="6" t="s">
        <v>437</v>
      </c>
      <c r="W945" s="6" t="s">
        <v>438</v>
      </c>
    </row>
    <row r="946" spans="1:23" s="6" customFormat="1">
      <c r="A946" s="6" t="s">
        <v>448</v>
      </c>
      <c r="B946" s="6" t="s">
        <v>449</v>
      </c>
      <c r="C946" s="7" t="s">
        <v>11294</v>
      </c>
      <c r="D946" s="12">
        <v>32990</v>
      </c>
      <c r="E946" s="8">
        <v>47900</v>
      </c>
      <c r="F946" s="9">
        <v>0.31</v>
      </c>
      <c r="G946" s="27" t="str">
        <f>IF(Table24[discount_percentage]&gt;=0.5,"Yes","No")</f>
        <v>No</v>
      </c>
      <c r="H946" s="6">
        <v>4.3</v>
      </c>
      <c r="I946" s="10">
        <v>7109</v>
      </c>
      <c r="J946" s="10">
        <f t="shared" si="56"/>
        <v>340521100</v>
      </c>
      <c r="K946" s="37" t="str">
        <f>IF(Table24[rating_count]&lt;1000,"Yes", "No")</f>
        <v>No</v>
      </c>
      <c r="L946" s="11">
        <f t="shared" si="57"/>
        <v>30568.699999999997</v>
      </c>
      <c r="M946" s="11">
        <f>Table24[[#This Row],[rating]]*Table24[[#This Row],[rating_count]]</f>
        <v>30568.699999999997</v>
      </c>
      <c r="N946" s="35">
        <f t="shared" si="58"/>
        <v>47800</v>
      </c>
      <c r="O946" s="35">
        <f t="shared" si="59"/>
        <v>47500</v>
      </c>
      <c r="P946" s="6" t="s">
        <v>450</v>
      </c>
      <c r="Q946" s="6" t="s">
        <v>451</v>
      </c>
      <c r="R946" s="6" t="s">
        <v>452</v>
      </c>
      <c r="S946" s="6" t="s">
        <v>453</v>
      </c>
      <c r="T946" s="6" t="s">
        <v>454</v>
      </c>
      <c r="U946" s="6" t="s">
        <v>455</v>
      </c>
      <c r="V946" s="6" t="s">
        <v>456</v>
      </c>
      <c r="W946" s="6" t="s">
        <v>457</v>
      </c>
    </row>
    <row r="947" spans="1:23" s="6" customFormat="1">
      <c r="A947" s="6" t="s">
        <v>494</v>
      </c>
      <c r="B947" s="6" t="s">
        <v>495</v>
      </c>
      <c r="C947" s="7" t="s">
        <v>11296</v>
      </c>
      <c r="D947" s="12">
        <v>7999</v>
      </c>
      <c r="E947" s="8">
        <v>14990</v>
      </c>
      <c r="F947" s="9">
        <v>0.47</v>
      </c>
      <c r="G947" s="27" t="str">
        <f>IF(Table24[discount_percentage]&gt;=0.5,"Yes","No")</f>
        <v>No</v>
      </c>
      <c r="H947" s="6">
        <v>4.3</v>
      </c>
      <c r="I947" s="10">
        <v>457</v>
      </c>
      <c r="J947" s="10">
        <f t="shared" si="56"/>
        <v>6850430</v>
      </c>
      <c r="K947" s="37" t="str">
        <f>IF(Table24[rating_count]&lt;1000,"Yes", "No")</f>
        <v>Yes</v>
      </c>
      <c r="L947" s="11">
        <f t="shared" si="57"/>
        <v>1965.1</v>
      </c>
      <c r="M947" s="11">
        <f>Table24[[#This Row],[rating]]*Table24[[#This Row],[rating_count]]</f>
        <v>1965.1</v>
      </c>
      <c r="N947" s="35">
        <f t="shared" si="58"/>
        <v>14800</v>
      </c>
      <c r="O947" s="35">
        <f t="shared" si="59"/>
        <v>14500</v>
      </c>
      <c r="P947" s="6" t="s">
        <v>496</v>
      </c>
      <c r="Q947" s="6" t="s">
        <v>497</v>
      </c>
      <c r="R947" s="6" t="s">
        <v>498</v>
      </c>
      <c r="S947" s="6" t="s">
        <v>499</v>
      </c>
      <c r="T947" s="6" t="s">
        <v>500</v>
      </c>
      <c r="U947" s="6" t="s">
        <v>501</v>
      </c>
      <c r="V947" s="6" t="s">
        <v>502</v>
      </c>
      <c r="W947" s="6" t="s">
        <v>503</v>
      </c>
    </row>
    <row r="948" spans="1:23" s="6" customFormat="1">
      <c r="A948" s="6" t="s">
        <v>513</v>
      </c>
      <c r="B948" s="6" t="s">
        <v>12702</v>
      </c>
      <c r="C948" s="7" t="s">
        <v>11291</v>
      </c>
      <c r="D948" s="6">
        <v>219</v>
      </c>
      <c r="E948" s="8">
        <v>700</v>
      </c>
      <c r="F948" s="9">
        <v>0.69</v>
      </c>
      <c r="G948" s="27" t="str">
        <f>IF(Table24[discount_percentage]&gt;=0.5,"Yes","No")</f>
        <v>Yes</v>
      </c>
      <c r="H948" s="6">
        <v>4.3</v>
      </c>
      <c r="I948" s="10">
        <v>20053</v>
      </c>
      <c r="J948" s="10">
        <f t="shared" si="56"/>
        <v>14037100</v>
      </c>
      <c r="K948" s="37" t="str">
        <f>IF(Table24[rating_count]&lt;1000,"Yes", "No")</f>
        <v>No</v>
      </c>
      <c r="L948" s="11">
        <f t="shared" si="57"/>
        <v>86227.9</v>
      </c>
      <c r="M948" s="11">
        <f>Table24[[#This Row],[rating]]*Table24[[#This Row],[rating_count]]</f>
        <v>86227.9</v>
      </c>
      <c r="N948" s="35">
        <f t="shared" si="58"/>
        <v>600</v>
      </c>
      <c r="O948" s="35">
        <f t="shared" si="59"/>
        <v>500</v>
      </c>
      <c r="P948" s="6" t="s">
        <v>514</v>
      </c>
      <c r="Q948" s="6" t="s">
        <v>515</v>
      </c>
      <c r="R948" s="6" t="s">
        <v>516</v>
      </c>
      <c r="S948" s="6" t="s">
        <v>517</v>
      </c>
      <c r="T948" s="6" t="s">
        <v>11626</v>
      </c>
      <c r="U948" s="6" t="s">
        <v>518</v>
      </c>
      <c r="V948" s="6" t="s">
        <v>519</v>
      </c>
      <c r="W948" s="6" t="s">
        <v>520</v>
      </c>
    </row>
    <row r="949" spans="1:23" s="6" customFormat="1">
      <c r="A949" s="6" t="s">
        <v>629</v>
      </c>
      <c r="B949" s="6" t="s">
        <v>630</v>
      </c>
      <c r="C949" s="7" t="s">
        <v>11294</v>
      </c>
      <c r="D949" s="12">
        <v>27999</v>
      </c>
      <c r="E949" s="8">
        <v>40990</v>
      </c>
      <c r="F949" s="9">
        <v>0.32</v>
      </c>
      <c r="G949" s="27" t="str">
        <f>IF(Table24[discount_percentage]&gt;=0.5,"Yes","No")</f>
        <v>No</v>
      </c>
      <c r="H949" s="6">
        <v>4.3</v>
      </c>
      <c r="I949" s="10">
        <v>4703</v>
      </c>
      <c r="J949" s="10">
        <f t="shared" si="56"/>
        <v>192775970</v>
      </c>
      <c r="K949" s="37" t="str">
        <f>IF(Table24[rating_count]&lt;1000,"Yes", "No")</f>
        <v>No</v>
      </c>
      <c r="L949" s="11">
        <f t="shared" si="57"/>
        <v>20222.899999999998</v>
      </c>
      <c r="M949" s="11">
        <f>Table24[[#This Row],[rating]]*Table24[[#This Row],[rating_count]]</f>
        <v>20222.899999999998</v>
      </c>
      <c r="N949" s="35">
        <f t="shared" si="58"/>
        <v>40800</v>
      </c>
      <c r="O949" s="35">
        <f t="shared" si="59"/>
        <v>40500</v>
      </c>
      <c r="P949" s="6" t="s">
        <v>11712</v>
      </c>
      <c r="Q949" s="6" t="s">
        <v>195</v>
      </c>
      <c r="R949" s="6" t="s">
        <v>196</v>
      </c>
      <c r="S949" s="6" t="s">
        <v>197</v>
      </c>
      <c r="T949" s="6" t="s">
        <v>198</v>
      </c>
      <c r="U949" s="6" t="s">
        <v>11708</v>
      </c>
      <c r="V949" s="6" t="s">
        <v>631</v>
      </c>
      <c r="W949" s="6" t="s">
        <v>632</v>
      </c>
    </row>
    <row r="950" spans="1:23" s="6" customFormat="1">
      <c r="A950" s="6" t="s">
        <v>633</v>
      </c>
      <c r="B950" s="6" t="s">
        <v>634</v>
      </c>
      <c r="C950" s="7" t="s">
        <v>11294</v>
      </c>
      <c r="D950" s="12">
        <v>30990</v>
      </c>
      <c r="E950" s="8">
        <v>52900</v>
      </c>
      <c r="F950" s="9">
        <v>0.41</v>
      </c>
      <c r="G950" s="27" t="str">
        <f>IF(Table24[discount_percentage]&gt;=0.5,"Yes","No")</f>
        <v>No</v>
      </c>
      <c r="H950" s="6">
        <v>4.3</v>
      </c>
      <c r="I950" s="10">
        <v>7109</v>
      </c>
      <c r="J950" s="10">
        <f t="shared" si="56"/>
        <v>376066100</v>
      </c>
      <c r="K950" s="37" t="str">
        <f>IF(Table24[rating_count]&lt;1000,"Yes", "No")</f>
        <v>No</v>
      </c>
      <c r="L950" s="11">
        <f t="shared" si="57"/>
        <v>30568.699999999997</v>
      </c>
      <c r="M950" s="11">
        <f>Table24[[#This Row],[rating]]*Table24[[#This Row],[rating_count]]</f>
        <v>30568.699999999997</v>
      </c>
      <c r="N950" s="35">
        <f t="shared" si="58"/>
        <v>52800</v>
      </c>
      <c r="O950" s="35">
        <f t="shared" si="59"/>
        <v>52500</v>
      </c>
      <c r="P950" s="6" t="s">
        <v>11973</v>
      </c>
      <c r="Q950" s="6" t="s">
        <v>451</v>
      </c>
      <c r="R950" s="6" t="s">
        <v>452</v>
      </c>
      <c r="S950" s="6" t="s">
        <v>453</v>
      </c>
      <c r="T950" s="6" t="s">
        <v>454</v>
      </c>
      <c r="U950" s="6" t="s">
        <v>455</v>
      </c>
      <c r="V950" s="6" t="s">
        <v>635</v>
      </c>
      <c r="W950" s="6" t="s">
        <v>636</v>
      </c>
    </row>
    <row r="951" spans="1:23" s="6" customFormat="1">
      <c r="A951" s="6" t="s">
        <v>728</v>
      </c>
      <c r="B951" s="6" t="s">
        <v>729</v>
      </c>
      <c r="C951" s="7" t="s">
        <v>11295</v>
      </c>
      <c r="D951" s="6">
        <v>349</v>
      </c>
      <c r="E951" s="8">
        <v>1499</v>
      </c>
      <c r="F951" s="9">
        <v>0.77</v>
      </c>
      <c r="G951" s="27" t="str">
        <f>IF(Table24[discount_percentage]&gt;=0.5,"Yes","No")</f>
        <v>Yes</v>
      </c>
      <c r="H951" s="6">
        <v>4.3</v>
      </c>
      <c r="I951" s="10">
        <v>4145</v>
      </c>
      <c r="J951" s="10">
        <f t="shared" si="56"/>
        <v>6213355</v>
      </c>
      <c r="K951" s="37" t="str">
        <f>IF(Table24[rating_count]&lt;1000,"Yes", "No")</f>
        <v>No</v>
      </c>
      <c r="L951" s="11">
        <f t="shared" si="57"/>
        <v>17823.5</v>
      </c>
      <c r="M951" s="11">
        <f>Table24[[#This Row],[rating]]*Table24[[#This Row],[rating_count]]</f>
        <v>17823.5</v>
      </c>
      <c r="N951" s="35">
        <f t="shared" si="58"/>
        <v>1400</v>
      </c>
      <c r="O951" s="35">
        <f t="shared" si="59"/>
        <v>1000</v>
      </c>
      <c r="P951" s="6" t="s">
        <v>12523</v>
      </c>
      <c r="Q951" s="6" t="s">
        <v>730</v>
      </c>
      <c r="R951" s="6" t="s">
        <v>731</v>
      </c>
      <c r="S951" s="6" t="s">
        <v>732</v>
      </c>
      <c r="T951" s="6" t="s">
        <v>733</v>
      </c>
      <c r="U951" s="6" t="s">
        <v>734</v>
      </c>
      <c r="V951" s="6" t="s">
        <v>735</v>
      </c>
      <c r="W951" s="6" t="s">
        <v>736</v>
      </c>
    </row>
    <row r="952" spans="1:23" s="6" customFormat="1">
      <c r="A952" s="6" t="s">
        <v>737</v>
      </c>
      <c r="B952" s="6" t="s">
        <v>12716</v>
      </c>
      <c r="C952" s="7" t="s">
        <v>11291</v>
      </c>
      <c r="D952" s="6">
        <v>849</v>
      </c>
      <c r="E952" s="8">
        <v>1809</v>
      </c>
      <c r="F952" s="9">
        <v>0.53</v>
      </c>
      <c r="G952" s="27" t="str">
        <f>IF(Table24[discount_percentage]&gt;=0.5,"Yes","No")</f>
        <v>Yes</v>
      </c>
      <c r="H952" s="6">
        <v>4.3</v>
      </c>
      <c r="I952" s="10">
        <v>6547</v>
      </c>
      <c r="J952" s="10">
        <f t="shared" si="56"/>
        <v>11843523</v>
      </c>
      <c r="K952" s="37" t="str">
        <f>IF(Table24[rating_count]&lt;1000,"Yes", "No")</f>
        <v>No</v>
      </c>
      <c r="L952" s="11">
        <f t="shared" si="57"/>
        <v>28152.1</v>
      </c>
      <c r="M952" s="11">
        <f>Table24[[#This Row],[rating]]*Table24[[#This Row],[rating_count]]</f>
        <v>28152.1</v>
      </c>
      <c r="N952" s="35">
        <f t="shared" si="58"/>
        <v>1800</v>
      </c>
      <c r="O952" s="35">
        <f t="shared" si="59"/>
        <v>1500</v>
      </c>
      <c r="P952" s="6" t="s">
        <v>386</v>
      </c>
      <c r="Q952" s="6" t="s">
        <v>738</v>
      </c>
      <c r="R952" s="6" t="s">
        <v>739</v>
      </c>
      <c r="S952" s="6" t="s">
        <v>740</v>
      </c>
      <c r="T952" s="6" t="s">
        <v>741</v>
      </c>
      <c r="U952" s="6" t="s">
        <v>742</v>
      </c>
      <c r="V952" s="6" t="s">
        <v>391</v>
      </c>
      <c r="W952" s="6" t="s">
        <v>743</v>
      </c>
    </row>
    <row r="953" spans="1:23" s="6" customFormat="1">
      <c r="A953" s="6" t="s">
        <v>766</v>
      </c>
      <c r="B953" s="6" t="s">
        <v>12718</v>
      </c>
      <c r="C953" s="7" t="s">
        <v>11291</v>
      </c>
      <c r="D953" s="6">
        <v>399</v>
      </c>
      <c r="E953" s="8">
        <v>999</v>
      </c>
      <c r="F953" s="9">
        <v>0.6</v>
      </c>
      <c r="G953" s="27" t="str">
        <f>IF(Table24[discount_percentage]&gt;=0.5,"Yes","No")</f>
        <v>Yes</v>
      </c>
      <c r="H953" s="6">
        <v>4.3</v>
      </c>
      <c r="I953" s="10">
        <v>2806</v>
      </c>
      <c r="J953" s="10">
        <f t="shared" si="56"/>
        <v>2803194</v>
      </c>
      <c r="K953" s="37" t="str">
        <f>IF(Table24[rating_count]&lt;1000,"Yes", "No")</f>
        <v>No</v>
      </c>
      <c r="L953" s="11">
        <f t="shared" si="57"/>
        <v>12065.8</v>
      </c>
      <c r="M953" s="11">
        <f>Table24[[#This Row],[rating]]*Table24[[#This Row],[rating_count]]</f>
        <v>12065.8</v>
      </c>
      <c r="N953" s="35">
        <f t="shared" si="58"/>
        <v>800</v>
      </c>
      <c r="O953" s="35">
        <f t="shared" si="59"/>
        <v>500</v>
      </c>
      <c r="P953" s="6" t="s">
        <v>12525</v>
      </c>
      <c r="Q953" s="6" t="s">
        <v>767</v>
      </c>
      <c r="R953" s="6" t="s">
        <v>768</v>
      </c>
      <c r="S953" s="6" t="s">
        <v>769</v>
      </c>
      <c r="T953" s="6" t="s">
        <v>11884</v>
      </c>
      <c r="U953" s="6" t="s">
        <v>770</v>
      </c>
      <c r="V953" s="6" t="s">
        <v>771</v>
      </c>
      <c r="W953" s="6" t="s">
        <v>772</v>
      </c>
    </row>
    <row r="954" spans="1:23" s="6" customFormat="1">
      <c r="A954" s="6" t="s">
        <v>776</v>
      </c>
      <c r="B954" s="6" t="s">
        <v>12720</v>
      </c>
      <c r="C954" s="7" t="s">
        <v>11291</v>
      </c>
      <c r="D954" s="6">
        <v>299</v>
      </c>
      <c r="E954" s="8">
        <v>999</v>
      </c>
      <c r="F954" s="9">
        <v>0.7</v>
      </c>
      <c r="G954" s="27" t="str">
        <f>IF(Table24[discount_percentage]&gt;=0.5,"Yes","No")</f>
        <v>Yes</v>
      </c>
      <c r="H954" s="6">
        <v>4.3</v>
      </c>
      <c r="I954" s="10">
        <v>766</v>
      </c>
      <c r="J954" s="10">
        <f t="shared" si="56"/>
        <v>765234</v>
      </c>
      <c r="K954" s="37" t="str">
        <f>IF(Table24[rating_count]&lt;1000,"Yes", "No")</f>
        <v>Yes</v>
      </c>
      <c r="L954" s="11">
        <f t="shared" si="57"/>
        <v>3293.7999999999997</v>
      </c>
      <c r="M954" s="11">
        <f>Table24[[#This Row],[rating]]*Table24[[#This Row],[rating_count]]</f>
        <v>3293.7999999999997</v>
      </c>
      <c r="N954" s="35">
        <f t="shared" si="58"/>
        <v>800</v>
      </c>
      <c r="O954" s="35">
        <f t="shared" si="59"/>
        <v>500</v>
      </c>
      <c r="P954" s="6" t="s">
        <v>11885</v>
      </c>
      <c r="Q954" s="6" t="s">
        <v>777</v>
      </c>
      <c r="R954" s="6" t="s">
        <v>778</v>
      </c>
      <c r="S954" s="6" t="s">
        <v>779</v>
      </c>
      <c r="T954" s="6" t="s">
        <v>780</v>
      </c>
      <c r="U954" s="6" t="s">
        <v>781</v>
      </c>
      <c r="V954" s="6" t="s">
        <v>782</v>
      </c>
      <c r="W954" s="6" t="s">
        <v>783</v>
      </c>
    </row>
    <row r="955" spans="1:23" s="6" customFormat="1">
      <c r="A955" s="6" t="s">
        <v>784</v>
      </c>
      <c r="B955" s="6" t="s">
        <v>785</v>
      </c>
      <c r="C955" s="7" t="s">
        <v>11294</v>
      </c>
      <c r="D955" s="12">
        <v>37999</v>
      </c>
      <c r="E955" s="8">
        <v>65000</v>
      </c>
      <c r="F955" s="9">
        <v>0.42</v>
      </c>
      <c r="G955" s="27" t="str">
        <f>IF(Table24[discount_percentage]&gt;=0.5,"Yes","No")</f>
        <v>No</v>
      </c>
      <c r="H955" s="6">
        <v>4.3</v>
      </c>
      <c r="I955" s="10">
        <v>3587</v>
      </c>
      <c r="J955" s="10">
        <f t="shared" si="56"/>
        <v>233155000</v>
      </c>
      <c r="K955" s="37" t="str">
        <f>IF(Table24[rating_count]&lt;1000,"Yes", "No")</f>
        <v>No</v>
      </c>
      <c r="L955" s="11">
        <f t="shared" si="57"/>
        <v>15424.099999999999</v>
      </c>
      <c r="M955" s="11">
        <f>Table24[[#This Row],[rating]]*Table24[[#This Row],[rating_count]]</f>
        <v>15424.099999999999</v>
      </c>
      <c r="N955" s="35">
        <f t="shared" si="58"/>
        <v>65000</v>
      </c>
      <c r="O955" s="35">
        <f t="shared" si="59"/>
        <v>65000</v>
      </c>
      <c r="P955" s="6" t="s">
        <v>786</v>
      </c>
      <c r="Q955" s="6" t="s">
        <v>787</v>
      </c>
      <c r="R955" s="6" t="s">
        <v>788</v>
      </c>
      <c r="S955" s="6" t="s">
        <v>789</v>
      </c>
      <c r="T955" s="6" t="s">
        <v>790</v>
      </c>
      <c r="U955" s="6" t="s">
        <v>791</v>
      </c>
      <c r="V955" s="6" t="s">
        <v>792</v>
      </c>
      <c r="W955" s="6" t="s">
        <v>793</v>
      </c>
    </row>
    <row r="956" spans="1:23" s="6" customFormat="1">
      <c r="A956" s="6" t="s">
        <v>809</v>
      </c>
      <c r="B956" s="6" t="s">
        <v>11504</v>
      </c>
      <c r="C956" s="7" t="s">
        <v>11291</v>
      </c>
      <c r="D956" s="6">
        <v>273.10000000000002</v>
      </c>
      <c r="E956" s="8">
        <v>999</v>
      </c>
      <c r="F956" s="9">
        <v>0.73</v>
      </c>
      <c r="G956" s="27" t="str">
        <f>IF(Table24[discount_percentage]&gt;=0.5,"Yes","No")</f>
        <v>Yes</v>
      </c>
      <c r="H956" s="6">
        <v>4.3</v>
      </c>
      <c r="I956" s="10">
        <v>20850</v>
      </c>
      <c r="J956" s="10">
        <f t="shared" si="56"/>
        <v>20829150</v>
      </c>
      <c r="K956" s="37" t="str">
        <f>IF(Table24[rating_count]&lt;1000,"Yes", "No")</f>
        <v>No</v>
      </c>
      <c r="L956" s="11">
        <f t="shared" si="57"/>
        <v>89655</v>
      </c>
      <c r="M956" s="11">
        <f>Table24[[#This Row],[rating]]*Table24[[#This Row],[rating_count]]</f>
        <v>89655</v>
      </c>
      <c r="N956" s="35">
        <f t="shared" si="58"/>
        <v>800</v>
      </c>
      <c r="O956" s="35">
        <f t="shared" si="59"/>
        <v>500</v>
      </c>
      <c r="P956" s="6" t="s">
        <v>11886</v>
      </c>
      <c r="Q956" s="6" t="s">
        <v>12103</v>
      </c>
      <c r="R956" s="6" t="s">
        <v>233</v>
      </c>
      <c r="S956" s="6" t="s">
        <v>234</v>
      </c>
      <c r="T956" s="6" t="s">
        <v>235</v>
      </c>
      <c r="U956" s="6" t="s">
        <v>12655</v>
      </c>
      <c r="V956" s="6" t="s">
        <v>810</v>
      </c>
      <c r="W956" s="6" t="s">
        <v>11505</v>
      </c>
    </row>
    <row r="957" spans="1:23" s="6" customFormat="1">
      <c r="A957" s="6" t="s">
        <v>811</v>
      </c>
      <c r="B957" s="6" t="s">
        <v>812</v>
      </c>
      <c r="C957" s="7" t="s">
        <v>11294</v>
      </c>
      <c r="D957" s="12">
        <v>15990</v>
      </c>
      <c r="E957" s="8">
        <v>23990</v>
      </c>
      <c r="F957" s="9">
        <v>0.33</v>
      </c>
      <c r="G957" s="27" t="str">
        <f>IF(Table24[discount_percentage]&gt;=0.5,"Yes","No")</f>
        <v>No</v>
      </c>
      <c r="H957" s="6">
        <v>4.3</v>
      </c>
      <c r="I957" s="10">
        <v>1035</v>
      </c>
      <c r="J957" s="10">
        <f t="shared" si="56"/>
        <v>24829650</v>
      </c>
      <c r="K957" s="37" t="str">
        <f>IF(Table24[rating_count]&lt;1000,"Yes", "No")</f>
        <v>No</v>
      </c>
      <c r="L957" s="11">
        <f t="shared" si="57"/>
        <v>4450.5</v>
      </c>
      <c r="M957" s="11">
        <f>Table24[[#This Row],[rating]]*Table24[[#This Row],[rating_count]]</f>
        <v>4450.5</v>
      </c>
      <c r="N957" s="35">
        <f t="shared" si="58"/>
        <v>23800</v>
      </c>
      <c r="O957" s="35">
        <f t="shared" si="59"/>
        <v>23500</v>
      </c>
      <c r="P957" s="6" t="s">
        <v>11769</v>
      </c>
      <c r="Q957" s="6" t="s">
        <v>813</v>
      </c>
      <c r="R957" s="6" t="s">
        <v>814</v>
      </c>
      <c r="S957" s="6" t="s">
        <v>815</v>
      </c>
      <c r="T957" s="6" t="s">
        <v>816</v>
      </c>
      <c r="U957" s="6" t="s">
        <v>817</v>
      </c>
      <c r="V957" s="6" t="s">
        <v>818</v>
      </c>
      <c r="W957" s="6" t="s">
        <v>819</v>
      </c>
    </row>
    <row r="958" spans="1:23" s="6" customFormat="1">
      <c r="A958" s="6" t="s">
        <v>882</v>
      </c>
      <c r="B958" s="6" t="s">
        <v>883</v>
      </c>
      <c r="C958" s="7" t="s">
        <v>11294</v>
      </c>
      <c r="D958" s="12">
        <v>8499</v>
      </c>
      <c r="E958" s="8">
        <v>15999</v>
      </c>
      <c r="F958" s="9">
        <v>0.47</v>
      </c>
      <c r="G958" s="27" t="str">
        <f>IF(Table24[discount_percentage]&gt;=0.5,"Yes","No")</f>
        <v>No</v>
      </c>
      <c r="H958" s="6">
        <v>4.3</v>
      </c>
      <c r="I958" s="10">
        <v>592</v>
      </c>
      <c r="J958" s="10">
        <f t="shared" si="56"/>
        <v>9471408</v>
      </c>
      <c r="K958" s="37" t="str">
        <f>IF(Table24[rating_count]&lt;1000,"Yes", "No")</f>
        <v>Yes</v>
      </c>
      <c r="L958" s="11">
        <f t="shared" si="57"/>
        <v>2545.6</v>
      </c>
      <c r="M958" s="11">
        <f>Table24[[#This Row],[rating]]*Table24[[#This Row],[rating_count]]</f>
        <v>2545.6</v>
      </c>
      <c r="N958" s="35">
        <f t="shared" si="58"/>
        <v>15800</v>
      </c>
      <c r="O958" s="35">
        <f t="shared" si="59"/>
        <v>15500</v>
      </c>
      <c r="P958" s="6" t="s">
        <v>11770</v>
      </c>
      <c r="Q958" s="6" t="s">
        <v>884</v>
      </c>
      <c r="R958" s="6" t="s">
        <v>885</v>
      </c>
      <c r="S958" s="6" t="s">
        <v>886</v>
      </c>
      <c r="T958" s="6" t="s">
        <v>887</v>
      </c>
      <c r="U958" s="6" t="s">
        <v>888</v>
      </c>
      <c r="V958" s="6" t="s">
        <v>889</v>
      </c>
      <c r="W958" s="6" t="s">
        <v>890</v>
      </c>
    </row>
    <row r="959" spans="1:23" s="6" customFormat="1">
      <c r="A959" s="6" t="s">
        <v>914</v>
      </c>
      <c r="B959" s="6" t="s">
        <v>915</v>
      </c>
      <c r="C959" s="7" t="s">
        <v>11293</v>
      </c>
      <c r="D959" s="6">
        <v>229</v>
      </c>
      <c r="E959" s="8">
        <v>595</v>
      </c>
      <c r="F959" s="9">
        <v>0.62</v>
      </c>
      <c r="G959" s="27" t="str">
        <f>IF(Table24[discount_percentage]&gt;=0.5,"Yes","No")</f>
        <v>Yes</v>
      </c>
      <c r="H959" s="6">
        <v>4.3</v>
      </c>
      <c r="I959" s="10">
        <v>12835</v>
      </c>
      <c r="J959" s="10">
        <f t="shared" si="56"/>
        <v>7636825</v>
      </c>
      <c r="K959" s="37" t="str">
        <f>IF(Table24[rating_count]&lt;1000,"Yes", "No")</f>
        <v>No</v>
      </c>
      <c r="L959" s="11">
        <f t="shared" si="57"/>
        <v>55190.5</v>
      </c>
      <c r="M959" s="11">
        <f>Table24[[#This Row],[rating]]*Table24[[#This Row],[rating_count]]</f>
        <v>55190.5</v>
      </c>
      <c r="N959" s="35">
        <f t="shared" si="58"/>
        <v>400</v>
      </c>
      <c r="O959" s="35">
        <f t="shared" si="59"/>
        <v>500</v>
      </c>
      <c r="P959" s="6" t="s">
        <v>916</v>
      </c>
      <c r="Q959" s="6" t="s">
        <v>917</v>
      </c>
      <c r="R959" s="6" t="s">
        <v>918</v>
      </c>
      <c r="S959" s="6" t="s">
        <v>919</v>
      </c>
      <c r="T959" s="6" t="s">
        <v>920</v>
      </c>
      <c r="U959" s="6" t="s">
        <v>921</v>
      </c>
      <c r="V959" s="6" t="s">
        <v>922</v>
      </c>
      <c r="W959" s="6" t="s">
        <v>923</v>
      </c>
    </row>
    <row r="960" spans="1:23" s="6" customFormat="1" ht="12" customHeight="1">
      <c r="A960" s="6" t="s">
        <v>952</v>
      </c>
      <c r="B960" s="6" t="s">
        <v>953</v>
      </c>
      <c r="C960" s="7" t="s">
        <v>11294</v>
      </c>
      <c r="D960" s="12">
        <v>23999</v>
      </c>
      <c r="E960" s="8">
        <v>34990</v>
      </c>
      <c r="F960" s="9">
        <v>0.31</v>
      </c>
      <c r="G960" s="27" t="str">
        <f>IF(Table24[discount_percentage]&gt;=0.5,"Yes","No")</f>
        <v>No</v>
      </c>
      <c r="H960" s="6">
        <v>4.3</v>
      </c>
      <c r="I960" s="10">
        <v>4703</v>
      </c>
      <c r="J960" s="10">
        <f t="shared" si="56"/>
        <v>164557970</v>
      </c>
      <c r="K960" s="37" t="str">
        <f>IF(Table24[rating_count]&lt;1000,"Yes", "No")</f>
        <v>No</v>
      </c>
      <c r="L960" s="11">
        <f t="shared" si="57"/>
        <v>20222.899999999998</v>
      </c>
      <c r="M960" s="11">
        <f>Table24[[#This Row],[rating]]*Table24[[#This Row],[rating_count]]</f>
        <v>20222.899999999998</v>
      </c>
      <c r="N960" s="35">
        <f t="shared" si="58"/>
        <v>34800</v>
      </c>
      <c r="O960" s="35">
        <f t="shared" si="59"/>
        <v>34500</v>
      </c>
      <c r="P960" s="6" t="s">
        <v>11712</v>
      </c>
      <c r="Q960" s="6" t="s">
        <v>195</v>
      </c>
      <c r="R960" s="6" t="s">
        <v>196</v>
      </c>
      <c r="S960" s="6" t="s">
        <v>197</v>
      </c>
      <c r="T960" s="6" t="s">
        <v>198</v>
      </c>
      <c r="U960" s="6" t="s">
        <v>11708</v>
      </c>
      <c r="V960" s="6" t="s">
        <v>954</v>
      </c>
      <c r="W960" s="6" t="s">
        <v>955</v>
      </c>
    </row>
    <row r="961" spans="1:23" s="6" customFormat="1">
      <c r="A961" s="6" t="s">
        <v>956</v>
      </c>
      <c r="B961" s="6" t="s">
        <v>12725</v>
      </c>
      <c r="C961" s="7" t="s">
        <v>11291</v>
      </c>
      <c r="D961" s="6">
        <v>399</v>
      </c>
      <c r="E961" s="8">
        <v>999</v>
      </c>
      <c r="F961" s="9">
        <v>0.6</v>
      </c>
      <c r="G961" s="27" t="str">
        <f>IF(Table24[discount_percentage]&gt;=0.5,"Yes","No")</f>
        <v>Yes</v>
      </c>
      <c r="H961" s="6">
        <v>4.3</v>
      </c>
      <c r="I961" s="10">
        <v>2806</v>
      </c>
      <c r="J961" s="10">
        <f t="shared" si="56"/>
        <v>2803194</v>
      </c>
      <c r="K961" s="37" t="str">
        <f>IF(Table24[rating_count]&lt;1000,"Yes", "No")</f>
        <v>No</v>
      </c>
      <c r="L961" s="11">
        <f t="shared" si="57"/>
        <v>12065.8</v>
      </c>
      <c r="M961" s="11">
        <f>Table24[[#This Row],[rating]]*Table24[[#This Row],[rating_count]]</f>
        <v>12065.8</v>
      </c>
      <c r="N961" s="35">
        <f t="shared" si="58"/>
        <v>800</v>
      </c>
      <c r="O961" s="35">
        <f t="shared" si="59"/>
        <v>500</v>
      </c>
      <c r="P961" s="6" t="s">
        <v>12527</v>
      </c>
      <c r="Q961" s="6" t="s">
        <v>767</v>
      </c>
      <c r="R961" s="6" t="s">
        <v>768</v>
      </c>
      <c r="S961" s="6" t="s">
        <v>769</v>
      </c>
      <c r="T961" s="6" t="s">
        <v>11884</v>
      </c>
      <c r="U961" s="6" t="s">
        <v>770</v>
      </c>
      <c r="V961" s="6" t="s">
        <v>957</v>
      </c>
      <c r="W961" s="6" t="s">
        <v>958</v>
      </c>
    </row>
    <row r="962" spans="1:23" s="6" customFormat="1">
      <c r="A962" s="6" t="s">
        <v>982</v>
      </c>
      <c r="B962" s="6" t="s">
        <v>983</v>
      </c>
      <c r="C962" s="7" t="s">
        <v>11294</v>
      </c>
      <c r="D962" s="12">
        <v>30990</v>
      </c>
      <c r="E962" s="8">
        <v>49990</v>
      </c>
      <c r="F962" s="9">
        <v>0.38</v>
      </c>
      <c r="G962" s="27" t="str">
        <f>IF(Table24[discount_percentage]&gt;=0.5,"Yes","No")</f>
        <v>No</v>
      </c>
      <c r="H962" s="6">
        <v>4.3</v>
      </c>
      <c r="I962" s="10">
        <v>1376</v>
      </c>
      <c r="J962" s="10">
        <f t="shared" ref="J962:J1025" si="60">E962*I962</f>
        <v>68786240</v>
      </c>
      <c r="K962" s="37" t="str">
        <f>IF(Table24[rating_count]&lt;1000,"Yes", "No")</f>
        <v>No</v>
      </c>
      <c r="L962" s="11">
        <f t="shared" ref="L962:L1025" si="61">H962*I962</f>
        <v>5916.8</v>
      </c>
      <c r="M962" s="11">
        <f>Table24[[#This Row],[rating]]*Table24[[#This Row],[rating_count]]</f>
        <v>5916.8</v>
      </c>
      <c r="N962" s="35">
        <f t="shared" ref="N962:N1025" si="62">FLOOR(E962,200)</f>
        <v>49800</v>
      </c>
      <c r="O962" s="35">
        <f t="shared" ref="O962:O1025" si="63">FLOOR(E962,500)</f>
        <v>49500</v>
      </c>
      <c r="P962" s="6" t="s">
        <v>11773</v>
      </c>
      <c r="Q962" s="6" t="s">
        <v>984</v>
      </c>
      <c r="R962" s="6" t="s">
        <v>985</v>
      </c>
      <c r="S962" s="6" t="s">
        <v>986</v>
      </c>
      <c r="T962" s="6" t="s">
        <v>987</v>
      </c>
      <c r="U962" s="6" t="s">
        <v>988</v>
      </c>
      <c r="V962" s="6" t="s">
        <v>989</v>
      </c>
      <c r="W962" s="6" t="s">
        <v>990</v>
      </c>
    </row>
    <row r="963" spans="1:23" s="6" customFormat="1">
      <c r="A963" s="6" t="s">
        <v>1014</v>
      </c>
      <c r="B963" s="6" t="s">
        <v>11890</v>
      </c>
      <c r="C963" s="7" t="s">
        <v>11291</v>
      </c>
      <c r="D963" s="6">
        <v>349</v>
      </c>
      <c r="E963" s="8">
        <v>699</v>
      </c>
      <c r="F963" s="9">
        <v>0.5</v>
      </c>
      <c r="G963" s="27" t="str">
        <f>IF(Table24[discount_percentage]&gt;=0.5,"Yes","No")</f>
        <v>Yes</v>
      </c>
      <c r="H963" s="6">
        <v>4.3</v>
      </c>
      <c r="I963" s="10">
        <v>20850</v>
      </c>
      <c r="J963" s="10">
        <f t="shared" si="60"/>
        <v>14574150</v>
      </c>
      <c r="K963" s="37" t="str">
        <f>IF(Table24[rating_count]&lt;1000,"Yes", "No")</f>
        <v>No</v>
      </c>
      <c r="L963" s="11">
        <f t="shared" si="61"/>
        <v>89655</v>
      </c>
      <c r="M963" s="11">
        <f>Table24[[#This Row],[rating]]*Table24[[#This Row],[rating_count]]</f>
        <v>89655</v>
      </c>
      <c r="N963" s="35">
        <f t="shared" si="62"/>
        <v>600</v>
      </c>
      <c r="O963" s="35">
        <f t="shared" si="63"/>
        <v>500</v>
      </c>
      <c r="P963" s="6" t="s">
        <v>12592</v>
      </c>
      <c r="Q963" s="6" t="s">
        <v>12103</v>
      </c>
      <c r="R963" s="6" t="s">
        <v>233</v>
      </c>
      <c r="S963" s="6" t="s">
        <v>234</v>
      </c>
      <c r="T963" s="6" t="s">
        <v>235</v>
      </c>
      <c r="U963" s="6" t="s">
        <v>12655</v>
      </c>
      <c r="V963" s="6" t="s">
        <v>1015</v>
      </c>
      <c r="W963" s="6" t="s">
        <v>1016</v>
      </c>
    </row>
    <row r="964" spans="1:23" s="6" customFormat="1">
      <c r="A964" s="6" t="s">
        <v>1095</v>
      </c>
      <c r="B964" s="6" t="s">
        <v>12731</v>
      </c>
      <c r="C964" s="7" t="s">
        <v>11291</v>
      </c>
      <c r="D964" s="6">
        <v>339</v>
      </c>
      <c r="E964" s="8">
        <v>1099</v>
      </c>
      <c r="F964" s="9">
        <v>0.69</v>
      </c>
      <c r="G964" s="27" t="str">
        <f>IF(Table24[discount_percentage]&gt;=0.5,"Yes","No")</f>
        <v>Yes</v>
      </c>
      <c r="H964" s="6">
        <v>4.3</v>
      </c>
      <c r="I964" s="10">
        <v>974</v>
      </c>
      <c r="J964" s="10">
        <f t="shared" si="60"/>
        <v>1070426</v>
      </c>
      <c r="K964" s="37" t="str">
        <f>IF(Table24[rating_count]&lt;1000,"Yes", "No")</f>
        <v>Yes</v>
      </c>
      <c r="L964" s="11">
        <f t="shared" si="61"/>
        <v>4188.2</v>
      </c>
      <c r="M964" s="11">
        <f>Table24[[#This Row],[rating]]*Table24[[#This Row],[rating_count]]</f>
        <v>4188.2</v>
      </c>
      <c r="N964" s="35">
        <f t="shared" si="62"/>
        <v>1000</v>
      </c>
      <c r="O964" s="35">
        <f t="shared" si="63"/>
        <v>1000</v>
      </c>
      <c r="P964" s="6" t="s">
        <v>12593</v>
      </c>
      <c r="Q964" s="6" t="s">
        <v>251</v>
      </c>
      <c r="R964" s="6" t="s">
        <v>252</v>
      </c>
      <c r="S964" s="6" t="s">
        <v>253</v>
      </c>
      <c r="T964" s="6" t="s">
        <v>11872</v>
      </c>
      <c r="U964" s="6" t="s">
        <v>254</v>
      </c>
      <c r="V964" s="6" t="s">
        <v>1096</v>
      </c>
      <c r="W964" s="6" t="s">
        <v>1097</v>
      </c>
    </row>
    <row r="965" spans="1:23" s="6" customFormat="1">
      <c r="A965" s="6" t="s">
        <v>1098</v>
      </c>
      <c r="B965" s="6" t="s">
        <v>1099</v>
      </c>
      <c r="C965" s="7" t="s">
        <v>11294</v>
      </c>
      <c r="D965" s="12">
        <v>15490</v>
      </c>
      <c r="E965" s="8">
        <v>20900</v>
      </c>
      <c r="F965" s="9">
        <v>0.26</v>
      </c>
      <c r="G965" s="27" t="str">
        <f>IF(Table24[discount_percentage]&gt;=0.5,"Yes","No")</f>
        <v>No</v>
      </c>
      <c r="H965" s="6">
        <v>4.3</v>
      </c>
      <c r="I965" s="10">
        <v>16299</v>
      </c>
      <c r="J965" s="10">
        <f t="shared" si="60"/>
        <v>340649100</v>
      </c>
      <c r="K965" s="37" t="str">
        <f>IF(Table24[rating_count]&lt;1000,"Yes", "No")</f>
        <v>No</v>
      </c>
      <c r="L965" s="11">
        <f t="shared" si="61"/>
        <v>70085.7</v>
      </c>
      <c r="M965" s="11">
        <f>Table24[[#This Row],[rating]]*Table24[[#This Row],[rating_count]]</f>
        <v>70085.7</v>
      </c>
      <c r="N965" s="35">
        <f t="shared" si="62"/>
        <v>20800</v>
      </c>
      <c r="O965" s="35">
        <f t="shared" si="63"/>
        <v>20500</v>
      </c>
      <c r="P965" s="6" t="s">
        <v>11977</v>
      </c>
      <c r="Q965" s="6" t="s">
        <v>179</v>
      </c>
      <c r="R965" s="6" t="s">
        <v>180</v>
      </c>
      <c r="S965" s="6" t="s">
        <v>181</v>
      </c>
      <c r="T965" s="6" t="s">
        <v>182</v>
      </c>
      <c r="U965" s="6" t="s">
        <v>183</v>
      </c>
      <c r="V965" s="6" t="s">
        <v>1100</v>
      </c>
      <c r="W965" s="6" t="s">
        <v>1101</v>
      </c>
    </row>
    <row r="966" spans="1:23" s="6" customFormat="1">
      <c r="A966" s="6" t="s">
        <v>1102</v>
      </c>
      <c r="B966" s="6" t="s">
        <v>12138</v>
      </c>
      <c r="C966" s="7" t="s">
        <v>11291</v>
      </c>
      <c r="D966" s="6">
        <v>499</v>
      </c>
      <c r="E966" s="8">
        <v>1299</v>
      </c>
      <c r="F966" s="9">
        <v>0.62</v>
      </c>
      <c r="G966" s="27" t="str">
        <f>IF(Table24[discount_percentage]&gt;=0.5,"Yes","No")</f>
        <v>Yes</v>
      </c>
      <c r="H966" s="6">
        <v>4.3</v>
      </c>
      <c r="I966" s="10">
        <v>30411</v>
      </c>
      <c r="J966" s="10">
        <f t="shared" si="60"/>
        <v>39503889</v>
      </c>
      <c r="K966" s="37" t="str">
        <f>IF(Table24[rating_count]&lt;1000,"Yes", "No")</f>
        <v>No</v>
      </c>
      <c r="L966" s="11">
        <f t="shared" si="61"/>
        <v>130767.29999999999</v>
      </c>
      <c r="M966" s="11">
        <f>Table24[[#This Row],[rating]]*Table24[[#This Row],[rating_count]]</f>
        <v>130767.29999999999</v>
      </c>
      <c r="N966" s="35">
        <f t="shared" si="62"/>
        <v>1200</v>
      </c>
      <c r="O966" s="35">
        <f t="shared" si="63"/>
        <v>1000</v>
      </c>
      <c r="P966" s="6" t="s">
        <v>12594</v>
      </c>
      <c r="Q966" s="6" t="s">
        <v>69</v>
      </c>
      <c r="R966" s="6" t="s">
        <v>70</v>
      </c>
      <c r="S966" s="6" t="s">
        <v>71</v>
      </c>
      <c r="T966" s="6" t="s">
        <v>72</v>
      </c>
      <c r="U966" s="6" t="s">
        <v>73</v>
      </c>
      <c r="V966" s="6" t="s">
        <v>1103</v>
      </c>
      <c r="W966" s="6" t="s">
        <v>12139</v>
      </c>
    </row>
    <row r="967" spans="1:23" s="6" customFormat="1">
      <c r="A967" s="6" t="s">
        <v>1113</v>
      </c>
      <c r="B967" s="6" t="s">
        <v>1114</v>
      </c>
      <c r="C967" s="7" t="s">
        <v>11295</v>
      </c>
      <c r="D967" s="6">
        <v>399</v>
      </c>
      <c r="E967" s="8">
        <v>799</v>
      </c>
      <c r="F967" s="9">
        <v>0.5</v>
      </c>
      <c r="G967" s="27" t="str">
        <f>IF(Table24[discount_percentage]&gt;=0.5,"Yes","No")</f>
        <v>Yes</v>
      </c>
      <c r="H967" s="6">
        <v>4.3</v>
      </c>
      <c r="I967" s="10">
        <v>12</v>
      </c>
      <c r="J967" s="10">
        <f t="shared" si="60"/>
        <v>9588</v>
      </c>
      <c r="K967" s="37" t="str">
        <f>IF(Table24[rating_count]&lt;1000,"Yes", "No")</f>
        <v>Yes</v>
      </c>
      <c r="L967" s="11">
        <f t="shared" si="61"/>
        <v>51.599999999999994</v>
      </c>
      <c r="M967" s="11">
        <f>Table24[[#This Row],[rating]]*Table24[[#This Row],[rating_count]]</f>
        <v>51.599999999999994</v>
      </c>
      <c r="N967" s="35">
        <f t="shared" si="62"/>
        <v>600</v>
      </c>
      <c r="O967" s="35">
        <f t="shared" si="63"/>
        <v>500</v>
      </c>
      <c r="P967" s="6" t="s">
        <v>11979</v>
      </c>
      <c r="Q967" s="6" t="s">
        <v>1115</v>
      </c>
      <c r="R967" s="6" t="s">
        <v>1116</v>
      </c>
      <c r="S967" s="6" t="s">
        <v>1117</v>
      </c>
      <c r="T967" s="6" t="s">
        <v>1118</v>
      </c>
      <c r="U967" s="6" t="s">
        <v>1119</v>
      </c>
      <c r="V967" s="6" t="s">
        <v>1120</v>
      </c>
      <c r="W967" s="6" t="s">
        <v>1121</v>
      </c>
    </row>
    <row r="968" spans="1:23" s="6" customFormat="1">
      <c r="A968" s="6" t="s">
        <v>1160</v>
      </c>
      <c r="B968" s="6" t="s">
        <v>12733</v>
      </c>
      <c r="C968" s="7" t="s">
        <v>11291</v>
      </c>
      <c r="D968" s="6">
        <v>339</v>
      </c>
      <c r="E968" s="8">
        <v>999</v>
      </c>
      <c r="F968" s="9">
        <v>0.66</v>
      </c>
      <c r="G968" s="27" t="str">
        <f>IF(Table24[discount_percentage]&gt;=0.5,"Yes","No")</f>
        <v>Yes</v>
      </c>
      <c r="H968" s="6">
        <v>4.3</v>
      </c>
      <c r="I968" s="10">
        <v>6255</v>
      </c>
      <c r="J968" s="10">
        <f t="shared" si="60"/>
        <v>6248745</v>
      </c>
      <c r="K968" s="37" t="str">
        <f>IF(Table24[rating_count]&lt;1000,"Yes", "No")</f>
        <v>No</v>
      </c>
      <c r="L968" s="11">
        <f t="shared" si="61"/>
        <v>26896.5</v>
      </c>
      <c r="M968" s="11">
        <f>Table24[[#This Row],[rating]]*Table24[[#This Row],[rating_count]]</f>
        <v>26896.5</v>
      </c>
      <c r="N968" s="35">
        <f t="shared" si="62"/>
        <v>800</v>
      </c>
      <c r="O968" s="35">
        <f t="shared" si="63"/>
        <v>500</v>
      </c>
      <c r="P968" s="6" t="s">
        <v>12596</v>
      </c>
      <c r="Q968" s="6" t="s">
        <v>1161</v>
      </c>
      <c r="R968" s="6" t="s">
        <v>1162</v>
      </c>
      <c r="S968" s="6" t="s">
        <v>1163</v>
      </c>
      <c r="T968" s="6" t="s">
        <v>1164</v>
      </c>
      <c r="U968" s="6" t="s">
        <v>11261</v>
      </c>
      <c r="V968" s="6" t="s">
        <v>1165</v>
      </c>
      <c r="W968" s="6" t="s">
        <v>1166</v>
      </c>
    </row>
    <row r="969" spans="1:23" s="6" customFormat="1">
      <c r="A969" s="6" t="s">
        <v>1210</v>
      </c>
      <c r="B969" s="6" t="s">
        <v>1211</v>
      </c>
      <c r="C969" s="7" t="s">
        <v>11294</v>
      </c>
      <c r="D969" s="12">
        <v>12499</v>
      </c>
      <c r="E969" s="8">
        <v>22990</v>
      </c>
      <c r="F969" s="9">
        <v>0.46</v>
      </c>
      <c r="G969" s="27" t="str">
        <f>IF(Table24[discount_percentage]&gt;=0.5,"Yes","No")</f>
        <v>No</v>
      </c>
      <c r="H969" s="6">
        <v>4.3</v>
      </c>
      <c r="I969" s="10">
        <v>1611</v>
      </c>
      <c r="J969" s="10">
        <f t="shared" si="60"/>
        <v>37036890</v>
      </c>
      <c r="K969" s="37" t="str">
        <f>IF(Table24[rating_count]&lt;1000,"Yes", "No")</f>
        <v>No</v>
      </c>
      <c r="L969" s="11">
        <f t="shared" si="61"/>
        <v>6927.2999999999993</v>
      </c>
      <c r="M969" s="11">
        <f>Table24[[#This Row],[rating]]*Table24[[#This Row],[rating_count]]</f>
        <v>6927.2999999999993</v>
      </c>
      <c r="N969" s="35">
        <f t="shared" si="62"/>
        <v>22800</v>
      </c>
      <c r="O969" s="35">
        <f t="shared" si="63"/>
        <v>22500</v>
      </c>
      <c r="P969" s="6" t="s">
        <v>1212</v>
      </c>
      <c r="Q969" s="6" t="s">
        <v>1213</v>
      </c>
      <c r="R969" s="6" t="s">
        <v>1214</v>
      </c>
      <c r="S969" s="6" t="s">
        <v>1215</v>
      </c>
      <c r="T969" s="6" t="s">
        <v>1216</v>
      </c>
      <c r="U969" s="6" t="s">
        <v>11716</v>
      </c>
      <c r="V969" s="6" t="s">
        <v>1217</v>
      </c>
      <c r="W969" s="6" t="s">
        <v>1218</v>
      </c>
    </row>
    <row r="970" spans="1:23" s="6" customFormat="1">
      <c r="A970" s="6" t="s">
        <v>1233</v>
      </c>
      <c r="B970" s="6" t="s">
        <v>1234</v>
      </c>
      <c r="C970" s="7" t="s">
        <v>11294</v>
      </c>
      <c r="D970" s="12">
        <v>32999</v>
      </c>
      <c r="E970" s="8">
        <v>47990</v>
      </c>
      <c r="F970" s="9">
        <v>0.31</v>
      </c>
      <c r="G970" s="27" t="str">
        <f>IF(Table24[discount_percentage]&gt;=0.5,"Yes","No")</f>
        <v>No</v>
      </c>
      <c r="H970" s="6">
        <v>4.3</v>
      </c>
      <c r="I970" s="10">
        <v>4703</v>
      </c>
      <c r="J970" s="10">
        <f t="shared" si="60"/>
        <v>225696970</v>
      </c>
      <c r="K970" s="37" t="str">
        <f>IF(Table24[rating_count]&lt;1000,"Yes", "No")</f>
        <v>No</v>
      </c>
      <c r="L970" s="11">
        <f t="shared" si="61"/>
        <v>20222.899999999998</v>
      </c>
      <c r="M970" s="11">
        <f>Table24[[#This Row],[rating]]*Table24[[#This Row],[rating_count]]</f>
        <v>20222.899999999998</v>
      </c>
      <c r="N970" s="35">
        <f t="shared" si="62"/>
        <v>47800</v>
      </c>
      <c r="O970" s="35">
        <f t="shared" si="63"/>
        <v>47500</v>
      </c>
      <c r="P970" s="6" t="s">
        <v>11712</v>
      </c>
      <c r="Q970" s="6" t="s">
        <v>195</v>
      </c>
      <c r="R970" s="6" t="s">
        <v>196</v>
      </c>
      <c r="S970" s="6" t="s">
        <v>197</v>
      </c>
      <c r="T970" s="6" t="s">
        <v>198</v>
      </c>
      <c r="U970" s="6" t="s">
        <v>11708</v>
      </c>
      <c r="V970" s="6" t="s">
        <v>12143</v>
      </c>
      <c r="W970" s="6" t="s">
        <v>1235</v>
      </c>
    </row>
    <row r="971" spans="1:23" s="6" customFormat="1">
      <c r="A971" s="6" t="s">
        <v>1238</v>
      </c>
      <c r="B971" s="6" t="s">
        <v>12738</v>
      </c>
      <c r="C971" s="7" t="s">
        <v>11291</v>
      </c>
      <c r="D971" s="6">
        <v>325</v>
      </c>
      <c r="E971" s="8">
        <v>999</v>
      </c>
      <c r="F971" s="9">
        <v>0.67</v>
      </c>
      <c r="G971" s="27" t="str">
        <f>IF(Table24[discount_percentage]&gt;=0.5,"Yes","No")</f>
        <v>Yes</v>
      </c>
      <c r="H971" s="6">
        <v>4.3</v>
      </c>
      <c r="I971" s="10">
        <v>2651</v>
      </c>
      <c r="J971" s="10">
        <f t="shared" si="60"/>
        <v>2648349</v>
      </c>
      <c r="K971" s="37" t="str">
        <f>IF(Table24[rating_count]&lt;1000,"Yes", "No")</f>
        <v>No</v>
      </c>
      <c r="L971" s="11">
        <f t="shared" si="61"/>
        <v>11399.3</v>
      </c>
      <c r="M971" s="11">
        <f>Table24[[#This Row],[rating]]*Table24[[#This Row],[rating_count]]</f>
        <v>11399.3</v>
      </c>
      <c r="N971" s="35">
        <f t="shared" si="62"/>
        <v>800</v>
      </c>
      <c r="O971" s="35">
        <f t="shared" si="63"/>
        <v>500</v>
      </c>
      <c r="P971" s="6" t="s">
        <v>12599</v>
      </c>
      <c r="Q971" s="6" t="s">
        <v>12145</v>
      </c>
      <c r="R971" s="6" t="s">
        <v>1239</v>
      </c>
      <c r="S971" s="6" t="s">
        <v>1240</v>
      </c>
      <c r="T971" s="6" t="s">
        <v>1241</v>
      </c>
      <c r="U971" s="6" t="s">
        <v>11894</v>
      </c>
      <c r="V971" s="6" t="s">
        <v>1242</v>
      </c>
      <c r="W971" s="6" t="s">
        <v>1243</v>
      </c>
    </row>
    <row r="972" spans="1:23" s="6" customFormat="1">
      <c r="A972" s="6" t="s">
        <v>1313</v>
      </c>
      <c r="B972" s="6" t="s">
        <v>1314</v>
      </c>
      <c r="C972" s="7" t="s">
        <v>11291</v>
      </c>
      <c r="D972" s="6">
        <v>499</v>
      </c>
      <c r="E972" s="8">
        <v>1200</v>
      </c>
      <c r="F972" s="9">
        <v>0.57999999999999996</v>
      </c>
      <c r="G972" s="27" t="str">
        <f>IF(Table24[discount_percentage]&gt;=0.5,"Yes","No")</f>
        <v>Yes</v>
      </c>
      <c r="H972" s="6">
        <v>4.3</v>
      </c>
      <c r="I972" s="10">
        <v>5451</v>
      </c>
      <c r="J972" s="10">
        <f t="shared" si="60"/>
        <v>6541200</v>
      </c>
      <c r="K972" s="37" t="str">
        <f>IF(Table24[rating_count]&lt;1000,"Yes", "No")</f>
        <v>No</v>
      </c>
      <c r="L972" s="11">
        <f t="shared" si="61"/>
        <v>23439.3</v>
      </c>
      <c r="M972" s="11">
        <f>Table24[[#This Row],[rating]]*Table24[[#This Row],[rating_count]]</f>
        <v>23439.3</v>
      </c>
      <c r="N972" s="35">
        <f t="shared" si="62"/>
        <v>1200</v>
      </c>
      <c r="O972" s="35">
        <f t="shared" si="63"/>
        <v>1000</v>
      </c>
      <c r="P972" s="6" t="s">
        <v>1315</v>
      </c>
      <c r="Q972" s="6" t="s">
        <v>1316</v>
      </c>
      <c r="R972" s="6" t="s">
        <v>1317</v>
      </c>
      <c r="S972" s="6" t="s">
        <v>1318</v>
      </c>
      <c r="T972" s="6" t="s">
        <v>1319</v>
      </c>
      <c r="U972" s="6" t="s">
        <v>1320</v>
      </c>
      <c r="V972" s="6" t="s">
        <v>1321</v>
      </c>
      <c r="W972" s="6" t="s">
        <v>1322</v>
      </c>
    </row>
    <row r="973" spans="1:23" s="6" customFormat="1">
      <c r="A973" s="6" t="s">
        <v>1323</v>
      </c>
      <c r="B973" s="6" t="s">
        <v>11829</v>
      </c>
      <c r="C973" s="7" t="s">
        <v>11291</v>
      </c>
      <c r="D973" s="6">
        <v>299</v>
      </c>
      <c r="E973" s="8">
        <v>485</v>
      </c>
      <c r="F973" s="9">
        <v>0.38</v>
      </c>
      <c r="G973" s="27" t="str">
        <f>IF(Table24[discount_percentage]&gt;=0.5,"Yes","No")</f>
        <v>No</v>
      </c>
      <c r="H973" s="6">
        <v>4.3</v>
      </c>
      <c r="I973" s="10">
        <v>10911</v>
      </c>
      <c r="J973" s="10">
        <f t="shared" si="60"/>
        <v>5291835</v>
      </c>
      <c r="K973" s="37" t="str">
        <f>IF(Table24[rating_count]&lt;1000,"Yes", "No")</f>
        <v>No</v>
      </c>
      <c r="L973" s="11">
        <f t="shared" si="61"/>
        <v>46917.299999999996</v>
      </c>
      <c r="M973" s="11">
        <f>Table24[[#This Row],[rating]]*Table24[[#This Row],[rating_count]]</f>
        <v>46917.299999999996</v>
      </c>
      <c r="N973" s="35">
        <f t="shared" si="62"/>
        <v>400</v>
      </c>
      <c r="O973" s="35">
        <f t="shared" si="63"/>
        <v>0</v>
      </c>
      <c r="P973" s="6" t="s">
        <v>1324</v>
      </c>
      <c r="Q973" s="6" t="s">
        <v>1325</v>
      </c>
      <c r="R973" s="6" t="s">
        <v>1326</v>
      </c>
      <c r="S973" s="6" t="s">
        <v>1327</v>
      </c>
      <c r="T973" s="6" t="s">
        <v>1328</v>
      </c>
      <c r="U973" s="6" t="s">
        <v>1329</v>
      </c>
      <c r="V973" s="6" t="s">
        <v>1330</v>
      </c>
      <c r="W973" s="6" t="s">
        <v>1331</v>
      </c>
    </row>
    <row r="974" spans="1:23" s="6" customFormat="1">
      <c r="A974" s="6" t="s">
        <v>1337</v>
      </c>
      <c r="B974" s="6" t="s">
        <v>12743</v>
      </c>
      <c r="C974" s="7" t="s">
        <v>11291</v>
      </c>
      <c r="D974" s="6">
        <v>379</v>
      </c>
      <c r="E974" s="8">
        <v>1099</v>
      </c>
      <c r="F974" s="9">
        <v>0.66</v>
      </c>
      <c r="G974" s="27" t="str">
        <f>IF(Table24[discount_percentage]&gt;=0.5,"Yes","No")</f>
        <v>Yes</v>
      </c>
      <c r="H974" s="6">
        <v>4.3</v>
      </c>
      <c r="I974" s="10">
        <v>2806</v>
      </c>
      <c r="J974" s="10">
        <f t="shared" si="60"/>
        <v>3083794</v>
      </c>
      <c r="K974" s="37" t="str">
        <f>IF(Table24[rating_count]&lt;1000,"Yes", "No")</f>
        <v>No</v>
      </c>
      <c r="L974" s="11">
        <f t="shared" si="61"/>
        <v>12065.8</v>
      </c>
      <c r="M974" s="11">
        <f>Table24[[#This Row],[rating]]*Table24[[#This Row],[rating_count]]</f>
        <v>12065.8</v>
      </c>
      <c r="N974" s="35">
        <f t="shared" si="62"/>
        <v>1000</v>
      </c>
      <c r="O974" s="35">
        <f t="shared" si="63"/>
        <v>1000</v>
      </c>
      <c r="P974" s="6" t="s">
        <v>12530</v>
      </c>
      <c r="Q974" s="6" t="s">
        <v>767</v>
      </c>
      <c r="R974" s="6" t="s">
        <v>768</v>
      </c>
      <c r="S974" s="6" t="s">
        <v>769</v>
      </c>
      <c r="T974" s="6" t="s">
        <v>11884</v>
      </c>
      <c r="U974" s="6" t="s">
        <v>770</v>
      </c>
      <c r="V974" s="6" t="s">
        <v>1338</v>
      </c>
      <c r="W974" s="6" t="s">
        <v>1339</v>
      </c>
    </row>
    <row r="975" spans="1:23" s="6" customFormat="1">
      <c r="A975" s="6" t="s">
        <v>1365</v>
      </c>
      <c r="B975" s="6" t="s">
        <v>1366</v>
      </c>
      <c r="C975" s="7" t="s">
        <v>11294</v>
      </c>
      <c r="D975" s="12">
        <v>47990</v>
      </c>
      <c r="E975" s="8">
        <v>70900</v>
      </c>
      <c r="F975" s="9">
        <v>0.32</v>
      </c>
      <c r="G975" s="27" t="str">
        <f>IF(Table24[discount_percentage]&gt;=0.5,"Yes","No")</f>
        <v>No</v>
      </c>
      <c r="H975" s="6">
        <v>4.3</v>
      </c>
      <c r="I975" s="10">
        <v>7109</v>
      </c>
      <c r="J975" s="10">
        <f t="shared" si="60"/>
        <v>504028100</v>
      </c>
      <c r="K975" s="37" t="str">
        <f>IF(Table24[rating_count]&lt;1000,"Yes", "No")</f>
        <v>No</v>
      </c>
      <c r="L975" s="11">
        <f t="shared" si="61"/>
        <v>30568.699999999997</v>
      </c>
      <c r="M975" s="11">
        <f>Table24[[#This Row],[rating]]*Table24[[#This Row],[rating_count]]</f>
        <v>30568.699999999997</v>
      </c>
      <c r="N975" s="35">
        <f t="shared" si="62"/>
        <v>70800</v>
      </c>
      <c r="O975" s="35">
        <f t="shared" si="63"/>
        <v>70500</v>
      </c>
      <c r="P975" s="6" t="s">
        <v>450</v>
      </c>
      <c r="Q975" s="6" t="s">
        <v>451</v>
      </c>
      <c r="R975" s="6" t="s">
        <v>452</v>
      </c>
      <c r="S975" s="6" t="s">
        <v>453</v>
      </c>
      <c r="T975" s="6" t="s">
        <v>454</v>
      </c>
      <c r="U975" s="6" t="s">
        <v>455</v>
      </c>
      <c r="V975" s="6" t="s">
        <v>1367</v>
      </c>
      <c r="W975" s="6" t="s">
        <v>1368</v>
      </c>
    </row>
    <row r="976" spans="1:23" s="6" customFormat="1">
      <c r="A976" s="6" t="s">
        <v>1417</v>
      </c>
      <c r="B976" s="6" t="s">
        <v>1418</v>
      </c>
      <c r="C976" s="7" t="s">
        <v>11295</v>
      </c>
      <c r="D976" s="6">
        <v>547</v>
      </c>
      <c r="E976" s="8">
        <v>2999</v>
      </c>
      <c r="F976" s="9">
        <v>0.82</v>
      </c>
      <c r="G976" s="27" t="str">
        <f>IF(Table24[discount_percentage]&gt;=0.5,"Yes","No")</f>
        <v>Yes</v>
      </c>
      <c r="H976" s="6">
        <v>4.3</v>
      </c>
      <c r="I976" s="10">
        <v>407</v>
      </c>
      <c r="J976" s="10">
        <f t="shared" si="60"/>
        <v>1220593</v>
      </c>
      <c r="K976" s="37" t="str">
        <f>IF(Table24[rating_count]&lt;1000,"Yes", "No")</f>
        <v>Yes</v>
      </c>
      <c r="L976" s="11">
        <f t="shared" si="61"/>
        <v>1750.1</v>
      </c>
      <c r="M976" s="11">
        <f>Table24[[#This Row],[rating]]*Table24[[#This Row],[rating_count]]</f>
        <v>1750.1</v>
      </c>
      <c r="N976" s="35">
        <f t="shared" si="62"/>
        <v>2800</v>
      </c>
      <c r="O976" s="35">
        <f t="shared" si="63"/>
        <v>2500</v>
      </c>
      <c r="P976" s="6" t="s">
        <v>1419</v>
      </c>
      <c r="Q976" s="6" t="s">
        <v>1420</v>
      </c>
      <c r="R976" s="6" t="s">
        <v>1421</v>
      </c>
      <c r="S976" s="6" t="s">
        <v>1422</v>
      </c>
      <c r="T976" s="6" t="s">
        <v>1423</v>
      </c>
      <c r="U976" s="6" t="s">
        <v>1424</v>
      </c>
      <c r="V976" s="6" t="s">
        <v>1425</v>
      </c>
      <c r="W976" s="6" t="s">
        <v>1426</v>
      </c>
    </row>
    <row r="977" spans="1:23" s="6" customFormat="1">
      <c r="A977" s="6" t="s">
        <v>1566</v>
      </c>
      <c r="B977" s="6" t="s">
        <v>1567</v>
      </c>
      <c r="C977" s="7" t="s">
        <v>11293</v>
      </c>
      <c r="D977" s="6">
        <v>173</v>
      </c>
      <c r="E977" s="8">
        <v>999</v>
      </c>
      <c r="F977" s="9">
        <v>0.83</v>
      </c>
      <c r="G977" s="27" t="str">
        <f>IF(Table24[discount_percentage]&gt;=0.5,"Yes","No")</f>
        <v>Yes</v>
      </c>
      <c r="H977" s="6">
        <v>4.3</v>
      </c>
      <c r="I977" s="10">
        <v>1237</v>
      </c>
      <c r="J977" s="10">
        <f t="shared" si="60"/>
        <v>1235763</v>
      </c>
      <c r="K977" s="37" t="str">
        <f>IF(Table24[rating_count]&lt;1000,"Yes", "No")</f>
        <v>No</v>
      </c>
      <c r="L977" s="11">
        <f t="shared" si="61"/>
        <v>5319.0999999999995</v>
      </c>
      <c r="M977" s="11">
        <f>Table24[[#This Row],[rating]]*Table24[[#This Row],[rating_count]]</f>
        <v>5319.0999999999995</v>
      </c>
      <c r="N977" s="35">
        <f t="shared" si="62"/>
        <v>800</v>
      </c>
      <c r="O977" s="35">
        <f t="shared" si="63"/>
        <v>500</v>
      </c>
      <c r="P977" s="6" t="s">
        <v>1568</v>
      </c>
      <c r="Q977" s="6" t="s">
        <v>1569</v>
      </c>
      <c r="R977" s="6" t="s">
        <v>1570</v>
      </c>
      <c r="S977" s="6" t="s">
        <v>1571</v>
      </c>
      <c r="T977" s="6" t="s">
        <v>1572</v>
      </c>
      <c r="U977" s="6" t="s">
        <v>1573</v>
      </c>
      <c r="V977" s="6" t="s">
        <v>1574</v>
      </c>
      <c r="W977" s="6" t="s">
        <v>1575</v>
      </c>
    </row>
    <row r="978" spans="1:23" s="6" customFormat="1">
      <c r="A978" s="6" t="s">
        <v>1621</v>
      </c>
      <c r="B978" s="6" t="s">
        <v>1622</v>
      </c>
      <c r="C978" s="7" t="s">
        <v>11303</v>
      </c>
      <c r="D978" s="12">
        <v>1249</v>
      </c>
      <c r="E978" s="8">
        <v>2299</v>
      </c>
      <c r="F978" s="9">
        <v>0.46</v>
      </c>
      <c r="G978" s="27" t="str">
        <f>IF(Table24[discount_percentage]&gt;=0.5,"Yes","No")</f>
        <v>No</v>
      </c>
      <c r="H978" s="6">
        <v>4.3</v>
      </c>
      <c r="I978" s="10">
        <v>7636</v>
      </c>
      <c r="J978" s="10">
        <f t="shared" si="60"/>
        <v>17555164</v>
      </c>
      <c r="K978" s="37" t="str">
        <f>IF(Table24[rating_count]&lt;1000,"Yes", "No")</f>
        <v>No</v>
      </c>
      <c r="L978" s="11">
        <f t="shared" si="61"/>
        <v>32834.799999999996</v>
      </c>
      <c r="M978" s="11">
        <f>Table24[[#This Row],[rating]]*Table24[[#This Row],[rating_count]]</f>
        <v>32834.799999999996</v>
      </c>
      <c r="N978" s="35">
        <f t="shared" si="62"/>
        <v>2200</v>
      </c>
      <c r="O978" s="35">
        <f t="shared" si="63"/>
        <v>2000</v>
      </c>
      <c r="P978" s="6" t="s">
        <v>1623</v>
      </c>
      <c r="Q978" s="6" t="s">
        <v>12156</v>
      </c>
      <c r="R978" s="6" t="s">
        <v>1624</v>
      </c>
      <c r="S978" s="6" t="s">
        <v>1625</v>
      </c>
      <c r="T978" s="6" t="s">
        <v>1626</v>
      </c>
      <c r="U978" s="6" t="s">
        <v>1627</v>
      </c>
      <c r="V978" s="6" t="s">
        <v>1628</v>
      </c>
      <c r="W978" s="6" t="s">
        <v>1629</v>
      </c>
    </row>
    <row r="979" spans="1:23" s="6" customFormat="1">
      <c r="A979" s="6" t="s">
        <v>1668</v>
      </c>
      <c r="B979" s="6" t="s">
        <v>11900</v>
      </c>
      <c r="C979" s="7" t="s">
        <v>11291</v>
      </c>
      <c r="D979" s="6">
        <v>159</v>
      </c>
      <c r="E979" s="8">
        <v>595</v>
      </c>
      <c r="F979" s="9">
        <v>0.73</v>
      </c>
      <c r="G979" s="27" t="str">
        <f>IF(Table24[discount_percentage]&gt;=0.5,"Yes","No")</f>
        <v>Yes</v>
      </c>
      <c r="H979" s="6">
        <v>4.3</v>
      </c>
      <c r="I979" s="10">
        <v>14184</v>
      </c>
      <c r="J979" s="10">
        <f t="shared" si="60"/>
        <v>8439480</v>
      </c>
      <c r="K979" s="37" t="str">
        <f>IF(Table24[rating_count]&lt;1000,"Yes", "No")</f>
        <v>No</v>
      </c>
      <c r="L979" s="11">
        <f t="shared" si="61"/>
        <v>60991.199999999997</v>
      </c>
      <c r="M979" s="11">
        <f>Table24[[#This Row],[rating]]*Table24[[#This Row],[rating_count]]</f>
        <v>60991.199999999997</v>
      </c>
      <c r="N979" s="35">
        <f t="shared" si="62"/>
        <v>400</v>
      </c>
      <c r="O979" s="35">
        <f t="shared" si="63"/>
        <v>500</v>
      </c>
      <c r="P979" s="6" t="s">
        <v>1669</v>
      </c>
      <c r="Q979" s="6" t="s">
        <v>1670</v>
      </c>
      <c r="R979" s="6" t="s">
        <v>1671</v>
      </c>
      <c r="S979" s="6" t="s">
        <v>1672</v>
      </c>
      <c r="T979" s="6" t="s">
        <v>11901</v>
      </c>
      <c r="U979" s="6" t="s">
        <v>1673</v>
      </c>
      <c r="V979" s="6" t="s">
        <v>1674</v>
      </c>
      <c r="W979" s="6" t="s">
        <v>1675</v>
      </c>
    </row>
    <row r="980" spans="1:23" s="6" customFormat="1">
      <c r="A980" s="6" t="s">
        <v>1686</v>
      </c>
      <c r="B980" s="6" t="s">
        <v>1687</v>
      </c>
      <c r="C980" s="7" t="s">
        <v>11294</v>
      </c>
      <c r="D980" s="12">
        <v>31999</v>
      </c>
      <c r="E980" s="8">
        <v>49999</v>
      </c>
      <c r="F980" s="9">
        <v>0.36</v>
      </c>
      <c r="G980" s="27" t="str">
        <f>IF(Table24[discount_percentage]&gt;=0.5,"Yes","No")</f>
        <v>No</v>
      </c>
      <c r="H980" s="6">
        <v>4.3</v>
      </c>
      <c r="I980" s="10">
        <v>21252</v>
      </c>
      <c r="J980" s="10">
        <f t="shared" si="60"/>
        <v>1062578748</v>
      </c>
      <c r="K980" s="37" t="str">
        <f>IF(Table24[rating_count]&lt;1000,"Yes", "No")</f>
        <v>No</v>
      </c>
      <c r="L980" s="11">
        <f t="shared" si="61"/>
        <v>91383.599999999991</v>
      </c>
      <c r="M980" s="11">
        <f>Table24[[#This Row],[rating]]*Table24[[#This Row],[rating_count]]</f>
        <v>91383.599999999991</v>
      </c>
      <c r="N980" s="35">
        <f t="shared" si="62"/>
        <v>49800</v>
      </c>
      <c r="O980" s="35">
        <f t="shared" si="63"/>
        <v>49500</v>
      </c>
      <c r="P980" s="6" t="s">
        <v>11783</v>
      </c>
      <c r="Q980" s="6" t="s">
        <v>1688</v>
      </c>
      <c r="R980" s="6" t="s">
        <v>1689</v>
      </c>
      <c r="S980" s="6" t="s">
        <v>1690</v>
      </c>
      <c r="T980" s="6" t="s">
        <v>1691</v>
      </c>
      <c r="U980" s="6" t="s">
        <v>1692</v>
      </c>
      <c r="V980" s="6" t="s">
        <v>1693</v>
      </c>
      <c r="W980" s="6" t="s">
        <v>1694</v>
      </c>
    </row>
    <row r="981" spans="1:23" s="6" customFormat="1">
      <c r="A981" s="6" t="s">
        <v>1695</v>
      </c>
      <c r="B981" s="6" t="s">
        <v>12158</v>
      </c>
      <c r="C981" s="7" t="s">
        <v>11294</v>
      </c>
      <c r="D981" s="12">
        <v>32990</v>
      </c>
      <c r="E981" s="8">
        <v>56790</v>
      </c>
      <c r="F981" s="9">
        <v>0.42</v>
      </c>
      <c r="G981" s="27" t="str">
        <f>IF(Table24[discount_percentage]&gt;=0.5,"Yes","No")</f>
        <v>No</v>
      </c>
      <c r="H981" s="6">
        <v>4.3</v>
      </c>
      <c r="I981" s="10">
        <v>567</v>
      </c>
      <c r="J981" s="10">
        <f t="shared" si="60"/>
        <v>32199930</v>
      </c>
      <c r="K981" s="37" t="str">
        <f>IF(Table24[rating_count]&lt;1000,"Yes", "No")</f>
        <v>Yes</v>
      </c>
      <c r="L981" s="11">
        <f t="shared" si="61"/>
        <v>2438.1</v>
      </c>
      <c r="M981" s="11">
        <f>Table24[[#This Row],[rating]]*Table24[[#This Row],[rating_count]]</f>
        <v>2438.1</v>
      </c>
      <c r="N981" s="35">
        <f t="shared" si="62"/>
        <v>56600</v>
      </c>
      <c r="O981" s="35">
        <f t="shared" si="63"/>
        <v>56500</v>
      </c>
      <c r="P981" s="6" t="s">
        <v>11784</v>
      </c>
      <c r="Q981" s="6" t="s">
        <v>1696</v>
      </c>
      <c r="R981" s="6" t="s">
        <v>1697</v>
      </c>
      <c r="S981" s="6" t="s">
        <v>1698</v>
      </c>
      <c r="T981" s="6" t="s">
        <v>1699</v>
      </c>
      <c r="U981" s="6" t="s">
        <v>1700</v>
      </c>
      <c r="V981" s="6" t="s">
        <v>1701</v>
      </c>
      <c r="W981" s="6" t="s">
        <v>1702</v>
      </c>
    </row>
    <row r="982" spans="1:23" s="6" customFormat="1" ht="12" customHeight="1">
      <c r="A982" s="6" t="s">
        <v>1761</v>
      </c>
      <c r="B982" s="6" t="s">
        <v>12753</v>
      </c>
      <c r="C982" s="7" t="s">
        <v>11291</v>
      </c>
      <c r="D982" s="6">
        <v>339</v>
      </c>
      <c r="E982" s="8">
        <v>999</v>
      </c>
      <c r="F982" s="9">
        <v>0.66</v>
      </c>
      <c r="G982" s="27" t="str">
        <f>IF(Table24[discount_percentage]&gt;=0.5,"Yes","No")</f>
        <v>Yes</v>
      </c>
      <c r="H982" s="6">
        <v>4.3</v>
      </c>
      <c r="I982" s="10">
        <v>6255</v>
      </c>
      <c r="J982" s="10">
        <f t="shared" si="60"/>
        <v>6248745</v>
      </c>
      <c r="K982" s="37" t="str">
        <f>IF(Table24[rating_count]&lt;1000,"Yes", "No")</f>
        <v>No</v>
      </c>
      <c r="L982" s="11">
        <f t="shared" si="61"/>
        <v>26896.5</v>
      </c>
      <c r="M982" s="11">
        <f>Table24[[#This Row],[rating]]*Table24[[#This Row],[rating_count]]</f>
        <v>26896.5</v>
      </c>
      <c r="N982" s="35">
        <f t="shared" si="62"/>
        <v>800</v>
      </c>
      <c r="O982" s="35">
        <f t="shared" si="63"/>
        <v>500</v>
      </c>
      <c r="P982" s="6" t="s">
        <v>12596</v>
      </c>
      <c r="Q982" s="6" t="s">
        <v>1161</v>
      </c>
      <c r="R982" s="6" t="s">
        <v>1162</v>
      </c>
      <c r="S982" s="6" t="s">
        <v>1163</v>
      </c>
      <c r="T982" s="6" t="s">
        <v>1164</v>
      </c>
      <c r="U982" s="6" t="s">
        <v>11261</v>
      </c>
      <c r="V982" s="6" t="s">
        <v>1762</v>
      </c>
      <c r="W982" s="6" t="s">
        <v>1763</v>
      </c>
    </row>
    <row r="983" spans="1:23" s="6" customFormat="1">
      <c r="A983" s="6" t="s">
        <v>1855</v>
      </c>
      <c r="B983" s="6" t="s">
        <v>1856</v>
      </c>
      <c r="C983" s="7" t="s">
        <v>11294</v>
      </c>
      <c r="D983" s="12">
        <v>54990</v>
      </c>
      <c r="E983" s="8">
        <v>85000</v>
      </c>
      <c r="F983" s="9">
        <v>0.35</v>
      </c>
      <c r="G983" s="27" t="str">
        <f>IF(Table24[discount_percentage]&gt;=0.5,"Yes","No")</f>
        <v>No</v>
      </c>
      <c r="H983" s="6">
        <v>4.3</v>
      </c>
      <c r="I983" s="10">
        <v>3587</v>
      </c>
      <c r="J983" s="10">
        <f t="shared" si="60"/>
        <v>304895000</v>
      </c>
      <c r="K983" s="37" t="str">
        <f>IF(Table24[rating_count]&lt;1000,"Yes", "No")</f>
        <v>No</v>
      </c>
      <c r="L983" s="11">
        <f t="shared" si="61"/>
        <v>15424.099999999999</v>
      </c>
      <c r="M983" s="11">
        <f>Table24[[#This Row],[rating]]*Table24[[#This Row],[rating_count]]</f>
        <v>15424.099999999999</v>
      </c>
      <c r="N983" s="35">
        <f t="shared" si="62"/>
        <v>85000</v>
      </c>
      <c r="O983" s="35">
        <f t="shared" si="63"/>
        <v>85000</v>
      </c>
      <c r="P983" s="6" t="s">
        <v>786</v>
      </c>
      <c r="Q983" s="6" t="s">
        <v>787</v>
      </c>
      <c r="R983" s="6" t="s">
        <v>788</v>
      </c>
      <c r="S983" s="6" t="s">
        <v>789</v>
      </c>
      <c r="T983" s="6" t="s">
        <v>790</v>
      </c>
      <c r="U983" s="6" t="s">
        <v>791</v>
      </c>
      <c r="V983" s="6" t="s">
        <v>1857</v>
      </c>
      <c r="W983" s="6" t="s">
        <v>1858</v>
      </c>
    </row>
    <row r="984" spans="1:23" s="6" customFormat="1">
      <c r="A984" s="6" t="s">
        <v>1868</v>
      </c>
      <c r="B984" s="6" t="s">
        <v>12756</v>
      </c>
      <c r="C984" s="7" t="s">
        <v>11291</v>
      </c>
      <c r="D984" s="6">
        <v>299</v>
      </c>
      <c r="E984" s="8">
        <v>999</v>
      </c>
      <c r="F984" s="9">
        <v>0.7</v>
      </c>
      <c r="G984" s="27" t="str">
        <f>IF(Table24[discount_percentage]&gt;=0.5,"Yes","No")</f>
        <v>Yes</v>
      </c>
      <c r="H984" s="6">
        <v>4.3</v>
      </c>
      <c r="I984" s="10">
        <v>2651</v>
      </c>
      <c r="J984" s="10">
        <f t="shared" si="60"/>
        <v>2648349</v>
      </c>
      <c r="K984" s="37" t="str">
        <f>IF(Table24[rating_count]&lt;1000,"Yes", "No")</f>
        <v>No</v>
      </c>
      <c r="L984" s="11">
        <f t="shared" si="61"/>
        <v>11399.3</v>
      </c>
      <c r="M984" s="11">
        <f>Table24[[#This Row],[rating]]*Table24[[#This Row],[rating_count]]</f>
        <v>11399.3</v>
      </c>
      <c r="N984" s="35">
        <f t="shared" si="62"/>
        <v>800</v>
      </c>
      <c r="O984" s="35">
        <f t="shared" si="63"/>
        <v>500</v>
      </c>
      <c r="P984" s="6" t="s">
        <v>12604</v>
      </c>
      <c r="Q984" s="6" t="s">
        <v>12145</v>
      </c>
      <c r="R984" s="6" t="s">
        <v>1239</v>
      </c>
      <c r="S984" s="6" t="s">
        <v>1240</v>
      </c>
      <c r="T984" s="6" t="s">
        <v>1241</v>
      </c>
      <c r="U984" s="6" t="s">
        <v>11894</v>
      </c>
      <c r="V984" s="6" t="s">
        <v>1242</v>
      </c>
      <c r="W984" s="6" t="s">
        <v>1869</v>
      </c>
    </row>
    <row r="985" spans="1:23" s="6" customFormat="1">
      <c r="A985" s="6" t="s">
        <v>1914</v>
      </c>
      <c r="B985" s="6" t="s">
        <v>1915</v>
      </c>
      <c r="C985" s="7" t="s">
        <v>11294</v>
      </c>
      <c r="D985" s="12">
        <v>18999</v>
      </c>
      <c r="E985" s="8">
        <v>24990</v>
      </c>
      <c r="F985" s="9">
        <v>0.24</v>
      </c>
      <c r="G985" s="27" t="str">
        <f>IF(Table24[discount_percentage]&gt;=0.5,"Yes","No")</f>
        <v>No</v>
      </c>
      <c r="H985" s="6">
        <v>4.3</v>
      </c>
      <c r="I985" s="10">
        <v>4702</v>
      </c>
      <c r="J985" s="10">
        <f t="shared" si="60"/>
        <v>117502980</v>
      </c>
      <c r="K985" s="37" t="str">
        <f>IF(Table24[rating_count]&lt;1000,"Yes", "No")</f>
        <v>No</v>
      </c>
      <c r="L985" s="11">
        <f t="shared" si="61"/>
        <v>20218.599999999999</v>
      </c>
      <c r="M985" s="11">
        <f>Table24[[#This Row],[rating]]*Table24[[#This Row],[rating_count]]</f>
        <v>20218.599999999999</v>
      </c>
      <c r="N985" s="35">
        <f t="shared" si="62"/>
        <v>24800</v>
      </c>
      <c r="O985" s="35">
        <f t="shared" si="63"/>
        <v>24500</v>
      </c>
      <c r="P985" s="6" t="s">
        <v>1916</v>
      </c>
      <c r="Q985" s="6" t="s">
        <v>195</v>
      </c>
      <c r="R985" s="6" t="s">
        <v>196</v>
      </c>
      <c r="S985" s="6" t="s">
        <v>197</v>
      </c>
      <c r="T985" s="6" t="s">
        <v>198</v>
      </c>
      <c r="U985" s="6" t="s">
        <v>11708</v>
      </c>
      <c r="V985" s="6" t="s">
        <v>1917</v>
      </c>
      <c r="W985" s="6" t="s">
        <v>1918</v>
      </c>
    </row>
    <row r="986" spans="1:23" s="6" customFormat="1">
      <c r="A986" s="6" t="s">
        <v>1955</v>
      </c>
      <c r="B986" s="6" t="s">
        <v>1956</v>
      </c>
      <c r="C986" s="7" t="s">
        <v>11294</v>
      </c>
      <c r="D986" s="12">
        <v>35999</v>
      </c>
      <c r="E986" s="8">
        <v>49990</v>
      </c>
      <c r="F986" s="9">
        <v>0.28000000000000003</v>
      </c>
      <c r="G986" s="27" t="str">
        <f>IF(Table24[discount_percentage]&gt;=0.5,"Yes","No")</f>
        <v>No</v>
      </c>
      <c r="H986" s="6">
        <v>4.3</v>
      </c>
      <c r="I986" s="10">
        <v>1611</v>
      </c>
      <c r="J986" s="10">
        <f t="shared" si="60"/>
        <v>80533890</v>
      </c>
      <c r="K986" s="37" t="str">
        <f>IF(Table24[rating_count]&lt;1000,"Yes", "No")</f>
        <v>No</v>
      </c>
      <c r="L986" s="11">
        <f t="shared" si="61"/>
        <v>6927.2999999999993</v>
      </c>
      <c r="M986" s="11">
        <f>Table24[[#This Row],[rating]]*Table24[[#This Row],[rating_count]]</f>
        <v>6927.2999999999993</v>
      </c>
      <c r="N986" s="35">
        <f t="shared" si="62"/>
        <v>49800</v>
      </c>
      <c r="O986" s="35">
        <f t="shared" si="63"/>
        <v>49500</v>
      </c>
      <c r="P986" s="6" t="s">
        <v>1957</v>
      </c>
      <c r="Q986" s="6" t="s">
        <v>1213</v>
      </c>
      <c r="R986" s="6" t="s">
        <v>1214</v>
      </c>
      <c r="S986" s="6" t="s">
        <v>1215</v>
      </c>
      <c r="T986" s="6" t="s">
        <v>1216</v>
      </c>
      <c r="U986" s="6" t="s">
        <v>11716</v>
      </c>
      <c r="V986" s="6" t="s">
        <v>1958</v>
      </c>
      <c r="W986" s="6" t="s">
        <v>1959</v>
      </c>
    </row>
    <row r="987" spans="1:23" s="6" customFormat="1">
      <c r="A987" s="6" t="s">
        <v>2000</v>
      </c>
      <c r="B987" s="6" t="s">
        <v>2001</v>
      </c>
      <c r="C987" s="7" t="s">
        <v>11294</v>
      </c>
      <c r="D987" s="12">
        <v>45999</v>
      </c>
      <c r="E987" s="8">
        <v>69900</v>
      </c>
      <c r="F987" s="9">
        <v>0.34</v>
      </c>
      <c r="G987" s="27" t="str">
        <f>IF(Table24[discount_percentage]&gt;=0.5,"Yes","No")</f>
        <v>No</v>
      </c>
      <c r="H987" s="6">
        <v>4.3</v>
      </c>
      <c r="I987" s="10">
        <v>7109</v>
      </c>
      <c r="J987" s="10">
        <f t="shared" si="60"/>
        <v>496919100</v>
      </c>
      <c r="K987" s="37" t="str">
        <f>IF(Table24[rating_count]&lt;1000,"Yes", "No")</f>
        <v>No</v>
      </c>
      <c r="L987" s="11">
        <f t="shared" si="61"/>
        <v>30568.699999999997</v>
      </c>
      <c r="M987" s="11">
        <f>Table24[[#This Row],[rating]]*Table24[[#This Row],[rating_count]]</f>
        <v>30568.699999999997</v>
      </c>
      <c r="N987" s="35">
        <f t="shared" si="62"/>
        <v>69800</v>
      </c>
      <c r="O987" s="35">
        <f t="shared" si="63"/>
        <v>69500</v>
      </c>
      <c r="P987" s="6" t="s">
        <v>11995</v>
      </c>
      <c r="Q987" s="6" t="s">
        <v>451</v>
      </c>
      <c r="R987" s="6" t="s">
        <v>452</v>
      </c>
      <c r="S987" s="6" t="s">
        <v>453</v>
      </c>
      <c r="T987" s="6" t="s">
        <v>454</v>
      </c>
      <c r="U987" s="6" t="s">
        <v>455</v>
      </c>
      <c r="V987" s="6" t="s">
        <v>2002</v>
      </c>
      <c r="W987" s="6" t="s">
        <v>2003</v>
      </c>
    </row>
    <row r="988" spans="1:23" s="6" customFormat="1">
      <c r="A988" s="6" t="s">
        <v>2024</v>
      </c>
      <c r="B988" s="6" t="s">
        <v>2025</v>
      </c>
      <c r="C988" s="7" t="s">
        <v>11294</v>
      </c>
      <c r="D988" s="12">
        <v>21990</v>
      </c>
      <c r="E988" s="8">
        <v>34990</v>
      </c>
      <c r="F988" s="9">
        <v>0.37</v>
      </c>
      <c r="G988" s="27" t="str">
        <f>IF(Table24[discount_percentage]&gt;=0.5,"Yes","No")</f>
        <v>No</v>
      </c>
      <c r="H988" s="6">
        <v>4.3</v>
      </c>
      <c r="I988" s="10">
        <v>1657</v>
      </c>
      <c r="J988" s="10">
        <f t="shared" si="60"/>
        <v>57978430</v>
      </c>
      <c r="K988" s="37" t="str">
        <f>IF(Table24[rating_count]&lt;1000,"Yes", "No")</f>
        <v>No</v>
      </c>
      <c r="L988" s="11">
        <f t="shared" si="61"/>
        <v>7125.0999999999995</v>
      </c>
      <c r="M988" s="11">
        <f>Table24[[#This Row],[rating]]*Table24[[#This Row],[rating_count]]</f>
        <v>7125.0999999999995</v>
      </c>
      <c r="N988" s="35">
        <f t="shared" si="62"/>
        <v>34800</v>
      </c>
      <c r="O988" s="35">
        <f t="shared" si="63"/>
        <v>34500</v>
      </c>
      <c r="P988" s="6" t="s">
        <v>11786</v>
      </c>
      <c r="Q988" s="6" t="s">
        <v>2026</v>
      </c>
      <c r="R988" s="6" t="s">
        <v>2027</v>
      </c>
      <c r="S988" s="6" t="s">
        <v>2028</v>
      </c>
      <c r="T988" s="6" t="s">
        <v>2029</v>
      </c>
      <c r="U988" s="6" t="s">
        <v>2030</v>
      </c>
      <c r="V988" s="6" t="s">
        <v>2031</v>
      </c>
      <c r="W988" s="6" t="s">
        <v>2032</v>
      </c>
    </row>
    <row r="989" spans="1:23" s="6" customFormat="1">
      <c r="A989" s="6" t="s">
        <v>2047</v>
      </c>
      <c r="B989" s="6" t="s">
        <v>2048</v>
      </c>
      <c r="C989" s="7" t="s">
        <v>11294</v>
      </c>
      <c r="D989" s="12">
        <v>47990</v>
      </c>
      <c r="E989" s="8">
        <v>79990</v>
      </c>
      <c r="F989" s="9">
        <v>0.4</v>
      </c>
      <c r="G989" s="27" t="str">
        <f>IF(Table24[discount_percentage]&gt;=0.5,"Yes","No")</f>
        <v>No</v>
      </c>
      <c r="H989" s="6">
        <v>4.3</v>
      </c>
      <c r="I989" s="10">
        <v>1376</v>
      </c>
      <c r="J989" s="10">
        <f t="shared" si="60"/>
        <v>110066240</v>
      </c>
      <c r="K989" s="37" t="str">
        <f>IF(Table24[rating_count]&lt;1000,"Yes", "No")</f>
        <v>No</v>
      </c>
      <c r="L989" s="11">
        <f t="shared" si="61"/>
        <v>5916.8</v>
      </c>
      <c r="M989" s="11">
        <f>Table24[[#This Row],[rating]]*Table24[[#This Row],[rating_count]]</f>
        <v>5916.8</v>
      </c>
      <c r="N989" s="35">
        <f t="shared" si="62"/>
        <v>79800</v>
      </c>
      <c r="O989" s="35">
        <f t="shared" si="63"/>
        <v>79500</v>
      </c>
      <c r="P989" s="6" t="s">
        <v>11773</v>
      </c>
      <c r="Q989" s="6" t="s">
        <v>984</v>
      </c>
      <c r="R989" s="6" t="s">
        <v>985</v>
      </c>
      <c r="S989" s="6" t="s">
        <v>986</v>
      </c>
      <c r="T989" s="6" t="s">
        <v>987</v>
      </c>
      <c r="U989" s="6" t="s">
        <v>988</v>
      </c>
      <c r="V989" s="6" t="s">
        <v>2049</v>
      </c>
      <c r="W989" s="6" t="s">
        <v>2050</v>
      </c>
    </row>
    <row r="990" spans="1:23" s="6" customFormat="1">
      <c r="A990" s="6" t="s">
        <v>2075</v>
      </c>
      <c r="B990" s="6" t="s">
        <v>12172</v>
      </c>
      <c r="C990" s="7" t="s">
        <v>11291</v>
      </c>
      <c r="D990" s="6">
        <v>249</v>
      </c>
      <c r="E990" s="8">
        <v>999</v>
      </c>
      <c r="F990" s="9">
        <v>0.75</v>
      </c>
      <c r="G990" s="27" t="str">
        <f>IF(Table24[discount_percentage]&gt;=0.5,"Yes","No")</f>
        <v>Yes</v>
      </c>
      <c r="H990" s="6">
        <v>4.3</v>
      </c>
      <c r="I990" s="10">
        <v>112</v>
      </c>
      <c r="J990" s="10">
        <f t="shared" si="60"/>
        <v>111888</v>
      </c>
      <c r="K990" s="37" t="str">
        <f>IF(Table24[rating_count]&lt;1000,"Yes", "No")</f>
        <v>Yes</v>
      </c>
      <c r="L990" s="11">
        <f t="shared" si="61"/>
        <v>481.59999999999997</v>
      </c>
      <c r="M990" s="11">
        <f>Table24[[#This Row],[rating]]*Table24[[#This Row],[rating_count]]</f>
        <v>481.59999999999997</v>
      </c>
      <c r="N990" s="35">
        <f t="shared" si="62"/>
        <v>800</v>
      </c>
      <c r="O990" s="35">
        <f t="shared" si="63"/>
        <v>500</v>
      </c>
      <c r="P990" s="6" t="s">
        <v>11649</v>
      </c>
      <c r="Q990" s="6" t="s">
        <v>2076</v>
      </c>
      <c r="R990" s="6" t="s">
        <v>2077</v>
      </c>
      <c r="S990" s="6" t="s">
        <v>2078</v>
      </c>
      <c r="T990" s="6" t="s">
        <v>2079</v>
      </c>
      <c r="U990" s="6" t="s">
        <v>11650</v>
      </c>
      <c r="V990" s="6" t="s">
        <v>2080</v>
      </c>
      <c r="W990" s="6" t="s">
        <v>2081</v>
      </c>
    </row>
    <row r="991" spans="1:23" s="6" customFormat="1">
      <c r="A991" s="6" t="s">
        <v>2092</v>
      </c>
      <c r="B991" s="6" t="s">
        <v>2093</v>
      </c>
      <c r="C991" s="7" t="s">
        <v>11291</v>
      </c>
      <c r="D991" s="6">
        <v>649</v>
      </c>
      <c r="E991" s="8">
        <v>1600</v>
      </c>
      <c r="F991" s="9">
        <v>0.59</v>
      </c>
      <c r="G991" s="27" t="str">
        <f>IF(Table24[discount_percentage]&gt;=0.5,"Yes","No")</f>
        <v>Yes</v>
      </c>
      <c r="H991" s="6">
        <v>4.3</v>
      </c>
      <c r="I991" s="10">
        <v>5451</v>
      </c>
      <c r="J991" s="10">
        <f t="shared" si="60"/>
        <v>8721600</v>
      </c>
      <c r="K991" s="37" t="str">
        <f>IF(Table24[rating_count]&lt;1000,"Yes", "No")</f>
        <v>No</v>
      </c>
      <c r="L991" s="11">
        <f t="shared" si="61"/>
        <v>23439.3</v>
      </c>
      <c r="M991" s="11">
        <f>Table24[[#This Row],[rating]]*Table24[[#This Row],[rating_count]]</f>
        <v>23439.3</v>
      </c>
      <c r="N991" s="35">
        <f t="shared" si="62"/>
        <v>1600</v>
      </c>
      <c r="O991" s="35">
        <f t="shared" si="63"/>
        <v>1500</v>
      </c>
      <c r="P991" s="6" t="s">
        <v>2094</v>
      </c>
      <c r="Q991" s="6" t="s">
        <v>1316</v>
      </c>
      <c r="R991" s="6" t="s">
        <v>1317</v>
      </c>
      <c r="S991" s="6" t="s">
        <v>1318</v>
      </c>
      <c r="T991" s="6" t="s">
        <v>1319</v>
      </c>
      <c r="U991" s="6" t="s">
        <v>1320</v>
      </c>
      <c r="V991" s="6" t="s">
        <v>2095</v>
      </c>
      <c r="W991" s="6" t="s">
        <v>2096</v>
      </c>
    </row>
    <row r="992" spans="1:23" s="6" customFormat="1">
      <c r="A992" s="6" t="s">
        <v>2206</v>
      </c>
      <c r="B992" s="6" t="s">
        <v>2207</v>
      </c>
      <c r="C992" s="7" t="s">
        <v>11291</v>
      </c>
      <c r="D992" s="6">
        <v>199</v>
      </c>
      <c r="E992" s="8">
        <v>999</v>
      </c>
      <c r="F992" s="9">
        <v>0.8</v>
      </c>
      <c r="G992" s="27" t="str">
        <f>IF(Table24[discount_percentage]&gt;=0.5,"Yes","No")</f>
        <v>Yes</v>
      </c>
      <c r="H992" s="6">
        <v>4.3</v>
      </c>
      <c r="I992" s="10">
        <v>87</v>
      </c>
      <c r="J992" s="10">
        <f t="shared" si="60"/>
        <v>86913</v>
      </c>
      <c r="K992" s="37" t="str">
        <f>IF(Table24[rating_count]&lt;1000,"Yes", "No")</f>
        <v>Yes</v>
      </c>
      <c r="L992" s="11">
        <f t="shared" si="61"/>
        <v>374.09999999999997</v>
      </c>
      <c r="M992" s="11">
        <f>Table24[[#This Row],[rating]]*Table24[[#This Row],[rating_count]]</f>
        <v>374.09999999999997</v>
      </c>
      <c r="N992" s="35">
        <f t="shared" si="62"/>
        <v>800</v>
      </c>
      <c r="O992" s="35">
        <f t="shared" si="63"/>
        <v>500</v>
      </c>
      <c r="P992" s="6" t="s">
        <v>11654</v>
      </c>
      <c r="Q992" s="6" t="s">
        <v>2208</v>
      </c>
      <c r="R992" s="6" t="s">
        <v>2209</v>
      </c>
      <c r="S992" s="6" t="s">
        <v>2210</v>
      </c>
      <c r="T992" s="6" t="s">
        <v>2211</v>
      </c>
      <c r="U992" s="6" t="s">
        <v>2212</v>
      </c>
      <c r="V992" s="6" t="s">
        <v>2213</v>
      </c>
      <c r="W992" s="6" t="s">
        <v>2214</v>
      </c>
    </row>
    <row r="993" spans="1:23" s="6" customFormat="1">
      <c r="A993" s="6" t="s">
        <v>2232</v>
      </c>
      <c r="B993" s="6" t="s">
        <v>2233</v>
      </c>
      <c r="C993" s="7" t="s">
        <v>11297</v>
      </c>
      <c r="D993" s="6">
        <v>893</v>
      </c>
      <c r="E993" s="8">
        <v>1052</v>
      </c>
      <c r="F993" s="9">
        <v>0.15</v>
      </c>
      <c r="G993" s="27" t="str">
        <f>IF(Table24[discount_percentage]&gt;=0.5,"Yes","No")</f>
        <v>No</v>
      </c>
      <c r="H993" s="6">
        <v>4.3</v>
      </c>
      <c r="I993" s="10">
        <v>106</v>
      </c>
      <c r="J993" s="10">
        <f t="shared" si="60"/>
        <v>111512</v>
      </c>
      <c r="K993" s="37" t="str">
        <f>IF(Table24[rating_count]&lt;1000,"Yes", "No")</f>
        <v>Yes</v>
      </c>
      <c r="L993" s="11">
        <f t="shared" si="61"/>
        <v>455.79999999999995</v>
      </c>
      <c r="M993" s="11">
        <f>Table24[[#This Row],[rating]]*Table24[[#This Row],[rating_count]]</f>
        <v>455.79999999999995</v>
      </c>
      <c r="N993" s="35">
        <f t="shared" si="62"/>
        <v>1000</v>
      </c>
      <c r="O993" s="35">
        <f t="shared" si="63"/>
        <v>1000</v>
      </c>
      <c r="P993" s="6" t="s">
        <v>12175</v>
      </c>
      <c r="Q993" s="6" t="s">
        <v>2234</v>
      </c>
      <c r="R993" s="6" t="s">
        <v>2235</v>
      </c>
      <c r="S993" s="6" t="s">
        <v>2236</v>
      </c>
      <c r="T993" s="6" t="s">
        <v>2237</v>
      </c>
      <c r="U993" s="6" t="s">
        <v>2238</v>
      </c>
      <c r="V993" s="6" t="s">
        <v>2239</v>
      </c>
      <c r="W993" s="6" t="s">
        <v>2240</v>
      </c>
    </row>
    <row r="994" spans="1:23" s="6" customFormat="1">
      <c r="A994" s="6" t="s">
        <v>2249</v>
      </c>
      <c r="B994" s="6" t="s">
        <v>12763</v>
      </c>
      <c r="C994" s="7" t="s">
        <v>11291</v>
      </c>
      <c r="D994" s="6">
        <v>379</v>
      </c>
      <c r="E994" s="8">
        <v>1099</v>
      </c>
      <c r="F994" s="9">
        <v>0.66</v>
      </c>
      <c r="G994" s="27" t="str">
        <f>IF(Table24[discount_percentage]&gt;=0.5,"Yes","No")</f>
        <v>Yes</v>
      </c>
      <c r="H994" s="6">
        <v>4.3</v>
      </c>
      <c r="I994" s="10">
        <v>3049</v>
      </c>
      <c r="J994" s="10">
        <f t="shared" si="60"/>
        <v>3350851</v>
      </c>
      <c r="K994" s="37" t="str">
        <f>IF(Table24[rating_count]&lt;1000,"Yes", "No")</f>
        <v>No</v>
      </c>
      <c r="L994" s="11">
        <f t="shared" si="61"/>
        <v>13110.699999999999</v>
      </c>
      <c r="M994" s="11">
        <f>Table24[[#This Row],[rating]]*Table24[[#This Row],[rating_count]]</f>
        <v>13110.699999999999</v>
      </c>
      <c r="N994" s="35">
        <f t="shared" si="62"/>
        <v>1000</v>
      </c>
      <c r="O994" s="35">
        <f t="shared" si="63"/>
        <v>1000</v>
      </c>
      <c r="P994" s="6" t="s">
        <v>12607</v>
      </c>
      <c r="Q994" s="6" t="s">
        <v>2250</v>
      </c>
      <c r="R994" s="6" t="s">
        <v>2251</v>
      </c>
      <c r="S994" s="6" t="s">
        <v>2252</v>
      </c>
      <c r="T994" s="6" t="s">
        <v>2253</v>
      </c>
      <c r="U994" s="6" t="s">
        <v>2254</v>
      </c>
      <c r="V994" s="6" t="s">
        <v>2255</v>
      </c>
      <c r="W994" s="6" t="s">
        <v>2256</v>
      </c>
    </row>
    <row r="995" spans="1:23" s="6" customFormat="1">
      <c r="A995" s="6" t="s">
        <v>2289</v>
      </c>
      <c r="B995" s="6" t="s">
        <v>12765</v>
      </c>
      <c r="C995" s="7" t="s">
        <v>11291</v>
      </c>
      <c r="D995" s="6">
        <v>389</v>
      </c>
      <c r="E995" s="8">
        <v>999</v>
      </c>
      <c r="F995" s="9">
        <v>0.61</v>
      </c>
      <c r="G995" s="27" t="str">
        <f>IF(Table24[discount_percentage]&gt;=0.5,"Yes","No")</f>
        <v>Yes</v>
      </c>
      <c r="H995" s="6">
        <v>4.3</v>
      </c>
      <c r="I995" s="10">
        <v>838</v>
      </c>
      <c r="J995" s="10">
        <f t="shared" si="60"/>
        <v>837162</v>
      </c>
      <c r="K995" s="37" t="str">
        <f>IF(Table24[rating_count]&lt;1000,"Yes", "No")</f>
        <v>Yes</v>
      </c>
      <c r="L995" s="11">
        <f t="shared" si="61"/>
        <v>3603.3999999999996</v>
      </c>
      <c r="M995" s="11">
        <f>Table24[[#This Row],[rating]]*Table24[[#This Row],[rating_count]]</f>
        <v>3603.3999999999996</v>
      </c>
      <c r="N995" s="35">
        <f t="shared" si="62"/>
        <v>800</v>
      </c>
      <c r="O995" s="35">
        <f t="shared" si="63"/>
        <v>500</v>
      </c>
      <c r="P995" s="6" t="s">
        <v>12535</v>
      </c>
      <c r="Q995" s="6" t="s">
        <v>2290</v>
      </c>
      <c r="R995" s="6" t="s">
        <v>2291</v>
      </c>
      <c r="S995" s="6" t="s">
        <v>2292</v>
      </c>
      <c r="T995" s="6" t="s">
        <v>2293</v>
      </c>
      <c r="U995" s="6" t="s">
        <v>2294</v>
      </c>
      <c r="V995" s="6" t="s">
        <v>2295</v>
      </c>
      <c r="W995" s="6" t="s">
        <v>2296</v>
      </c>
    </row>
    <row r="996" spans="1:23" s="6" customFormat="1">
      <c r="A996" s="6" t="s">
        <v>2401</v>
      </c>
      <c r="B996" s="6" t="s">
        <v>12768</v>
      </c>
      <c r="C996" s="7" t="s">
        <v>11291</v>
      </c>
      <c r="D996" s="6">
        <v>349</v>
      </c>
      <c r="E996" s="8">
        <v>999</v>
      </c>
      <c r="F996" s="9">
        <v>0.65</v>
      </c>
      <c r="G996" s="27" t="str">
        <f>IF(Table24[discount_percentage]&gt;=0.5,"Yes","No")</f>
        <v>Yes</v>
      </c>
      <c r="H996" s="6">
        <v>4.3</v>
      </c>
      <c r="I996" s="10">
        <v>838</v>
      </c>
      <c r="J996" s="10">
        <f t="shared" si="60"/>
        <v>837162</v>
      </c>
      <c r="K996" s="37" t="str">
        <f>IF(Table24[rating_count]&lt;1000,"Yes", "No")</f>
        <v>Yes</v>
      </c>
      <c r="L996" s="11">
        <f t="shared" si="61"/>
        <v>3603.3999999999996</v>
      </c>
      <c r="M996" s="11">
        <f>Table24[[#This Row],[rating]]*Table24[[#This Row],[rating_count]]</f>
        <v>3603.3999999999996</v>
      </c>
      <c r="N996" s="35">
        <f t="shared" si="62"/>
        <v>800</v>
      </c>
      <c r="O996" s="35">
        <f t="shared" si="63"/>
        <v>500</v>
      </c>
      <c r="P996" s="6" t="s">
        <v>12536</v>
      </c>
      <c r="Q996" s="6" t="s">
        <v>2290</v>
      </c>
      <c r="R996" s="6" t="s">
        <v>2291</v>
      </c>
      <c r="S996" s="6" t="s">
        <v>2292</v>
      </c>
      <c r="T996" s="6" t="s">
        <v>2293</v>
      </c>
      <c r="U996" s="6" t="s">
        <v>2294</v>
      </c>
      <c r="V996" s="6" t="s">
        <v>2402</v>
      </c>
      <c r="W996" s="6" t="s">
        <v>2403</v>
      </c>
    </row>
    <row r="997" spans="1:23" s="6" customFormat="1">
      <c r="A997" s="6" t="s">
        <v>2413</v>
      </c>
      <c r="B997" s="6" t="s">
        <v>2414</v>
      </c>
      <c r="C997" s="7" t="s">
        <v>11303</v>
      </c>
      <c r="D997" s="12">
        <v>1299</v>
      </c>
      <c r="E997" s="8">
        <v>2499</v>
      </c>
      <c r="F997" s="9">
        <v>0.48</v>
      </c>
      <c r="G997" s="27" t="str">
        <f>IF(Table24[discount_percentage]&gt;=0.5,"Yes","No")</f>
        <v>No</v>
      </c>
      <c r="H997" s="6">
        <v>4.3</v>
      </c>
      <c r="I997" s="10">
        <v>301</v>
      </c>
      <c r="J997" s="10">
        <f t="shared" si="60"/>
        <v>752199</v>
      </c>
      <c r="K997" s="37" t="str">
        <f>IF(Table24[rating_count]&lt;1000,"Yes", "No")</f>
        <v>Yes</v>
      </c>
      <c r="L997" s="11">
        <f t="shared" si="61"/>
        <v>1294.3</v>
      </c>
      <c r="M997" s="11">
        <f>Table24[[#This Row],[rating]]*Table24[[#This Row],[rating_count]]</f>
        <v>1294.3</v>
      </c>
      <c r="N997" s="35">
        <f t="shared" si="62"/>
        <v>2400</v>
      </c>
      <c r="O997" s="35">
        <f t="shared" si="63"/>
        <v>2000</v>
      </c>
      <c r="P997" s="6" t="s">
        <v>2415</v>
      </c>
      <c r="Q997" s="6" t="s">
        <v>2416</v>
      </c>
      <c r="R997" s="6" t="s">
        <v>2417</v>
      </c>
      <c r="S997" s="6" t="s">
        <v>2418</v>
      </c>
      <c r="T997" s="6" t="s">
        <v>2419</v>
      </c>
      <c r="U997" s="6" t="s">
        <v>2420</v>
      </c>
      <c r="V997" s="6" t="s">
        <v>2421</v>
      </c>
      <c r="W997" s="6" t="s">
        <v>2422</v>
      </c>
    </row>
    <row r="998" spans="1:23" s="6" customFormat="1">
      <c r="A998" s="6" t="s">
        <v>2431</v>
      </c>
      <c r="B998" s="6" t="s">
        <v>2432</v>
      </c>
      <c r="C998" s="7" t="s">
        <v>11294</v>
      </c>
      <c r="D998" s="12">
        <v>46999</v>
      </c>
      <c r="E998" s="8">
        <v>69999</v>
      </c>
      <c r="F998" s="9">
        <v>0.33</v>
      </c>
      <c r="G998" s="27" t="str">
        <f>IF(Table24[discount_percentage]&gt;=0.5,"Yes","No")</f>
        <v>No</v>
      </c>
      <c r="H998" s="6">
        <v>4.3</v>
      </c>
      <c r="I998" s="10">
        <v>21252</v>
      </c>
      <c r="J998" s="10">
        <f t="shared" si="60"/>
        <v>1487618748</v>
      </c>
      <c r="K998" s="37" t="str">
        <f>IF(Table24[rating_count]&lt;1000,"Yes", "No")</f>
        <v>No</v>
      </c>
      <c r="L998" s="11">
        <f t="shared" si="61"/>
        <v>91383.599999999991</v>
      </c>
      <c r="M998" s="11">
        <f>Table24[[#This Row],[rating]]*Table24[[#This Row],[rating_count]]</f>
        <v>91383.599999999991</v>
      </c>
      <c r="N998" s="35">
        <f t="shared" si="62"/>
        <v>69800</v>
      </c>
      <c r="O998" s="35">
        <f t="shared" si="63"/>
        <v>69500</v>
      </c>
      <c r="P998" s="6" t="s">
        <v>11794</v>
      </c>
      <c r="Q998" s="6" t="s">
        <v>2433</v>
      </c>
      <c r="R998" s="6" t="s">
        <v>2434</v>
      </c>
      <c r="S998" s="6" t="s">
        <v>2435</v>
      </c>
      <c r="T998" s="6" t="s">
        <v>2436</v>
      </c>
      <c r="U998" s="6" t="s">
        <v>2437</v>
      </c>
      <c r="V998" s="6" t="s">
        <v>2438</v>
      </c>
      <c r="W998" s="6" t="s">
        <v>2439</v>
      </c>
    </row>
    <row r="999" spans="1:23" s="6" customFormat="1" ht="12" customHeight="1">
      <c r="A999" s="6" t="s">
        <v>2440</v>
      </c>
      <c r="B999" s="6" t="s">
        <v>2441</v>
      </c>
      <c r="C999" s="7" t="s">
        <v>11291</v>
      </c>
      <c r="D999" s="6">
        <v>299</v>
      </c>
      <c r="E999" s="8">
        <v>799</v>
      </c>
      <c r="F999" s="9">
        <v>0.63</v>
      </c>
      <c r="G999" s="27" t="str">
        <f>IF(Table24[discount_percentage]&gt;=0.5,"Yes","No")</f>
        <v>Yes</v>
      </c>
      <c r="H999" s="6">
        <v>4.3</v>
      </c>
      <c r="I999" s="10">
        <v>1902</v>
      </c>
      <c r="J999" s="10">
        <f t="shared" si="60"/>
        <v>1519698</v>
      </c>
      <c r="K999" s="37" t="str">
        <f>IF(Table24[rating_count]&lt;1000,"Yes", "No")</f>
        <v>No</v>
      </c>
      <c r="L999" s="11">
        <f t="shared" si="61"/>
        <v>8178.5999999999995</v>
      </c>
      <c r="M999" s="11">
        <f>Table24[[#This Row],[rating]]*Table24[[#This Row],[rating_count]]</f>
        <v>8178.5999999999995</v>
      </c>
      <c r="N999" s="35">
        <f t="shared" si="62"/>
        <v>600</v>
      </c>
      <c r="O999" s="35">
        <f t="shared" si="63"/>
        <v>500</v>
      </c>
      <c r="P999" s="6" t="s">
        <v>12184</v>
      </c>
      <c r="Q999" s="6" t="s">
        <v>2442</v>
      </c>
      <c r="R999" s="6" t="s">
        <v>2443</v>
      </c>
      <c r="S999" s="6" t="s">
        <v>2444</v>
      </c>
      <c r="T999" s="6" t="s">
        <v>2445</v>
      </c>
      <c r="U999" s="6" t="s">
        <v>2446</v>
      </c>
      <c r="V999" s="6" t="s">
        <v>2447</v>
      </c>
      <c r="W999" s="6" t="s">
        <v>12185</v>
      </c>
    </row>
    <row r="1000" spans="1:23" s="6" customFormat="1">
      <c r="A1000" s="6" t="s">
        <v>2456</v>
      </c>
      <c r="B1000" s="6" t="s">
        <v>2457</v>
      </c>
      <c r="C1000" s="7" t="s">
        <v>11310</v>
      </c>
      <c r="D1000" s="12">
        <v>1998</v>
      </c>
      <c r="E1000" s="8">
        <v>9999</v>
      </c>
      <c r="F1000" s="9">
        <v>0.8</v>
      </c>
      <c r="G1000" s="27" t="str">
        <f>IF(Table24[discount_percentage]&gt;=0.5,"Yes","No")</f>
        <v>Yes</v>
      </c>
      <c r="H1000" s="6">
        <v>4.3</v>
      </c>
      <c r="I1000" s="10">
        <v>27696</v>
      </c>
      <c r="J1000" s="10">
        <f t="shared" si="60"/>
        <v>276932304</v>
      </c>
      <c r="K1000" s="37" t="str">
        <f>IF(Table24[rating_count]&lt;1000,"Yes", "No")</f>
        <v>No</v>
      </c>
      <c r="L1000" s="11">
        <f t="shared" si="61"/>
        <v>119092.79999999999</v>
      </c>
      <c r="M1000" s="11">
        <f>Table24[[#This Row],[rating]]*Table24[[#This Row],[rating_count]]</f>
        <v>119092.79999999999</v>
      </c>
      <c r="N1000" s="35">
        <f t="shared" si="62"/>
        <v>9800</v>
      </c>
      <c r="O1000" s="35">
        <f t="shared" si="63"/>
        <v>9500</v>
      </c>
      <c r="P1000" s="6" t="s">
        <v>12538</v>
      </c>
      <c r="Q1000" s="6" t="s">
        <v>2458</v>
      </c>
      <c r="R1000" s="6" t="s">
        <v>2459</v>
      </c>
      <c r="S1000" s="6" t="s">
        <v>12187</v>
      </c>
      <c r="T1000" s="6" t="s">
        <v>2460</v>
      </c>
      <c r="U1000" s="6" t="s">
        <v>2461</v>
      </c>
      <c r="V1000" s="6" t="s">
        <v>2462</v>
      </c>
      <c r="W1000" s="6" t="s">
        <v>2463</v>
      </c>
    </row>
    <row r="1001" spans="1:23" s="6" customFormat="1">
      <c r="A1001" s="6" t="s">
        <v>2471</v>
      </c>
      <c r="B1001" s="6" t="s">
        <v>12770</v>
      </c>
      <c r="C1001" s="7" t="s">
        <v>11311</v>
      </c>
      <c r="D1001" s="12">
        <v>2049</v>
      </c>
      <c r="E1001" s="8">
        <v>2199</v>
      </c>
      <c r="F1001" s="9">
        <v>7.0000000000000007E-2</v>
      </c>
      <c r="G1001" s="27" t="str">
        <f>IF(Table24[discount_percentage]&gt;=0.5,"Yes","No")</f>
        <v>No</v>
      </c>
      <c r="H1001" s="6">
        <v>4.3</v>
      </c>
      <c r="I1001" s="10">
        <v>178912</v>
      </c>
      <c r="J1001" s="10">
        <f t="shared" si="60"/>
        <v>393427488</v>
      </c>
      <c r="K1001" s="37" t="str">
        <f>IF(Table24[rating_count]&lt;1000,"Yes", "No")</f>
        <v>No</v>
      </c>
      <c r="L1001" s="11">
        <f t="shared" si="61"/>
        <v>769321.6</v>
      </c>
      <c r="M1001" s="11">
        <f>Table24[[#This Row],[rating]]*Table24[[#This Row],[rating_count]]</f>
        <v>769321.6</v>
      </c>
      <c r="N1001" s="35">
        <f t="shared" si="62"/>
        <v>2000</v>
      </c>
      <c r="O1001" s="35">
        <f t="shared" si="63"/>
        <v>2000</v>
      </c>
      <c r="P1001" s="6" t="s">
        <v>12611</v>
      </c>
      <c r="Q1001" s="6" t="s">
        <v>2472</v>
      </c>
      <c r="R1001" s="6" t="s">
        <v>2473</v>
      </c>
      <c r="S1001" s="6" t="s">
        <v>2474</v>
      </c>
      <c r="T1001" s="6" t="s">
        <v>2475</v>
      </c>
      <c r="U1001" s="6" t="s">
        <v>2476</v>
      </c>
      <c r="V1001" s="6" t="s">
        <v>2477</v>
      </c>
      <c r="W1001" s="6" t="s">
        <v>2478</v>
      </c>
    </row>
    <row r="1002" spans="1:23" s="6" customFormat="1">
      <c r="A1002" s="6" t="s">
        <v>2603</v>
      </c>
      <c r="B1002" s="6" t="s">
        <v>12773</v>
      </c>
      <c r="C1002" s="7" t="s">
        <v>11311</v>
      </c>
      <c r="D1002" s="12">
        <v>1499</v>
      </c>
      <c r="E1002" s="8">
        <v>2499</v>
      </c>
      <c r="F1002" s="9">
        <v>0.4</v>
      </c>
      <c r="G1002" s="27" t="str">
        <f>IF(Table24[discount_percentage]&gt;=0.5,"Yes","No")</f>
        <v>No</v>
      </c>
      <c r="H1002" s="6">
        <v>4.3</v>
      </c>
      <c r="I1002" s="10">
        <v>15970</v>
      </c>
      <c r="J1002" s="10">
        <f t="shared" si="60"/>
        <v>39909030</v>
      </c>
      <c r="K1002" s="37" t="str">
        <f>IF(Table24[rating_count]&lt;1000,"Yes", "No")</f>
        <v>No</v>
      </c>
      <c r="L1002" s="11">
        <f t="shared" si="61"/>
        <v>68671</v>
      </c>
      <c r="M1002" s="11">
        <f>Table24[[#This Row],[rating]]*Table24[[#This Row],[rating_count]]</f>
        <v>68671</v>
      </c>
      <c r="N1002" s="35">
        <f t="shared" si="62"/>
        <v>2400</v>
      </c>
      <c r="O1002" s="35">
        <f t="shared" si="63"/>
        <v>2000</v>
      </c>
      <c r="P1002" s="6" t="s">
        <v>12613</v>
      </c>
      <c r="Q1002" s="6" t="s">
        <v>2604</v>
      </c>
      <c r="R1002" s="6" t="s">
        <v>2605</v>
      </c>
      <c r="S1002" s="6" t="s">
        <v>2606</v>
      </c>
      <c r="T1002" s="6" t="s">
        <v>2607</v>
      </c>
      <c r="U1002" s="6" t="s">
        <v>11909</v>
      </c>
      <c r="V1002" s="6" t="s">
        <v>2608</v>
      </c>
      <c r="W1002" s="6" t="s">
        <v>2609</v>
      </c>
    </row>
    <row r="1003" spans="1:23" s="6" customFormat="1">
      <c r="A1003" s="6" t="s">
        <v>2610</v>
      </c>
      <c r="B1003" s="6" t="s">
        <v>12774</v>
      </c>
      <c r="C1003" s="7" t="s">
        <v>11311</v>
      </c>
      <c r="D1003" s="12">
        <v>1149</v>
      </c>
      <c r="E1003" s="8">
        <v>2199</v>
      </c>
      <c r="F1003" s="9">
        <v>0.48</v>
      </c>
      <c r="G1003" s="27" t="str">
        <f>IF(Table24[discount_percentage]&gt;=0.5,"Yes","No")</f>
        <v>No</v>
      </c>
      <c r="H1003" s="6">
        <v>4.3</v>
      </c>
      <c r="I1003" s="10">
        <v>178912</v>
      </c>
      <c r="J1003" s="10">
        <f t="shared" si="60"/>
        <v>393427488</v>
      </c>
      <c r="K1003" s="37" t="str">
        <f>IF(Table24[rating_count]&lt;1000,"Yes", "No")</f>
        <v>No</v>
      </c>
      <c r="L1003" s="11">
        <f t="shared" si="61"/>
        <v>769321.6</v>
      </c>
      <c r="M1003" s="11">
        <f>Table24[[#This Row],[rating]]*Table24[[#This Row],[rating_count]]</f>
        <v>769321.6</v>
      </c>
      <c r="N1003" s="35">
        <f t="shared" si="62"/>
        <v>2000</v>
      </c>
      <c r="O1003" s="35">
        <f t="shared" si="63"/>
        <v>2000</v>
      </c>
      <c r="P1003" s="6" t="s">
        <v>2611</v>
      </c>
      <c r="Q1003" s="6" t="s">
        <v>2472</v>
      </c>
      <c r="R1003" s="6" t="s">
        <v>2473</v>
      </c>
      <c r="S1003" s="6" t="s">
        <v>2474</v>
      </c>
      <c r="T1003" s="6" t="s">
        <v>2475</v>
      </c>
      <c r="U1003" s="6" t="s">
        <v>2476</v>
      </c>
      <c r="V1003" s="6" t="s">
        <v>2612</v>
      </c>
      <c r="W1003" s="6" t="s">
        <v>2613</v>
      </c>
    </row>
    <row r="1004" spans="1:23" s="6" customFormat="1">
      <c r="A1004" s="6" t="s">
        <v>2721</v>
      </c>
      <c r="B1004" s="6" t="s">
        <v>11911</v>
      </c>
      <c r="C1004" s="7" t="s">
        <v>11318</v>
      </c>
      <c r="D1004" s="6">
        <v>139</v>
      </c>
      <c r="E1004" s="8">
        <v>495</v>
      </c>
      <c r="F1004" s="9">
        <v>0.72</v>
      </c>
      <c r="G1004" s="27" t="str">
        <f>IF(Table24[discount_percentage]&gt;=0.5,"Yes","No")</f>
        <v>Yes</v>
      </c>
      <c r="H1004" s="6">
        <v>4.3</v>
      </c>
      <c r="I1004" s="10">
        <v>14185</v>
      </c>
      <c r="J1004" s="10">
        <f t="shared" si="60"/>
        <v>7021575</v>
      </c>
      <c r="K1004" s="37" t="str">
        <f>IF(Table24[rating_count]&lt;1000,"Yes", "No")</f>
        <v>No</v>
      </c>
      <c r="L1004" s="11">
        <f t="shared" si="61"/>
        <v>60995.5</v>
      </c>
      <c r="M1004" s="11">
        <f>Table24[[#This Row],[rating]]*Table24[[#This Row],[rating_count]]</f>
        <v>60995.5</v>
      </c>
      <c r="N1004" s="35">
        <f t="shared" si="62"/>
        <v>400</v>
      </c>
      <c r="O1004" s="35">
        <f t="shared" si="63"/>
        <v>0</v>
      </c>
      <c r="P1004" s="6" t="s">
        <v>2722</v>
      </c>
      <c r="Q1004" s="6" t="s">
        <v>1670</v>
      </c>
      <c r="R1004" s="6" t="s">
        <v>1671</v>
      </c>
      <c r="S1004" s="6" t="s">
        <v>1672</v>
      </c>
      <c r="T1004" s="6" t="s">
        <v>11901</v>
      </c>
      <c r="U1004" s="6" t="s">
        <v>2723</v>
      </c>
      <c r="V1004" s="6" t="s">
        <v>2724</v>
      </c>
      <c r="W1004" s="6" t="s">
        <v>2725</v>
      </c>
    </row>
    <row r="1005" spans="1:23" s="6" customFormat="1">
      <c r="A1005" s="6" t="s">
        <v>2726</v>
      </c>
      <c r="B1005" s="6" t="s">
        <v>2727</v>
      </c>
      <c r="C1005" s="7" t="s">
        <v>11310</v>
      </c>
      <c r="D1005" s="12">
        <v>3999</v>
      </c>
      <c r="E1005" s="8">
        <v>16999</v>
      </c>
      <c r="F1005" s="9">
        <v>0.76</v>
      </c>
      <c r="G1005" s="27" t="str">
        <f>IF(Table24[discount_percentage]&gt;=0.5,"Yes","No")</f>
        <v>Yes</v>
      </c>
      <c r="H1005" s="6">
        <v>4.3</v>
      </c>
      <c r="I1005" s="10">
        <v>17159</v>
      </c>
      <c r="J1005" s="10">
        <f t="shared" si="60"/>
        <v>291685841</v>
      </c>
      <c r="K1005" s="37" t="str">
        <f>IF(Table24[rating_count]&lt;1000,"Yes", "No")</f>
        <v>No</v>
      </c>
      <c r="L1005" s="11">
        <f t="shared" si="61"/>
        <v>73783.7</v>
      </c>
      <c r="M1005" s="11">
        <f>Table24[[#This Row],[rating]]*Table24[[#This Row],[rating_count]]</f>
        <v>73783.7</v>
      </c>
      <c r="N1005" s="35">
        <f t="shared" si="62"/>
        <v>16800</v>
      </c>
      <c r="O1005" s="35">
        <f t="shared" si="63"/>
        <v>16500</v>
      </c>
      <c r="P1005" s="6" t="s">
        <v>12543</v>
      </c>
      <c r="Q1005" s="6" t="s">
        <v>2728</v>
      </c>
      <c r="R1005" s="6" t="s">
        <v>2729</v>
      </c>
      <c r="S1005" s="6" t="s">
        <v>2730</v>
      </c>
      <c r="T1005" s="6" t="s">
        <v>2731</v>
      </c>
      <c r="U1005" s="6" t="s">
        <v>2732</v>
      </c>
      <c r="V1005" s="6" t="s">
        <v>2733</v>
      </c>
      <c r="W1005" s="6" t="s">
        <v>2734</v>
      </c>
    </row>
    <row r="1006" spans="1:23" s="6" customFormat="1">
      <c r="A1006" s="6" t="s">
        <v>2785</v>
      </c>
      <c r="B1006" s="6" t="s">
        <v>2457</v>
      </c>
      <c r="C1006" s="7" t="s">
        <v>11310</v>
      </c>
      <c r="D1006" s="12">
        <v>1999</v>
      </c>
      <c r="E1006" s="8">
        <v>9999</v>
      </c>
      <c r="F1006" s="9">
        <v>0.8</v>
      </c>
      <c r="G1006" s="27" t="str">
        <f>IF(Table24[discount_percentage]&gt;=0.5,"Yes","No")</f>
        <v>Yes</v>
      </c>
      <c r="H1006" s="6">
        <v>4.3</v>
      </c>
      <c r="I1006" s="10">
        <v>27696</v>
      </c>
      <c r="J1006" s="10">
        <f t="shared" si="60"/>
        <v>276932304</v>
      </c>
      <c r="K1006" s="37" t="str">
        <f>IF(Table24[rating_count]&lt;1000,"Yes", "No")</f>
        <v>No</v>
      </c>
      <c r="L1006" s="11">
        <f t="shared" si="61"/>
        <v>119092.79999999999</v>
      </c>
      <c r="M1006" s="11">
        <f>Table24[[#This Row],[rating]]*Table24[[#This Row],[rating_count]]</f>
        <v>119092.79999999999</v>
      </c>
      <c r="N1006" s="35">
        <f t="shared" si="62"/>
        <v>9800</v>
      </c>
      <c r="O1006" s="35">
        <f t="shared" si="63"/>
        <v>9500</v>
      </c>
      <c r="P1006" s="6" t="s">
        <v>12544</v>
      </c>
      <c r="Q1006" s="6" t="s">
        <v>2458</v>
      </c>
      <c r="R1006" s="6" t="s">
        <v>2459</v>
      </c>
      <c r="S1006" s="6" t="s">
        <v>12187</v>
      </c>
      <c r="T1006" s="6" t="s">
        <v>2460</v>
      </c>
      <c r="U1006" s="6" t="s">
        <v>2461</v>
      </c>
      <c r="V1006" s="6" t="s">
        <v>2786</v>
      </c>
      <c r="W1006" s="6" t="s">
        <v>2787</v>
      </c>
    </row>
    <row r="1007" spans="1:23" s="6" customFormat="1">
      <c r="A1007" s="6" t="s">
        <v>2854</v>
      </c>
      <c r="B1007" s="6" t="s">
        <v>2855</v>
      </c>
      <c r="C1007" s="7" t="s">
        <v>11313</v>
      </c>
      <c r="D1007" s="12">
        <v>1149</v>
      </c>
      <c r="E1007" s="8">
        <v>3999</v>
      </c>
      <c r="F1007" s="9">
        <v>0.71</v>
      </c>
      <c r="G1007" s="27" t="str">
        <f>IF(Table24[discount_percentage]&gt;=0.5,"Yes","No")</f>
        <v>Yes</v>
      </c>
      <c r="H1007" s="6">
        <v>4.3</v>
      </c>
      <c r="I1007" s="10">
        <v>140036</v>
      </c>
      <c r="J1007" s="10">
        <f t="shared" si="60"/>
        <v>560003964</v>
      </c>
      <c r="K1007" s="37" t="str">
        <f>IF(Table24[rating_count]&lt;1000,"Yes", "No")</f>
        <v>No</v>
      </c>
      <c r="L1007" s="11">
        <f t="shared" si="61"/>
        <v>602154.79999999993</v>
      </c>
      <c r="M1007" s="11">
        <f>Table24[[#This Row],[rating]]*Table24[[#This Row],[rating_count]]</f>
        <v>602154.79999999993</v>
      </c>
      <c r="N1007" s="35">
        <f t="shared" si="62"/>
        <v>3800</v>
      </c>
      <c r="O1007" s="35">
        <f t="shared" si="63"/>
        <v>3500</v>
      </c>
      <c r="P1007" s="6" t="s">
        <v>2856</v>
      </c>
      <c r="Q1007" s="6" t="s">
        <v>12204</v>
      </c>
      <c r="R1007" s="6" t="s">
        <v>2857</v>
      </c>
      <c r="S1007" s="6" t="s">
        <v>2858</v>
      </c>
      <c r="T1007" s="6" t="s">
        <v>2859</v>
      </c>
      <c r="U1007" s="6" t="s">
        <v>2860</v>
      </c>
      <c r="V1007" s="6" t="s">
        <v>2861</v>
      </c>
      <c r="W1007" s="6" t="s">
        <v>2862</v>
      </c>
    </row>
    <row r="1008" spans="1:23" s="6" customFormat="1">
      <c r="A1008" s="6" t="s">
        <v>2894</v>
      </c>
      <c r="B1008" s="6" t="s">
        <v>2895</v>
      </c>
      <c r="C1008" s="7" t="s">
        <v>11321</v>
      </c>
      <c r="D1008" s="6">
        <v>99</v>
      </c>
      <c r="E1008" s="8">
        <v>499</v>
      </c>
      <c r="F1008" s="9">
        <v>0.8</v>
      </c>
      <c r="G1008" s="27" t="str">
        <f>IF(Table24[discount_percentage]&gt;=0.5,"Yes","No")</f>
        <v>Yes</v>
      </c>
      <c r="H1008" s="6">
        <v>4.3</v>
      </c>
      <c r="I1008" s="10">
        <v>42641</v>
      </c>
      <c r="J1008" s="10">
        <f t="shared" si="60"/>
        <v>21277859</v>
      </c>
      <c r="K1008" s="37" t="str">
        <f>IF(Table24[rating_count]&lt;1000,"Yes", "No")</f>
        <v>No</v>
      </c>
      <c r="L1008" s="11">
        <f t="shared" si="61"/>
        <v>183356.3</v>
      </c>
      <c r="M1008" s="11">
        <f>Table24[[#This Row],[rating]]*Table24[[#This Row],[rating_count]]</f>
        <v>183356.3</v>
      </c>
      <c r="N1008" s="35">
        <f t="shared" si="62"/>
        <v>400</v>
      </c>
      <c r="O1008" s="35">
        <f t="shared" si="63"/>
        <v>0</v>
      </c>
      <c r="P1008" s="6" t="s">
        <v>2896</v>
      </c>
      <c r="Q1008" s="6" t="s">
        <v>2897</v>
      </c>
      <c r="R1008" s="6" t="s">
        <v>2898</v>
      </c>
      <c r="S1008" s="6" t="s">
        <v>2899</v>
      </c>
      <c r="T1008" s="6" t="s">
        <v>2900</v>
      </c>
      <c r="U1008" s="6" t="s">
        <v>11267</v>
      </c>
      <c r="V1008" s="6" t="s">
        <v>2901</v>
      </c>
      <c r="W1008" s="6" t="s">
        <v>2902</v>
      </c>
    </row>
    <row r="1009" spans="1:23" s="6" customFormat="1">
      <c r="A1009" s="6" t="s">
        <v>2981</v>
      </c>
      <c r="B1009" s="6" t="s">
        <v>2982</v>
      </c>
      <c r="C1009" s="7" t="s">
        <v>11313</v>
      </c>
      <c r="D1009" s="6">
        <v>599</v>
      </c>
      <c r="E1009" s="8">
        <v>1899</v>
      </c>
      <c r="F1009" s="9">
        <v>0.68</v>
      </c>
      <c r="G1009" s="27" t="str">
        <f>IF(Table24[discount_percentage]&gt;=0.5,"Yes","No")</f>
        <v>Yes</v>
      </c>
      <c r="H1009" s="6">
        <v>4.3</v>
      </c>
      <c r="I1009" s="10">
        <v>140036</v>
      </c>
      <c r="J1009" s="10">
        <f t="shared" si="60"/>
        <v>265928364</v>
      </c>
      <c r="K1009" s="37" t="str">
        <f>IF(Table24[rating_count]&lt;1000,"Yes", "No")</f>
        <v>No</v>
      </c>
      <c r="L1009" s="11">
        <f t="shared" si="61"/>
        <v>602154.79999999993</v>
      </c>
      <c r="M1009" s="11">
        <f>Table24[[#This Row],[rating]]*Table24[[#This Row],[rating_count]]</f>
        <v>602154.79999999993</v>
      </c>
      <c r="N1009" s="35">
        <f t="shared" si="62"/>
        <v>1800</v>
      </c>
      <c r="O1009" s="35">
        <f t="shared" si="63"/>
        <v>1500</v>
      </c>
      <c r="P1009" s="6" t="s">
        <v>2856</v>
      </c>
      <c r="Q1009" s="6" t="s">
        <v>12204</v>
      </c>
      <c r="R1009" s="6" t="s">
        <v>2857</v>
      </c>
      <c r="S1009" s="6" t="s">
        <v>2858</v>
      </c>
      <c r="T1009" s="6" t="s">
        <v>2859</v>
      </c>
      <c r="U1009" s="6" t="s">
        <v>2860</v>
      </c>
      <c r="V1009" s="6" t="s">
        <v>2983</v>
      </c>
      <c r="W1009" s="6" t="s">
        <v>2984</v>
      </c>
    </row>
    <row r="1010" spans="1:23" s="6" customFormat="1">
      <c r="A1010" s="6" t="s">
        <v>3108</v>
      </c>
      <c r="B1010" s="6" t="s">
        <v>12782</v>
      </c>
      <c r="C1010" s="7" t="s">
        <v>11311</v>
      </c>
      <c r="D1010" s="12">
        <v>1149</v>
      </c>
      <c r="E1010" s="8">
        <v>2199</v>
      </c>
      <c r="F1010" s="9">
        <v>0.48</v>
      </c>
      <c r="G1010" s="27" t="str">
        <f>IF(Table24[discount_percentage]&gt;=0.5,"Yes","No")</f>
        <v>No</v>
      </c>
      <c r="H1010" s="6">
        <v>4.3</v>
      </c>
      <c r="I1010" s="10">
        <v>178912</v>
      </c>
      <c r="J1010" s="10">
        <f t="shared" si="60"/>
        <v>393427488</v>
      </c>
      <c r="K1010" s="37" t="str">
        <f>IF(Table24[rating_count]&lt;1000,"Yes", "No")</f>
        <v>No</v>
      </c>
      <c r="L1010" s="11">
        <f t="shared" si="61"/>
        <v>769321.6</v>
      </c>
      <c r="M1010" s="11">
        <f>Table24[[#This Row],[rating]]*Table24[[#This Row],[rating_count]]</f>
        <v>769321.6</v>
      </c>
      <c r="N1010" s="35">
        <f t="shared" si="62"/>
        <v>2000</v>
      </c>
      <c r="O1010" s="35">
        <f t="shared" si="63"/>
        <v>2000</v>
      </c>
      <c r="P1010" s="6" t="s">
        <v>12623</v>
      </c>
      <c r="Q1010" s="6" t="s">
        <v>2472</v>
      </c>
      <c r="R1010" s="6" t="s">
        <v>2473</v>
      </c>
      <c r="S1010" s="6" t="s">
        <v>2474</v>
      </c>
      <c r="T1010" s="6" t="s">
        <v>2475</v>
      </c>
      <c r="U1010" s="6" t="s">
        <v>2476</v>
      </c>
      <c r="V1010" s="6" t="s">
        <v>3109</v>
      </c>
      <c r="W1010" s="6" t="s">
        <v>3110</v>
      </c>
    </row>
    <row r="1011" spans="1:23" s="6" customFormat="1">
      <c r="A1011" s="6" t="s">
        <v>3150</v>
      </c>
      <c r="B1011" s="6" t="s">
        <v>3151</v>
      </c>
      <c r="C1011" s="7" t="s">
        <v>11312</v>
      </c>
      <c r="D1011" s="12">
        <v>20999</v>
      </c>
      <c r="E1011" s="8">
        <v>29990</v>
      </c>
      <c r="F1011" s="9">
        <v>0.3</v>
      </c>
      <c r="G1011" s="27" t="str">
        <f>IF(Table24[discount_percentage]&gt;=0.5,"Yes","No")</f>
        <v>No</v>
      </c>
      <c r="H1011" s="6">
        <v>4.3</v>
      </c>
      <c r="I1011" s="10">
        <v>9499</v>
      </c>
      <c r="J1011" s="10">
        <f t="shared" si="60"/>
        <v>284875010</v>
      </c>
      <c r="K1011" s="37" t="str">
        <f>IF(Table24[rating_count]&lt;1000,"Yes", "No")</f>
        <v>No</v>
      </c>
      <c r="L1011" s="11">
        <f t="shared" si="61"/>
        <v>40845.699999999997</v>
      </c>
      <c r="M1011" s="11">
        <f>Table24[[#This Row],[rating]]*Table24[[#This Row],[rating_count]]</f>
        <v>40845.699999999997</v>
      </c>
      <c r="N1011" s="35">
        <f t="shared" si="62"/>
        <v>29800</v>
      </c>
      <c r="O1011" s="35">
        <f t="shared" si="63"/>
        <v>29500</v>
      </c>
      <c r="P1011" s="6" t="s">
        <v>3152</v>
      </c>
      <c r="Q1011" s="6" t="s">
        <v>3153</v>
      </c>
      <c r="R1011" s="6" t="s">
        <v>3154</v>
      </c>
      <c r="S1011" s="6" t="s">
        <v>3155</v>
      </c>
      <c r="T1011" s="6" t="s">
        <v>3156</v>
      </c>
      <c r="U1011" s="6" t="s">
        <v>3157</v>
      </c>
      <c r="V1011" s="6" t="s">
        <v>3158</v>
      </c>
      <c r="W1011" s="6" t="s">
        <v>3159</v>
      </c>
    </row>
    <row r="1012" spans="1:23" s="6" customFormat="1">
      <c r="A1012" s="6" t="s">
        <v>3160</v>
      </c>
      <c r="B1012" s="6" t="s">
        <v>3161</v>
      </c>
      <c r="C1012" s="7" t="s">
        <v>11317</v>
      </c>
      <c r="D1012" s="6">
        <v>999</v>
      </c>
      <c r="E1012" s="8">
        <v>1999</v>
      </c>
      <c r="F1012" s="9">
        <v>0.5</v>
      </c>
      <c r="G1012" s="27" t="str">
        <f>IF(Table24[discount_percentage]&gt;=0.5,"Yes","No")</f>
        <v>Yes</v>
      </c>
      <c r="H1012" s="6">
        <v>4.3</v>
      </c>
      <c r="I1012" s="10">
        <v>1777</v>
      </c>
      <c r="J1012" s="10">
        <f t="shared" si="60"/>
        <v>3552223</v>
      </c>
      <c r="K1012" s="37" t="str">
        <f>IF(Table24[rating_count]&lt;1000,"Yes", "No")</f>
        <v>No</v>
      </c>
      <c r="L1012" s="11">
        <f t="shared" si="61"/>
        <v>7641.0999999999995</v>
      </c>
      <c r="M1012" s="11">
        <f>Table24[[#This Row],[rating]]*Table24[[#This Row],[rating_count]]</f>
        <v>7641.0999999999995</v>
      </c>
      <c r="N1012" s="35">
        <f t="shared" si="62"/>
        <v>1800</v>
      </c>
      <c r="O1012" s="35">
        <f t="shared" si="63"/>
        <v>1500</v>
      </c>
      <c r="P1012" s="6" t="s">
        <v>12625</v>
      </c>
      <c r="Q1012" s="6" t="s">
        <v>3162</v>
      </c>
      <c r="R1012" s="6" t="s">
        <v>3163</v>
      </c>
      <c r="S1012" s="6" t="s">
        <v>3164</v>
      </c>
      <c r="T1012" s="6" t="s">
        <v>3165</v>
      </c>
      <c r="U1012" s="6" t="s">
        <v>3166</v>
      </c>
      <c r="V1012" s="6" t="s">
        <v>3167</v>
      </c>
      <c r="W1012" s="6" t="s">
        <v>3168</v>
      </c>
    </row>
    <row r="1013" spans="1:23" s="6" customFormat="1">
      <c r="A1013" s="6" t="s">
        <v>3205</v>
      </c>
      <c r="B1013" s="6" t="s">
        <v>3206</v>
      </c>
      <c r="C1013" s="7" t="s">
        <v>11325</v>
      </c>
      <c r="D1013" s="12">
        <v>2099</v>
      </c>
      <c r="E1013" s="8">
        <v>5999</v>
      </c>
      <c r="F1013" s="9">
        <v>0.65</v>
      </c>
      <c r="G1013" s="27" t="str">
        <f>IF(Table24[discount_percentage]&gt;=0.5,"Yes","No")</f>
        <v>Yes</v>
      </c>
      <c r="H1013" s="6">
        <v>4.3</v>
      </c>
      <c r="I1013" s="10">
        <v>17129</v>
      </c>
      <c r="J1013" s="10">
        <f t="shared" si="60"/>
        <v>102756871</v>
      </c>
      <c r="K1013" s="37" t="str">
        <f>IF(Table24[rating_count]&lt;1000,"Yes", "No")</f>
        <v>No</v>
      </c>
      <c r="L1013" s="11">
        <f t="shared" si="61"/>
        <v>73654.7</v>
      </c>
      <c r="M1013" s="11">
        <f>Table24[[#This Row],[rating]]*Table24[[#This Row],[rating_count]]</f>
        <v>73654.7</v>
      </c>
      <c r="N1013" s="35">
        <f t="shared" si="62"/>
        <v>5800</v>
      </c>
      <c r="O1013" s="35">
        <f t="shared" si="63"/>
        <v>5500</v>
      </c>
      <c r="P1013" s="6" t="s">
        <v>3207</v>
      </c>
      <c r="Q1013" s="6" t="s">
        <v>3208</v>
      </c>
      <c r="R1013" s="6" t="s">
        <v>3209</v>
      </c>
      <c r="S1013" s="6" t="s">
        <v>3210</v>
      </c>
      <c r="T1013" s="6" t="s">
        <v>3211</v>
      </c>
      <c r="U1013" s="6" t="s">
        <v>3212</v>
      </c>
      <c r="V1013" s="6" t="s">
        <v>3213</v>
      </c>
      <c r="W1013" s="6" t="s">
        <v>3214</v>
      </c>
    </row>
    <row r="1014" spans="1:23" s="6" customFormat="1">
      <c r="A1014" s="6" t="s">
        <v>3374</v>
      </c>
      <c r="B1014" s="6" t="s">
        <v>3375</v>
      </c>
      <c r="C1014" s="7" t="s">
        <v>11321</v>
      </c>
      <c r="D1014" s="6">
        <v>89</v>
      </c>
      <c r="E1014" s="8">
        <v>599</v>
      </c>
      <c r="F1014" s="9">
        <v>0.85</v>
      </c>
      <c r="G1014" s="27" t="str">
        <f>IF(Table24[discount_percentage]&gt;=0.5,"Yes","No")</f>
        <v>Yes</v>
      </c>
      <c r="H1014" s="6">
        <v>4.3</v>
      </c>
      <c r="I1014" s="10">
        <v>2351</v>
      </c>
      <c r="J1014" s="10">
        <f t="shared" si="60"/>
        <v>1408249</v>
      </c>
      <c r="K1014" s="37" t="str">
        <f>IF(Table24[rating_count]&lt;1000,"Yes", "No")</f>
        <v>No</v>
      </c>
      <c r="L1014" s="11">
        <f t="shared" si="61"/>
        <v>10109.299999999999</v>
      </c>
      <c r="M1014" s="11">
        <f>Table24[[#This Row],[rating]]*Table24[[#This Row],[rating_count]]</f>
        <v>10109.299999999999</v>
      </c>
      <c r="N1014" s="35">
        <f t="shared" si="62"/>
        <v>400</v>
      </c>
      <c r="O1014" s="35">
        <f t="shared" si="63"/>
        <v>500</v>
      </c>
      <c r="P1014" s="6" t="s">
        <v>3376</v>
      </c>
      <c r="Q1014" s="6" t="s">
        <v>12218</v>
      </c>
      <c r="R1014" s="6" t="s">
        <v>3377</v>
      </c>
      <c r="S1014" s="6" t="s">
        <v>3378</v>
      </c>
      <c r="T1014" s="6" t="s">
        <v>3379</v>
      </c>
      <c r="U1014" s="6" t="s">
        <v>3380</v>
      </c>
      <c r="V1014" s="6" t="s">
        <v>3381</v>
      </c>
      <c r="W1014" s="6" t="s">
        <v>3382</v>
      </c>
    </row>
    <row r="1015" spans="1:23" s="6" customFormat="1">
      <c r="A1015" s="6" t="s">
        <v>3437</v>
      </c>
      <c r="B1015" s="6" t="s">
        <v>3438</v>
      </c>
      <c r="C1015" s="7" t="s">
        <v>11312</v>
      </c>
      <c r="D1015" s="12">
        <v>20999</v>
      </c>
      <c r="E1015" s="8">
        <v>29990</v>
      </c>
      <c r="F1015" s="9">
        <v>0.3</v>
      </c>
      <c r="G1015" s="27" t="str">
        <f>IF(Table24[discount_percentage]&gt;=0.5,"Yes","No")</f>
        <v>No</v>
      </c>
      <c r="H1015" s="6">
        <v>4.3</v>
      </c>
      <c r="I1015" s="10">
        <v>9499</v>
      </c>
      <c r="J1015" s="10">
        <f t="shared" si="60"/>
        <v>284875010</v>
      </c>
      <c r="K1015" s="37" t="str">
        <f>IF(Table24[rating_count]&lt;1000,"Yes", "No")</f>
        <v>No</v>
      </c>
      <c r="L1015" s="11">
        <f t="shared" si="61"/>
        <v>40845.699999999997</v>
      </c>
      <c r="M1015" s="11">
        <f>Table24[[#This Row],[rating]]*Table24[[#This Row],[rating_count]]</f>
        <v>40845.699999999997</v>
      </c>
      <c r="N1015" s="35">
        <f t="shared" si="62"/>
        <v>29800</v>
      </c>
      <c r="O1015" s="35">
        <f t="shared" si="63"/>
        <v>29500</v>
      </c>
      <c r="P1015" s="6" t="s">
        <v>3152</v>
      </c>
      <c r="Q1015" s="6" t="s">
        <v>3153</v>
      </c>
      <c r="R1015" s="6" t="s">
        <v>3154</v>
      </c>
      <c r="S1015" s="6" t="s">
        <v>3155</v>
      </c>
      <c r="T1015" s="6" t="s">
        <v>3156</v>
      </c>
      <c r="U1015" s="6" t="s">
        <v>3157</v>
      </c>
      <c r="V1015" s="6" t="s">
        <v>3439</v>
      </c>
      <c r="W1015" s="6" t="s">
        <v>3440</v>
      </c>
    </row>
    <row r="1016" spans="1:23" s="6" customFormat="1" ht="12" customHeight="1">
      <c r="A1016" s="6" t="s">
        <v>3459</v>
      </c>
      <c r="B1016" s="6" t="s">
        <v>3460</v>
      </c>
      <c r="C1016" s="7" t="s">
        <v>11312</v>
      </c>
      <c r="D1016" s="12">
        <v>19999</v>
      </c>
      <c r="E1016" s="8">
        <v>27990</v>
      </c>
      <c r="F1016" s="9">
        <v>0.28999999999999998</v>
      </c>
      <c r="G1016" s="27" t="str">
        <f>IF(Table24[discount_percentage]&gt;=0.5,"Yes","No")</f>
        <v>No</v>
      </c>
      <c r="H1016" s="6">
        <v>4.3</v>
      </c>
      <c r="I1016" s="10">
        <v>9499</v>
      </c>
      <c r="J1016" s="10">
        <f t="shared" si="60"/>
        <v>265877010</v>
      </c>
      <c r="K1016" s="37" t="str">
        <f>IF(Table24[rating_count]&lt;1000,"Yes", "No")</f>
        <v>No</v>
      </c>
      <c r="L1016" s="11">
        <f t="shared" si="61"/>
        <v>40845.699999999997</v>
      </c>
      <c r="M1016" s="11">
        <f>Table24[[#This Row],[rating]]*Table24[[#This Row],[rating_count]]</f>
        <v>40845.699999999997</v>
      </c>
      <c r="N1016" s="35">
        <f t="shared" si="62"/>
        <v>27800</v>
      </c>
      <c r="O1016" s="35">
        <f t="shared" si="63"/>
        <v>27500</v>
      </c>
      <c r="P1016" s="6" t="s">
        <v>3461</v>
      </c>
      <c r="Q1016" s="6" t="s">
        <v>3153</v>
      </c>
      <c r="R1016" s="6" t="s">
        <v>3154</v>
      </c>
      <c r="S1016" s="6" t="s">
        <v>3155</v>
      </c>
      <c r="T1016" s="6" t="s">
        <v>3156</v>
      </c>
      <c r="U1016" s="6" t="s">
        <v>3157</v>
      </c>
      <c r="V1016" s="6" t="s">
        <v>3158</v>
      </c>
      <c r="W1016" s="6" t="s">
        <v>3462</v>
      </c>
    </row>
    <row r="1017" spans="1:23" s="6" customFormat="1" ht="12" customHeight="1">
      <c r="A1017" s="6" t="s">
        <v>3495</v>
      </c>
      <c r="B1017" s="6" t="s">
        <v>2457</v>
      </c>
      <c r="C1017" s="7" t="s">
        <v>11310</v>
      </c>
      <c r="D1017" s="12">
        <v>1999</v>
      </c>
      <c r="E1017" s="8">
        <v>9999</v>
      </c>
      <c r="F1017" s="9">
        <v>0.8</v>
      </c>
      <c r="G1017" s="27" t="str">
        <f>IF(Table24[discount_percentage]&gt;=0.5,"Yes","No")</f>
        <v>Yes</v>
      </c>
      <c r="H1017" s="6">
        <v>4.3</v>
      </c>
      <c r="I1017" s="10">
        <v>27704</v>
      </c>
      <c r="J1017" s="10">
        <f t="shared" si="60"/>
        <v>277012296</v>
      </c>
      <c r="K1017" s="37" t="str">
        <f>IF(Table24[rating_count]&lt;1000,"Yes", "No")</f>
        <v>No</v>
      </c>
      <c r="L1017" s="11">
        <f t="shared" si="61"/>
        <v>119127.2</v>
      </c>
      <c r="M1017" s="11">
        <f>Table24[[#This Row],[rating]]*Table24[[#This Row],[rating_count]]</f>
        <v>119127.2</v>
      </c>
      <c r="N1017" s="35">
        <f t="shared" si="62"/>
        <v>9800</v>
      </c>
      <c r="O1017" s="35">
        <f t="shared" si="63"/>
        <v>9500</v>
      </c>
      <c r="P1017" s="6" t="s">
        <v>12544</v>
      </c>
      <c r="Q1017" s="6" t="s">
        <v>2458</v>
      </c>
      <c r="R1017" s="6" t="s">
        <v>2459</v>
      </c>
      <c r="S1017" s="6" t="s">
        <v>12187</v>
      </c>
      <c r="T1017" s="6" t="s">
        <v>2460</v>
      </c>
      <c r="U1017" s="6" t="s">
        <v>2461</v>
      </c>
      <c r="V1017" s="6" t="s">
        <v>3496</v>
      </c>
      <c r="W1017" s="6" t="s">
        <v>3497</v>
      </c>
    </row>
    <row r="1018" spans="1:23" s="6" customFormat="1">
      <c r="A1018" s="6" t="s">
        <v>3514</v>
      </c>
      <c r="B1018" s="6" t="s">
        <v>3515</v>
      </c>
      <c r="C1018" s="7" t="s">
        <v>11310</v>
      </c>
      <c r="D1018" s="12">
        <v>1999</v>
      </c>
      <c r="E1018" s="8">
        <v>8499</v>
      </c>
      <c r="F1018" s="9">
        <v>0.76</v>
      </c>
      <c r="G1018" s="27" t="str">
        <f>IF(Table24[discount_percentage]&gt;=0.5,"Yes","No")</f>
        <v>Yes</v>
      </c>
      <c r="H1018" s="6">
        <v>4.3</v>
      </c>
      <c r="I1018" s="10">
        <v>240</v>
      </c>
      <c r="J1018" s="10">
        <f t="shared" si="60"/>
        <v>2039760</v>
      </c>
      <c r="K1018" s="37" t="str">
        <f>IF(Table24[rating_count]&lt;1000,"Yes", "No")</f>
        <v>Yes</v>
      </c>
      <c r="L1018" s="11">
        <f t="shared" si="61"/>
        <v>1032</v>
      </c>
      <c r="M1018" s="11">
        <f>Table24[[#This Row],[rating]]*Table24[[#This Row],[rating_count]]</f>
        <v>1032</v>
      </c>
      <c r="N1018" s="35">
        <f t="shared" si="62"/>
        <v>8400</v>
      </c>
      <c r="O1018" s="35">
        <f t="shared" si="63"/>
        <v>8000</v>
      </c>
      <c r="P1018" s="6" t="s">
        <v>11917</v>
      </c>
      <c r="Q1018" s="6" t="s">
        <v>3516</v>
      </c>
      <c r="R1018" s="6" t="s">
        <v>3517</v>
      </c>
      <c r="S1018" s="6" t="s">
        <v>3518</v>
      </c>
      <c r="T1018" s="6" t="s">
        <v>3519</v>
      </c>
      <c r="U1018" s="6" t="s">
        <v>3520</v>
      </c>
      <c r="V1018" s="6" t="s">
        <v>3521</v>
      </c>
      <c r="W1018" s="6" t="s">
        <v>3522</v>
      </c>
    </row>
    <row r="1019" spans="1:23" s="6" customFormat="1">
      <c r="A1019" s="6" t="s">
        <v>3599</v>
      </c>
      <c r="B1019" s="6" t="s">
        <v>3600</v>
      </c>
      <c r="C1019" s="7" t="s">
        <v>11328</v>
      </c>
      <c r="D1019" s="6">
        <v>689</v>
      </c>
      <c r="E1019" s="8">
        <v>1999</v>
      </c>
      <c r="F1019" s="9">
        <v>0.66</v>
      </c>
      <c r="G1019" s="27" t="str">
        <f>IF(Table24[discount_percentage]&gt;=0.5,"Yes","No")</f>
        <v>Yes</v>
      </c>
      <c r="H1019" s="6">
        <v>4.3</v>
      </c>
      <c r="I1019" s="10">
        <v>1193</v>
      </c>
      <c r="J1019" s="10">
        <f t="shared" si="60"/>
        <v>2384807</v>
      </c>
      <c r="K1019" s="37" t="str">
        <f>IF(Table24[rating_count]&lt;1000,"Yes", "No")</f>
        <v>No</v>
      </c>
      <c r="L1019" s="11">
        <f t="shared" si="61"/>
        <v>5129.8999999999996</v>
      </c>
      <c r="M1019" s="11">
        <f>Table24[[#This Row],[rating]]*Table24[[#This Row],[rating_count]]</f>
        <v>5129.8999999999996</v>
      </c>
      <c r="N1019" s="35">
        <f t="shared" si="62"/>
        <v>1800</v>
      </c>
      <c r="O1019" s="35">
        <f t="shared" si="63"/>
        <v>1500</v>
      </c>
      <c r="P1019" s="6" t="s">
        <v>12011</v>
      </c>
      <c r="Q1019" s="6" t="s">
        <v>3601</v>
      </c>
      <c r="R1019" s="6" t="s">
        <v>3602</v>
      </c>
      <c r="S1019" s="6" t="s">
        <v>3603</v>
      </c>
      <c r="T1019" s="6" t="s">
        <v>3604</v>
      </c>
      <c r="U1019" s="6" t="s">
        <v>3605</v>
      </c>
      <c r="V1019" s="6" t="s">
        <v>3606</v>
      </c>
      <c r="W1019" s="6" t="s">
        <v>3607</v>
      </c>
    </row>
    <row r="1020" spans="1:23" s="6" customFormat="1">
      <c r="A1020" s="6" t="s">
        <v>3617</v>
      </c>
      <c r="B1020" s="6" t="s">
        <v>12012</v>
      </c>
      <c r="C1020" s="7" t="s">
        <v>11324</v>
      </c>
      <c r="D1020" s="6">
        <v>299</v>
      </c>
      <c r="E1020" s="8">
        <v>999</v>
      </c>
      <c r="F1020" s="9">
        <v>0.7</v>
      </c>
      <c r="G1020" s="27" t="str">
        <f>IF(Table24[discount_percentage]&gt;=0.5,"Yes","No")</f>
        <v>Yes</v>
      </c>
      <c r="H1020" s="6">
        <v>4.3</v>
      </c>
      <c r="I1020" s="10">
        <v>8891</v>
      </c>
      <c r="J1020" s="10">
        <f t="shared" si="60"/>
        <v>8882109</v>
      </c>
      <c r="K1020" s="37" t="str">
        <f>IF(Table24[rating_count]&lt;1000,"Yes", "No")</f>
        <v>No</v>
      </c>
      <c r="L1020" s="11">
        <f t="shared" si="61"/>
        <v>38231.299999999996</v>
      </c>
      <c r="M1020" s="11">
        <f>Table24[[#This Row],[rating]]*Table24[[#This Row],[rating_count]]</f>
        <v>38231.299999999996</v>
      </c>
      <c r="N1020" s="35">
        <f t="shared" si="62"/>
        <v>800</v>
      </c>
      <c r="O1020" s="35">
        <f t="shared" si="63"/>
        <v>500</v>
      </c>
      <c r="P1020" s="6" t="s">
        <v>12013</v>
      </c>
      <c r="Q1020" s="6" t="s">
        <v>12221</v>
      </c>
      <c r="R1020" s="6" t="s">
        <v>3618</v>
      </c>
      <c r="S1020" s="6" t="s">
        <v>3619</v>
      </c>
      <c r="T1020" s="6" t="s">
        <v>3620</v>
      </c>
      <c r="U1020" s="6" t="s">
        <v>3621</v>
      </c>
      <c r="V1020" s="6" t="s">
        <v>3622</v>
      </c>
      <c r="W1020" s="6" t="s">
        <v>3623</v>
      </c>
    </row>
    <row r="1021" spans="1:23" s="6" customFormat="1">
      <c r="A1021" s="6" t="s">
        <v>3653</v>
      </c>
      <c r="B1021" s="6" t="s">
        <v>3654</v>
      </c>
      <c r="C1021" s="7" t="s">
        <v>11312</v>
      </c>
      <c r="D1021" s="12">
        <v>44999</v>
      </c>
      <c r="E1021" s="8">
        <v>49999</v>
      </c>
      <c r="F1021" s="9">
        <v>0.1</v>
      </c>
      <c r="G1021" s="27" t="str">
        <f>IF(Table24[discount_percentage]&gt;=0.5,"Yes","No")</f>
        <v>No</v>
      </c>
      <c r="H1021" s="6">
        <v>4.3</v>
      </c>
      <c r="I1021" s="10">
        <v>3075</v>
      </c>
      <c r="J1021" s="10">
        <f t="shared" si="60"/>
        <v>153746925</v>
      </c>
      <c r="K1021" s="37" t="str">
        <f>IF(Table24[rating_count]&lt;1000,"Yes", "No")</f>
        <v>No</v>
      </c>
      <c r="L1021" s="11">
        <f t="shared" si="61"/>
        <v>13222.5</v>
      </c>
      <c r="M1021" s="11">
        <f>Table24[[#This Row],[rating]]*Table24[[#This Row],[rating_count]]</f>
        <v>13222.5</v>
      </c>
      <c r="N1021" s="35">
        <f t="shared" si="62"/>
        <v>49800</v>
      </c>
      <c r="O1021" s="35">
        <f t="shared" si="63"/>
        <v>49500</v>
      </c>
      <c r="P1021" s="6" t="s">
        <v>3655</v>
      </c>
      <c r="Q1021" s="6" t="s">
        <v>3656</v>
      </c>
      <c r="R1021" s="6" t="s">
        <v>3657</v>
      </c>
      <c r="S1021" s="6" t="s">
        <v>3658</v>
      </c>
      <c r="T1021" s="6" t="s">
        <v>3659</v>
      </c>
      <c r="U1021" s="6" t="s">
        <v>3660</v>
      </c>
      <c r="V1021" s="6" t="s">
        <v>3661</v>
      </c>
      <c r="W1021" s="6" t="s">
        <v>3662</v>
      </c>
    </row>
    <row r="1022" spans="1:23" s="6" customFormat="1">
      <c r="A1022" s="6" t="s">
        <v>3739</v>
      </c>
      <c r="B1022" s="6" t="s">
        <v>3740</v>
      </c>
      <c r="C1022" s="7" t="s">
        <v>11312</v>
      </c>
      <c r="D1022" s="12">
        <v>29990</v>
      </c>
      <c r="E1022" s="8">
        <v>39990</v>
      </c>
      <c r="F1022" s="9">
        <v>0.25</v>
      </c>
      <c r="G1022" s="27" t="str">
        <f>IF(Table24[discount_percentage]&gt;=0.5,"Yes","No")</f>
        <v>No</v>
      </c>
      <c r="H1022" s="6">
        <v>4.3</v>
      </c>
      <c r="I1022" s="10">
        <v>8399</v>
      </c>
      <c r="J1022" s="10">
        <f t="shared" si="60"/>
        <v>335876010</v>
      </c>
      <c r="K1022" s="37" t="str">
        <f>IF(Table24[rating_count]&lt;1000,"Yes", "No")</f>
        <v>No</v>
      </c>
      <c r="L1022" s="11">
        <f t="shared" si="61"/>
        <v>36115.699999999997</v>
      </c>
      <c r="M1022" s="11">
        <f>Table24[[#This Row],[rating]]*Table24[[#This Row],[rating_count]]</f>
        <v>36115.699999999997</v>
      </c>
      <c r="N1022" s="35">
        <f t="shared" si="62"/>
        <v>39800</v>
      </c>
      <c r="O1022" s="35">
        <f t="shared" si="63"/>
        <v>39500</v>
      </c>
      <c r="P1022" s="6" t="s">
        <v>3741</v>
      </c>
      <c r="Q1022" s="6" t="s">
        <v>3742</v>
      </c>
      <c r="R1022" s="6" t="s">
        <v>3743</v>
      </c>
      <c r="S1022" s="6" t="s">
        <v>3744</v>
      </c>
      <c r="T1022" s="6" t="s">
        <v>3745</v>
      </c>
      <c r="U1022" s="6" t="s">
        <v>12664</v>
      </c>
      <c r="V1022" s="6" t="s">
        <v>3746</v>
      </c>
      <c r="W1022" s="6" t="s">
        <v>3747</v>
      </c>
    </row>
    <row r="1023" spans="1:23" s="6" customFormat="1">
      <c r="A1023" s="6" t="s">
        <v>3776</v>
      </c>
      <c r="B1023" s="6" t="s">
        <v>12016</v>
      </c>
      <c r="C1023" s="7" t="s">
        <v>11324</v>
      </c>
      <c r="D1023" s="6">
        <v>299</v>
      </c>
      <c r="E1023" s="8">
        <v>599</v>
      </c>
      <c r="F1023" s="9">
        <v>0.5</v>
      </c>
      <c r="G1023" s="27" t="str">
        <f>IF(Table24[discount_percentage]&gt;=0.5,"Yes","No")</f>
        <v>Yes</v>
      </c>
      <c r="H1023" s="6">
        <v>4.3</v>
      </c>
      <c r="I1023" s="10">
        <v>4674</v>
      </c>
      <c r="J1023" s="10">
        <f t="shared" si="60"/>
        <v>2799726</v>
      </c>
      <c r="K1023" s="37" t="str">
        <f>IF(Table24[rating_count]&lt;1000,"Yes", "No")</f>
        <v>No</v>
      </c>
      <c r="L1023" s="11">
        <f t="shared" si="61"/>
        <v>20098.2</v>
      </c>
      <c r="M1023" s="11">
        <f>Table24[[#This Row],[rating]]*Table24[[#This Row],[rating_count]]</f>
        <v>20098.2</v>
      </c>
      <c r="N1023" s="35">
        <f t="shared" si="62"/>
        <v>400</v>
      </c>
      <c r="O1023" s="35">
        <f t="shared" si="63"/>
        <v>500</v>
      </c>
      <c r="P1023" s="6" t="s">
        <v>12017</v>
      </c>
      <c r="Q1023" s="6" t="s">
        <v>3777</v>
      </c>
      <c r="R1023" s="6" t="s">
        <v>3778</v>
      </c>
      <c r="S1023" s="6" t="s">
        <v>3779</v>
      </c>
      <c r="T1023" s="6" t="s">
        <v>3780</v>
      </c>
      <c r="U1023" s="6" t="s">
        <v>3781</v>
      </c>
      <c r="V1023" s="6" t="s">
        <v>3782</v>
      </c>
      <c r="W1023" s="6" t="s">
        <v>3783</v>
      </c>
    </row>
    <row r="1024" spans="1:23" s="6" customFormat="1">
      <c r="A1024" s="6" t="s">
        <v>3830</v>
      </c>
      <c r="B1024" s="6" t="s">
        <v>3831</v>
      </c>
      <c r="C1024" s="7" t="s">
        <v>11327</v>
      </c>
      <c r="D1024" s="12">
        <v>1599</v>
      </c>
      <c r="E1024" s="8">
        <v>2599</v>
      </c>
      <c r="F1024" s="9">
        <v>0.38</v>
      </c>
      <c r="G1024" s="27" t="str">
        <f>IF(Table24[discount_percentage]&gt;=0.5,"Yes","No")</f>
        <v>No</v>
      </c>
      <c r="H1024" s="6">
        <v>4.3</v>
      </c>
      <c r="I1024" s="10">
        <v>1801</v>
      </c>
      <c r="J1024" s="10">
        <f t="shared" si="60"/>
        <v>4680799</v>
      </c>
      <c r="K1024" s="37" t="str">
        <f>IF(Table24[rating_count]&lt;1000,"Yes", "No")</f>
        <v>No</v>
      </c>
      <c r="L1024" s="11">
        <f t="shared" si="61"/>
        <v>7744.2999999999993</v>
      </c>
      <c r="M1024" s="11">
        <f>Table24[[#This Row],[rating]]*Table24[[#This Row],[rating_count]]</f>
        <v>7744.2999999999993</v>
      </c>
      <c r="N1024" s="35">
        <f t="shared" si="62"/>
        <v>2400</v>
      </c>
      <c r="O1024" s="35">
        <f t="shared" si="63"/>
        <v>2500</v>
      </c>
      <c r="P1024" s="6" t="s">
        <v>3832</v>
      </c>
      <c r="Q1024" s="6" t="s">
        <v>3833</v>
      </c>
      <c r="R1024" s="6" t="s">
        <v>3834</v>
      </c>
      <c r="S1024" s="6" t="s">
        <v>3835</v>
      </c>
      <c r="T1024" s="6" t="s">
        <v>3836</v>
      </c>
      <c r="U1024" s="6" t="s">
        <v>3837</v>
      </c>
      <c r="V1024" s="6" t="s">
        <v>3838</v>
      </c>
      <c r="W1024" s="6" t="s">
        <v>3839</v>
      </c>
    </row>
    <row r="1025" spans="1:23" s="6" customFormat="1">
      <c r="A1025" s="6" t="s">
        <v>3852</v>
      </c>
      <c r="B1025" s="6" t="s">
        <v>3853</v>
      </c>
      <c r="C1025" s="7" t="s">
        <v>11312</v>
      </c>
      <c r="D1025" s="12">
        <v>7915</v>
      </c>
      <c r="E1025" s="8">
        <v>9999</v>
      </c>
      <c r="F1025" s="9">
        <v>0.21</v>
      </c>
      <c r="G1025" s="27" t="str">
        <f>IF(Table24[discount_percentage]&gt;=0.5,"Yes","No")</f>
        <v>No</v>
      </c>
      <c r="H1025" s="6">
        <v>4.3</v>
      </c>
      <c r="I1025" s="10">
        <v>1376</v>
      </c>
      <c r="J1025" s="10">
        <f t="shared" si="60"/>
        <v>13758624</v>
      </c>
      <c r="K1025" s="37" t="str">
        <f>IF(Table24[rating_count]&lt;1000,"Yes", "No")</f>
        <v>No</v>
      </c>
      <c r="L1025" s="11">
        <f t="shared" si="61"/>
        <v>5916.8</v>
      </c>
      <c r="M1025" s="11">
        <f>Table24[[#This Row],[rating]]*Table24[[#This Row],[rating_count]]</f>
        <v>5916.8</v>
      </c>
      <c r="N1025" s="35">
        <f t="shared" si="62"/>
        <v>9800</v>
      </c>
      <c r="O1025" s="35">
        <f t="shared" si="63"/>
        <v>9500</v>
      </c>
      <c r="P1025" s="6" t="s">
        <v>3854</v>
      </c>
      <c r="Q1025" s="6" t="s">
        <v>3855</v>
      </c>
      <c r="R1025" s="6" t="s">
        <v>3856</v>
      </c>
      <c r="S1025" s="6" t="s">
        <v>3857</v>
      </c>
      <c r="T1025" s="6" t="s">
        <v>3858</v>
      </c>
      <c r="U1025" s="6" t="s">
        <v>11919</v>
      </c>
      <c r="V1025" s="6" t="s">
        <v>3859</v>
      </c>
      <c r="W1025" s="6" t="s">
        <v>3860</v>
      </c>
    </row>
    <row r="1026" spans="1:23" s="6" customFormat="1">
      <c r="A1026" s="6" t="s">
        <v>3875</v>
      </c>
      <c r="B1026" s="6" t="s">
        <v>12019</v>
      </c>
      <c r="C1026" s="7" t="s">
        <v>11324</v>
      </c>
      <c r="D1026" s="6">
        <v>150</v>
      </c>
      <c r="E1026" s="8">
        <v>599</v>
      </c>
      <c r="F1026" s="9">
        <v>0.75</v>
      </c>
      <c r="G1026" s="27" t="str">
        <f>IF(Table24[discount_percentage]&gt;=0.5,"Yes","No")</f>
        <v>Yes</v>
      </c>
      <c r="H1026" s="6">
        <v>4.3</v>
      </c>
      <c r="I1026" s="10">
        <v>714</v>
      </c>
      <c r="J1026" s="10">
        <f t="shared" ref="J1026:J1089" si="64">E1026*I1026</f>
        <v>427686</v>
      </c>
      <c r="K1026" s="37" t="str">
        <f>IF(Table24[rating_count]&lt;1000,"Yes", "No")</f>
        <v>Yes</v>
      </c>
      <c r="L1026" s="11">
        <f t="shared" ref="L1026:L1089" si="65">H1026*I1026</f>
        <v>3070.2</v>
      </c>
      <c r="M1026" s="11">
        <f>Table24[[#This Row],[rating]]*Table24[[#This Row],[rating_count]]</f>
        <v>3070.2</v>
      </c>
      <c r="N1026" s="35">
        <f t="shared" ref="N1026:N1089" si="66">FLOOR(E1026,200)</f>
        <v>400</v>
      </c>
      <c r="O1026" s="35">
        <f t="shared" ref="O1026:O1089" si="67">FLOOR(E1026,500)</f>
        <v>500</v>
      </c>
      <c r="P1026" s="6" t="s">
        <v>12020</v>
      </c>
      <c r="Q1026" s="6" t="s">
        <v>3876</v>
      </c>
      <c r="R1026" s="6" t="s">
        <v>3877</v>
      </c>
      <c r="S1026" s="6" t="s">
        <v>3878</v>
      </c>
      <c r="T1026" s="6" t="s">
        <v>3879</v>
      </c>
      <c r="U1026" s="6" t="s">
        <v>3880</v>
      </c>
      <c r="V1026" s="6" t="s">
        <v>3881</v>
      </c>
      <c r="W1026" s="6" t="s">
        <v>3882</v>
      </c>
    </row>
    <row r="1027" spans="1:23" s="6" customFormat="1">
      <c r="A1027" s="6" t="s">
        <v>3883</v>
      </c>
      <c r="B1027" s="6" t="s">
        <v>3884</v>
      </c>
      <c r="C1027" s="7" t="s">
        <v>11327</v>
      </c>
      <c r="D1027" s="6">
        <v>474</v>
      </c>
      <c r="E1027" s="8">
        <v>1799</v>
      </c>
      <c r="F1027" s="9">
        <v>0.74</v>
      </c>
      <c r="G1027" s="27" t="str">
        <f>IF(Table24[discount_percentage]&gt;=0.5,"Yes","No")</f>
        <v>Yes</v>
      </c>
      <c r="H1027" s="6">
        <v>4.3</v>
      </c>
      <c r="I1027" s="10">
        <v>1454</v>
      </c>
      <c r="J1027" s="10">
        <f t="shared" si="64"/>
        <v>2615746</v>
      </c>
      <c r="K1027" s="37" t="str">
        <f>IF(Table24[rating_count]&lt;1000,"Yes", "No")</f>
        <v>No</v>
      </c>
      <c r="L1027" s="11">
        <f t="shared" si="65"/>
        <v>6252.2</v>
      </c>
      <c r="M1027" s="11">
        <f>Table24[[#This Row],[rating]]*Table24[[#This Row],[rating_count]]</f>
        <v>6252.2</v>
      </c>
      <c r="N1027" s="35">
        <f t="shared" si="66"/>
        <v>1600</v>
      </c>
      <c r="O1027" s="35">
        <f t="shared" si="67"/>
        <v>1500</v>
      </c>
      <c r="P1027" s="6" t="s">
        <v>3885</v>
      </c>
      <c r="Q1027" s="6" t="s">
        <v>3886</v>
      </c>
      <c r="R1027" s="6" t="s">
        <v>3887</v>
      </c>
      <c r="S1027" s="6" t="s">
        <v>3888</v>
      </c>
      <c r="T1027" s="6" t="s">
        <v>3889</v>
      </c>
      <c r="U1027" s="6" t="s">
        <v>11270</v>
      </c>
      <c r="V1027" s="6" t="s">
        <v>3890</v>
      </c>
      <c r="W1027" s="6" t="s">
        <v>3891</v>
      </c>
    </row>
    <row r="1028" spans="1:23" s="6" customFormat="1">
      <c r="A1028" s="6" t="s">
        <v>3943</v>
      </c>
      <c r="B1028" s="6" t="s">
        <v>2727</v>
      </c>
      <c r="C1028" s="7" t="s">
        <v>11310</v>
      </c>
      <c r="D1028" s="12">
        <v>3999</v>
      </c>
      <c r="E1028" s="8">
        <v>17999</v>
      </c>
      <c r="F1028" s="9">
        <v>0.78</v>
      </c>
      <c r="G1028" s="27" t="str">
        <f>IF(Table24[discount_percentage]&gt;=0.5,"Yes","No")</f>
        <v>Yes</v>
      </c>
      <c r="H1028" s="6">
        <v>4.3</v>
      </c>
      <c r="I1028" s="10">
        <v>17161</v>
      </c>
      <c r="J1028" s="10">
        <f t="shared" si="64"/>
        <v>308880839</v>
      </c>
      <c r="K1028" s="37" t="str">
        <f>IF(Table24[rating_count]&lt;1000,"Yes", "No")</f>
        <v>No</v>
      </c>
      <c r="L1028" s="11">
        <f t="shared" si="65"/>
        <v>73792.3</v>
      </c>
      <c r="M1028" s="11">
        <f>Table24[[#This Row],[rating]]*Table24[[#This Row],[rating_count]]</f>
        <v>73792.3</v>
      </c>
      <c r="N1028" s="35">
        <f t="shared" si="66"/>
        <v>17800</v>
      </c>
      <c r="O1028" s="35">
        <f t="shared" si="67"/>
        <v>17500</v>
      </c>
      <c r="P1028" s="6" t="s">
        <v>12554</v>
      </c>
      <c r="Q1028" s="6" t="s">
        <v>2728</v>
      </c>
      <c r="R1028" s="6" t="s">
        <v>2729</v>
      </c>
      <c r="S1028" s="6" t="s">
        <v>2730</v>
      </c>
      <c r="T1028" s="6" t="s">
        <v>2731</v>
      </c>
      <c r="U1028" s="6" t="s">
        <v>2732</v>
      </c>
      <c r="V1028" s="6" t="s">
        <v>3944</v>
      </c>
      <c r="W1028" s="6" t="s">
        <v>3945</v>
      </c>
    </row>
    <row r="1029" spans="1:23" s="6" customFormat="1">
      <c r="A1029" s="6" t="s">
        <v>4024</v>
      </c>
      <c r="B1029" s="6" t="s">
        <v>4025</v>
      </c>
      <c r="C1029" s="7" t="s">
        <v>11333</v>
      </c>
      <c r="D1029" s="6">
        <v>289</v>
      </c>
      <c r="E1029" s="8">
        <v>650</v>
      </c>
      <c r="F1029" s="9">
        <v>0.56000000000000005</v>
      </c>
      <c r="G1029" s="27" t="str">
        <f>IF(Table24[discount_percentage]&gt;=0.5,"Yes","No")</f>
        <v>Yes</v>
      </c>
      <c r="H1029" s="6">
        <v>4.3</v>
      </c>
      <c r="I1029" s="10">
        <v>253105</v>
      </c>
      <c r="J1029" s="10">
        <f t="shared" si="64"/>
        <v>164518250</v>
      </c>
      <c r="K1029" s="37" t="str">
        <f>IF(Table24[rating_count]&lt;1000,"Yes", "No")</f>
        <v>No</v>
      </c>
      <c r="L1029" s="11">
        <f t="shared" si="65"/>
        <v>1088351.5</v>
      </c>
      <c r="M1029" s="11">
        <f>Table24[[#This Row],[rating]]*Table24[[#This Row],[rating_count]]</f>
        <v>1088351.5</v>
      </c>
      <c r="N1029" s="35">
        <f t="shared" si="66"/>
        <v>600</v>
      </c>
      <c r="O1029" s="35">
        <f t="shared" si="67"/>
        <v>500</v>
      </c>
      <c r="P1029" s="6" t="s">
        <v>4026</v>
      </c>
      <c r="Q1029" s="6" t="s">
        <v>4027</v>
      </c>
      <c r="R1029" s="6" t="s">
        <v>4028</v>
      </c>
      <c r="S1029" s="6" t="s">
        <v>4029</v>
      </c>
      <c r="T1029" s="6" t="s">
        <v>4030</v>
      </c>
      <c r="U1029" s="6" t="s">
        <v>4031</v>
      </c>
      <c r="V1029" s="6" t="s">
        <v>4032</v>
      </c>
      <c r="W1029" s="6" t="s">
        <v>4033</v>
      </c>
    </row>
    <row r="1030" spans="1:23" s="6" customFormat="1">
      <c r="A1030" s="6" t="s">
        <v>12233</v>
      </c>
      <c r="B1030" s="6" t="s">
        <v>4074</v>
      </c>
      <c r="C1030" s="7" t="s">
        <v>11337</v>
      </c>
      <c r="D1030" s="6">
        <v>349</v>
      </c>
      <c r="E1030" s="8">
        <v>1499</v>
      </c>
      <c r="F1030" s="9">
        <v>0.77</v>
      </c>
      <c r="G1030" s="27" t="str">
        <f>IF(Table24[discount_percentage]&gt;=0.5,"Yes","No")</f>
        <v>Yes</v>
      </c>
      <c r="H1030" s="6">
        <v>4.3</v>
      </c>
      <c r="I1030" s="10">
        <v>24791</v>
      </c>
      <c r="J1030" s="10">
        <f t="shared" si="64"/>
        <v>37161709</v>
      </c>
      <c r="K1030" s="37" t="str">
        <f>IF(Table24[rating_count]&lt;1000,"Yes", "No")</f>
        <v>No</v>
      </c>
      <c r="L1030" s="11">
        <f t="shared" si="65"/>
        <v>106601.29999999999</v>
      </c>
      <c r="M1030" s="11">
        <f>Table24[[#This Row],[rating]]*Table24[[#This Row],[rating_count]]</f>
        <v>106601.29999999999</v>
      </c>
      <c r="N1030" s="35">
        <f t="shared" si="66"/>
        <v>1400</v>
      </c>
      <c r="O1030" s="35">
        <f t="shared" si="67"/>
        <v>1000</v>
      </c>
      <c r="P1030" s="6" t="s">
        <v>4075</v>
      </c>
      <c r="Q1030" s="6" t="s">
        <v>4076</v>
      </c>
      <c r="R1030" s="6" t="s">
        <v>4077</v>
      </c>
      <c r="S1030" s="6" t="s">
        <v>4078</v>
      </c>
      <c r="T1030" s="6" t="s">
        <v>4079</v>
      </c>
      <c r="U1030" s="6" t="s">
        <v>4080</v>
      </c>
      <c r="V1030" s="6" t="s">
        <v>4081</v>
      </c>
      <c r="W1030" s="6" t="s">
        <v>12234</v>
      </c>
    </row>
    <row r="1031" spans="1:23" s="6" customFormat="1">
      <c r="A1031" s="6" t="s">
        <v>4120</v>
      </c>
      <c r="B1031" s="6" t="s">
        <v>12799</v>
      </c>
      <c r="C1031" s="7" t="s">
        <v>11334</v>
      </c>
      <c r="D1031" s="6">
        <v>269</v>
      </c>
      <c r="E1031" s="8">
        <v>649</v>
      </c>
      <c r="F1031" s="9">
        <v>0.59</v>
      </c>
      <c r="G1031" s="27" t="str">
        <f>IF(Table24[discount_percentage]&gt;=0.5,"Yes","No")</f>
        <v>Yes</v>
      </c>
      <c r="H1031" s="6">
        <v>4.3</v>
      </c>
      <c r="I1031" s="10">
        <v>54315</v>
      </c>
      <c r="J1031" s="10">
        <f t="shared" si="64"/>
        <v>35250435</v>
      </c>
      <c r="K1031" s="37" t="str">
        <f>IF(Table24[rating_count]&lt;1000,"Yes", "No")</f>
        <v>No</v>
      </c>
      <c r="L1031" s="11">
        <f t="shared" si="65"/>
        <v>233554.5</v>
      </c>
      <c r="M1031" s="11">
        <f>Table24[[#This Row],[rating]]*Table24[[#This Row],[rating_count]]</f>
        <v>233554.5</v>
      </c>
      <c r="N1031" s="35">
        <f t="shared" si="66"/>
        <v>600</v>
      </c>
      <c r="O1031" s="35">
        <f t="shared" si="67"/>
        <v>500</v>
      </c>
      <c r="P1031" s="6" t="s">
        <v>4121</v>
      </c>
      <c r="Q1031" s="6" t="s">
        <v>4122</v>
      </c>
      <c r="R1031" s="6" t="s">
        <v>4123</v>
      </c>
      <c r="S1031" s="6" t="s">
        <v>4124</v>
      </c>
      <c r="T1031" s="6" t="s">
        <v>4125</v>
      </c>
      <c r="U1031" s="6" t="s">
        <v>4126</v>
      </c>
      <c r="V1031" s="6" t="s">
        <v>4127</v>
      </c>
      <c r="W1031" s="6" t="s">
        <v>4128</v>
      </c>
    </row>
    <row r="1032" spans="1:23" s="6" customFormat="1">
      <c r="A1032" s="6" t="s">
        <v>4148</v>
      </c>
      <c r="B1032" s="6" t="s">
        <v>4149</v>
      </c>
      <c r="C1032" s="7" t="s">
        <v>11338</v>
      </c>
      <c r="D1032" s="6">
        <v>549</v>
      </c>
      <c r="E1032" s="8">
        <v>1799</v>
      </c>
      <c r="F1032" s="9">
        <v>0.69</v>
      </c>
      <c r="G1032" s="27" t="str">
        <f>IF(Table24[discount_percentage]&gt;=0.5,"Yes","No")</f>
        <v>Yes</v>
      </c>
      <c r="H1032" s="6">
        <v>4.3</v>
      </c>
      <c r="I1032" s="10">
        <v>28829</v>
      </c>
      <c r="J1032" s="10">
        <f t="shared" si="64"/>
        <v>51863371</v>
      </c>
      <c r="K1032" s="37" t="str">
        <f>IF(Table24[rating_count]&lt;1000,"Yes", "No")</f>
        <v>No</v>
      </c>
      <c r="L1032" s="11">
        <f t="shared" si="65"/>
        <v>123964.7</v>
      </c>
      <c r="M1032" s="11">
        <f>Table24[[#This Row],[rating]]*Table24[[#This Row],[rating_count]]</f>
        <v>123964.7</v>
      </c>
      <c r="N1032" s="35">
        <f t="shared" si="66"/>
        <v>1600</v>
      </c>
      <c r="O1032" s="35">
        <f t="shared" si="67"/>
        <v>1500</v>
      </c>
      <c r="P1032" s="6" t="s">
        <v>4150</v>
      </c>
      <c r="Q1032" s="6" t="s">
        <v>4151</v>
      </c>
      <c r="R1032" s="6" t="s">
        <v>4152</v>
      </c>
      <c r="S1032" s="6" t="s">
        <v>4153</v>
      </c>
      <c r="T1032" s="6" t="s">
        <v>4154</v>
      </c>
      <c r="U1032" s="6" t="s">
        <v>4155</v>
      </c>
      <c r="V1032" s="6" t="s">
        <v>4156</v>
      </c>
      <c r="W1032" s="6" t="s">
        <v>4157</v>
      </c>
    </row>
    <row r="1033" spans="1:23" s="6" customFormat="1">
      <c r="A1033" s="6" t="s">
        <v>4270</v>
      </c>
      <c r="B1033" s="6" t="s">
        <v>12243</v>
      </c>
      <c r="C1033" s="7" t="s">
        <v>11346</v>
      </c>
      <c r="D1033" s="6">
        <v>799</v>
      </c>
      <c r="E1033" s="8">
        <v>3990</v>
      </c>
      <c r="F1033" s="9">
        <v>0.8</v>
      </c>
      <c r="G1033" s="27" t="str">
        <f>IF(Table24[discount_percentage]&gt;=0.5,"Yes","No")</f>
        <v>Yes</v>
      </c>
      <c r="H1033" s="6">
        <v>4.3</v>
      </c>
      <c r="I1033" s="10">
        <v>27139</v>
      </c>
      <c r="J1033" s="10">
        <f t="shared" si="64"/>
        <v>108284610</v>
      </c>
      <c r="K1033" s="37" t="str">
        <f>IF(Table24[rating_count]&lt;1000,"Yes", "No")</f>
        <v>No</v>
      </c>
      <c r="L1033" s="11">
        <f t="shared" si="65"/>
        <v>116697.7</v>
      </c>
      <c r="M1033" s="11">
        <f>Table24[[#This Row],[rating]]*Table24[[#This Row],[rating_count]]</f>
        <v>116697.7</v>
      </c>
      <c r="N1033" s="35">
        <f t="shared" si="66"/>
        <v>3800</v>
      </c>
      <c r="O1033" s="35">
        <f t="shared" si="67"/>
        <v>3500</v>
      </c>
      <c r="P1033" s="6" t="s">
        <v>12244</v>
      </c>
      <c r="Q1033" s="6" t="s">
        <v>4271</v>
      </c>
      <c r="R1033" s="6" t="s">
        <v>4272</v>
      </c>
      <c r="S1033" s="6" t="s">
        <v>12245</v>
      </c>
      <c r="T1033" s="6" t="s">
        <v>4273</v>
      </c>
      <c r="U1033" s="6" t="s">
        <v>4274</v>
      </c>
      <c r="V1033" s="6" t="s">
        <v>4275</v>
      </c>
      <c r="W1033" s="6" t="s">
        <v>4276</v>
      </c>
    </row>
    <row r="1034" spans="1:23" s="6" customFormat="1">
      <c r="A1034" s="6" t="s">
        <v>4285</v>
      </c>
      <c r="B1034" s="6" t="s">
        <v>4286</v>
      </c>
      <c r="C1034" s="7" t="s">
        <v>11333</v>
      </c>
      <c r="D1034" s="6">
        <v>519</v>
      </c>
      <c r="E1034" s="8">
        <v>1350</v>
      </c>
      <c r="F1034" s="9">
        <v>0.62</v>
      </c>
      <c r="G1034" s="27" t="str">
        <f>IF(Table24[discount_percentage]&gt;=0.5,"Yes","No")</f>
        <v>Yes</v>
      </c>
      <c r="H1034" s="6">
        <v>4.3</v>
      </c>
      <c r="I1034" s="10">
        <v>30058</v>
      </c>
      <c r="J1034" s="10">
        <f t="shared" si="64"/>
        <v>40578300</v>
      </c>
      <c r="K1034" s="37" t="str">
        <f>IF(Table24[rating_count]&lt;1000,"Yes", "No")</f>
        <v>No</v>
      </c>
      <c r="L1034" s="11">
        <f t="shared" si="65"/>
        <v>129249.4</v>
      </c>
      <c r="M1034" s="11">
        <f>Table24[[#This Row],[rating]]*Table24[[#This Row],[rating_count]]</f>
        <v>129249.4</v>
      </c>
      <c r="N1034" s="35">
        <f t="shared" si="66"/>
        <v>1200</v>
      </c>
      <c r="O1034" s="35">
        <f t="shared" si="67"/>
        <v>1000</v>
      </c>
      <c r="P1034" s="6" t="s">
        <v>4287</v>
      </c>
      <c r="Q1034" s="6" t="s">
        <v>4288</v>
      </c>
      <c r="R1034" s="6" t="s">
        <v>4289</v>
      </c>
      <c r="S1034" s="6" t="s">
        <v>4290</v>
      </c>
      <c r="T1034" s="6" t="s">
        <v>4291</v>
      </c>
      <c r="U1034" s="6" t="s">
        <v>4292</v>
      </c>
      <c r="V1034" s="6" t="s">
        <v>4293</v>
      </c>
      <c r="W1034" s="6" t="s">
        <v>4294</v>
      </c>
    </row>
    <row r="1035" spans="1:23" s="6" customFormat="1">
      <c r="A1035" s="6" t="s">
        <v>4349</v>
      </c>
      <c r="B1035" s="6" t="s">
        <v>4350</v>
      </c>
      <c r="C1035" s="7" t="s">
        <v>11333</v>
      </c>
      <c r="D1035" s="6">
        <v>889</v>
      </c>
      <c r="E1035" s="8">
        <v>2500</v>
      </c>
      <c r="F1035" s="9">
        <v>0.64</v>
      </c>
      <c r="G1035" s="27" t="str">
        <f>IF(Table24[discount_percentage]&gt;=0.5,"Yes","No")</f>
        <v>Yes</v>
      </c>
      <c r="H1035" s="6">
        <v>4.3</v>
      </c>
      <c r="I1035" s="10">
        <v>55747</v>
      </c>
      <c r="J1035" s="10">
        <f t="shared" si="64"/>
        <v>139367500</v>
      </c>
      <c r="K1035" s="37" t="str">
        <f>IF(Table24[rating_count]&lt;1000,"Yes", "No")</f>
        <v>No</v>
      </c>
      <c r="L1035" s="11">
        <f t="shared" si="65"/>
        <v>239712.09999999998</v>
      </c>
      <c r="M1035" s="11">
        <f>Table24[[#This Row],[rating]]*Table24[[#This Row],[rating_count]]</f>
        <v>239712.09999999998</v>
      </c>
      <c r="N1035" s="35">
        <f t="shared" si="66"/>
        <v>2400</v>
      </c>
      <c r="O1035" s="35">
        <f t="shared" si="67"/>
        <v>2500</v>
      </c>
      <c r="P1035" s="6" t="s">
        <v>4351</v>
      </c>
      <c r="Q1035" s="6" t="s">
        <v>4352</v>
      </c>
      <c r="R1035" s="6" t="s">
        <v>4353</v>
      </c>
      <c r="S1035" s="6" t="s">
        <v>4354</v>
      </c>
      <c r="T1035" s="6" t="s">
        <v>4355</v>
      </c>
      <c r="U1035" s="6" t="s">
        <v>11671</v>
      </c>
      <c r="V1035" s="6" t="s">
        <v>4356</v>
      </c>
      <c r="W1035" s="6" t="s">
        <v>4357</v>
      </c>
    </row>
    <row r="1036" spans="1:23" s="6" customFormat="1">
      <c r="A1036" s="6" t="s">
        <v>4560</v>
      </c>
      <c r="B1036" s="6" t="s">
        <v>4561</v>
      </c>
      <c r="C1036" s="7" t="s">
        <v>11336</v>
      </c>
      <c r="D1036" s="6">
        <v>656</v>
      </c>
      <c r="E1036" s="8">
        <v>1499</v>
      </c>
      <c r="F1036" s="9">
        <v>0.56000000000000005</v>
      </c>
      <c r="G1036" s="27" t="str">
        <f>IF(Table24[discount_percentage]&gt;=0.5,"Yes","No")</f>
        <v>Yes</v>
      </c>
      <c r="H1036" s="6">
        <v>4.3</v>
      </c>
      <c r="I1036" s="10">
        <v>25903</v>
      </c>
      <c r="J1036" s="10">
        <f t="shared" si="64"/>
        <v>38828597</v>
      </c>
      <c r="K1036" s="37" t="str">
        <f>IF(Table24[rating_count]&lt;1000,"Yes", "No")</f>
        <v>No</v>
      </c>
      <c r="L1036" s="11">
        <f t="shared" si="65"/>
        <v>111382.9</v>
      </c>
      <c r="M1036" s="11">
        <f>Table24[[#This Row],[rating]]*Table24[[#This Row],[rating_count]]</f>
        <v>111382.9</v>
      </c>
      <c r="N1036" s="35">
        <f t="shared" si="66"/>
        <v>1400</v>
      </c>
      <c r="O1036" s="35">
        <f t="shared" si="67"/>
        <v>1000</v>
      </c>
      <c r="P1036" s="6" t="s">
        <v>4562</v>
      </c>
      <c r="Q1036" s="6" t="s">
        <v>4563</v>
      </c>
      <c r="R1036" s="6" t="s">
        <v>4564</v>
      </c>
      <c r="S1036" s="6" t="s">
        <v>4565</v>
      </c>
      <c r="T1036" s="6" t="s">
        <v>4566</v>
      </c>
      <c r="U1036" s="6" t="s">
        <v>4567</v>
      </c>
      <c r="V1036" s="6" t="s">
        <v>4568</v>
      </c>
      <c r="W1036" s="6" t="s">
        <v>4569</v>
      </c>
    </row>
    <row r="1037" spans="1:23" s="6" customFormat="1">
      <c r="A1037" s="6" t="s">
        <v>4570</v>
      </c>
      <c r="B1037" s="6" t="s">
        <v>11924</v>
      </c>
      <c r="C1037" s="7" t="s">
        <v>11333</v>
      </c>
      <c r="D1037" s="12">
        <v>1109</v>
      </c>
      <c r="E1037" s="8">
        <v>2800</v>
      </c>
      <c r="F1037" s="9">
        <v>0.6</v>
      </c>
      <c r="G1037" s="27" t="str">
        <f>IF(Table24[discount_percentage]&gt;=0.5,"Yes","No")</f>
        <v>Yes</v>
      </c>
      <c r="H1037" s="6">
        <v>4.3</v>
      </c>
      <c r="I1037" s="10">
        <v>53464</v>
      </c>
      <c r="J1037" s="10">
        <f t="shared" si="64"/>
        <v>149699200</v>
      </c>
      <c r="K1037" s="37" t="str">
        <f>IF(Table24[rating_count]&lt;1000,"Yes", "No")</f>
        <v>No</v>
      </c>
      <c r="L1037" s="11">
        <f t="shared" si="65"/>
        <v>229895.19999999998</v>
      </c>
      <c r="M1037" s="11">
        <f>Table24[[#This Row],[rating]]*Table24[[#This Row],[rating_count]]</f>
        <v>229895.19999999998</v>
      </c>
      <c r="N1037" s="35">
        <f t="shared" si="66"/>
        <v>2800</v>
      </c>
      <c r="O1037" s="35">
        <f t="shared" si="67"/>
        <v>2500</v>
      </c>
      <c r="P1037" s="6" t="s">
        <v>4571</v>
      </c>
      <c r="Q1037" s="6" t="s">
        <v>4572</v>
      </c>
      <c r="R1037" s="6" t="s">
        <v>4573</v>
      </c>
      <c r="S1037" s="6" t="s">
        <v>4574</v>
      </c>
      <c r="T1037" s="6" t="s">
        <v>4575</v>
      </c>
      <c r="U1037" s="6" t="s">
        <v>11925</v>
      </c>
      <c r="V1037" s="6" t="s">
        <v>4576</v>
      </c>
      <c r="W1037" s="6" t="s">
        <v>4577</v>
      </c>
    </row>
    <row r="1038" spans="1:23" s="6" customFormat="1">
      <c r="A1038" s="6" t="s">
        <v>4654</v>
      </c>
      <c r="B1038" s="6" t="s">
        <v>4655</v>
      </c>
      <c r="C1038" s="7" t="s">
        <v>11363</v>
      </c>
      <c r="D1038" s="6">
        <v>479</v>
      </c>
      <c r="E1038" s="8">
        <v>599</v>
      </c>
      <c r="F1038" s="9">
        <v>0.2</v>
      </c>
      <c r="G1038" s="27" t="str">
        <f>IF(Table24[discount_percentage]&gt;=0.5,"Yes","No")</f>
        <v>No</v>
      </c>
      <c r="H1038" s="6">
        <v>4.3</v>
      </c>
      <c r="I1038" s="10">
        <v>11687</v>
      </c>
      <c r="J1038" s="10">
        <f t="shared" si="64"/>
        <v>7000513</v>
      </c>
      <c r="K1038" s="37" t="str">
        <f>IF(Table24[rating_count]&lt;1000,"Yes", "No")</f>
        <v>No</v>
      </c>
      <c r="L1038" s="11">
        <f t="shared" si="65"/>
        <v>50254.1</v>
      </c>
      <c r="M1038" s="11">
        <f>Table24[[#This Row],[rating]]*Table24[[#This Row],[rating_count]]</f>
        <v>50254.1</v>
      </c>
      <c r="N1038" s="35">
        <f t="shared" si="66"/>
        <v>400</v>
      </c>
      <c r="O1038" s="35">
        <f t="shared" si="67"/>
        <v>500</v>
      </c>
      <c r="P1038" s="6" t="s">
        <v>4656</v>
      </c>
      <c r="Q1038" s="6" t="s">
        <v>4657</v>
      </c>
      <c r="R1038" s="6" t="s">
        <v>4658</v>
      </c>
      <c r="S1038" s="6" t="s">
        <v>4659</v>
      </c>
      <c r="T1038" s="6" t="s">
        <v>4660</v>
      </c>
      <c r="U1038" s="6" t="s">
        <v>4661</v>
      </c>
      <c r="V1038" s="6" t="s">
        <v>4662</v>
      </c>
      <c r="W1038" s="6" t="s">
        <v>4663</v>
      </c>
    </row>
    <row r="1039" spans="1:23" s="6" customFormat="1">
      <c r="A1039" s="6" t="s">
        <v>4671</v>
      </c>
      <c r="B1039" s="6" t="s">
        <v>4672</v>
      </c>
      <c r="C1039" s="7" t="s">
        <v>11364</v>
      </c>
      <c r="D1039" s="6">
        <v>599</v>
      </c>
      <c r="E1039" s="8">
        <v>899</v>
      </c>
      <c r="F1039" s="9">
        <v>0.33</v>
      </c>
      <c r="G1039" s="27" t="str">
        <f>IF(Table24[discount_percentage]&gt;=0.5,"Yes","No")</f>
        <v>No</v>
      </c>
      <c r="H1039" s="6">
        <v>4.3</v>
      </c>
      <c r="I1039" s="10">
        <v>95116</v>
      </c>
      <c r="J1039" s="10">
        <f t="shared" si="64"/>
        <v>85509284</v>
      </c>
      <c r="K1039" s="37" t="str">
        <f>IF(Table24[rating_count]&lt;1000,"Yes", "No")</f>
        <v>No</v>
      </c>
      <c r="L1039" s="11">
        <f t="shared" si="65"/>
        <v>408998.8</v>
      </c>
      <c r="M1039" s="11">
        <f>Table24[[#This Row],[rating]]*Table24[[#This Row],[rating_count]]</f>
        <v>408998.8</v>
      </c>
      <c r="N1039" s="35">
        <f t="shared" si="66"/>
        <v>800</v>
      </c>
      <c r="O1039" s="35">
        <f t="shared" si="67"/>
        <v>500</v>
      </c>
      <c r="P1039" s="6" t="s">
        <v>4673</v>
      </c>
      <c r="Q1039" s="6" t="s">
        <v>4674</v>
      </c>
      <c r="R1039" s="6" t="s">
        <v>4675</v>
      </c>
      <c r="S1039" s="6" t="s">
        <v>4676</v>
      </c>
      <c r="T1039" s="6" t="s">
        <v>4677</v>
      </c>
      <c r="U1039" s="6" t="s">
        <v>12255</v>
      </c>
      <c r="V1039" s="6" t="s">
        <v>4678</v>
      </c>
      <c r="W1039" s="6" t="s">
        <v>4679</v>
      </c>
    </row>
    <row r="1040" spans="1:23" s="6" customFormat="1">
      <c r="A1040" s="6" t="s">
        <v>4680</v>
      </c>
      <c r="B1040" s="6" t="s">
        <v>11927</v>
      </c>
      <c r="C1040" s="7" t="s">
        <v>11333</v>
      </c>
      <c r="D1040" s="12">
        <v>1299</v>
      </c>
      <c r="E1040" s="8">
        <v>3000</v>
      </c>
      <c r="F1040" s="9">
        <v>0.56999999999999995</v>
      </c>
      <c r="G1040" s="27" t="str">
        <f>IF(Table24[discount_percentage]&gt;=0.5,"Yes","No")</f>
        <v>Yes</v>
      </c>
      <c r="H1040" s="6">
        <v>4.3</v>
      </c>
      <c r="I1040" s="10">
        <v>23022</v>
      </c>
      <c r="J1040" s="10">
        <f t="shared" si="64"/>
        <v>69066000</v>
      </c>
      <c r="K1040" s="37" t="str">
        <f>IF(Table24[rating_count]&lt;1000,"Yes", "No")</f>
        <v>No</v>
      </c>
      <c r="L1040" s="11">
        <f t="shared" si="65"/>
        <v>98994.599999999991</v>
      </c>
      <c r="M1040" s="11">
        <f>Table24[[#This Row],[rating]]*Table24[[#This Row],[rating_count]]</f>
        <v>98994.599999999991</v>
      </c>
      <c r="N1040" s="35">
        <f t="shared" si="66"/>
        <v>3000</v>
      </c>
      <c r="O1040" s="35">
        <f t="shared" si="67"/>
        <v>3000</v>
      </c>
      <c r="P1040" s="6" t="s">
        <v>4681</v>
      </c>
      <c r="Q1040" s="6" t="s">
        <v>12256</v>
      </c>
      <c r="R1040" s="6" t="s">
        <v>4682</v>
      </c>
      <c r="S1040" s="6" t="s">
        <v>4683</v>
      </c>
      <c r="T1040" s="6" t="s">
        <v>4684</v>
      </c>
      <c r="U1040" s="6" t="s">
        <v>11928</v>
      </c>
      <c r="V1040" s="6" t="s">
        <v>4685</v>
      </c>
      <c r="W1040" s="6" t="s">
        <v>4686</v>
      </c>
    </row>
    <row r="1041" spans="1:23" s="6" customFormat="1">
      <c r="A1041" s="6" t="s">
        <v>4687</v>
      </c>
      <c r="B1041" s="6" t="s">
        <v>11929</v>
      </c>
      <c r="C1041" s="7" t="s">
        <v>11365</v>
      </c>
      <c r="D1041" s="6">
        <v>294</v>
      </c>
      <c r="E1041" s="8">
        <v>4999</v>
      </c>
      <c r="F1041" s="9">
        <v>0.94</v>
      </c>
      <c r="G1041" s="27" t="str">
        <f>IF(Table24[discount_percentage]&gt;=0.5,"Yes","No")</f>
        <v>Yes</v>
      </c>
      <c r="H1041" s="6">
        <v>4.3</v>
      </c>
      <c r="I1041" s="10">
        <v>4426</v>
      </c>
      <c r="J1041" s="10">
        <f t="shared" si="64"/>
        <v>22125574</v>
      </c>
      <c r="K1041" s="37" t="str">
        <f>IF(Table24[rating_count]&lt;1000,"Yes", "No")</f>
        <v>No</v>
      </c>
      <c r="L1041" s="11">
        <f t="shared" si="65"/>
        <v>19031.8</v>
      </c>
      <c r="M1041" s="11">
        <f>Table24[[#This Row],[rating]]*Table24[[#This Row],[rating_count]]</f>
        <v>19031.8</v>
      </c>
      <c r="N1041" s="35">
        <f t="shared" si="66"/>
        <v>4800</v>
      </c>
      <c r="O1041" s="35">
        <f t="shared" si="67"/>
        <v>4500</v>
      </c>
      <c r="P1041" s="6" t="s">
        <v>12557</v>
      </c>
      <c r="Q1041" s="6" t="s">
        <v>4688</v>
      </c>
      <c r="R1041" s="6" t="s">
        <v>4689</v>
      </c>
      <c r="S1041" s="6" t="s">
        <v>4690</v>
      </c>
      <c r="T1041" s="6" t="s">
        <v>4691</v>
      </c>
      <c r="U1041" s="6" t="s">
        <v>4692</v>
      </c>
      <c r="V1041" s="6" t="s">
        <v>4693</v>
      </c>
      <c r="W1041" s="6" t="s">
        <v>4694</v>
      </c>
    </row>
    <row r="1042" spans="1:23" s="6" customFormat="1">
      <c r="A1042" s="6" t="s">
        <v>4749</v>
      </c>
      <c r="B1042" s="6" t="s">
        <v>4750</v>
      </c>
      <c r="C1042" s="7" t="s">
        <v>11310</v>
      </c>
      <c r="D1042" s="12">
        <v>12000</v>
      </c>
      <c r="E1042" s="8">
        <v>29999</v>
      </c>
      <c r="F1042" s="9">
        <v>0.6</v>
      </c>
      <c r="G1042" s="27" t="str">
        <f>IF(Table24[discount_percentage]&gt;=0.5,"Yes","No")</f>
        <v>Yes</v>
      </c>
      <c r="H1042" s="6">
        <v>4.3</v>
      </c>
      <c r="I1042" s="10">
        <v>4744</v>
      </c>
      <c r="J1042" s="10">
        <f t="shared" si="64"/>
        <v>142315256</v>
      </c>
      <c r="K1042" s="37" t="str">
        <f>IF(Table24[rating_count]&lt;1000,"Yes", "No")</f>
        <v>No</v>
      </c>
      <c r="L1042" s="11">
        <f t="shared" si="65"/>
        <v>20399.2</v>
      </c>
      <c r="M1042" s="11">
        <f>Table24[[#This Row],[rating]]*Table24[[#This Row],[rating_count]]</f>
        <v>20399.2</v>
      </c>
      <c r="N1042" s="35">
        <f t="shared" si="66"/>
        <v>29800</v>
      </c>
      <c r="O1042" s="35">
        <f t="shared" si="67"/>
        <v>29500</v>
      </c>
      <c r="P1042" s="6" t="s">
        <v>11674</v>
      </c>
      <c r="Q1042" s="6" t="s">
        <v>4751</v>
      </c>
      <c r="R1042" s="6" t="s">
        <v>4752</v>
      </c>
      <c r="S1042" s="6" t="s">
        <v>4753</v>
      </c>
      <c r="T1042" s="6" t="s">
        <v>4754</v>
      </c>
      <c r="U1042" s="6" t="s">
        <v>4755</v>
      </c>
      <c r="V1042" s="6" t="s">
        <v>4756</v>
      </c>
      <c r="W1042" s="6" t="s">
        <v>4757</v>
      </c>
    </row>
    <row r="1043" spans="1:23" s="6" customFormat="1">
      <c r="A1043" s="6" t="s">
        <v>4802</v>
      </c>
      <c r="B1043" s="6" t="s">
        <v>11586</v>
      </c>
      <c r="C1043" s="7" t="s">
        <v>11315</v>
      </c>
      <c r="D1043" s="6">
        <v>571</v>
      </c>
      <c r="E1043" s="8">
        <v>999</v>
      </c>
      <c r="F1043" s="9">
        <v>0.43</v>
      </c>
      <c r="G1043" s="27" t="str">
        <f>IF(Table24[discount_percentage]&gt;=0.5,"Yes","No")</f>
        <v>No</v>
      </c>
      <c r="H1043" s="6">
        <v>4.3</v>
      </c>
      <c r="I1043" s="10">
        <v>38221</v>
      </c>
      <c r="J1043" s="10">
        <f t="shared" si="64"/>
        <v>38182779</v>
      </c>
      <c r="K1043" s="37" t="str">
        <f>IF(Table24[rating_count]&lt;1000,"Yes", "No")</f>
        <v>No</v>
      </c>
      <c r="L1043" s="11">
        <f t="shared" si="65"/>
        <v>164350.29999999999</v>
      </c>
      <c r="M1043" s="11">
        <f>Table24[[#This Row],[rating]]*Table24[[#This Row],[rating_count]]</f>
        <v>164350.29999999999</v>
      </c>
      <c r="N1043" s="35">
        <f t="shared" si="66"/>
        <v>800</v>
      </c>
      <c r="O1043" s="35">
        <f t="shared" si="67"/>
        <v>500</v>
      </c>
      <c r="P1043" s="6" t="s">
        <v>11930</v>
      </c>
      <c r="Q1043" s="6" t="s">
        <v>4803</v>
      </c>
      <c r="R1043" s="6" t="s">
        <v>4804</v>
      </c>
      <c r="S1043" s="6" t="s">
        <v>4805</v>
      </c>
      <c r="T1043" s="6" t="s">
        <v>4806</v>
      </c>
      <c r="U1043" s="6" t="s">
        <v>4807</v>
      </c>
      <c r="V1043" s="6" t="s">
        <v>4808</v>
      </c>
      <c r="W1043" s="6" t="s">
        <v>4809</v>
      </c>
    </row>
    <row r="1044" spans="1:23" s="6" customFormat="1">
      <c r="A1044" s="6" t="s">
        <v>4848</v>
      </c>
      <c r="B1044" s="6" t="s">
        <v>4849</v>
      </c>
      <c r="C1044" s="7" t="s">
        <v>11333</v>
      </c>
      <c r="D1044" s="6">
        <v>579</v>
      </c>
      <c r="E1044" s="8">
        <v>1400</v>
      </c>
      <c r="F1044" s="9">
        <v>0.59</v>
      </c>
      <c r="G1044" s="27" t="str">
        <f>IF(Table24[discount_percentage]&gt;=0.5,"Yes","No")</f>
        <v>Yes</v>
      </c>
      <c r="H1044" s="6">
        <v>4.3</v>
      </c>
      <c r="I1044" s="10">
        <v>189104</v>
      </c>
      <c r="J1044" s="10">
        <f t="shared" si="64"/>
        <v>264745600</v>
      </c>
      <c r="K1044" s="37" t="str">
        <f>IF(Table24[rating_count]&lt;1000,"Yes", "No")</f>
        <v>No</v>
      </c>
      <c r="L1044" s="11">
        <f t="shared" si="65"/>
        <v>813147.2</v>
      </c>
      <c r="M1044" s="11">
        <f>Table24[[#This Row],[rating]]*Table24[[#This Row],[rating_count]]</f>
        <v>813147.2</v>
      </c>
      <c r="N1044" s="35">
        <f t="shared" si="66"/>
        <v>1400</v>
      </c>
      <c r="O1044" s="35">
        <f t="shared" si="67"/>
        <v>1000</v>
      </c>
      <c r="P1044" s="6" t="s">
        <v>4850</v>
      </c>
      <c r="Q1044" s="6" t="s">
        <v>4851</v>
      </c>
      <c r="R1044" s="6" t="s">
        <v>4852</v>
      </c>
      <c r="S1044" s="6" t="s">
        <v>4853</v>
      </c>
      <c r="T1044" s="6" t="s">
        <v>4854</v>
      </c>
      <c r="U1044" s="6" t="s">
        <v>4855</v>
      </c>
      <c r="V1044" s="6" t="s">
        <v>4856</v>
      </c>
      <c r="W1044" s="6" t="s">
        <v>4857</v>
      </c>
    </row>
    <row r="1045" spans="1:23" s="6" customFormat="1">
      <c r="A1045" s="6" t="s">
        <v>4873</v>
      </c>
      <c r="B1045" s="6" t="s">
        <v>4874</v>
      </c>
      <c r="C1045" s="7" t="s">
        <v>11363</v>
      </c>
      <c r="D1045" s="6">
        <v>399</v>
      </c>
      <c r="E1045" s="8">
        <v>499</v>
      </c>
      <c r="F1045" s="9">
        <v>0.2</v>
      </c>
      <c r="G1045" s="27" t="str">
        <f>IF(Table24[discount_percentage]&gt;=0.5,"Yes","No")</f>
        <v>No</v>
      </c>
      <c r="H1045" s="6">
        <v>4.3</v>
      </c>
      <c r="I1045" s="10">
        <v>27201</v>
      </c>
      <c r="J1045" s="10">
        <f t="shared" si="64"/>
        <v>13573299</v>
      </c>
      <c r="K1045" s="37" t="str">
        <f>IF(Table24[rating_count]&lt;1000,"Yes", "No")</f>
        <v>No</v>
      </c>
      <c r="L1045" s="11">
        <f t="shared" si="65"/>
        <v>116964.29999999999</v>
      </c>
      <c r="M1045" s="11">
        <f>Table24[[#This Row],[rating]]*Table24[[#This Row],[rating_count]]</f>
        <v>116964.29999999999</v>
      </c>
      <c r="N1045" s="35">
        <f t="shared" si="66"/>
        <v>400</v>
      </c>
      <c r="O1045" s="35">
        <f t="shared" si="67"/>
        <v>0</v>
      </c>
      <c r="P1045" s="6" t="s">
        <v>4875</v>
      </c>
      <c r="Q1045" s="6" t="s">
        <v>4876</v>
      </c>
      <c r="R1045" s="6" t="s">
        <v>4877</v>
      </c>
      <c r="S1045" s="6" t="s">
        <v>4878</v>
      </c>
      <c r="T1045" s="6" t="s">
        <v>4879</v>
      </c>
      <c r="U1045" s="6" t="s">
        <v>4880</v>
      </c>
      <c r="V1045" s="6" t="s">
        <v>4881</v>
      </c>
      <c r="W1045" s="6" t="s">
        <v>4882</v>
      </c>
    </row>
    <row r="1046" spans="1:23" s="6" customFormat="1">
      <c r="A1046" s="6" t="s">
        <v>4883</v>
      </c>
      <c r="B1046" s="6" t="s">
        <v>4884</v>
      </c>
      <c r="C1046" s="7" t="s">
        <v>11334</v>
      </c>
      <c r="D1046" s="6">
        <v>279</v>
      </c>
      <c r="E1046" s="8">
        <v>375</v>
      </c>
      <c r="F1046" s="9">
        <v>0.26</v>
      </c>
      <c r="G1046" s="27" t="str">
        <f>IF(Table24[discount_percentage]&gt;=0.5,"Yes","No")</f>
        <v>No</v>
      </c>
      <c r="H1046" s="6">
        <v>4.3</v>
      </c>
      <c r="I1046" s="10">
        <v>31534</v>
      </c>
      <c r="J1046" s="10">
        <f t="shared" si="64"/>
        <v>11825250</v>
      </c>
      <c r="K1046" s="37" t="str">
        <f>IF(Table24[rating_count]&lt;1000,"Yes", "No")</f>
        <v>No</v>
      </c>
      <c r="L1046" s="11">
        <f t="shared" si="65"/>
        <v>135596.19999999998</v>
      </c>
      <c r="M1046" s="11">
        <f>Table24[[#This Row],[rating]]*Table24[[#This Row],[rating_count]]</f>
        <v>135596.19999999998</v>
      </c>
      <c r="N1046" s="35">
        <f t="shared" si="66"/>
        <v>200</v>
      </c>
      <c r="O1046" s="35">
        <f t="shared" si="67"/>
        <v>0</v>
      </c>
      <c r="P1046" s="6" t="s">
        <v>4885</v>
      </c>
      <c r="Q1046" s="6" t="s">
        <v>12263</v>
      </c>
      <c r="R1046" s="6" t="s">
        <v>4886</v>
      </c>
      <c r="S1046" s="6" t="s">
        <v>4887</v>
      </c>
      <c r="T1046" s="6" t="s">
        <v>4888</v>
      </c>
      <c r="U1046" s="6" t="s">
        <v>4889</v>
      </c>
      <c r="V1046" s="6" t="s">
        <v>4890</v>
      </c>
      <c r="W1046" s="6" t="s">
        <v>4891</v>
      </c>
    </row>
    <row r="1047" spans="1:23" s="6" customFormat="1">
      <c r="A1047" s="6" t="s">
        <v>4926</v>
      </c>
      <c r="B1047" s="6" t="s">
        <v>4927</v>
      </c>
      <c r="C1047" s="7" t="s">
        <v>11360</v>
      </c>
      <c r="D1047" s="12">
        <v>1999</v>
      </c>
      <c r="E1047" s="8">
        <v>2999</v>
      </c>
      <c r="F1047" s="9">
        <v>0.33</v>
      </c>
      <c r="G1047" s="27" t="str">
        <f>IF(Table24[discount_percentage]&gt;=0.5,"Yes","No")</f>
        <v>No</v>
      </c>
      <c r="H1047" s="6">
        <v>4.3</v>
      </c>
      <c r="I1047" s="10">
        <v>63899</v>
      </c>
      <c r="J1047" s="10">
        <f t="shared" si="64"/>
        <v>191633101</v>
      </c>
      <c r="K1047" s="37" t="str">
        <f>IF(Table24[rating_count]&lt;1000,"Yes", "No")</f>
        <v>No</v>
      </c>
      <c r="L1047" s="11">
        <f t="shared" si="65"/>
        <v>274765.7</v>
      </c>
      <c r="M1047" s="11">
        <f>Table24[[#This Row],[rating]]*Table24[[#This Row],[rating_count]]</f>
        <v>274765.7</v>
      </c>
      <c r="N1047" s="35">
        <f t="shared" si="66"/>
        <v>2800</v>
      </c>
      <c r="O1047" s="35">
        <f t="shared" si="67"/>
        <v>2500</v>
      </c>
      <c r="P1047" s="6" t="s">
        <v>4928</v>
      </c>
      <c r="Q1047" s="6" t="s">
        <v>4929</v>
      </c>
      <c r="R1047" s="6" t="s">
        <v>4930</v>
      </c>
      <c r="S1047" s="6" t="s">
        <v>4931</v>
      </c>
      <c r="T1047" s="6" t="s">
        <v>4932</v>
      </c>
      <c r="U1047" s="6" t="s">
        <v>4933</v>
      </c>
      <c r="V1047" s="6" t="s">
        <v>12264</v>
      </c>
      <c r="W1047" s="6" t="s">
        <v>4934</v>
      </c>
    </row>
    <row r="1048" spans="1:23" s="6" customFormat="1">
      <c r="A1048" s="6" t="s">
        <v>4973</v>
      </c>
      <c r="B1048" s="6" t="s">
        <v>4974</v>
      </c>
      <c r="C1048" s="7" t="s">
        <v>11343</v>
      </c>
      <c r="D1048" s="12">
        <v>1495</v>
      </c>
      <c r="E1048" s="8">
        <v>1995</v>
      </c>
      <c r="F1048" s="9">
        <v>0.25</v>
      </c>
      <c r="G1048" s="27" t="str">
        <f>IF(Table24[discount_percentage]&gt;=0.5,"Yes","No")</f>
        <v>No</v>
      </c>
      <c r="H1048" s="6">
        <v>4.3</v>
      </c>
      <c r="I1048" s="10">
        <v>7241</v>
      </c>
      <c r="J1048" s="10">
        <f t="shared" si="64"/>
        <v>14445795</v>
      </c>
      <c r="K1048" s="37" t="str">
        <f>IF(Table24[rating_count]&lt;1000,"Yes", "No")</f>
        <v>No</v>
      </c>
      <c r="L1048" s="11">
        <f t="shared" si="65"/>
        <v>31136.3</v>
      </c>
      <c r="M1048" s="11">
        <f>Table24[[#This Row],[rating]]*Table24[[#This Row],[rating_count]]</f>
        <v>31136.3</v>
      </c>
      <c r="N1048" s="35">
        <f t="shared" si="66"/>
        <v>1800</v>
      </c>
      <c r="O1048" s="35">
        <f t="shared" si="67"/>
        <v>1500</v>
      </c>
      <c r="P1048" s="6" t="s">
        <v>4975</v>
      </c>
      <c r="Q1048" s="6" t="s">
        <v>4976</v>
      </c>
      <c r="R1048" s="6" t="s">
        <v>4977</v>
      </c>
      <c r="S1048" s="6" t="s">
        <v>4978</v>
      </c>
      <c r="T1048" s="6" t="s">
        <v>4979</v>
      </c>
      <c r="U1048" s="6" t="s">
        <v>4980</v>
      </c>
      <c r="V1048" s="6" t="s">
        <v>4981</v>
      </c>
      <c r="W1048" s="6" t="s">
        <v>4982</v>
      </c>
    </row>
    <row r="1049" spans="1:23" s="6" customFormat="1" ht="12" customHeight="1">
      <c r="A1049" s="6" t="s">
        <v>5045</v>
      </c>
      <c r="B1049" s="6" t="s">
        <v>5046</v>
      </c>
      <c r="C1049" s="7" t="s">
        <v>11352</v>
      </c>
      <c r="D1049" s="6">
        <v>599</v>
      </c>
      <c r="E1049" s="8">
        <v>799</v>
      </c>
      <c r="F1049" s="9">
        <v>0.25</v>
      </c>
      <c r="G1049" s="27" t="str">
        <f>IF(Table24[discount_percentage]&gt;=0.5,"Yes","No")</f>
        <v>No</v>
      </c>
      <c r="H1049" s="6">
        <v>4.3</v>
      </c>
      <c r="I1049" s="10">
        <v>15790</v>
      </c>
      <c r="J1049" s="10">
        <f t="shared" si="64"/>
        <v>12616210</v>
      </c>
      <c r="K1049" s="37" t="str">
        <f>IF(Table24[rating_count]&lt;1000,"Yes", "No")</f>
        <v>No</v>
      </c>
      <c r="L1049" s="11">
        <f t="shared" si="65"/>
        <v>67897</v>
      </c>
      <c r="M1049" s="11">
        <f>Table24[[#This Row],[rating]]*Table24[[#This Row],[rating_count]]</f>
        <v>67897</v>
      </c>
      <c r="N1049" s="35">
        <f t="shared" si="66"/>
        <v>600</v>
      </c>
      <c r="O1049" s="35">
        <f t="shared" si="67"/>
        <v>500</v>
      </c>
      <c r="P1049" s="6" t="s">
        <v>5047</v>
      </c>
      <c r="Q1049" s="6" t="s">
        <v>5048</v>
      </c>
      <c r="R1049" s="6" t="s">
        <v>5049</v>
      </c>
      <c r="S1049" s="6" t="s">
        <v>12267</v>
      </c>
      <c r="T1049" s="6" t="s">
        <v>5050</v>
      </c>
      <c r="U1049" s="6" t="s">
        <v>5051</v>
      </c>
      <c r="V1049" s="6" t="s">
        <v>5052</v>
      </c>
      <c r="W1049" s="6" t="s">
        <v>5053</v>
      </c>
    </row>
    <row r="1050" spans="1:23" s="6" customFormat="1">
      <c r="A1050" s="6" t="s">
        <v>5073</v>
      </c>
      <c r="B1050" s="6" t="s">
        <v>5074</v>
      </c>
      <c r="C1050" s="7" t="s">
        <v>11340</v>
      </c>
      <c r="D1050" s="6">
        <v>159</v>
      </c>
      <c r="E1050" s="8">
        <v>180</v>
      </c>
      <c r="F1050" s="9">
        <v>0.12</v>
      </c>
      <c r="G1050" s="27" t="str">
        <f>IF(Table24[discount_percentage]&gt;=0.5,"Yes","No")</f>
        <v>No</v>
      </c>
      <c r="H1050" s="6">
        <v>4.3</v>
      </c>
      <c r="I1050" s="10">
        <v>989</v>
      </c>
      <c r="J1050" s="10">
        <f t="shared" si="64"/>
        <v>178020</v>
      </c>
      <c r="K1050" s="37" t="str">
        <f>IF(Table24[rating_count]&lt;1000,"Yes", "No")</f>
        <v>Yes</v>
      </c>
      <c r="L1050" s="11">
        <f t="shared" si="65"/>
        <v>4252.7</v>
      </c>
      <c r="M1050" s="11">
        <f>Table24[[#This Row],[rating]]*Table24[[#This Row],[rating_count]]</f>
        <v>4252.7</v>
      </c>
      <c r="N1050" s="35">
        <f t="shared" si="66"/>
        <v>0</v>
      </c>
      <c r="O1050" s="35">
        <f t="shared" si="67"/>
        <v>0</v>
      </c>
      <c r="P1050" s="6" t="s">
        <v>5075</v>
      </c>
      <c r="Q1050" s="6" t="s">
        <v>5076</v>
      </c>
      <c r="R1050" s="6" t="s">
        <v>5077</v>
      </c>
      <c r="S1050" s="6" t="s">
        <v>5078</v>
      </c>
      <c r="T1050" s="6" t="s">
        <v>5079</v>
      </c>
      <c r="U1050" s="6" t="s">
        <v>5080</v>
      </c>
      <c r="V1050" s="6" t="s">
        <v>5081</v>
      </c>
      <c r="W1050" s="6" t="s">
        <v>5082</v>
      </c>
    </row>
    <row r="1051" spans="1:23" s="6" customFormat="1">
      <c r="A1051" s="6" t="s">
        <v>5120</v>
      </c>
      <c r="B1051" s="6" t="s">
        <v>11938</v>
      </c>
      <c r="C1051" s="7" t="s">
        <v>11378</v>
      </c>
      <c r="D1051" s="6">
        <v>549</v>
      </c>
      <c r="E1051" s="8">
        <v>999</v>
      </c>
      <c r="F1051" s="9">
        <v>0.45</v>
      </c>
      <c r="G1051" s="27" t="str">
        <f>IF(Table24[discount_percentage]&gt;=0.5,"Yes","No")</f>
        <v>No</v>
      </c>
      <c r="H1051" s="6">
        <v>4.3</v>
      </c>
      <c r="I1051" s="10">
        <v>7758</v>
      </c>
      <c r="J1051" s="10">
        <f t="shared" si="64"/>
        <v>7750242</v>
      </c>
      <c r="K1051" s="37" t="str">
        <f>IF(Table24[rating_count]&lt;1000,"Yes", "No")</f>
        <v>No</v>
      </c>
      <c r="L1051" s="11">
        <f t="shared" si="65"/>
        <v>33359.4</v>
      </c>
      <c r="M1051" s="11">
        <f>Table24[[#This Row],[rating]]*Table24[[#This Row],[rating_count]]</f>
        <v>33359.4</v>
      </c>
      <c r="N1051" s="35">
        <f t="shared" si="66"/>
        <v>800</v>
      </c>
      <c r="O1051" s="35">
        <f t="shared" si="67"/>
        <v>500</v>
      </c>
      <c r="P1051" s="6" t="s">
        <v>12032</v>
      </c>
      <c r="Q1051" s="6" t="s">
        <v>12270</v>
      </c>
      <c r="R1051" s="6" t="s">
        <v>5121</v>
      </c>
      <c r="S1051" s="6" t="s">
        <v>5122</v>
      </c>
      <c r="T1051" s="6" t="s">
        <v>5123</v>
      </c>
      <c r="U1051" s="6" t="s">
        <v>5124</v>
      </c>
      <c r="V1051" s="6" t="s">
        <v>5125</v>
      </c>
      <c r="W1051" s="6" t="s">
        <v>5126</v>
      </c>
    </row>
    <row r="1052" spans="1:23" s="6" customFormat="1">
      <c r="A1052" s="6" t="s">
        <v>5127</v>
      </c>
      <c r="B1052" s="6" t="s">
        <v>11803</v>
      </c>
      <c r="C1052" s="7" t="s">
        <v>11358</v>
      </c>
      <c r="D1052" s="12">
        <v>1529</v>
      </c>
      <c r="E1052" s="8">
        <v>2399</v>
      </c>
      <c r="F1052" s="9">
        <v>0.36</v>
      </c>
      <c r="G1052" s="27" t="str">
        <f>IF(Table24[discount_percentage]&gt;=0.5,"Yes","No")</f>
        <v>No</v>
      </c>
      <c r="H1052" s="6">
        <v>4.3</v>
      </c>
      <c r="I1052" s="10">
        <v>68409</v>
      </c>
      <c r="J1052" s="10">
        <f t="shared" si="64"/>
        <v>164113191</v>
      </c>
      <c r="K1052" s="37" t="str">
        <f>IF(Table24[rating_count]&lt;1000,"Yes", "No")</f>
        <v>No</v>
      </c>
      <c r="L1052" s="11">
        <f t="shared" si="65"/>
        <v>294158.7</v>
      </c>
      <c r="M1052" s="11">
        <f>Table24[[#This Row],[rating]]*Table24[[#This Row],[rating_count]]</f>
        <v>294158.7</v>
      </c>
      <c r="N1052" s="35">
        <f t="shared" si="66"/>
        <v>2200</v>
      </c>
      <c r="O1052" s="35">
        <f t="shared" si="67"/>
        <v>2000</v>
      </c>
      <c r="P1052" s="6" t="s">
        <v>11804</v>
      </c>
      <c r="Q1052" s="6" t="s">
        <v>5128</v>
      </c>
      <c r="R1052" s="6" t="s">
        <v>5129</v>
      </c>
      <c r="S1052" s="6" t="s">
        <v>5130</v>
      </c>
      <c r="T1052" s="6" t="s">
        <v>5131</v>
      </c>
      <c r="U1052" s="6" t="s">
        <v>11734</v>
      </c>
      <c r="V1052" s="6" t="s">
        <v>5132</v>
      </c>
      <c r="W1052" s="6" t="s">
        <v>5133</v>
      </c>
    </row>
    <row r="1053" spans="1:23" s="6" customFormat="1" ht="12" customHeight="1">
      <c r="A1053" s="6" t="s">
        <v>5191</v>
      </c>
      <c r="B1053" s="6" t="s">
        <v>5192</v>
      </c>
      <c r="C1053" s="7" t="s">
        <v>11343</v>
      </c>
      <c r="D1053" s="12">
        <v>1299</v>
      </c>
      <c r="E1053" s="8">
        <v>1599</v>
      </c>
      <c r="F1053" s="9">
        <v>0.19</v>
      </c>
      <c r="G1053" s="27" t="str">
        <f>IF(Table24[discount_percentage]&gt;=0.5,"Yes","No")</f>
        <v>No</v>
      </c>
      <c r="H1053" s="6">
        <v>4.3</v>
      </c>
      <c r="I1053" s="10">
        <v>27223</v>
      </c>
      <c r="J1053" s="10">
        <f t="shared" si="64"/>
        <v>43529577</v>
      </c>
      <c r="K1053" s="37" t="str">
        <f>IF(Table24[rating_count]&lt;1000,"Yes", "No")</f>
        <v>No</v>
      </c>
      <c r="L1053" s="11">
        <f t="shared" si="65"/>
        <v>117058.9</v>
      </c>
      <c r="M1053" s="11">
        <f>Table24[[#This Row],[rating]]*Table24[[#This Row],[rating_count]]</f>
        <v>117058.9</v>
      </c>
      <c r="N1053" s="35">
        <f t="shared" si="66"/>
        <v>1400</v>
      </c>
      <c r="O1053" s="35">
        <f t="shared" si="67"/>
        <v>1500</v>
      </c>
      <c r="P1053" s="6" t="s">
        <v>12033</v>
      </c>
      <c r="Q1053" s="6" t="s">
        <v>5193</v>
      </c>
      <c r="R1053" s="6" t="s">
        <v>5194</v>
      </c>
      <c r="S1053" s="6" t="s">
        <v>5195</v>
      </c>
      <c r="T1053" s="6" t="s">
        <v>5196</v>
      </c>
      <c r="U1053" s="6" t="s">
        <v>5197</v>
      </c>
      <c r="V1053" s="6" t="s">
        <v>5198</v>
      </c>
      <c r="W1053" s="6" t="s">
        <v>5199</v>
      </c>
    </row>
    <row r="1054" spans="1:23" s="6" customFormat="1">
      <c r="A1054" s="6" t="s">
        <v>5200</v>
      </c>
      <c r="B1054" s="6" t="s">
        <v>5201</v>
      </c>
      <c r="C1054" s="7" t="s">
        <v>11333</v>
      </c>
      <c r="D1054" s="6">
        <v>729</v>
      </c>
      <c r="E1054" s="8">
        <v>1650</v>
      </c>
      <c r="F1054" s="9">
        <v>0.56000000000000005</v>
      </c>
      <c r="G1054" s="27" t="str">
        <f>IF(Table24[discount_percentage]&gt;=0.5,"Yes","No")</f>
        <v>Yes</v>
      </c>
      <c r="H1054" s="6">
        <v>4.3</v>
      </c>
      <c r="I1054" s="10">
        <v>82356</v>
      </c>
      <c r="J1054" s="10">
        <f t="shared" si="64"/>
        <v>135887400</v>
      </c>
      <c r="K1054" s="37" t="str">
        <f>IF(Table24[rating_count]&lt;1000,"Yes", "No")</f>
        <v>No</v>
      </c>
      <c r="L1054" s="11">
        <f t="shared" si="65"/>
        <v>354130.8</v>
      </c>
      <c r="M1054" s="11">
        <f>Table24[[#This Row],[rating]]*Table24[[#This Row],[rating_count]]</f>
        <v>354130.8</v>
      </c>
      <c r="N1054" s="35">
        <f t="shared" si="66"/>
        <v>1600</v>
      </c>
      <c r="O1054" s="35">
        <f t="shared" si="67"/>
        <v>1500</v>
      </c>
      <c r="P1054" s="6" t="s">
        <v>5202</v>
      </c>
      <c r="Q1054" s="6" t="s">
        <v>5203</v>
      </c>
      <c r="R1054" s="6" t="s">
        <v>5204</v>
      </c>
      <c r="S1054" s="6" t="s">
        <v>5205</v>
      </c>
      <c r="T1054" s="6" t="s">
        <v>11952</v>
      </c>
      <c r="U1054" s="6" t="s">
        <v>11939</v>
      </c>
      <c r="V1054" s="6" t="s">
        <v>5206</v>
      </c>
      <c r="W1054" s="6" t="s">
        <v>5207</v>
      </c>
    </row>
    <row r="1055" spans="1:23" s="6" customFormat="1">
      <c r="A1055" s="6" t="s">
        <v>2350</v>
      </c>
      <c r="B1055" s="6" t="s">
        <v>2351</v>
      </c>
      <c r="C1055" s="7" t="s">
        <v>11294</v>
      </c>
      <c r="D1055" s="12">
        <v>14999</v>
      </c>
      <c r="E1055" s="8">
        <v>14999</v>
      </c>
      <c r="F1055" s="9">
        <v>0</v>
      </c>
      <c r="G1055" s="27" t="str">
        <f>IF(Table24[discount_percentage]&gt;=0.5,"Yes","No")</f>
        <v>No</v>
      </c>
      <c r="H1055" s="6">
        <v>4.3</v>
      </c>
      <c r="I1055" s="10">
        <v>27508</v>
      </c>
      <c r="J1055" s="10">
        <f t="shared" si="64"/>
        <v>412592492</v>
      </c>
      <c r="K1055" s="37" t="str">
        <f>IF(Table24[rating_count]&lt;1000,"Yes", "No")</f>
        <v>No</v>
      </c>
      <c r="L1055" s="11">
        <f t="shared" si="65"/>
        <v>118284.4</v>
      </c>
      <c r="M1055" s="11">
        <f>Table24[[#This Row],[rating]]*Table24[[#This Row],[rating_count]]</f>
        <v>118284.4</v>
      </c>
      <c r="N1055" s="35">
        <f t="shared" si="66"/>
        <v>14800</v>
      </c>
      <c r="O1055" s="35">
        <f t="shared" si="67"/>
        <v>14500</v>
      </c>
      <c r="P1055" s="6" t="s">
        <v>11793</v>
      </c>
      <c r="Q1055" s="6" t="s">
        <v>12179</v>
      </c>
      <c r="R1055" s="6" t="s">
        <v>2352</v>
      </c>
      <c r="S1055" s="6" t="s">
        <v>12180</v>
      </c>
      <c r="T1055" s="6" t="s">
        <v>2353</v>
      </c>
      <c r="U1055" s="6" t="s">
        <v>2354</v>
      </c>
      <c r="V1055" s="6" t="s">
        <v>2355</v>
      </c>
      <c r="W1055" s="6" t="s">
        <v>2356</v>
      </c>
    </row>
    <row r="1056" spans="1:23" s="6" customFormat="1">
      <c r="A1056" s="6" t="s">
        <v>5208</v>
      </c>
      <c r="B1056" s="6" t="s">
        <v>5209</v>
      </c>
      <c r="C1056" s="7" t="s">
        <v>11381</v>
      </c>
      <c r="D1056" s="6">
        <v>480</v>
      </c>
      <c r="E1056" s="8">
        <v>600</v>
      </c>
      <c r="F1056" s="9">
        <v>0.2</v>
      </c>
      <c r="G1056" s="27" t="str">
        <f>IF(Table24[discount_percentage]&gt;=0.5,"Yes","No")</f>
        <v>No</v>
      </c>
      <c r="H1056" s="6">
        <v>4.3</v>
      </c>
      <c r="I1056" s="10">
        <v>5719</v>
      </c>
      <c r="J1056" s="10">
        <f t="shared" si="64"/>
        <v>3431400</v>
      </c>
      <c r="K1056" s="37" t="str">
        <f>IF(Table24[rating_count]&lt;1000,"Yes", "No")</f>
        <v>No</v>
      </c>
      <c r="L1056" s="11">
        <f t="shared" si="65"/>
        <v>24591.7</v>
      </c>
      <c r="M1056" s="11">
        <f>Table24[[#This Row],[rating]]*Table24[[#This Row],[rating_count]]</f>
        <v>24591.7</v>
      </c>
      <c r="N1056" s="35">
        <f t="shared" si="66"/>
        <v>600</v>
      </c>
      <c r="O1056" s="35">
        <f t="shared" si="67"/>
        <v>500</v>
      </c>
      <c r="P1056" s="6" t="s">
        <v>5210</v>
      </c>
      <c r="Q1056" s="6" t="s">
        <v>5211</v>
      </c>
      <c r="R1056" s="6" t="s">
        <v>5212</v>
      </c>
      <c r="S1056" s="6" t="s">
        <v>5213</v>
      </c>
      <c r="T1056" s="6" t="s">
        <v>5214</v>
      </c>
      <c r="U1056" s="6" t="s">
        <v>5215</v>
      </c>
      <c r="V1056" s="6" t="s">
        <v>5216</v>
      </c>
      <c r="W1056" s="6" t="s">
        <v>5217</v>
      </c>
    </row>
    <row r="1057" spans="1:23" s="6" customFormat="1">
      <c r="A1057" s="6" t="s">
        <v>5218</v>
      </c>
      <c r="B1057" s="6" t="s">
        <v>5219</v>
      </c>
      <c r="C1057" s="7" t="s">
        <v>11336</v>
      </c>
      <c r="D1057" s="6">
        <v>999</v>
      </c>
      <c r="E1057" s="8">
        <v>2499</v>
      </c>
      <c r="F1057" s="9">
        <v>0.6</v>
      </c>
      <c r="G1057" s="27" t="str">
        <f>IF(Table24[discount_percentage]&gt;=0.5,"Yes","No")</f>
        <v>Yes</v>
      </c>
      <c r="H1057" s="6">
        <v>4.3</v>
      </c>
      <c r="I1057" s="10">
        <v>1690</v>
      </c>
      <c r="J1057" s="10">
        <f t="shared" si="64"/>
        <v>4223310</v>
      </c>
      <c r="K1057" s="37" t="str">
        <f>IF(Table24[rating_count]&lt;1000,"Yes", "No")</f>
        <v>No</v>
      </c>
      <c r="L1057" s="11">
        <f t="shared" si="65"/>
        <v>7267</v>
      </c>
      <c r="M1057" s="11">
        <f>Table24[[#This Row],[rating]]*Table24[[#This Row],[rating_count]]</f>
        <v>7267</v>
      </c>
      <c r="N1057" s="35">
        <f t="shared" si="66"/>
        <v>2400</v>
      </c>
      <c r="O1057" s="35">
        <f t="shared" si="67"/>
        <v>2000</v>
      </c>
      <c r="P1057" s="6" t="s">
        <v>12561</v>
      </c>
      <c r="Q1057" s="6" t="s">
        <v>5220</v>
      </c>
      <c r="R1057" s="6" t="s">
        <v>5221</v>
      </c>
      <c r="S1057" s="6" t="s">
        <v>5222</v>
      </c>
      <c r="T1057" s="6" t="s">
        <v>5223</v>
      </c>
      <c r="U1057" s="6" t="s">
        <v>12271</v>
      </c>
      <c r="V1057" s="6" t="s">
        <v>5224</v>
      </c>
      <c r="W1057" s="6" t="s">
        <v>5225</v>
      </c>
    </row>
    <row r="1058" spans="1:23" s="6" customFormat="1">
      <c r="A1058" s="6" t="s">
        <v>5370</v>
      </c>
      <c r="B1058" s="6" t="s">
        <v>5371</v>
      </c>
      <c r="C1058" s="7" t="s">
        <v>11385</v>
      </c>
      <c r="D1058" s="6">
        <v>119</v>
      </c>
      <c r="E1058" s="8">
        <v>499</v>
      </c>
      <c r="F1058" s="9">
        <v>0.76</v>
      </c>
      <c r="G1058" s="27" t="str">
        <f>IF(Table24[discount_percentage]&gt;=0.5,"Yes","No")</f>
        <v>Yes</v>
      </c>
      <c r="H1058" s="6">
        <v>4.3</v>
      </c>
      <c r="I1058" s="10">
        <v>15032</v>
      </c>
      <c r="J1058" s="10">
        <f t="shared" si="64"/>
        <v>7500968</v>
      </c>
      <c r="K1058" s="37" t="str">
        <f>IF(Table24[rating_count]&lt;1000,"Yes", "No")</f>
        <v>No</v>
      </c>
      <c r="L1058" s="11">
        <f t="shared" si="65"/>
        <v>64637.599999999999</v>
      </c>
      <c r="M1058" s="11">
        <f>Table24[[#This Row],[rating]]*Table24[[#This Row],[rating_count]]</f>
        <v>64637.599999999999</v>
      </c>
      <c r="N1058" s="35">
        <f t="shared" si="66"/>
        <v>400</v>
      </c>
      <c r="O1058" s="35">
        <f t="shared" si="67"/>
        <v>0</v>
      </c>
      <c r="P1058" s="6" t="s">
        <v>5372</v>
      </c>
      <c r="Q1058" s="6" t="s">
        <v>5373</v>
      </c>
      <c r="R1058" s="6" t="s">
        <v>5374</v>
      </c>
      <c r="S1058" s="6" t="s">
        <v>12275</v>
      </c>
      <c r="T1058" s="6" t="s">
        <v>5375</v>
      </c>
      <c r="U1058" s="6" t="s">
        <v>5376</v>
      </c>
      <c r="V1058" s="6" t="s">
        <v>5377</v>
      </c>
      <c r="W1058" s="6" t="s">
        <v>5378</v>
      </c>
    </row>
    <row r="1059" spans="1:23" s="6" customFormat="1">
      <c r="A1059" s="6" t="s">
        <v>5434</v>
      </c>
      <c r="B1059" s="6" t="s">
        <v>5435</v>
      </c>
      <c r="C1059" s="7" t="s">
        <v>11388</v>
      </c>
      <c r="D1059" s="12">
        <v>1990</v>
      </c>
      <c r="E1059" s="8">
        <v>2595</v>
      </c>
      <c r="F1059" s="9">
        <v>0.23</v>
      </c>
      <c r="G1059" s="27" t="str">
        <f>IF(Table24[discount_percentage]&gt;=0.5,"Yes","No")</f>
        <v>No</v>
      </c>
      <c r="H1059" s="6">
        <v>4.3</v>
      </c>
      <c r="I1059" s="10">
        <v>20398</v>
      </c>
      <c r="J1059" s="10">
        <f t="shared" si="64"/>
        <v>52932810</v>
      </c>
      <c r="K1059" s="37" t="str">
        <f>IF(Table24[rating_count]&lt;1000,"Yes", "No")</f>
        <v>No</v>
      </c>
      <c r="L1059" s="11">
        <f t="shared" si="65"/>
        <v>87711.4</v>
      </c>
      <c r="M1059" s="11">
        <f>Table24[[#This Row],[rating]]*Table24[[#This Row],[rating_count]]</f>
        <v>87711.4</v>
      </c>
      <c r="N1059" s="35">
        <f t="shared" si="66"/>
        <v>2400</v>
      </c>
      <c r="O1059" s="35">
        <f t="shared" si="67"/>
        <v>2500</v>
      </c>
      <c r="P1059" s="6" t="s">
        <v>5436</v>
      </c>
      <c r="Q1059" s="6" t="s">
        <v>5437</v>
      </c>
      <c r="R1059" s="6" t="s">
        <v>5438</v>
      </c>
      <c r="S1059" s="6" t="s">
        <v>5439</v>
      </c>
      <c r="T1059" s="6" t="s">
        <v>5440</v>
      </c>
      <c r="U1059" s="6" t="s">
        <v>11276</v>
      </c>
      <c r="V1059" s="6" t="s">
        <v>5441</v>
      </c>
      <c r="W1059" s="6" t="s">
        <v>5442</v>
      </c>
    </row>
    <row r="1060" spans="1:23" s="6" customFormat="1">
      <c r="A1060" s="6" t="s">
        <v>5443</v>
      </c>
      <c r="B1060" s="6" t="s">
        <v>5444</v>
      </c>
      <c r="C1060" s="7" t="s">
        <v>11375</v>
      </c>
      <c r="D1060" s="6">
        <v>499</v>
      </c>
      <c r="E1060" s="8">
        <v>799</v>
      </c>
      <c r="F1060" s="9">
        <v>0.38</v>
      </c>
      <c r="G1060" s="27" t="str">
        <f>IF(Table24[discount_percentage]&gt;=0.5,"Yes","No")</f>
        <v>No</v>
      </c>
      <c r="H1060" s="6">
        <v>4.3</v>
      </c>
      <c r="I1060" s="10">
        <v>2125</v>
      </c>
      <c r="J1060" s="10">
        <f t="shared" si="64"/>
        <v>1697875</v>
      </c>
      <c r="K1060" s="37" t="str">
        <f>IF(Table24[rating_count]&lt;1000,"Yes", "No")</f>
        <v>No</v>
      </c>
      <c r="L1060" s="11">
        <f t="shared" si="65"/>
        <v>9137.5</v>
      </c>
      <c r="M1060" s="11">
        <f>Table24[[#This Row],[rating]]*Table24[[#This Row],[rating_count]]</f>
        <v>9137.5</v>
      </c>
      <c r="N1060" s="35">
        <f t="shared" si="66"/>
        <v>600</v>
      </c>
      <c r="O1060" s="35">
        <f t="shared" si="67"/>
        <v>500</v>
      </c>
      <c r="P1060" s="6" t="s">
        <v>5445</v>
      </c>
      <c r="Q1060" s="6" t="s">
        <v>12278</v>
      </c>
      <c r="R1060" s="6" t="s">
        <v>5446</v>
      </c>
      <c r="S1060" s="6" t="s">
        <v>5447</v>
      </c>
      <c r="T1060" s="6" t="s">
        <v>5448</v>
      </c>
      <c r="U1060" s="6" t="s">
        <v>11679</v>
      </c>
      <c r="V1060" s="6" t="s">
        <v>5449</v>
      </c>
      <c r="W1060" s="6" t="s">
        <v>5450</v>
      </c>
    </row>
    <row r="1061" spans="1:23" s="6" customFormat="1">
      <c r="A1061" s="6" t="s">
        <v>5451</v>
      </c>
      <c r="B1061" s="6" t="s">
        <v>5452</v>
      </c>
      <c r="C1061" s="7" t="s">
        <v>11377</v>
      </c>
      <c r="D1061" s="6">
        <v>449</v>
      </c>
      <c r="E1061" s="8">
        <v>999</v>
      </c>
      <c r="F1061" s="9">
        <v>0.55000000000000004</v>
      </c>
      <c r="G1061" s="27" t="str">
        <f>IF(Table24[discount_percentage]&gt;=0.5,"Yes","No")</f>
        <v>Yes</v>
      </c>
      <c r="H1061" s="6">
        <v>4.3</v>
      </c>
      <c r="I1061" s="10">
        <v>11330</v>
      </c>
      <c r="J1061" s="10">
        <f t="shared" si="64"/>
        <v>11318670</v>
      </c>
      <c r="K1061" s="37" t="str">
        <f>IF(Table24[rating_count]&lt;1000,"Yes", "No")</f>
        <v>No</v>
      </c>
      <c r="L1061" s="11">
        <f t="shared" si="65"/>
        <v>48719</v>
      </c>
      <c r="M1061" s="11">
        <f>Table24[[#This Row],[rating]]*Table24[[#This Row],[rating_count]]</f>
        <v>48719</v>
      </c>
      <c r="N1061" s="35">
        <f t="shared" si="66"/>
        <v>800</v>
      </c>
      <c r="O1061" s="35">
        <f t="shared" si="67"/>
        <v>500</v>
      </c>
      <c r="P1061" s="6" t="s">
        <v>5453</v>
      </c>
      <c r="Q1061" s="6" t="s">
        <v>12279</v>
      </c>
      <c r="R1061" s="6" t="s">
        <v>5454</v>
      </c>
      <c r="S1061" s="6" t="s">
        <v>5455</v>
      </c>
      <c r="T1061" s="6" t="s">
        <v>5456</v>
      </c>
      <c r="U1061" s="6" t="s">
        <v>5457</v>
      </c>
      <c r="V1061" s="6" t="s">
        <v>5118</v>
      </c>
      <c r="W1061" s="6" t="s">
        <v>5458</v>
      </c>
    </row>
    <row r="1062" spans="1:23" s="6" customFormat="1" ht="12" customHeight="1">
      <c r="A1062" s="6" t="s">
        <v>5468</v>
      </c>
      <c r="B1062" s="6" t="s">
        <v>5469</v>
      </c>
      <c r="C1062" s="7" t="s">
        <v>11330</v>
      </c>
      <c r="D1062" s="6">
        <v>69</v>
      </c>
      <c r="E1062" s="8">
        <v>299</v>
      </c>
      <c r="F1062" s="9">
        <v>0.77</v>
      </c>
      <c r="G1062" s="27" t="str">
        <f>IF(Table24[discount_percentage]&gt;=0.5,"Yes","No")</f>
        <v>Yes</v>
      </c>
      <c r="H1062" s="6">
        <v>4.3</v>
      </c>
      <c r="I1062" s="10">
        <v>255</v>
      </c>
      <c r="J1062" s="10">
        <f t="shared" si="64"/>
        <v>76245</v>
      </c>
      <c r="K1062" s="37" t="str">
        <f>IF(Table24[rating_count]&lt;1000,"Yes", "No")</f>
        <v>Yes</v>
      </c>
      <c r="L1062" s="11">
        <f t="shared" si="65"/>
        <v>1096.5</v>
      </c>
      <c r="M1062" s="11">
        <f>Table24[[#This Row],[rating]]*Table24[[#This Row],[rating_count]]</f>
        <v>1096.5</v>
      </c>
      <c r="N1062" s="35">
        <f t="shared" si="66"/>
        <v>200</v>
      </c>
      <c r="O1062" s="35">
        <f t="shared" si="67"/>
        <v>0</v>
      </c>
      <c r="P1062" s="6" t="s">
        <v>5470</v>
      </c>
      <c r="Q1062" s="6" t="s">
        <v>12280</v>
      </c>
      <c r="R1062" s="6" t="s">
        <v>5471</v>
      </c>
      <c r="S1062" s="6" t="s">
        <v>5472</v>
      </c>
      <c r="T1062" s="6" t="s">
        <v>5473</v>
      </c>
      <c r="U1062" s="6" t="s">
        <v>5474</v>
      </c>
      <c r="V1062" s="6" t="s">
        <v>5475</v>
      </c>
      <c r="W1062" s="6" t="s">
        <v>5476</v>
      </c>
    </row>
    <row r="1063" spans="1:23" s="6" customFormat="1">
      <c r="A1063" s="6" t="s">
        <v>5496</v>
      </c>
      <c r="B1063" s="6" t="s">
        <v>5497</v>
      </c>
      <c r="C1063" s="7" t="s">
        <v>11390</v>
      </c>
      <c r="D1063" s="12">
        <v>1399</v>
      </c>
      <c r="E1063" s="8">
        <v>2490</v>
      </c>
      <c r="F1063" s="9">
        <v>0.44</v>
      </c>
      <c r="G1063" s="27" t="str">
        <f>IF(Table24[discount_percentage]&gt;=0.5,"Yes","No")</f>
        <v>No</v>
      </c>
      <c r="H1063" s="6">
        <v>4.3</v>
      </c>
      <c r="I1063" s="10">
        <v>11074</v>
      </c>
      <c r="J1063" s="10">
        <f t="shared" si="64"/>
        <v>27574260</v>
      </c>
      <c r="K1063" s="37" t="str">
        <f>IF(Table24[rating_count]&lt;1000,"Yes", "No")</f>
        <v>No</v>
      </c>
      <c r="L1063" s="11">
        <f t="shared" si="65"/>
        <v>47618.2</v>
      </c>
      <c r="M1063" s="11">
        <f>Table24[[#This Row],[rating]]*Table24[[#This Row],[rating_count]]</f>
        <v>47618.2</v>
      </c>
      <c r="N1063" s="35">
        <f t="shared" si="66"/>
        <v>2400</v>
      </c>
      <c r="O1063" s="35">
        <f t="shared" si="67"/>
        <v>2000</v>
      </c>
      <c r="P1063" s="6" t="s">
        <v>12281</v>
      </c>
      <c r="Q1063" s="6" t="s">
        <v>5498</v>
      </c>
      <c r="R1063" s="6" t="s">
        <v>5499</v>
      </c>
      <c r="S1063" s="6" t="s">
        <v>5500</v>
      </c>
      <c r="T1063" s="6" t="s">
        <v>5501</v>
      </c>
      <c r="U1063" s="6" t="s">
        <v>5502</v>
      </c>
      <c r="V1063" s="6" t="s">
        <v>5503</v>
      </c>
      <c r="W1063" s="6" t="s">
        <v>5504</v>
      </c>
    </row>
    <row r="1064" spans="1:23" s="6" customFormat="1">
      <c r="A1064" s="6" t="s">
        <v>5583</v>
      </c>
      <c r="B1064" s="6" t="s">
        <v>5584</v>
      </c>
      <c r="C1064" s="7" t="s">
        <v>11336</v>
      </c>
      <c r="D1064" s="12">
        <v>1889</v>
      </c>
      <c r="E1064" s="8">
        <v>2699</v>
      </c>
      <c r="F1064" s="9">
        <v>0.3</v>
      </c>
      <c r="G1064" s="27" t="str">
        <f>IF(Table24[discount_percentage]&gt;=0.5,"Yes","No")</f>
        <v>No</v>
      </c>
      <c r="H1064" s="6">
        <v>4.3</v>
      </c>
      <c r="I1064" s="10">
        <v>17394</v>
      </c>
      <c r="J1064" s="10">
        <f t="shared" si="64"/>
        <v>46946406</v>
      </c>
      <c r="K1064" s="37" t="str">
        <f>IF(Table24[rating_count]&lt;1000,"Yes", "No")</f>
        <v>No</v>
      </c>
      <c r="L1064" s="11">
        <f t="shared" si="65"/>
        <v>74794.2</v>
      </c>
      <c r="M1064" s="11">
        <f>Table24[[#This Row],[rating]]*Table24[[#This Row],[rating_count]]</f>
        <v>74794.2</v>
      </c>
      <c r="N1064" s="35">
        <f t="shared" si="66"/>
        <v>2600</v>
      </c>
      <c r="O1064" s="35">
        <f t="shared" si="67"/>
        <v>2500</v>
      </c>
      <c r="P1064" s="6" t="s">
        <v>5585</v>
      </c>
      <c r="Q1064" s="6" t="s">
        <v>5586</v>
      </c>
      <c r="R1064" s="6" t="s">
        <v>5587</v>
      </c>
      <c r="S1064" s="6" t="s">
        <v>5588</v>
      </c>
      <c r="T1064" s="6" t="s">
        <v>5589</v>
      </c>
      <c r="U1064" s="6" t="s">
        <v>5590</v>
      </c>
      <c r="V1064" s="6" t="s">
        <v>5591</v>
      </c>
      <c r="W1064" s="6" t="s">
        <v>5592</v>
      </c>
    </row>
    <row r="1065" spans="1:23" s="6" customFormat="1">
      <c r="A1065" s="6" t="s">
        <v>5678</v>
      </c>
      <c r="B1065" s="6" t="s">
        <v>5679</v>
      </c>
      <c r="C1065" s="7" t="s">
        <v>11358</v>
      </c>
      <c r="D1065" s="12">
        <v>1799</v>
      </c>
      <c r="E1065" s="8">
        <v>2911</v>
      </c>
      <c r="F1065" s="9">
        <v>0.38</v>
      </c>
      <c r="G1065" s="27" t="str">
        <f>IF(Table24[discount_percentage]&gt;=0.5,"Yes","No")</f>
        <v>No</v>
      </c>
      <c r="H1065" s="6">
        <v>4.3</v>
      </c>
      <c r="I1065" s="10">
        <v>20342</v>
      </c>
      <c r="J1065" s="10">
        <f t="shared" si="64"/>
        <v>59215562</v>
      </c>
      <c r="K1065" s="37" t="str">
        <f>IF(Table24[rating_count]&lt;1000,"Yes", "No")</f>
        <v>No</v>
      </c>
      <c r="L1065" s="11">
        <f t="shared" si="65"/>
        <v>87470.599999999991</v>
      </c>
      <c r="M1065" s="11">
        <f>Table24[[#This Row],[rating]]*Table24[[#This Row],[rating_count]]</f>
        <v>87470.599999999991</v>
      </c>
      <c r="N1065" s="35">
        <f t="shared" si="66"/>
        <v>2800</v>
      </c>
      <c r="O1065" s="35">
        <f t="shared" si="67"/>
        <v>2500</v>
      </c>
      <c r="P1065" s="6" t="s">
        <v>11737</v>
      </c>
      <c r="Q1065" s="6" t="s">
        <v>5680</v>
      </c>
      <c r="R1065" s="6" t="s">
        <v>5681</v>
      </c>
      <c r="S1065" s="6" t="s">
        <v>5682</v>
      </c>
      <c r="T1065" s="6" t="s">
        <v>11738</v>
      </c>
      <c r="U1065" s="6" t="s">
        <v>11739</v>
      </c>
      <c r="V1065" s="6" t="s">
        <v>5683</v>
      </c>
      <c r="W1065" s="6" t="s">
        <v>5684</v>
      </c>
    </row>
    <row r="1066" spans="1:23" s="6" customFormat="1">
      <c r="A1066" s="6" t="s">
        <v>5855</v>
      </c>
      <c r="B1066" s="6" t="s">
        <v>12048</v>
      </c>
      <c r="C1066" s="7" t="s">
        <v>11385</v>
      </c>
      <c r="D1066" s="6">
        <v>549</v>
      </c>
      <c r="E1066" s="8">
        <v>1499</v>
      </c>
      <c r="F1066" s="9">
        <v>0.63</v>
      </c>
      <c r="G1066" s="27" t="str">
        <f>IF(Table24[discount_percentage]&gt;=0.5,"Yes","No")</f>
        <v>Yes</v>
      </c>
      <c r="H1066" s="6">
        <v>4.3</v>
      </c>
      <c r="I1066" s="10">
        <v>11006</v>
      </c>
      <c r="J1066" s="10">
        <f t="shared" si="64"/>
        <v>16497994</v>
      </c>
      <c r="K1066" s="37" t="str">
        <f>IF(Table24[rating_count]&lt;1000,"Yes", "No")</f>
        <v>No</v>
      </c>
      <c r="L1066" s="11">
        <f t="shared" si="65"/>
        <v>47325.799999999996</v>
      </c>
      <c r="M1066" s="11">
        <f>Table24[[#This Row],[rating]]*Table24[[#This Row],[rating_count]]</f>
        <v>47325.799999999996</v>
      </c>
      <c r="N1066" s="35">
        <f t="shared" si="66"/>
        <v>1400</v>
      </c>
      <c r="O1066" s="35">
        <f t="shared" si="67"/>
        <v>1000</v>
      </c>
      <c r="P1066" s="6" t="s">
        <v>5856</v>
      </c>
      <c r="Q1066" s="6" t="s">
        <v>5857</v>
      </c>
      <c r="R1066" s="6" t="s">
        <v>5858</v>
      </c>
      <c r="S1066" s="6" t="s">
        <v>5859</v>
      </c>
      <c r="T1066" s="6" t="s">
        <v>5860</v>
      </c>
      <c r="U1066" s="6" t="s">
        <v>5861</v>
      </c>
      <c r="V1066" s="6" t="s">
        <v>5862</v>
      </c>
      <c r="W1066" s="6" t="s">
        <v>5863</v>
      </c>
    </row>
    <row r="1067" spans="1:23" s="6" customFormat="1">
      <c r="A1067" s="6" t="s">
        <v>5921</v>
      </c>
      <c r="B1067" s="6" t="s">
        <v>5922</v>
      </c>
      <c r="C1067" s="7" t="s">
        <v>11381</v>
      </c>
      <c r="D1067" s="6">
        <v>178</v>
      </c>
      <c r="E1067" s="8">
        <v>210</v>
      </c>
      <c r="F1067" s="9">
        <v>0.15</v>
      </c>
      <c r="G1067" s="27" t="str">
        <f>IF(Table24[discount_percentage]&gt;=0.5,"Yes","No")</f>
        <v>No</v>
      </c>
      <c r="H1067" s="6">
        <v>4.3</v>
      </c>
      <c r="I1067" s="10">
        <v>2450</v>
      </c>
      <c r="J1067" s="10">
        <f t="shared" si="64"/>
        <v>514500</v>
      </c>
      <c r="K1067" s="37" t="str">
        <f>IF(Table24[rating_count]&lt;1000,"Yes", "No")</f>
        <v>No</v>
      </c>
      <c r="L1067" s="11">
        <f t="shared" si="65"/>
        <v>10535</v>
      </c>
      <c r="M1067" s="11">
        <f>Table24[[#This Row],[rating]]*Table24[[#This Row],[rating_count]]</f>
        <v>10535</v>
      </c>
      <c r="N1067" s="35">
        <f t="shared" si="66"/>
        <v>200</v>
      </c>
      <c r="O1067" s="35">
        <f t="shared" si="67"/>
        <v>0</v>
      </c>
      <c r="P1067" s="6" t="s">
        <v>5923</v>
      </c>
      <c r="Q1067" s="6" t="s">
        <v>12296</v>
      </c>
      <c r="R1067" s="6" t="s">
        <v>5924</v>
      </c>
      <c r="S1067" s="6" t="s">
        <v>12297</v>
      </c>
      <c r="T1067" s="6" t="s">
        <v>5925</v>
      </c>
      <c r="U1067" s="6" t="s">
        <v>5926</v>
      </c>
      <c r="V1067" s="6" t="s">
        <v>5927</v>
      </c>
      <c r="W1067" s="6" t="s">
        <v>5928</v>
      </c>
    </row>
    <row r="1068" spans="1:23" s="6" customFormat="1">
      <c r="A1068" s="6" t="s">
        <v>5946</v>
      </c>
      <c r="B1068" s="6" t="s">
        <v>5947</v>
      </c>
      <c r="C1068" s="7" t="s">
        <v>11354</v>
      </c>
      <c r="D1068" s="6">
        <v>199</v>
      </c>
      <c r="E1068" s="8">
        <v>499</v>
      </c>
      <c r="F1068" s="9">
        <v>0.6</v>
      </c>
      <c r="G1068" s="27" t="str">
        <f>IF(Table24[discount_percentage]&gt;=0.5,"Yes","No")</f>
        <v>Yes</v>
      </c>
      <c r="H1068" s="6">
        <v>4.3</v>
      </c>
      <c r="I1068" s="10">
        <v>9998</v>
      </c>
      <c r="J1068" s="10">
        <f t="shared" si="64"/>
        <v>4989002</v>
      </c>
      <c r="K1068" s="37" t="str">
        <f>IF(Table24[rating_count]&lt;1000,"Yes", "No")</f>
        <v>No</v>
      </c>
      <c r="L1068" s="11">
        <f t="shared" si="65"/>
        <v>42991.4</v>
      </c>
      <c r="M1068" s="11">
        <f>Table24[[#This Row],[rating]]*Table24[[#This Row],[rating_count]]</f>
        <v>42991.4</v>
      </c>
      <c r="N1068" s="35">
        <f t="shared" si="66"/>
        <v>400</v>
      </c>
      <c r="O1068" s="35">
        <f t="shared" si="67"/>
        <v>0</v>
      </c>
      <c r="P1068" s="6" t="s">
        <v>5948</v>
      </c>
      <c r="Q1068" s="6" t="s">
        <v>12298</v>
      </c>
      <c r="R1068" s="6" t="s">
        <v>5949</v>
      </c>
      <c r="S1068" s="6" t="s">
        <v>5950</v>
      </c>
      <c r="T1068" s="6" t="s">
        <v>5951</v>
      </c>
      <c r="U1068" s="6" t="s">
        <v>5952</v>
      </c>
      <c r="V1068" s="6" t="s">
        <v>5953</v>
      </c>
      <c r="W1068" s="6" t="s">
        <v>5954</v>
      </c>
    </row>
    <row r="1069" spans="1:23" s="6" customFormat="1" ht="12" customHeight="1">
      <c r="A1069" s="6" t="s">
        <v>6088</v>
      </c>
      <c r="B1069" s="6" t="s">
        <v>6089</v>
      </c>
      <c r="C1069" s="7" t="s">
        <v>11379</v>
      </c>
      <c r="D1069" s="6">
        <v>90</v>
      </c>
      <c r="E1069" s="8">
        <v>100</v>
      </c>
      <c r="F1069" s="9">
        <v>0.1</v>
      </c>
      <c r="G1069" s="27" t="str">
        <f>IF(Table24[discount_percentage]&gt;=0.5,"Yes","No")</f>
        <v>No</v>
      </c>
      <c r="H1069" s="6">
        <v>4.3</v>
      </c>
      <c r="I1069" s="10">
        <v>3061</v>
      </c>
      <c r="J1069" s="10">
        <f t="shared" si="64"/>
        <v>306100</v>
      </c>
      <c r="K1069" s="37" t="str">
        <f>IF(Table24[rating_count]&lt;1000,"Yes", "No")</f>
        <v>No</v>
      </c>
      <c r="L1069" s="11">
        <f t="shared" si="65"/>
        <v>13162.3</v>
      </c>
      <c r="M1069" s="11">
        <f>Table24[[#This Row],[rating]]*Table24[[#This Row],[rating_count]]</f>
        <v>13162.3</v>
      </c>
      <c r="N1069" s="35">
        <f t="shared" si="66"/>
        <v>0</v>
      </c>
      <c r="O1069" s="35">
        <f t="shared" si="67"/>
        <v>0</v>
      </c>
      <c r="P1069" s="6" t="s">
        <v>6090</v>
      </c>
      <c r="Q1069" s="6" t="s">
        <v>6091</v>
      </c>
      <c r="R1069" s="6" t="s">
        <v>6092</v>
      </c>
      <c r="S1069" s="6" t="s">
        <v>6093</v>
      </c>
      <c r="T1069" s="6" t="s">
        <v>6094</v>
      </c>
      <c r="U1069" s="6" t="s">
        <v>6095</v>
      </c>
      <c r="V1069" s="6" t="s">
        <v>6096</v>
      </c>
      <c r="W1069" s="6" t="s">
        <v>6097</v>
      </c>
    </row>
    <row r="1070" spans="1:23" s="6" customFormat="1">
      <c r="A1070" s="6" t="s">
        <v>6133</v>
      </c>
      <c r="B1070" s="6" t="s">
        <v>6134</v>
      </c>
      <c r="C1070" s="7" t="s">
        <v>11385</v>
      </c>
      <c r="D1070" s="6">
        <v>549</v>
      </c>
      <c r="E1070" s="8">
        <v>2499</v>
      </c>
      <c r="F1070" s="9">
        <v>0.78</v>
      </c>
      <c r="G1070" s="27" t="str">
        <f>IF(Table24[discount_percentage]&gt;=0.5,"Yes","No")</f>
        <v>Yes</v>
      </c>
      <c r="H1070" s="6">
        <v>4.3</v>
      </c>
      <c r="I1070" s="10">
        <v>5556</v>
      </c>
      <c r="J1070" s="10">
        <f t="shared" si="64"/>
        <v>13884444</v>
      </c>
      <c r="K1070" s="37" t="str">
        <f>IF(Table24[rating_count]&lt;1000,"Yes", "No")</f>
        <v>No</v>
      </c>
      <c r="L1070" s="11">
        <f t="shared" si="65"/>
        <v>23890.799999999999</v>
      </c>
      <c r="M1070" s="11">
        <f>Table24[[#This Row],[rating]]*Table24[[#This Row],[rating_count]]</f>
        <v>23890.799999999999</v>
      </c>
      <c r="N1070" s="35">
        <f t="shared" si="66"/>
        <v>2400</v>
      </c>
      <c r="O1070" s="35">
        <f t="shared" si="67"/>
        <v>2000</v>
      </c>
      <c r="P1070" s="6" t="s">
        <v>6135</v>
      </c>
      <c r="Q1070" s="6" t="s">
        <v>6136</v>
      </c>
      <c r="R1070" s="6" t="s">
        <v>6137</v>
      </c>
      <c r="S1070" s="6" t="s">
        <v>6138</v>
      </c>
      <c r="T1070" s="6" t="s">
        <v>6139</v>
      </c>
      <c r="U1070" s="6" t="s">
        <v>6140</v>
      </c>
      <c r="V1070" s="6" t="s">
        <v>6141</v>
      </c>
      <c r="W1070" s="6" t="s">
        <v>6142</v>
      </c>
    </row>
    <row r="1071" spans="1:23" s="6" customFormat="1">
      <c r="A1071" s="6" t="s">
        <v>6338</v>
      </c>
      <c r="B1071" s="6" t="s">
        <v>6339</v>
      </c>
      <c r="C1071" s="7" t="s">
        <v>11361</v>
      </c>
      <c r="D1071" s="6">
        <v>116</v>
      </c>
      <c r="E1071" s="8">
        <v>200</v>
      </c>
      <c r="F1071" s="9">
        <v>0.42</v>
      </c>
      <c r="G1071" s="27" t="str">
        <f>IF(Table24[discount_percentage]&gt;=0.5,"Yes","No")</f>
        <v>No</v>
      </c>
      <c r="H1071" s="6">
        <v>4.3</v>
      </c>
      <c r="I1071" s="10">
        <v>485</v>
      </c>
      <c r="J1071" s="10">
        <f t="shared" si="64"/>
        <v>97000</v>
      </c>
      <c r="K1071" s="37" t="str">
        <f>IF(Table24[rating_count]&lt;1000,"Yes", "No")</f>
        <v>Yes</v>
      </c>
      <c r="L1071" s="11">
        <f t="shared" si="65"/>
        <v>2085.5</v>
      </c>
      <c r="M1071" s="11">
        <f>Table24[[#This Row],[rating]]*Table24[[#This Row],[rating_count]]</f>
        <v>2085.5</v>
      </c>
      <c r="N1071" s="35">
        <f t="shared" si="66"/>
        <v>200</v>
      </c>
      <c r="O1071" s="35">
        <f t="shared" si="67"/>
        <v>0</v>
      </c>
      <c r="P1071" s="6" t="s">
        <v>6340</v>
      </c>
      <c r="Q1071" s="6" t="s">
        <v>6341</v>
      </c>
      <c r="R1071" s="6" t="s">
        <v>6342</v>
      </c>
      <c r="S1071" s="6" t="s">
        <v>6343</v>
      </c>
      <c r="T1071" s="6" t="s">
        <v>6344</v>
      </c>
      <c r="U1071" s="6" t="s">
        <v>12668</v>
      </c>
      <c r="V1071" s="6" t="s">
        <v>6345</v>
      </c>
      <c r="W1071" s="6" t="s">
        <v>6346</v>
      </c>
    </row>
    <row r="1072" spans="1:23" s="6" customFormat="1">
      <c r="A1072" s="6" t="s">
        <v>6347</v>
      </c>
      <c r="B1072" s="6" t="s">
        <v>11810</v>
      </c>
      <c r="C1072" s="7" t="s">
        <v>11372</v>
      </c>
      <c r="D1072" s="12">
        <v>4499</v>
      </c>
      <c r="E1072" s="8">
        <v>5999</v>
      </c>
      <c r="F1072" s="9">
        <v>0.25</v>
      </c>
      <c r="G1072" s="27" t="str">
        <f>IF(Table24[discount_percentage]&gt;=0.5,"Yes","No")</f>
        <v>No</v>
      </c>
      <c r="H1072" s="6">
        <v>4.3</v>
      </c>
      <c r="I1072" s="10">
        <v>44696</v>
      </c>
      <c r="J1072" s="10">
        <f t="shared" si="64"/>
        <v>268131304</v>
      </c>
      <c r="K1072" s="37" t="str">
        <f>IF(Table24[rating_count]&lt;1000,"Yes", "No")</f>
        <v>No</v>
      </c>
      <c r="L1072" s="11">
        <f t="shared" si="65"/>
        <v>192192.8</v>
      </c>
      <c r="M1072" s="11">
        <f>Table24[[#This Row],[rating]]*Table24[[#This Row],[rating_count]]</f>
        <v>192192.8</v>
      </c>
      <c r="N1072" s="35">
        <f t="shared" si="66"/>
        <v>5800</v>
      </c>
      <c r="O1072" s="35">
        <f t="shared" si="67"/>
        <v>5500</v>
      </c>
      <c r="P1072" s="6" t="s">
        <v>11743</v>
      </c>
      <c r="Q1072" s="6" t="s">
        <v>6348</v>
      </c>
      <c r="R1072" s="6" t="s">
        <v>6349</v>
      </c>
      <c r="S1072" s="6" t="s">
        <v>6350</v>
      </c>
      <c r="T1072" s="6" t="s">
        <v>6351</v>
      </c>
      <c r="U1072" s="6" t="s">
        <v>12051</v>
      </c>
      <c r="V1072" s="6" t="s">
        <v>6352</v>
      </c>
      <c r="W1072" s="6" t="s">
        <v>6353</v>
      </c>
    </row>
    <row r="1073" spans="1:23" s="6" customFormat="1">
      <c r="A1073" s="6" t="s">
        <v>2488</v>
      </c>
      <c r="B1073" s="6" t="s">
        <v>2489</v>
      </c>
      <c r="C1073" s="7" t="s">
        <v>11312</v>
      </c>
      <c r="D1073" s="12">
        <v>28999</v>
      </c>
      <c r="E1073" s="8">
        <v>28999</v>
      </c>
      <c r="F1073" s="9">
        <v>0</v>
      </c>
      <c r="G1073" s="27" t="str">
        <f>IF(Table24[discount_percentage]&gt;=0.5,"Yes","No")</f>
        <v>No</v>
      </c>
      <c r="H1073" s="6">
        <v>4.3</v>
      </c>
      <c r="I1073" s="10">
        <v>17415</v>
      </c>
      <c r="J1073" s="10">
        <f t="shared" si="64"/>
        <v>505017585</v>
      </c>
      <c r="K1073" s="37" t="str">
        <f>IF(Table24[rating_count]&lt;1000,"Yes", "No")</f>
        <v>No</v>
      </c>
      <c r="L1073" s="11">
        <f t="shared" si="65"/>
        <v>74884.5</v>
      </c>
      <c r="M1073" s="11">
        <f>Table24[[#This Row],[rating]]*Table24[[#This Row],[rating_count]]</f>
        <v>74884.5</v>
      </c>
      <c r="N1073" s="35">
        <f t="shared" si="66"/>
        <v>28800</v>
      </c>
      <c r="O1073" s="35">
        <f t="shared" si="67"/>
        <v>28500</v>
      </c>
      <c r="P1073" s="6" t="s">
        <v>2490</v>
      </c>
      <c r="Q1073" s="6" t="s">
        <v>12189</v>
      </c>
      <c r="R1073" s="6" t="s">
        <v>2491</v>
      </c>
      <c r="S1073" s="6" t="s">
        <v>2492</v>
      </c>
      <c r="T1073" s="6" t="s">
        <v>2493</v>
      </c>
      <c r="U1073" s="6" t="s">
        <v>12662</v>
      </c>
      <c r="V1073" s="6" t="s">
        <v>2494</v>
      </c>
      <c r="W1073" s="6" t="s">
        <v>2495</v>
      </c>
    </row>
    <row r="1074" spans="1:23" s="6" customFormat="1">
      <c r="A1074" s="6" t="s">
        <v>2496</v>
      </c>
      <c r="B1074" s="6" t="s">
        <v>2497</v>
      </c>
      <c r="C1074" s="7" t="s">
        <v>11312</v>
      </c>
      <c r="D1074" s="12">
        <v>28999</v>
      </c>
      <c r="E1074" s="8">
        <v>28999</v>
      </c>
      <c r="F1074" s="9">
        <v>0</v>
      </c>
      <c r="G1074" s="27" t="str">
        <f>IF(Table24[discount_percentage]&gt;=0.5,"Yes","No")</f>
        <v>No</v>
      </c>
      <c r="H1074" s="6">
        <v>4.3</v>
      </c>
      <c r="I1074" s="10">
        <v>17415</v>
      </c>
      <c r="J1074" s="10">
        <f t="shared" si="64"/>
        <v>505017585</v>
      </c>
      <c r="K1074" s="37" t="str">
        <f>IF(Table24[rating_count]&lt;1000,"Yes", "No")</f>
        <v>No</v>
      </c>
      <c r="L1074" s="11">
        <f t="shared" si="65"/>
        <v>74884.5</v>
      </c>
      <c r="M1074" s="11">
        <f>Table24[[#This Row],[rating]]*Table24[[#This Row],[rating_count]]</f>
        <v>74884.5</v>
      </c>
      <c r="N1074" s="35">
        <f t="shared" si="66"/>
        <v>28800</v>
      </c>
      <c r="O1074" s="35">
        <f t="shared" si="67"/>
        <v>28500</v>
      </c>
      <c r="P1074" s="6" t="s">
        <v>2498</v>
      </c>
      <c r="Q1074" s="6" t="s">
        <v>12189</v>
      </c>
      <c r="R1074" s="6" t="s">
        <v>2491</v>
      </c>
      <c r="S1074" s="6" t="s">
        <v>2492</v>
      </c>
      <c r="T1074" s="6" t="s">
        <v>2493</v>
      </c>
      <c r="U1074" s="6" t="s">
        <v>12662</v>
      </c>
      <c r="V1074" s="6" t="s">
        <v>2499</v>
      </c>
      <c r="W1074" s="6" t="s">
        <v>2500</v>
      </c>
    </row>
    <row r="1075" spans="1:23" s="6" customFormat="1">
      <c r="A1075" s="6" t="s">
        <v>6409</v>
      </c>
      <c r="B1075" s="6" t="s">
        <v>12318</v>
      </c>
      <c r="C1075" s="7" t="s">
        <v>11369</v>
      </c>
      <c r="D1075" s="12">
        <v>10099</v>
      </c>
      <c r="E1075" s="8">
        <v>19110</v>
      </c>
      <c r="F1075" s="9">
        <v>0.47</v>
      </c>
      <c r="G1075" s="27" t="str">
        <f>IF(Table24[discount_percentage]&gt;=0.5,"Yes","No")</f>
        <v>No</v>
      </c>
      <c r="H1075" s="6">
        <v>4.3</v>
      </c>
      <c r="I1075" s="10">
        <v>2623</v>
      </c>
      <c r="J1075" s="10">
        <f t="shared" si="64"/>
        <v>50125530</v>
      </c>
      <c r="K1075" s="37" t="str">
        <f>IF(Table24[rating_count]&lt;1000,"Yes", "No")</f>
        <v>No</v>
      </c>
      <c r="L1075" s="11">
        <f t="shared" si="65"/>
        <v>11278.9</v>
      </c>
      <c r="M1075" s="11">
        <f>Table24[[#This Row],[rating]]*Table24[[#This Row],[rating_count]]</f>
        <v>11278.9</v>
      </c>
      <c r="N1075" s="35">
        <f t="shared" si="66"/>
        <v>19000</v>
      </c>
      <c r="O1075" s="35">
        <f t="shared" si="67"/>
        <v>19000</v>
      </c>
      <c r="P1075" s="6" t="s">
        <v>6410</v>
      </c>
      <c r="Q1075" s="6" t="s">
        <v>6411</v>
      </c>
      <c r="R1075" s="6" t="s">
        <v>6412</v>
      </c>
      <c r="S1075" s="6" t="s">
        <v>6413</v>
      </c>
      <c r="T1075" s="6" t="s">
        <v>6414</v>
      </c>
      <c r="U1075" s="6" t="s">
        <v>6415</v>
      </c>
      <c r="V1075" s="6" t="s">
        <v>6416</v>
      </c>
      <c r="W1075" s="6" t="s">
        <v>6417</v>
      </c>
    </row>
    <row r="1076" spans="1:23" s="6" customFormat="1">
      <c r="A1076" s="6" t="s">
        <v>6418</v>
      </c>
      <c r="B1076" s="6" t="s">
        <v>6419</v>
      </c>
      <c r="C1076" s="7" t="s">
        <v>11377</v>
      </c>
      <c r="D1076" s="6">
        <v>449</v>
      </c>
      <c r="E1076" s="8">
        <v>999</v>
      </c>
      <c r="F1076" s="9">
        <v>0.55000000000000004</v>
      </c>
      <c r="G1076" s="27" t="str">
        <f>IF(Table24[discount_percentage]&gt;=0.5,"Yes","No")</f>
        <v>Yes</v>
      </c>
      <c r="H1076" s="6">
        <v>4.3</v>
      </c>
      <c r="I1076" s="10">
        <v>9701</v>
      </c>
      <c r="J1076" s="10">
        <f t="shared" si="64"/>
        <v>9691299</v>
      </c>
      <c r="K1076" s="37" t="str">
        <f>IF(Table24[rating_count]&lt;1000,"Yes", "No")</f>
        <v>No</v>
      </c>
      <c r="L1076" s="11">
        <f t="shared" si="65"/>
        <v>41714.299999999996</v>
      </c>
      <c r="M1076" s="11">
        <f>Table24[[#This Row],[rating]]*Table24[[#This Row],[rating_count]]</f>
        <v>41714.299999999996</v>
      </c>
      <c r="N1076" s="35">
        <f t="shared" si="66"/>
        <v>800</v>
      </c>
      <c r="O1076" s="35">
        <f t="shared" si="67"/>
        <v>500</v>
      </c>
      <c r="P1076" s="6" t="s">
        <v>6420</v>
      </c>
      <c r="Q1076" s="6" t="s">
        <v>6421</v>
      </c>
      <c r="R1076" s="6" t="s">
        <v>6422</v>
      </c>
      <c r="S1076" s="6" t="s">
        <v>6423</v>
      </c>
      <c r="T1076" s="6" t="s">
        <v>6424</v>
      </c>
      <c r="U1076" s="6" t="s">
        <v>6425</v>
      </c>
      <c r="V1076" s="6" t="s">
        <v>6426</v>
      </c>
      <c r="W1076" s="6" t="s">
        <v>6427</v>
      </c>
    </row>
    <row r="1077" spans="1:23" s="6" customFormat="1">
      <c r="A1077" s="6" t="s">
        <v>6500</v>
      </c>
      <c r="B1077" s="6" t="s">
        <v>6501</v>
      </c>
      <c r="C1077" s="7" t="s">
        <v>11344</v>
      </c>
      <c r="D1077" s="6">
        <v>499</v>
      </c>
      <c r="E1077" s="8">
        <v>775</v>
      </c>
      <c r="F1077" s="9">
        <v>0.36</v>
      </c>
      <c r="G1077" s="27" t="str">
        <f>IF(Table24[discount_percentage]&gt;=0.5,"Yes","No")</f>
        <v>No</v>
      </c>
      <c r="H1077" s="6">
        <v>4.3</v>
      </c>
      <c r="I1077" s="10">
        <v>74</v>
      </c>
      <c r="J1077" s="10">
        <f t="shared" si="64"/>
        <v>57350</v>
      </c>
      <c r="K1077" s="37" t="str">
        <f>IF(Table24[rating_count]&lt;1000,"Yes", "No")</f>
        <v>Yes</v>
      </c>
      <c r="L1077" s="11">
        <f t="shared" si="65"/>
        <v>318.2</v>
      </c>
      <c r="M1077" s="11">
        <f>Table24[[#This Row],[rating]]*Table24[[#This Row],[rating_count]]</f>
        <v>318.2</v>
      </c>
      <c r="N1077" s="35">
        <f t="shared" si="66"/>
        <v>600</v>
      </c>
      <c r="O1077" s="35">
        <f t="shared" si="67"/>
        <v>500</v>
      </c>
      <c r="P1077" s="6" t="s">
        <v>12565</v>
      </c>
      <c r="Q1077" s="6" t="s">
        <v>12321</v>
      </c>
      <c r="R1077" s="6" t="s">
        <v>6502</v>
      </c>
      <c r="S1077" s="6" t="s">
        <v>6503</v>
      </c>
      <c r="T1077" s="6" t="s">
        <v>6504</v>
      </c>
      <c r="U1077" s="6" t="s">
        <v>6505</v>
      </c>
      <c r="V1077" s="6" t="s">
        <v>6506</v>
      </c>
      <c r="W1077" s="6" t="s">
        <v>6507</v>
      </c>
    </row>
    <row r="1078" spans="1:23" s="6" customFormat="1">
      <c r="A1078" s="6" t="s">
        <v>6548</v>
      </c>
      <c r="B1078" s="6" t="s">
        <v>6549</v>
      </c>
      <c r="C1078" s="7" t="s">
        <v>11414</v>
      </c>
      <c r="D1078" s="6">
        <v>549</v>
      </c>
      <c r="E1078" s="8">
        <v>1999</v>
      </c>
      <c r="F1078" s="9">
        <v>0.73</v>
      </c>
      <c r="G1078" s="27" t="str">
        <f>IF(Table24[discount_percentage]&gt;=0.5,"Yes","No")</f>
        <v>Yes</v>
      </c>
      <c r="H1078" s="6">
        <v>4.3</v>
      </c>
      <c r="I1078" s="10">
        <v>1367</v>
      </c>
      <c r="J1078" s="10">
        <f t="shared" si="64"/>
        <v>2732633</v>
      </c>
      <c r="K1078" s="37" t="str">
        <f>IF(Table24[rating_count]&lt;1000,"Yes", "No")</f>
        <v>No</v>
      </c>
      <c r="L1078" s="11">
        <f t="shared" si="65"/>
        <v>5878.0999999999995</v>
      </c>
      <c r="M1078" s="11">
        <f>Table24[[#This Row],[rating]]*Table24[[#This Row],[rating_count]]</f>
        <v>5878.0999999999995</v>
      </c>
      <c r="N1078" s="35">
        <f t="shared" si="66"/>
        <v>1800</v>
      </c>
      <c r="O1078" s="35">
        <f t="shared" si="67"/>
        <v>1500</v>
      </c>
      <c r="P1078" s="6" t="s">
        <v>6550</v>
      </c>
      <c r="Q1078" s="6" t="s">
        <v>6551</v>
      </c>
      <c r="R1078" s="6" t="s">
        <v>6552</v>
      </c>
      <c r="S1078" s="6" t="s">
        <v>6553</v>
      </c>
      <c r="T1078" s="6" t="s">
        <v>6554</v>
      </c>
      <c r="U1078" s="6" t="s">
        <v>6555</v>
      </c>
      <c r="V1078" s="6" t="s">
        <v>6556</v>
      </c>
      <c r="W1078" s="6" t="s">
        <v>6557</v>
      </c>
    </row>
    <row r="1079" spans="1:23" s="6" customFormat="1">
      <c r="A1079" s="6" t="s">
        <v>6564</v>
      </c>
      <c r="B1079" s="6" t="s">
        <v>12812</v>
      </c>
      <c r="C1079" s="7" t="s">
        <v>11291</v>
      </c>
      <c r="D1079" s="6">
        <v>379</v>
      </c>
      <c r="E1079" s="8">
        <v>1099</v>
      </c>
      <c r="F1079" s="9">
        <v>0.66</v>
      </c>
      <c r="G1079" s="27" t="str">
        <f>IF(Table24[discount_percentage]&gt;=0.5,"Yes","No")</f>
        <v>Yes</v>
      </c>
      <c r="H1079" s="6">
        <v>4.3</v>
      </c>
      <c r="I1079" s="10">
        <v>2806</v>
      </c>
      <c r="J1079" s="10">
        <f t="shared" si="64"/>
        <v>3083794</v>
      </c>
      <c r="K1079" s="37" t="str">
        <f>IF(Table24[rating_count]&lt;1000,"Yes", "No")</f>
        <v>No</v>
      </c>
      <c r="L1079" s="11">
        <f t="shared" si="65"/>
        <v>12065.8</v>
      </c>
      <c r="M1079" s="11">
        <f>Table24[[#This Row],[rating]]*Table24[[#This Row],[rating_count]]</f>
        <v>12065.8</v>
      </c>
      <c r="N1079" s="35">
        <f t="shared" si="66"/>
        <v>1000</v>
      </c>
      <c r="O1079" s="35">
        <f t="shared" si="67"/>
        <v>1000</v>
      </c>
      <c r="P1079" s="6" t="s">
        <v>12566</v>
      </c>
      <c r="Q1079" s="6" t="s">
        <v>767</v>
      </c>
      <c r="R1079" s="6" t="s">
        <v>768</v>
      </c>
      <c r="S1079" s="6" t="s">
        <v>769</v>
      </c>
      <c r="T1079" s="6" t="s">
        <v>11884</v>
      </c>
      <c r="U1079" s="6" t="s">
        <v>770</v>
      </c>
      <c r="V1079" s="6" t="s">
        <v>6565</v>
      </c>
      <c r="W1079" s="6" t="s">
        <v>6566</v>
      </c>
    </row>
    <row r="1080" spans="1:23" s="6" customFormat="1">
      <c r="A1080" s="6" t="s">
        <v>6595</v>
      </c>
      <c r="B1080" s="6" t="s">
        <v>12327</v>
      </c>
      <c r="C1080" s="7" t="s">
        <v>11415</v>
      </c>
      <c r="D1080" s="12">
        <v>1399</v>
      </c>
      <c r="E1080" s="8">
        <v>2999</v>
      </c>
      <c r="F1080" s="9">
        <v>0.53</v>
      </c>
      <c r="G1080" s="27" t="str">
        <f>IF(Table24[discount_percentage]&gt;=0.5,"Yes","No")</f>
        <v>Yes</v>
      </c>
      <c r="H1080" s="6">
        <v>4.3</v>
      </c>
      <c r="I1080" s="10">
        <v>3530</v>
      </c>
      <c r="J1080" s="10">
        <f t="shared" si="64"/>
        <v>10586470</v>
      </c>
      <c r="K1080" s="37" t="str">
        <f>IF(Table24[rating_count]&lt;1000,"Yes", "No")</f>
        <v>No</v>
      </c>
      <c r="L1080" s="11">
        <f t="shared" si="65"/>
        <v>15179</v>
      </c>
      <c r="M1080" s="11">
        <f>Table24[[#This Row],[rating]]*Table24[[#This Row],[rating_count]]</f>
        <v>15179</v>
      </c>
      <c r="N1080" s="35">
        <f t="shared" si="66"/>
        <v>2800</v>
      </c>
      <c r="O1080" s="35">
        <f t="shared" si="67"/>
        <v>2500</v>
      </c>
      <c r="P1080" s="6" t="s">
        <v>6596</v>
      </c>
      <c r="Q1080" s="6" t="s">
        <v>6597</v>
      </c>
      <c r="R1080" s="6" t="s">
        <v>6598</v>
      </c>
      <c r="S1080" s="6" t="s">
        <v>6599</v>
      </c>
      <c r="T1080" s="6" t="s">
        <v>6600</v>
      </c>
      <c r="U1080" s="6" t="s">
        <v>6601</v>
      </c>
      <c r="V1080" s="6" t="s">
        <v>6602</v>
      </c>
      <c r="W1080" s="6" t="s">
        <v>6603</v>
      </c>
    </row>
    <row r="1081" spans="1:23" s="6" customFormat="1">
      <c r="A1081" s="6" t="s">
        <v>6604</v>
      </c>
      <c r="B1081" s="6" t="s">
        <v>6605</v>
      </c>
      <c r="C1081" s="7" t="s">
        <v>11416</v>
      </c>
      <c r="D1081" s="6">
        <v>699</v>
      </c>
      <c r="E1081" s="8">
        <v>1299</v>
      </c>
      <c r="F1081" s="9">
        <v>0.46</v>
      </c>
      <c r="G1081" s="27" t="str">
        <f>IF(Table24[discount_percentage]&gt;=0.5,"Yes","No")</f>
        <v>No</v>
      </c>
      <c r="H1081" s="6">
        <v>4.3</v>
      </c>
      <c r="I1081" s="10">
        <v>6183</v>
      </c>
      <c r="J1081" s="10">
        <f t="shared" si="64"/>
        <v>8031717</v>
      </c>
      <c r="K1081" s="37" t="str">
        <f>IF(Table24[rating_count]&lt;1000,"Yes", "No")</f>
        <v>No</v>
      </c>
      <c r="L1081" s="11">
        <f t="shared" si="65"/>
        <v>26586.899999999998</v>
      </c>
      <c r="M1081" s="11">
        <f>Table24[[#This Row],[rating]]*Table24[[#This Row],[rating_count]]</f>
        <v>26586.899999999998</v>
      </c>
      <c r="N1081" s="35">
        <f t="shared" si="66"/>
        <v>1200</v>
      </c>
      <c r="O1081" s="35">
        <f t="shared" si="67"/>
        <v>1000</v>
      </c>
      <c r="P1081" s="6" t="s">
        <v>12053</v>
      </c>
      <c r="Q1081" s="6" t="s">
        <v>6606</v>
      </c>
      <c r="R1081" s="6" t="s">
        <v>6607</v>
      </c>
      <c r="S1081" s="6" t="s">
        <v>6608</v>
      </c>
      <c r="T1081" s="6" t="s">
        <v>6609</v>
      </c>
      <c r="U1081" s="6" t="s">
        <v>6610</v>
      </c>
      <c r="V1081" s="6" t="s">
        <v>6611</v>
      </c>
      <c r="W1081" s="6" t="s">
        <v>6612</v>
      </c>
    </row>
    <row r="1082" spans="1:23" s="6" customFormat="1">
      <c r="A1082" s="6" t="s">
        <v>6651</v>
      </c>
      <c r="B1082" s="6" t="s">
        <v>6652</v>
      </c>
      <c r="C1082" s="7" t="s">
        <v>11399</v>
      </c>
      <c r="D1082" s="6">
        <v>341</v>
      </c>
      <c r="E1082" s="8">
        <v>450</v>
      </c>
      <c r="F1082" s="9">
        <v>0.24</v>
      </c>
      <c r="G1082" s="27" t="str">
        <f>IF(Table24[discount_percentage]&gt;=0.5,"Yes","No")</f>
        <v>No</v>
      </c>
      <c r="H1082" s="6">
        <v>4.3</v>
      </c>
      <c r="I1082" s="10">
        <v>2493</v>
      </c>
      <c r="J1082" s="10">
        <f t="shared" si="64"/>
        <v>1121850</v>
      </c>
      <c r="K1082" s="37" t="str">
        <f>IF(Table24[rating_count]&lt;1000,"Yes", "No")</f>
        <v>No</v>
      </c>
      <c r="L1082" s="11">
        <f t="shared" si="65"/>
        <v>10719.9</v>
      </c>
      <c r="M1082" s="11">
        <f>Table24[[#This Row],[rating]]*Table24[[#This Row],[rating_count]]</f>
        <v>10719.9</v>
      </c>
      <c r="N1082" s="35">
        <f t="shared" si="66"/>
        <v>400</v>
      </c>
      <c r="O1082" s="35">
        <f t="shared" si="67"/>
        <v>0</v>
      </c>
      <c r="P1082" s="6" t="s">
        <v>6653</v>
      </c>
      <c r="Q1082" s="6" t="s">
        <v>6654</v>
      </c>
      <c r="R1082" s="6" t="s">
        <v>6655</v>
      </c>
      <c r="S1082" s="6" t="s">
        <v>6656</v>
      </c>
      <c r="T1082" s="6" t="s">
        <v>6657</v>
      </c>
      <c r="U1082" s="6" t="s">
        <v>6658</v>
      </c>
      <c r="V1082" s="6" t="s">
        <v>6659</v>
      </c>
      <c r="W1082" s="6" t="s">
        <v>6660</v>
      </c>
    </row>
    <row r="1083" spans="1:23" s="6" customFormat="1">
      <c r="A1083" s="6" t="s">
        <v>6689</v>
      </c>
      <c r="B1083" s="6" t="s">
        <v>12334</v>
      </c>
      <c r="C1083" s="7" t="s">
        <v>11344</v>
      </c>
      <c r="D1083" s="6">
        <v>657</v>
      </c>
      <c r="E1083" s="8">
        <v>999</v>
      </c>
      <c r="F1083" s="9">
        <v>0.34</v>
      </c>
      <c r="G1083" s="27" t="str">
        <f>IF(Table24[discount_percentage]&gt;=0.5,"Yes","No")</f>
        <v>No</v>
      </c>
      <c r="H1083" s="6">
        <v>4.3</v>
      </c>
      <c r="I1083" s="10">
        <v>13944</v>
      </c>
      <c r="J1083" s="10">
        <f t="shared" si="64"/>
        <v>13930056</v>
      </c>
      <c r="K1083" s="37" t="str">
        <f>IF(Table24[rating_count]&lt;1000,"Yes", "No")</f>
        <v>No</v>
      </c>
      <c r="L1083" s="11">
        <f t="shared" si="65"/>
        <v>59959.199999999997</v>
      </c>
      <c r="M1083" s="11">
        <f>Table24[[#This Row],[rating]]*Table24[[#This Row],[rating_count]]</f>
        <v>59959.199999999997</v>
      </c>
      <c r="N1083" s="35">
        <f t="shared" si="66"/>
        <v>800</v>
      </c>
      <c r="O1083" s="35">
        <f t="shared" si="67"/>
        <v>500</v>
      </c>
      <c r="P1083" s="6" t="s">
        <v>6690</v>
      </c>
      <c r="Q1083" s="6" t="s">
        <v>6691</v>
      </c>
      <c r="R1083" s="6" t="s">
        <v>6692</v>
      </c>
      <c r="S1083" s="6" t="s">
        <v>6693</v>
      </c>
      <c r="T1083" s="6" t="s">
        <v>6694</v>
      </c>
      <c r="U1083" s="6" t="s">
        <v>6695</v>
      </c>
      <c r="V1083" s="6" t="s">
        <v>6696</v>
      </c>
      <c r="W1083" s="6" t="s">
        <v>6697</v>
      </c>
    </row>
    <row r="1084" spans="1:23" s="6" customFormat="1">
      <c r="A1084" s="6" t="s">
        <v>6735</v>
      </c>
      <c r="B1084" s="6" t="s">
        <v>11698</v>
      </c>
      <c r="C1084" s="7" t="s">
        <v>11411</v>
      </c>
      <c r="D1084" s="12">
        <v>1990</v>
      </c>
      <c r="E1084" s="8">
        <v>2999</v>
      </c>
      <c r="F1084" s="9">
        <v>0.34</v>
      </c>
      <c r="G1084" s="27" t="str">
        <f>IF(Table24[discount_percentage]&gt;=0.5,"Yes","No")</f>
        <v>No</v>
      </c>
      <c r="H1084" s="6">
        <v>4.3</v>
      </c>
      <c r="I1084" s="10">
        <v>14237</v>
      </c>
      <c r="J1084" s="10">
        <f t="shared" si="64"/>
        <v>42696763</v>
      </c>
      <c r="K1084" s="37" t="str">
        <f>IF(Table24[rating_count]&lt;1000,"Yes", "No")</f>
        <v>No</v>
      </c>
      <c r="L1084" s="11">
        <f t="shared" si="65"/>
        <v>61219.1</v>
      </c>
      <c r="M1084" s="11">
        <f>Table24[[#This Row],[rating]]*Table24[[#This Row],[rating_count]]</f>
        <v>61219.1</v>
      </c>
      <c r="N1084" s="35">
        <f t="shared" si="66"/>
        <v>2800</v>
      </c>
      <c r="O1084" s="35">
        <f t="shared" si="67"/>
        <v>2500</v>
      </c>
      <c r="P1084" s="6" t="s">
        <v>6736</v>
      </c>
      <c r="Q1084" s="6" t="s">
        <v>6737</v>
      </c>
      <c r="R1084" s="6" t="s">
        <v>6738</v>
      </c>
      <c r="S1084" s="6" t="s">
        <v>6739</v>
      </c>
      <c r="T1084" s="6" t="s">
        <v>6740</v>
      </c>
      <c r="U1084" s="6" t="s">
        <v>11604</v>
      </c>
      <c r="V1084" s="6" t="s">
        <v>6741</v>
      </c>
      <c r="W1084" s="6" t="s">
        <v>6742</v>
      </c>
    </row>
    <row r="1085" spans="1:23" s="6" customFormat="1">
      <c r="A1085" s="6" t="s">
        <v>6812</v>
      </c>
      <c r="B1085" s="6" t="s">
        <v>6813</v>
      </c>
      <c r="C1085" s="7" t="s">
        <v>11396</v>
      </c>
      <c r="D1085" s="6">
        <v>770</v>
      </c>
      <c r="E1085" s="8">
        <v>1547</v>
      </c>
      <c r="F1085" s="9">
        <v>0.5</v>
      </c>
      <c r="G1085" s="27" t="str">
        <f>IF(Table24[discount_percentage]&gt;=0.5,"Yes","No")</f>
        <v>Yes</v>
      </c>
      <c r="H1085" s="6">
        <v>4.3</v>
      </c>
      <c r="I1085" s="10">
        <v>2585</v>
      </c>
      <c r="J1085" s="10">
        <f t="shared" si="64"/>
        <v>3998995</v>
      </c>
      <c r="K1085" s="37" t="str">
        <f>IF(Table24[rating_count]&lt;1000,"Yes", "No")</f>
        <v>No</v>
      </c>
      <c r="L1085" s="11">
        <f t="shared" si="65"/>
        <v>11115.5</v>
      </c>
      <c r="M1085" s="11">
        <f>Table24[[#This Row],[rating]]*Table24[[#This Row],[rating_count]]</f>
        <v>11115.5</v>
      </c>
      <c r="N1085" s="35">
        <f t="shared" si="66"/>
        <v>1400</v>
      </c>
      <c r="O1085" s="35">
        <f t="shared" si="67"/>
        <v>1500</v>
      </c>
      <c r="P1085" s="6" t="s">
        <v>6814</v>
      </c>
      <c r="Q1085" s="6" t="s">
        <v>6815</v>
      </c>
      <c r="R1085" s="6" t="s">
        <v>6816</v>
      </c>
      <c r="S1085" s="6" t="s">
        <v>6817</v>
      </c>
      <c r="T1085" s="6" t="s">
        <v>6818</v>
      </c>
      <c r="U1085" s="6" t="s">
        <v>6819</v>
      </c>
      <c r="V1085" s="6" t="s">
        <v>6820</v>
      </c>
      <c r="W1085" s="6" t="s">
        <v>6821</v>
      </c>
    </row>
    <row r="1086" spans="1:23" s="6" customFormat="1">
      <c r="A1086" s="6" t="s">
        <v>6850</v>
      </c>
      <c r="B1086" s="6" t="s">
        <v>12055</v>
      </c>
      <c r="C1086" s="7" t="s">
        <v>11352</v>
      </c>
      <c r="D1086" s="6">
        <v>599</v>
      </c>
      <c r="E1086" s="8">
        <v>700</v>
      </c>
      <c r="F1086" s="9">
        <v>0.14000000000000001</v>
      </c>
      <c r="G1086" s="27" t="str">
        <f>IF(Table24[discount_percentage]&gt;=0.5,"Yes","No")</f>
        <v>No</v>
      </c>
      <c r="H1086" s="6">
        <v>4.3</v>
      </c>
      <c r="I1086" s="10">
        <v>2301</v>
      </c>
      <c r="J1086" s="10">
        <f t="shared" si="64"/>
        <v>1610700</v>
      </c>
      <c r="K1086" s="37" t="str">
        <f>IF(Table24[rating_count]&lt;1000,"Yes", "No")</f>
        <v>No</v>
      </c>
      <c r="L1086" s="11">
        <f t="shared" si="65"/>
        <v>9894.2999999999993</v>
      </c>
      <c r="M1086" s="11">
        <f>Table24[[#This Row],[rating]]*Table24[[#This Row],[rating_count]]</f>
        <v>9894.2999999999993</v>
      </c>
      <c r="N1086" s="35">
        <f t="shared" si="66"/>
        <v>600</v>
      </c>
      <c r="O1086" s="35">
        <f t="shared" si="67"/>
        <v>500</v>
      </c>
      <c r="P1086" s="6" t="s">
        <v>12056</v>
      </c>
      <c r="Q1086" s="6" t="s">
        <v>6851</v>
      </c>
      <c r="R1086" s="6" t="s">
        <v>6852</v>
      </c>
      <c r="S1086" s="6" t="s">
        <v>12345</v>
      </c>
      <c r="T1086" s="6" t="s">
        <v>6853</v>
      </c>
      <c r="U1086" s="6" t="s">
        <v>6854</v>
      </c>
      <c r="V1086" s="6" t="s">
        <v>6855</v>
      </c>
      <c r="W1086" s="6" t="s">
        <v>6856</v>
      </c>
    </row>
    <row r="1087" spans="1:23" s="6" customFormat="1">
      <c r="A1087" s="6" t="s">
        <v>6911</v>
      </c>
      <c r="B1087" s="6" t="s">
        <v>12059</v>
      </c>
      <c r="C1087" s="7" t="s">
        <v>11406</v>
      </c>
      <c r="D1087" s="12">
        <v>1149</v>
      </c>
      <c r="E1087" s="8">
        <v>1800</v>
      </c>
      <c r="F1087" s="9">
        <v>0.36</v>
      </c>
      <c r="G1087" s="27" t="str">
        <f>IF(Table24[discount_percentage]&gt;=0.5,"Yes","No")</f>
        <v>No</v>
      </c>
      <c r="H1087" s="6">
        <v>4.3</v>
      </c>
      <c r="I1087" s="10">
        <v>4723</v>
      </c>
      <c r="J1087" s="10">
        <f t="shared" si="64"/>
        <v>8501400</v>
      </c>
      <c r="K1087" s="37" t="str">
        <f>IF(Table24[rating_count]&lt;1000,"Yes", "No")</f>
        <v>No</v>
      </c>
      <c r="L1087" s="11">
        <f t="shared" si="65"/>
        <v>20308.899999999998</v>
      </c>
      <c r="M1087" s="11">
        <f>Table24[[#This Row],[rating]]*Table24[[#This Row],[rating_count]]</f>
        <v>20308.899999999998</v>
      </c>
      <c r="N1087" s="35">
        <f t="shared" si="66"/>
        <v>1800</v>
      </c>
      <c r="O1087" s="35">
        <f t="shared" si="67"/>
        <v>1500</v>
      </c>
      <c r="P1087" s="6" t="s">
        <v>12060</v>
      </c>
      <c r="Q1087" s="6" t="s">
        <v>6912</v>
      </c>
      <c r="R1087" s="6" t="s">
        <v>6913</v>
      </c>
      <c r="S1087" s="6" t="s">
        <v>6914</v>
      </c>
      <c r="T1087" s="6" t="s">
        <v>6915</v>
      </c>
      <c r="U1087" s="6" t="s">
        <v>6916</v>
      </c>
      <c r="V1087" s="6" t="s">
        <v>6917</v>
      </c>
      <c r="W1087" s="6" t="s">
        <v>6918</v>
      </c>
    </row>
    <row r="1088" spans="1:23" s="6" customFormat="1">
      <c r="A1088" s="6" t="s">
        <v>6966</v>
      </c>
      <c r="B1088" s="6" t="s">
        <v>6967</v>
      </c>
      <c r="C1088" s="7" t="s">
        <v>11406</v>
      </c>
      <c r="D1088" s="12">
        <v>1519</v>
      </c>
      <c r="E1088" s="8">
        <v>3499</v>
      </c>
      <c r="F1088" s="9">
        <v>0.56999999999999995</v>
      </c>
      <c r="G1088" s="27" t="str">
        <f>IF(Table24[discount_percentage]&gt;=0.5,"Yes","No")</f>
        <v>Yes</v>
      </c>
      <c r="H1088" s="6">
        <v>4.3</v>
      </c>
      <c r="I1088" s="10">
        <v>408</v>
      </c>
      <c r="J1088" s="10">
        <f t="shared" si="64"/>
        <v>1427592</v>
      </c>
      <c r="K1088" s="37" t="str">
        <f>IF(Table24[rating_count]&lt;1000,"Yes", "No")</f>
        <v>Yes</v>
      </c>
      <c r="L1088" s="11">
        <f t="shared" si="65"/>
        <v>1754.3999999999999</v>
      </c>
      <c r="M1088" s="11">
        <f>Table24[[#This Row],[rating]]*Table24[[#This Row],[rating_count]]</f>
        <v>1754.3999999999999</v>
      </c>
      <c r="N1088" s="35">
        <f t="shared" si="66"/>
        <v>3400</v>
      </c>
      <c r="O1088" s="35">
        <f t="shared" si="67"/>
        <v>3000</v>
      </c>
      <c r="P1088" s="6" t="s">
        <v>6968</v>
      </c>
      <c r="Q1088" s="6" t="s">
        <v>6969</v>
      </c>
      <c r="R1088" s="6" t="s">
        <v>6970</v>
      </c>
      <c r="S1088" s="6" t="s">
        <v>6971</v>
      </c>
      <c r="T1088" s="6" t="s">
        <v>6972</v>
      </c>
      <c r="U1088" s="6" t="s">
        <v>6973</v>
      </c>
      <c r="V1088" s="6" t="s">
        <v>6974</v>
      </c>
      <c r="W1088" s="6" t="s">
        <v>6975</v>
      </c>
    </row>
    <row r="1089" spans="1:23" s="6" customFormat="1">
      <c r="A1089" s="6" t="s">
        <v>7011</v>
      </c>
      <c r="B1089" s="6" t="s">
        <v>7012</v>
      </c>
      <c r="C1089" s="7" t="s">
        <v>11393</v>
      </c>
      <c r="D1089" s="12">
        <v>3307</v>
      </c>
      <c r="E1089" s="8">
        <v>6100</v>
      </c>
      <c r="F1089" s="9">
        <v>0.46</v>
      </c>
      <c r="G1089" s="27" t="str">
        <f>IF(Table24[discount_percentage]&gt;=0.5,"Yes","No")</f>
        <v>No</v>
      </c>
      <c r="H1089" s="6">
        <v>4.3</v>
      </c>
      <c r="I1089" s="10">
        <v>2515</v>
      </c>
      <c r="J1089" s="10">
        <f t="shared" si="64"/>
        <v>15341500</v>
      </c>
      <c r="K1089" s="37" t="str">
        <f>IF(Table24[rating_count]&lt;1000,"Yes", "No")</f>
        <v>No</v>
      </c>
      <c r="L1089" s="11">
        <f t="shared" si="65"/>
        <v>10814.5</v>
      </c>
      <c r="M1089" s="11">
        <f>Table24[[#This Row],[rating]]*Table24[[#This Row],[rating_count]]</f>
        <v>10814.5</v>
      </c>
      <c r="N1089" s="35">
        <f t="shared" si="66"/>
        <v>6000</v>
      </c>
      <c r="O1089" s="35">
        <f t="shared" si="67"/>
        <v>6000</v>
      </c>
      <c r="P1089" s="6" t="s">
        <v>7013</v>
      </c>
      <c r="Q1089" s="6" t="s">
        <v>7014</v>
      </c>
      <c r="R1089" s="6" t="s">
        <v>7015</v>
      </c>
      <c r="S1089" s="6" t="s">
        <v>7016</v>
      </c>
      <c r="T1089" s="6" t="s">
        <v>7017</v>
      </c>
      <c r="U1089" s="6" t="s">
        <v>7018</v>
      </c>
      <c r="V1089" s="6" t="s">
        <v>7019</v>
      </c>
      <c r="W1089" s="6" t="s">
        <v>7020</v>
      </c>
    </row>
    <row r="1090" spans="1:23" s="6" customFormat="1">
      <c r="A1090" s="6" t="s">
        <v>7075</v>
      </c>
      <c r="B1090" s="6" t="s">
        <v>7076</v>
      </c>
      <c r="C1090" s="7" t="s">
        <v>11370</v>
      </c>
      <c r="D1090" s="6">
        <v>298</v>
      </c>
      <c r="E1090" s="8">
        <v>999</v>
      </c>
      <c r="F1090" s="9">
        <v>0.7</v>
      </c>
      <c r="G1090" s="27" t="str">
        <f>IF(Table24[discount_percentage]&gt;=0.5,"Yes","No")</f>
        <v>Yes</v>
      </c>
      <c r="H1090" s="6">
        <v>4.3</v>
      </c>
      <c r="I1090" s="10">
        <v>1552</v>
      </c>
      <c r="J1090" s="10">
        <f t="shared" ref="J1090:J1153" si="68">E1090*I1090</f>
        <v>1550448</v>
      </c>
      <c r="K1090" s="37" t="str">
        <f>IF(Table24[rating_count]&lt;1000,"Yes", "No")</f>
        <v>No</v>
      </c>
      <c r="L1090" s="11">
        <f t="shared" ref="L1090:L1153" si="69">H1090*I1090</f>
        <v>6673.5999999999995</v>
      </c>
      <c r="M1090" s="11">
        <f>Table24[[#This Row],[rating]]*Table24[[#This Row],[rating_count]]</f>
        <v>6673.5999999999995</v>
      </c>
      <c r="N1090" s="35">
        <f t="shared" ref="N1090:N1153" si="70">FLOOR(E1090,200)</f>
        <v>800</v>
      </c>
      <c r="O1090" s="35">
        <f t="shared" ref="O1090:O1153" si="71">FLOOR(E1090,500)</f>
        <v>500</v>
      </c>
      <c r="P1090" s="6" t="s">
        <v>7077</v>
      </c>
      <c r="Q1090" s="6" t="s">
        <v>7078</v>
      </c>
      <c r="R1090" s="6" t="s">
        <v>7079</v>
      </c>
      <c r="S1090" s="6" t="s">
        <v>7080</v>
      </c>
      <c r="T1090" s="6" t="s">
        <v>7081</v>
      </c>
      <c r="U1090" s="6" t="s">
        <v>7082</v>
      </c>
      <c r="V1090" s="6" t="s">
        <v>7083</v>
      </c>
      <c r="W1090" s="6" t="s">
        <v>7084</v>
      </c>
    </row>
    <row r="1091" spans="1:23" s="6" customFormat="1">
      <c r="A1091" s="6" t="s">
        <v>7260</v>
      </c>
      <c r="B1091" s="6" t="s">
        <v>7261</v>
      </c>
      <c r="C1091" s="7" t="s">
        <v>11437</v>
      </c>
      <c r="D1091" s="12">
        <v>3600</v>
      </c>
      <c r="E1091" s="8">
        <v>6190</v>
      </c>
      <c r="F1091" s="9">
        <v>0.42</v>
      </c>
      <c r="G1091" s="27" t="str">
        <f>IF(Table24[discount_percentage]&gt;=0.5,"Yes","No")</f>
        <v>No</v>
      </c>
      <c r="H1091" s="6">
        <v>4.3</v>
      </c>
      <c r="I1091" s="10">
        <v>11924</v>
      </c>
      <c r="J1091" s="10">
        <f t="shared" si="68"/>
        <v>73809560</v>
      </c>
      <c r="K1091" s="37" t="str">
        <f>IF(Table24[rating_count]&lt;1000,"Yes", "No")</f>
        <v>No</v>
      </c>
      <c r="L1091" s="11">
        <f t="shared" si="69"/>
        <v>51273.2</v>
      </c>
      <c r="M1091" s="11">
        <f>Table24[[#This Row],[rating]]*Table24[[#This Row],[rating_count]]</f>
        <v>51273.2</v>
      </c>
      <c r="N1091" s="35">
        <f t="shared" si="70"/>
        <v>6000</v>
      </c>
      <c r="O1091" s="35">
        <f t="shared" si="71"/>
        <v>6000</v>
      </c>
      <c r="P1091" s="6" t="s">
        <v>7262</v>
      </c>
      <c r="Q1091" s="6" t="s">
        <v>7263</v>
      </c>
      <c r="R1091" s="6" t="s">
        <v>7264</v>
      </c>
      <c r="S1091" s="6" t="s">
        <v>7265</v>
      </c>
      <c r="T1091" s="6" t="s">
        <v>7266</v>
      </c>
      <c r="U1091" s="6" t="s">
        <v>7267</v>
      </c>
      <c r="V1091" s="6" t="s">
        <v>7268</v>
      </c>
      <c r="W1091" s="6" t="s">
        <v>7269</v>
      </c>
    </row>
    <row r="1092" spans="1:23" s="6" customFormat="1">
      <c r="A1092" s="6" t="s">
        <v>7421</v>
      </c>
      <c r="B1092" s="6" t="s">
        <v>7422</v>
      </c>
      <c r="C1092" s="7" t="s">
        <v>11444</v>
      </c>
      <c r="D1092" s="12">
        <v>1614</v>
      </c>
      <c r="E1092" s="8">
        <v>1745</v>
      </c>
      <c r="F1092" s="9">
        <v>0.08</v>
      </c>
      <c r="G1092" s="27" t="str">
        <f>IF(Table24[discount_percentage]&gt;=0.5,"Yes","No")</f>
        <v>No</v>
      </c>
      <c r="H1092" s="6">
        <v>4.3</v>
      </c>
      <c r="I1092" s="10">
        <v>37974</v>
      </c>
      <c r="J1092" s="10">
        <f t="shared" si="68"/>
        <v>66264630</v>
      </c>
      <c r="K1092" s="37" t="str">
        <f>IF(Table24[rating_count]&lt;1000,"Yes", "No")</f>
        <v>No</v>
      </c>
      <c r="L1092" s="11">
        <f t="shared" si="69"/>
        <v>163288.19999999998</v>
      </c>
      <c r="M1092" s="11">
        <f>Table24[[#This Row],[rating]]*Table24[[#This Row],[rating_count]]</f>
        <v>163288.19999999998</v>
      </c>
      <c r="N1092" s="35">
        <f t="shared" si="70"/>
        <v>1600</v>
      </c>
      <c r="O1092" s="35">
        <f t="shared" si="71"/>
        <v>1500</v>
      </c>
      <c r="P1092" s="6" t="s">
        <v>7423</v>
      </c>
      <c r="Q1092" s="6" t="s">
        <v>7424</v>
      </c>
      <c r="R1092" s="6" t="s">
        <v>7425</v>
      </c>
      <c r="S1092" s="6" t="s">
        <v>7426</v>
      </c>
      <c r="T1092" s="6" t="s">
        <v>7427</v>
      </c>
      <c r="U1092" s="6" t="s">
        <v>7428</v>
      </c>
      <c r="V1092" s="6" t="s">
        <v>7429</v>
      </c>
      <c r="W1092" s="6" t="s">
        <v>7430</v>
      </c>
    </row>
    <row r="1093" spans="1:23" s="6" customFormat="1">
      <c r="A1093" s="6" t="s">
        <v>7548</v>
      </c>
      <c r="B1093" s="6" t="s">
        <v>7549</v>
      </c>
      <c r="C1093" s="7" t="s">
        <v>11447</v>
      </c>
      <c r="D1093" s="6">
        <v>379</v>
      </c>
      <c r="E1093" s="8">
        <v>999</v>
      </c>
      <c r="F1093" s="9">
        <v>0.62</v>
      </c>
      <c r="G1093" s="27" t="str">
        <f>IF(Table24[discount_percentage]&gt;=0.5,"Yes","No")</f>
        <v>Yes</v>
      </c>
      <c r="H1093" s="6">
        <v>4.3</v>
      </c>
      <c r="I1093" s="10">
        <v>3096</v>
      </c>
      <c r="J1093" s="10">
        <f t="shared" si="68"/>
        <v>3092904</v>
      </c>
      <c r="K1093" s="37" t="str">
        <f>IF(Table24[rating_count]&lt;1000,"Yes", "No")</f>
        <v>No</v>
      </c>
      <c r="L1093" s="11">
        <f t="shared" si="69"/>
        <v>13312.8</v>
      </c>
      <c r="M1093" s="11">
        <f>Table24[[#This Row],[rating]]*Table24[[#This Row],[rating_count]]</f>
        <v>13312.8</v>
      </c>
      <c r="N1093" s="35">
        <f t="shared" si="70"/>
        <v>800</v>
      </c>
      <c r="O1093" s="35">
        <f t="shared" si="71"/>
        <v>500</v>
      </c>
      <c r="P1093" s="6" t="s">
        <v>7550</v>
      </c>
      <c r="Q1093" s="6" t="s">
        <v>7551</v>
      </c>
      <c r="R1093" s="6" t="s">
        <v>7552</v>
      </c>
      <c r="S1093" s="6" t="s">
        <v>7553</v>
      </c>
      <c r="T1093" s="6" t="s">
        <v>7554</v>
      </c>
      <c r="U1093" s="6" t="s">
        <v>7555</v>
      </c>
      <c r="V1093" s="6" t="s">
        <v>7556</v>
      </c>
      <c r="W1093" s="6" t="s">
        <v>7557</v>
      </c>
    </row>
    <row r="1094" spans="1:23" s="6" customFormat="1">
      <c r="A1094" s="6" t="s">
        <v>7602</v>
      </c>
      <c r="B1094" s="6" t="s">
        <v>7603</v>
      </c>
      <c r="C1094" s="7" t="s">
        <v>11435</v>
      </c>
      <c r="D1094" s="12">
        <v>1321</v>
      </c>
      <c r="E1094" s="8">
        <v>1545</v>
      </c>
      <c r="F1094" s="9">
        <v>0.14000000000000001</v>
      </c>
      <c r="G1094" s="27" t="str">
        <f>IF(Table24[discount_percentage]&gt;=0.5,"Yes","No")</f>
        <v>No</v>
      </c>
      <c r="H1094" s="6">
        <v>4.3</v>
      </c>
      <c r="I1094" s="10">
        <v>15453</v>
      </c>
      <c r="J1094" s="10">
        <f t="shared" si="68"/>
        <v>23874885</v>
      </c>
      <c r="K1094" s="37" t="str">
        <f>IF(Table24[rating_count]&lt;1000,"Yes", "No")</f>
        <v>No</v>
      </c>
      <c r="L1094" s="11">
        <f t="shared" si="69"/>
        <v>66447.899999999994</v>
      </c>
      <c r="M1094" s="11">
        <f>Table24[[#This Row],[rating]]*Table24[[#This Row],[rating_count]]</f>
        <v>66447.899999999994</v>
      </c>
      <c r="N1094" s="35">
        <f t="shared" si="70"/>
        <v>1400</v>
      </c>
      <c r="O1094" s="35">
        <f t="shared" si="71"/>
        <v>1500</v>
      </c>
      <c r="P1094" s="6" t="s">
        <v>7604</v>
      </c>
      <c r="Q1094" s="6" t="s">
        <v>12370</v>
      </c>
      <c r="R1094" s="6" t="s">
        <v>7605</v>
      </c>
      <c r="S1094" s="6" t="s">
        <v>7606</v>
      </c>
      <c r="T1094" s="6" t="s">
        <v>7607</v>
      </c>
      <c r="U1094" s="6" t="s">
        <v>7608</v>
      </c>
      <c r="V1094" s="6" t="s">
        <v>7609</v>
      </c>
      <c r="W1094" s="6" t="s">
        <v>7610</v>
      </c>
    </row>
    <row r="1095" spans="1:23" s="6" customFormat="1">
      <c r="A1095" s="6" t="s">
        <v>7650</v>
      </c>
      <c r="B1095" s="6" t="s">
        <v>7651</v>
      </c>
      <c r="C1095" s="7" t="s">
        <v>11428</v>
      </c>
      <c r="D1095" s="6">
        <v>799</v>
      </c>
      <c r="E1095" s="8">
        <v>1989</v>
      </c>
      <c r="F1095" s="9">
        <v>0.6</v>
      </c>
      <c r="G1095" s="27" t="str">
        <f>IF(Table24[discount_percentage]&gt;=0.5,"Yes","No")</f>
        <v>Yes</v>
      </c>
      <c r="H1095" s="6">
        <v>4.3</v>
      </c>
      <c r="I1095" s="10">
        <v>70</v>
      </c>
      <c r="J1095" s="10">
        <f t="shared" si="68"/>
        <v>139230</v>
      </c>
      <c r="K1095" s="37" t="str">
        <f>IF(Table24[rating_count]&lt;1000,"Yes", "No")</f>
        <v>Yes</v>
      </c>
      <c r="L1095" s="11">
        <f t="shared" si="69"/>
        <v>301</v>
      </c>
      <c r="M1095" s="11">
        <f>Table24[[#This Row],[rating]]*Table24[[#This Row],[rating_count]]</f>
        <v>301</v>
      </c>
      <c r="N1095" s="35">
        <f t="shared" si="70"/>
        <v>1800</v>
      </c>
      <c r="O1095" s="35">
        <f t="shared" si="71"/>
        <v>1500</v>
      </c>
      <c r="P1095" s="6" t="s">
        <v>7652</v>
      </c>
      <c r="Q1095" s="6" t="s">
        <v>7653</v>
      </c>
      <c r="R1095" s="6" t="s">
        <v>7654</v>
      </c>
      <c r="S1095" s="6" t="s">
        <v>7655</v>
      </c>
      <c r="T1095" s="6" t="s">
        <v>7656</v>
      </c>
      <c r="U1095" s="6" t="s">
        <v>7657</v>
      </c>
      <c r="V1095" s="6" t="s">
        <v>7658</v>
      </c>
      <c r="W1095" s="6" t="s">
        <v>7659</v>
      </c>
    </row>
    <row r="1096" spans="1:23" s="6" customFormat="1">
      <c r="A1096" s="6" t="s">
        <v>7741</v>
      </c>
      <c r="B1096" s="6" t="s">
        <v>7742</v>
      </c>
      <c r="C1096" s="7" t="s">
        <v>11450</v>
      </c>
      <c r="D1096" s="6">
        <v>799</v>
      </c>
      <c r="E1096" s="8">
        <v>1500</v>
      </c>
      <c r="F1096" s="9">
        <v>0.47</v>
      </c>
      <c r="G1096" s="27" t="str">
        <f>IF(Table24[discount_percentage]&gt;=0.5,"Yes","No")</f>
        <v>No</v>
      </c>
      <c r="H1096" s="6">
        <v>4.3</v>
      </c>
      <c r="I1096" s="10">
        <v>9695</v>
      </c>
      <c r="J1096" s="10">
        <f t="shared" si="68"/>
        <v>14542500</v>
      </c>
      <c r="K1096" s="37" t="str">
        <f>IF(Table24[rating_count]&lt;1000,"Yes", "No")</f>
        <v>No</v>
      </c>
      <c r="L1096" s="11">
        <f t="shared" si="69"/>
        <v>41688.5</v>
      </c>
      <c r="M1096" s="11">
        <f>Table24[[#This Row],[rating]]*Table24[[#This Row],[rating_count]]</f>
        <v>41688.5</v>
      </c>
      <c r="N1096" s="35">
        <f t="shared" si="70"/>
        <v>1400</v>
      </c>
      <c r="O1096" s="35">
        <f t="shared" si="71"/>
        <v>1500</v>
      </c>
      <c r="P1096" s="6" t="s">
        <v>12378</v>
      </c>
      <c r="Q1096" s="6" t="s">
        <v>7743</v>
      </c>
      <c r="R1096" s="6" t="s">
        <v>7744</v>
      </c>
      <c r="S1096" s="6" t="s">
        <v>12379</v>
      </c>
      <c r="T1096" s="6" t="s">
        <v>7745</v>
      </c>
      <c r="U1096" s="6" t="s">
        <v>7746</v>
      </c>
      <c r="V1096" s="6" t="s">
        <v>7747</v>
      </c>
      <c r="W1096" s="6" t="s">
        <v>7748</v>
      </c>
    </row>
    <row r="1097" spans="1:23" s="6" customFormat="1">
      <c r="A1097" s="6" t="s">
        <v>7871</v>
      </c>
      <c r="B1097" s="6" t="s">
        <v>7872</v>
      </c>
      <c r="C1097" s="7" t="s">
        <v>11454</v>
      </c>
      <c r="D1097" s="12">
        <v>4789</v>
      </c>
      <c r="E1097" s="8">
        <v>8990</v>
      </c>
      <c r="F1097" s="9">
        <v>0.47</v>
      </c>
      <c r="G1097" s="27" t="str">
        <f>IF(Table24[discount_percentage]&gt;=0.5,"Yes","No")</f>
        <v>No</v>
      </c>
      <c r="H1097" s="6">
        <v>4.3</v>
      </c>
      <c r="I1097" s="10">
        <v>1017</v>
      </c>
      <c r="J1097" s="10">
        <f t="shared" si="68"/>
        <v>9142830</v>
      </c>
      <c r="K1097" s="37" t="str">
        <f>IF(Table24[rating_count]&lt;1000,"Yes", "No")</f>
        <v>No</v>
      </c>
      <c r="L1097" s="11">
        <f t="shared" si="69"/>
        <v>4373.0999999999995</v>
      </c>
      <c r="M1097" s="11">
        <f>Table24[[#This Row],[rating]]*Table24[[#This Row],[rating_count]]</f>
        <v>4373.0999999999995</v>
      </c>
      <c r="N1097" s="35">
        <f t="shared" si="70"/>
        <v>8800</v>
      </c>
      <c r="O1097" s="35">
        <f t="shared" si="71"/>
        <v>8500</v>
      </c>
      <c r="P1097" s="6" t="s">
        <v>7873</v>
      </c>
      <c r="Q1097" s="6" t="s">
        <v>7874</v>
      </c>
      <c r="R1097" s="6" t="s">
        <v>7875</v>
      </c>
      <c r="S1097" s="6" t="s">
        <v>7876</v>
      </c>
      <c r="T1097" s="6" t="s">
        <v>7877</v>
      </c>
      <c r="U1097" s="6" t="s">
        <v>7878</v>
      </c>
      <c r="V1097" s="6" t="s">
        <v>7879</v>
      </c>
      <c r="W1097" s="6" t="s">
        <v>7880</v>
      </c>
    </row>
    <row r="1098" spans="1:23" s="6" customFormat="1">
      <c r="A1098" s="6" t="s">
        <v>7899</v>
      </c>
      <c r="B1098" s="6" t="s">
        <v>7900</v>
      </c>
      <c r="C1098" s="7" t="s">
        <v>11447</v>
      </c>
      <c r="D1098" s="6">
        <v>353</v>
      </c>
      <c r="E1098" s="8">
        <v>1199</v>
      </c>
      <c r="F1098" s="9">
        <v>0.71</v>
      </c>
      <c r="G1098" s="27" t="str">
        <f>IF(Table24[discount_percentage]&gt;=0.5,"Yes","No")</f>
        <v>Yes</v>
      </c>
      <c r="H1098" s="6">
        <v>4.3</v>
      </c>
      <c r="I1098" s="10">
        <v>629</v>
      </c>
      <c r="J1098" s="10">
        <f t="shared" si="68"/>
        <v>754171</v>
      </c>
      <c r="K1098" s="37" t="str">
        <f>IF(Table24[rating_count]&lt;1000,"Yes", "No")</f>
        <v>Yes</v>
      </c>
      <c r="L1098" s="11">
        <f t="shared" si="69"/>
        <v>2704.7</v>
      </c>
      <c r="M1098" s="11">
        <f>Table24[[#This Row],[rating]]*Table24[[#This Row],[rating_count]]</f>
        <v>2704.7</v>
      </c>
      <c r="N1098" s="35">
        <f t="shared" si="70"/>
        <v>1000</v>
      </c>
      <c r="O1098" s="35">
        <f t="shared" si="71"/>
        <v>1000</v>
      </c>
      <c r="P1098" s="6" t="s">
        <v>7901</v>
      </c>
      <c r="Q1098" s="6" t="s">
        <v>7902</v>
      </c>
      <c r="R1098" s="6" t="s">
        <v>7903</v>
      </c>
      <c r="S1098" s="6" t="s">
        <v>7904</v>
      </c>
      <c r="T1098" s="6" t="s">
        <v>7905</v>
      </c>
      <c r="U1098" s="6" t="s">
        <v>7906</v>
      </c>
      <c r="V1098" s="6" t="s">
        <v>7907</v>
      </c>
      <c r="W1098" s="6" t="s">
        <v>7908</v>
      </c>
    </row>
    <row r="1099" spans="1:23" s="6" customFormat="1">
      <c r="A1099" s="6" t="s">
        <v>7909</v>
      </c>
      <c r="B1099" s="6" t="s">
        <v>7910</v>
      </c>
      <c r="C1099" s="7" t="s">
        <v>11431</v>
      </c>
      <c r="D1099" s="12">
        <v>1099</v>
      </c>
      <c r="E1099" s="8">
        <v>1899</v>
      </c>
      <c r="F1099" s="9">
        <v>0.42</v>
      </c>
      <c r="G1099" s="27" t="str">
        <f>IF(Table24[discount_percentage]&gt;=0.5,"Yes","No")</f>
        <v>No</v>
      </c>
      <c r="H1099" s="6">
        <v>4.3</v>
      </c>
      <c r="I1099" s="10">
        <v>15276</v>
      </c>
      <c r="J1099" s="10">
        <f t="shared" si="68"/>
        <v>29009124</v>
      </c>
      <c r="K1099" s="37" t="str">
        <f>IF(Table24[rating_count]&lt;1000,"Yes", "No")</f>
        <v>No</v>
      </c>
      <c r="L1099" s="11">
        <f t="shared" si="69"/>
        <v>65686.8</v>
      </c>
      <c r="M1099" s="11">
        <f>Table24[[#This Row],[rating]]*Table24[[#This Row],[rating_count]]</f>
        <v>65686.8</v>
      </c>
      <c r="N1099" s="35">
        <f t="shared" si="70"/>
        <v>1800</v>
      </c>
      <c r="O1099" s="35">
        <f t="shared" si="71"/>
        <v>1500</v>
      </c>
      <c r="P1099" s="6" t="s">
        <v>7911</v>
      </c>
      <c r="Q1099" s="6" t="s">
        <v>7912</v>
      </c>
      <c r="R1099" s="6" t="s">
        <v>7913</v>
      </c>
      <c r="S1099" s="6" t="s">
        <v>7914</v>
      </c>
      <c r="T1099" s="6" t="s">
        <v>7915</v>
      </c>
      <c r="U1099" s="6" t="s">
        <v>7916</v>
      </c>
      <c r="V1099" s="6" t="s">
        <v>7917</v>
      </c>
      <c r="W1099" s="6" t="s">
        <v>7918</v>
      </c>
    </row>
    <row r="1100" spans="1:23" s="6" customFormat="1">
      <c r="A1100" s="6" t="s">
        <v>8237</v>
      </c>
      <c r="B1100" s="6" t="s">
        <v>8238</v>
      </c>
      <c r="C1100" s="7" t="s">
        <v>11430</v>
      </c>
      <c r="D1100" s="6">
        <v>453</v>
      </c>
      <c r="E1100" s="8">
        <v>999</v>
      </c>
      <c r="F1100" s="9">
        <v>0.55000000000000004</v>
      </c>
      <c r="G1100" s="27" t="str">
        <f>IF(Table24[discount_percentage]&gt;=0.5,"Yes","No")</f>
        <v>Yes</v>
      </c>
      <c r="H1100" s="6">
        <v>4.3</v>
      </c>
      <c r="I1100" s="10">
        <v>610</v>
      </c>
      <c r="J1100" s="10">
        <f t="shared" si="68"/>
        <v>609390</v>
      </c>
      <c r="K1100" s="37" t="str">
        <f>IF(Table24[rating_count]&lt;1000,"Yes", "No")</f>
        <v>Yes</v>
      </c>
      <c r="L1100" s="11">
        <f t="shared" si="69"/>
        <v>2623</v>
      </c>
      <c r="M1100" s="11">
        <f>Table24[[#This Row],[rating]]*Table24[[#This Row],[rating_count]]</f>
        <v>2623</v>
      </c>
      <c r="N1100" s="35">
        <f t="shared" si="70"/>
        <v>800</v>
      </c>
      <c r="O1100" s="35">
        <f t="shared" si="71"/>
        <v>500</v>
      </c>
      <c r="P1100" s="6" t="s">
        <v>12569</v>
      </c>
      <c r="Q1100" s="6" t="s">
        <v>8239</v>
      </c>
      <c r="R1100" s="6" t="s">
        <v>8240</v>
      </c>
      <c r="S1100" s="6" t="s">
        <v>8241</v>
      </c>
      <c r="T1100" s="6" t="s">
        <v>8242</v>
      </c>
      <c r="U1100" s="6" t="s">
        <v>8243</v>
      </c>
      <c r="V1100" s="6" t="s">
        <v>8244</v>
      </c>
      <c r="W1100" s="6" t="s">
        <v>8245</v>
      </c>
    </row>
    <row r="1101" spans="1:23" s="6" customFormat="1">
      <c r="A1101" s="6" t="s">
        <v>8352</v>
      </c>
      <c r="B1101" s="6" t="s">
        <v>8353</v>
      </c>
      <c r="C1101" s="7" t="s">
        <v>11452</v>
      </c>
      <c r="D1101" s="12">
        <v>3569</v>
      </c>
      <c r="E1101" s="8">
        <v>5190</v>
      </c>
      <c r="F1101" s="9">
        <v>0.31</v>
      </c>
      <c r="G1101" s="27" t="str">
        <f>IF(Table24[discount_percentage]&gt;=0.5,"Yes","No")</f>
        <v>No</v>
      </c>
      <c r="H1101" s="6">
        <v>4.3</v>
      </c>
      <c r="I1101" s="10">
        <v>28629</v>
      </c>
      <c r="J1101" s="10">
        <f t="shared" si="68"/>
        <v>148584510</v>
      </c>
      <c r="K1101" s="37" t="str">
        <f>IF(Table24[rating_count]&lt;1000,"Yes", "No")</f>
        <v>No</v>
      </c>
      <c r="L1101" s="11">
        <f t="shared" si="69"/>
        <v>123104.7</v>
      </c>
      <c r="M1101" s="11">
        <f>Table24[[#This Row],[rating]]*Table24[[#This Row],[rating_count]]</f>
        <v>123104.7</v>
      </c>
      <c r="N1101" s="35">
        <f t="shared" si="70"/>
        <v>5000</v>
      </c>
      <c r="O1101" s="35">
        <f t="shared" si="71"/>
        <v>5000</v>
      </c>
      <c r="P1101" s="6" t="s">
        <v>12396</v>
      </c>
      <c r="Q1101" s="6" t="s">
        <v>12397</v>
      </c>
      <c r="R1101" s="6" t="s">
        <v>8354</v>
      </c>
      <c r="S1101" s="6" t="s">
        <v>8355</v>
      </c>
      <c r="T1101" s="6" t="s">
        <v>11283</v>
      </c>
      <c r="U1101" s="6" t="s">
        <v>11284</v>
      </c>
      <c r="V1101" s="6" t="s">
        <v>8356</v>
      </c>
      <c r="W1101" s="6" t="s">
        <v>8357</v>
      </c>
    </row>
    <row r="1102" spans="1:23" s="6" customFormat="1">
      <c r="A1102" s="6" t="s">
        <v>8528</v>
      </c>
      <c r="B1102" s="6" t="s">
        <v>11820</v>
      </c>
      <c r="C1102" s="7" t="s">
        <v>11466</v>
      </c>
      <c r="D1102" s="12">
        <v>9970</v>
      </c>
      <c r="E1102" s="8">
        <v>12999</v>
      </c>
      <c r="F1102" s="9">
        <v>0.23</v>
      </c>
      <c r="G1102" s="27" t="str">
        <f>IF(Table24[discount_percentage]&gt;=0.5,"Yes","No")</f>
        <v>No</v>
      </c>
      <c r="H1102" s="6">
        <v>4.3</v>
      </c>
      <c r="I1102" s="10">
        <v>4049</v>
      </c>
      <c r="J1102" s="10">
        <f t="shared" si="68"/>
        <v>52632951</v>
      </c>
      <c r="K1102" s="37" t="str">
        <f>IF(Table24[rating_count]&lt;1000,"Yes", "No")</f>
        <v>No</v>
      </c>
      <c r="L1102" s="11">
        <f t="shared" si="69"/>
        <v>17410.7</v>
      </c>
      <c r="M1102" s="11">
        <f>Table24[[#This Row],[rating]]*Table24[[#This Row],[rating_count]]</f>
        <v>17410.7</v>
      </c>
      <c r="N1102" s="35">
        <f t="shared" si="70"/>
        <v>12800</v>
      </c>
      <c r="O1102" s="35">
        <f t="shared" si="71"/>
        <v>12500</v>
      </c>
      <c r="P1102" s="6" t="s">
        <v>11821</v>
      </c>
      <c r="Q1102" s="6" t="s">
        <v>8529</v>
      </c>
      <c r="R1102" s="6" t="s">
        <v>8530</v>
      </c>
      <c r="S1102" s="6" t="s">
        <v>8531</v>
      </c>
      <c r="T1102" s="6" t="s">
        <v>8532</v>
      </c>
      <c r="U1102" s="6" t="s">
        <v>8533</v>
      </c>
      <c r="V1102" s="6" t="s">
        <v>8534</v>
      </c>
      <c r="W1102" s="6" t="s">
        <v>8535</v>
      </c>
    </row>
    <row r="1103" spans="1:23" s="6" customFormat="1">
      <c r="A1103" s="6" t="s">
        <v>8545</v>
      </c>
      <c r="B1103" s="6" t="s">
        <v>8546</v>
      </c>
      <c r="C1103" s="7" t="s">
        <v>11452</v>
      </c>
      <c r="D1103" s="12">
        <v>2199</v>
      </c>
      <c r="E1103" s="8">
        <v>3190</v>
      </c>
      <c r="F1103" s="9">
        <v>0.31</v>
      </c>
      <c r="G1103" s="27" t="str">
        <f>IF(Table24[discount_percentage]&gt;=0.5,"Yes","No")</f>
        <v>No</v>
      </c>
      <c r="H1103" s="6">
        <v>4.3</v>
      </c>
      <c r="I1103" s="10">
        <v>9650</v>
      </c>
      <c r="J1103" s="10">
        <f t="shared" si="68"/>
        <v>30783500</v>
      </c>
      <c r="K1103" s="37" t="str">
        <f>IF(Table24[rating_count]&lt;1000,"Yes", "No")</f>
        <v>No</v>
      </c>
      <c r="L1103" s="11">
        <f t="shared" si="69"/>
        <v>41495</v>
      </c>
      <c r="M1103" s="11">
        <f>Table24[[#This Row],[rating]]*Table24[[#This Row],[rating_count]]</f>
        <v>41495</v>
      </c>
      <c r="N1103" s="35">
        <f t="shared" si="70"/>
        <v>3000</v>
      </c>
      <c r="O1103" s="35">
        <f t="shared" si="71"/>
        <v>3000</v>
      </c>
      <c r="P1103" s="6" t="s">
        <v>8547</v>
      </c>
      <c r="Q1103" s="6" t="s">
        <v>8548</v>
      </c>
      <c r="R1103" s="6" t="s">
        <v>8549</v>
      </c>
      <c r="S1103" s="6" t="s">
        <v>8550</v>
      </c>
      <c r="T1103" s="6" t="s">
        <v>8551</v>
      </c>
      <c r="U1103" s="6" t="s">
        <v>8552</v>
      </c>
      <c r="V1103" s="6" t="s">
        <v>12406</v>
      </c>
      <c r="W1103" s="6" t="s">
        <v>8553</v>
      </c>
    </row>
    <row r="1104" spans="1:23" s="6" customFormat="1">
      <c r="A1104" s="6" t="s">
        <v>8657</v>
      </c>
      <c r="B1104" s="6" t="s">
        <v>8658</v>
      </c>
      <c r="C1104" s="7" t="s">
        <v>11447</v>
      </c>
      <c r="D1104" s="12">
        <v>1099</v>
      </c>
      <c r="E1104" s="8">
        <v>1899</v>
      </c>
      <c r="F1104" s="9">
        <v>0.42</v>
      </c>
      <c r="G1104" s="27" t="str">
        <f>IF(Table24[discount_percentage]&gt;=0.5,"Yes","No")</f>
        <v>No</v>
      </c>
      <c r="H1104" s="6">
        <v>4.3</v>
      </c>
      <c r="I1104" s="10">
        <v>1811</v>
      </c>
      <c r="J1104" s="10">
        <f t="shared" si="68"/>
        <v>3439089</v>
      </c>
      <c r="K1104" s="37" t="str">
        <f>IF(Table24[rating_count]&lt;1000,"Yes", "No")</f>
        <v>No</v>
      </c>
      <c r="L1104" s="11">
        <f t="shared" si="69"/>
        <v>7787.2999999999993</v>
      </c>
      <c r="M1104" s="11">
        <f>Table24[[#This Row],[rating]]*Table24[[#This Row],[rating_count]]</f>
        <v>7787.2999999999993</v>
      </c>
      <c r="N1104" s="35">
        <f t="shared" si="70"/>
        <v>1800</v>
      </c>
      <c r="O1104" s="35">
        <f t="shared" si="71"/>
        <v>1500</v>
      </c>
      <c r="P1104" s="6" t="s">
        <v>8659</v>
      </c>
      <c r="Q1104" s="6" t="s">
        <v>12412</v>
      </c>
      <c r="R1104" s="6" t="s">
        <v>8660</v>
      </c>
      <c r="S1104" s="6" t="s">
        <v>8661</v>
      </c>
      <c r="T1104" s="6" t="s">
        <v>8662</v>
      </c>
      <c r="U1104" s="6" t="s">
        <v>8663</v>
      </c>
      <c r="V1104" s="6" t="s">
        <v>8664</v>
      </c>
      <c r="W1104" s="6" t="s">
        <v>8665</v>
      </c>
    </row>
    <row r="1105" spans="1:23" s="6" customFormat="1">
      <c r="A1105" s="6" t="s">
        <v>8845</v>
      </c>
      <c r="B1105" s="6" t="s">
        <v>8846</v>
      </c>
      <c r="C1105" s="7" t="s">
        <v>11444</v>
      </c>
      <c r="D1105" s="12">
        <v>1849</v>
      </c>
      <c r="E1105" s="8">
        <v>2095</v>
      </c>
      <c r="F1105" s="9">
        <v>0.12</v>
      </c>
      <c r="G1105" s="27" t="str">
        <f>IF(Table24[discount_percentage]&gt;=0.5,"Yes","No")</f>
        <v>No</v>
      </c>
      <c r="H1105" s="6">
        <v>4.3</v>
      </c>
      <c r="I1105" s="10">
        <v>7681</v>
      </c>
      <c r="J1105" s="10">
        <f t="shared" si="68"/>
        <v>16091695</v>
      </c>
      <c r="K1105" s="37" t="str">
        <f>IF(Table24[rating_count]&lt;1000,"Yes", "No")</f>
        <v>No</v>
      </c>
      <c r="L1105" s="11">
        <f t="shared" si="69"/>
        <v>33028.299999999996</v>
      </c>
      <c r="M1105" s="11">
        <f>Table24[[#This Row],[rating]]*Table24[[#This Row],[rating_count]]</f>
        <v>33028.299999999996</v>
      </c>
      <c r="N1105" s="35">
        <f t="shared" si="70"/>
        <v>2000</v>
      </c>
      <c r="O1105" s="35">
        <f t="shared" si="71"/>
        <v>2000</v>
      </c>
      <c r="P1105" s="6" t="s">
        <v>8847</v>
      </c>
      <c r="Q1105" s="6" t="s">
        <v>8848</v>
      </c>
      <c r="R1105" s="6" t="s">
        <v>8849</v>
      </c>
      <c r="S1105" s="6" t="s">
        <v>8850</v>
      </c>
      <c r="T1105" s="6" t="s">
        <v>8851</v>
      </c>
      <c r="U1105" s="6" t="s">
        <v>8852</v>
      </c>
      <c r="V1105" s="6" t="s">
        <v>8853</v>
      </c>
      <c r="W1105" s="6" t="s">
        <v>8854</v>
      </c>
    </row>
    <row r="1106" spans="1:23" s="6" customFormat="1">
      <c r="A1106" s="6" t="s">
        <v>8965</v>
      </c>
      <c r="B1106" s="6" t="s">
        <v>8966</v>
      </c>
      <c r="C1106" s="7" t="s">
        <v>11447</v>
      </c>
      <c r="D1106" s="12">
        <v>1052</v>
      </c>
      <c r="E1106" s="8">
        <v>1790</v>
      </c>
      <c r="F1106" s="9">
        <v>0.41</v>
      </c>
      <c r="G1106" s="27" t="str">
        <f>IF(Table24[discount_percentage]&gt;=0.5,"Yes","No")</f>
        <v>No</v>
      </c>
      <c r="H1106" s="6">
        <v>4.3</v>
      </c>
      <c r="I1106" s="10">
        <v>1404</v>
      </c>
      <c r="J1106" s="10">
        <f t="shared" si="68"/>
        <v>2513160</v>
      </c>
      <c r="K1106" s="37" t="str">
        <f>IF(Table24[rating_count]&lt;1000,"Yes", "No")</f>
        <v>No</v>
      </c>
      <c r="L1106" s="11">
        <f t="shared" si="69"/>
        <v>6037.2</v>
      </c>
      <c r="M1106" s="11">
        <f>Table24[[#This Row],[rating]]*Table24[[#This Row],[rating_count]]</f>
        <v>6037.2</v>
      </c>
      <c r="N1106" s="35">
        <f t="shared" si="70"/>
        <v>1600</v>
      </c>
      <c r="O1106" s="35">
        <f t="shared" si="71"/>
        <v>1500</v>
      </c>
      <c r="P1106" s="6" t="s">
        <v>8967</v>
      </c>
      <c r="Q1106" s="6" t="s">
        <v>8968</v>
      </c>
      <c r="R1106" s="6" t="s">
        <v>8969</v>
      </c>
      <c r="S1106" s="6" t="s">
        <v>8970</v>
      </c>
      <c r="T1106" s="6" t="s">
        <v>8971</v>
      </c>
      <c r="U1106" s="6" t="s">
        <v>8972</v>
      </c>
      <c r="V1106" s="6" t="s">
        <v>8973</v>
      </c>
      <c r="W1106" s="6" t="s">
        <v>8974</v>
      </c>
    </row>
    <row r="1107" spans="1:23" s="6" customFormat="1">
      <c r="A1107" s="6" t="s">
        <v>8975</v>
      </c>
      <c r="B1107" s="6" t="s">
        <v>8976</v>
      </c>
      <c r="C1107" s="7" t="s">
        <v>11474</v>
      </c>
      <c r="D1107" s="12">
        <v>6499</v>
      </c>
      <c r="E1107" s="8">
        <v>8995</v>
      </c>
      <c r="F1107" s="9">
        <v>0.28000000000000003</v>
      </c>
      <c r="G1107" s="27" t="str">
        <f>IF(Table24[discount_percentage]&gt;=0.5,"Yes","No")</f>
        <v>No</v>
      </c>
      <c r="H1107" s="6">
        <v>4.3</v>
      </c>
      <c r="I1107" s="10">
        <v>2810</v>
      </c>
      <c r="J1107" s="10">
        <f t="shared" si="68"/>
        <v>25275950</v>
      </c>
      <c r="K1107" s="37" t="str">
        <f>IF(Table24[rating_count]&lt;1000,"Yes", "No")</f>
        <v>No</v>
      </c>
      <c r="L1107" s="11">
        <f t="shared" si="69"/>
        <v>12083</v>
      </c>
      <c r="M1107" s="11">
        <f>Table24[[#This Row],[rating]]*Table24[[#This Row],[rating_count]]</f>
        <v>12083</v>
      </c>
      <c r="N1107" s="35">
        <f t="shared" si="70"/>
        <v>8800</v>
      </c>
      <c r="O1107" s="35">
        <f t="shared" si="71"/>
        <v>8500</v>
      </c>
      <c r="P1107" s="6" t="s">
        <v>8977</v>
      </c>
      <c r="Q1107" s="6" t="s">
        <v>12425</v>
      </c>
      <c r="R1107" s="6" t="s">
        <v>8978</v>
      </c>
      <c r="S1107" s="6" t="s">
        <v>8979</v>
      </c>
      <c r="T1107" s="6" t="s">
        <v>12652</v>
      </c>
      <c r="U1107" s="6" t="s">
        <v>8980</v>
      </c>
      <c r="V1107" s="6" t="s">
        <v>8981</v>
      </c>
      <c r="W1107" s="6" t="s">
        <v>8982</v>
      </c>
    </row>
    <row r="1108" spans="1:23" s="6" customFormat="1">
      <c r="A1108" s="6" t="s">
        <v>9058</v>
      </c>
      <c r="B1108" s="6" t="s">
        <v>9059</v>
      </c>
      <c r="C1108" s="7" t="s">
        <v>11447</v>
      </c>
      <c r="D1108" s="12">
        <v>1199</v>
      </c>
      <c r="E1108" s="8">
        <v>3500</v>
      </c>
      <c r="F1108" s="9">
        <v>0.66</v>
      </c>
      <c r="G1108" s="27" t="str">
        <f>IF(Table24[discount_percentage]&gt;=0.5,"Yes","No")</f>
        <v>Yes</v>
      </c>
      <c r="H1108" s="6">
        <v>4.3</v>
      </c>
      <c r="I1108" s="10">
        <v>1802</v>
      </c>
      <c r="J1108" s="10">
        <f t="shared" si="68"/>
        <v>6307000</v>
      </c>
      <c r="K1108" s="37" t="str">
        <f>IF(Table24[rating_count]&lt;1000,"Yes", "No")</f>
        <v>No</v>
      </c>
      <c r="L1108" s="11">
        <f t="shared" si="69"/>
        <v>7748.5999999999995</v>
      </c>
      <c r="M1108" s="11">
        <f>Table24[[#This Row],[rating]]*Table24[[#This Row],[rating_count]]</f>
        <v>7748.5999999999995</v>
      </c>
      <c r="N1108" s="35">
        <f t="shared" si="70"/>
        <v>3400</v>
      </c>
      <c r="O1108" s="35">
        <f t="shared" si="71"/>
        <v>3500</v>
      </c>
      <c r="P1108" s="6" t="s">
        <v>9060</v>
      </c>
      <c r="Q1108" s="6" t="s">
        <v>9061</v>
      </c>
      <c r="R1108" s="6" t="s">
        <v>9062</v>
      </c>
      <c r="S1108" s="6" t="s">
        <v>9063</v>
      </c>
      <c r="T1108" s="6" t="s">
        <v>9064</v>
      </c>
      <c r="U1108" s="6" t="s">
        <v>9065</v>
      </c>
      <c r="V1108" s="6" t="s">
        <v>9066</v>
      </c>
      <c r="W1108" s="6" t="s">
        <v>9067</v>
      </c>
    </row>
    <row r="1109" spans="1:23" s="6" customFormat="1">
      <c r="A1109" s="6" t="s">
        <v>9095</v>
      </c>
      <c r="B1109" s="6" t="s">
        <v>9096</v>
      </c>
      <c r="C1109" s="7" t="s">
        <v>11466</v>
      </c>
      <c r="D1109" s="12">
        <v>14499</v>
      </c>
      <c r="E1109" s="8">
        <v>23559</v>
      </c>
      <c r="F1109" s="9">
        <v>0.38</v>
      </c>
      <c r="G1109" s="27" t="str">
        <f>IF(Table24[discount_percentage]&gt;=0.5,"Yes","No")</f>
        <v>No</v>
      </c>
      <c r="H1109" s="6">
        <v>4.3</v>
      </c>
      <c r="I1109" s="10">
        <v>2026</v>
      </c>
      <c r="J1109" s="10">
        <f t="shared" si="68"/>
        <v>47730534</v>
      </c>
      <c r="K1109" s="37" t="str">
        <f>IF(Table24[rating_count]&lt;1000,"Yes", "No")</f>
        <v>No</v>
      </c>
      <c r="L1109" s="11">
        <f t="shared" si="69"/>
        <v>8711.7999999999993</v>
      </c>
      <c r="M1109" s="11">
        <f>Table24[[#This Row],[rating]]*Table24[[#This Row],[rating_count]]</f>
        <v>8711.7999999999993</v>
      </c>
      <c r="N1109" s="35">
        <f t="shared" si="70"/>
        <v>23400</v>
      </c>
      <c r="O1109" s="35">
        <f t="shared" si="71"/>
        <v>23500</v>
      </c>
      <c r="P1109" s="6" t="s">
        <v>9097</v>
      </c>
      <c r="Q1109" s="6" t="s">
        <v>9098</v>
      </c>
      <c r="R1109" s="6" t="s">
        <v>9099</v>
      </c>
      <c r="S1109" s="6" t="s">
        <v>9100</v>
      </c>
      <c r="T1109" s="6" t="s">
        <v>9101</v>
      </c>
      <c r="U1109" s="6" t="s">
        <v>9102</v>
      </c>
      <c r="V1109" s="6" t="s">
        <v>9103</v>
      </c>
      <c r="W1109" s="6" t="s">
        <v>9104</v>
      </c>
    </row>
    <row r="1110" spans="1:23" s="6" customFormat="1" ht="12" customHeight="1">
      <c r="A1110" s="6" t="s">
        <v>9105</v>
      </c>
      <c r="B1110" s="6" t="s">
        <v>9106</v>
      </c>
      <c r="C1110" s="7" t="s">
        <v>11443</v>
      </c>
      <c r="D1110" s="6">
        <v>950</v>
      </c>
      <c r="E1110" s="8">
        <v>1599</v>
      </c>
      <c r="F1110" s="9">
        <v>0.41</v>
      </c>
      <c r="G1110" s="27" t="str">
        <f>IF(Table24[discount_percentage]&gt;=0.5,"Yes","No")</f>
        <v>No</v>
      </c>
      <c r="H1110" s="6">
        <v>4.3</v>
      </c>
      <c r="I1110" s="10">
        <v>5911</v>
      </c>
      <c r="J1110" s="10">
        <f t="shared" si="68"/>
        <v>9451689</v>
      </c>
      <c r="K1110" s="37" t="str">
        <f>IF(Table24[rating_count]&lt;1000,"Yes", "No")</f>
        <v>No</v>
      </c>
      <c r="L1110" s="11">
        <f t="shared" si="69"/>
        <v>25417.3</v>
      </c>
      <c r="M1110" s="11">
        <f>Table24[[#This Row],[rating]]*Table24[[#This Row],[rating_count]]</f>
        <v>25417.3</v>
      </c>
      <c r="N1110" s="35">
        <f t="shared" si="70"/>
        <v>1400</v>
      </c>
      <c r="O1110" s="35">
        <f t="shared" si="71"/>
        <v>1500</v>
      </c>
      <c r="P1110" s="6" t="s">
        <v>9107</v>
      </c>
      <c r="Q1110" s="6" t="s">
        <v>12431</v>
      </c>
      <c r="R1110" s="6" t="s">
        <v>9108</v>
      </c>
      <c r="S1110" s="6" t="s">
        <v>9109</v>
      </c>
      <c r="T1110" s="6" t="s">
        <v>9110</v>
      </c>
      <c r="U1110" s="6" t="s">
        <v>9111</v>
      </c>
      <c r="V1110" s="6" t="s">
        <v>9112</v>
      </c>
      <c r="W1110" s="6" t="s">
        <v>9113</v>
      </c>
    </row>
    <row r="1111" spans="1:23" s="6" customFormat="1">
      <c r="A1111" s="6" t="s">
        <v>9164</v>
      </c>
      <c r="B1111" s="6" t="s">
        <v>9165</v>
      </c>
      <c r="C1111" s="7" t="s">
        <v>11469</v>
      </c>
      <c r="D1111" s="12">
        <v>9799</v>
      </c>
      <c r="E1111" s="8">
        <v>12150</v>
      </c>
      <c r="F1111" s="9">
        <v>0.19</v>
      </c>
      <c r="G1111" s="27" t="str">
        <f>IF(Table24[discount_percentage]&gt;=0.5,"Yes","No")</f>
        <v>No</v>
      </c>
      <c r="H1111" s="6">
        <v>4.3</v>
      </c>
      <c r="I1111" s="10">
        <v>13251</v>
      </c>
      <c r="J1111" s="10">
        <f t="shared" si="68"/>
        <v>160999650</v>
      </c>
      <c r="K1111" s="37" t="str">
        <f>IF(Table24[rating_count]&lt;1000,"Yes", "No")</f>
        <v>No</v>
      </c>
      <c r="L1111" s="11">
        <f t="shared" si="69"/>
        <v>56979.299999999996</v>
      </c>
      <c r="M1111" s="11">
        <f>Table24[[#This Row],[rating]]*Table24[[#This Row],[rating_count]]</f>
        <v>56979.299999999996</v>
      </c>
      <c r="N1111" s="35">
        <f t="shared" si="70"/>
        <v>12000</v>
      </c>
      <c r="O1111" s="35">
        <f t="shared" si="71"/>
        <v>12000</v>
      </c>
      <c r="P1111" s="6" t="s">
        <v>11286</v>
      </c>
      <c r="Q1111" s="6" t="s">
        <v>9166</v>
      </c>
      <c r="R1111" s="6" t="s">
        <v>9167</v>
      </c>
      <c r="S1111" s="6" t="s">
        <v>9168</v>
      </c>
      <c r="T1111" s="6" t="s">
        <v>9169</v>
      </c>
      <c r="U1111" s="6" t="s">
        <v>9170</v>
      </c>
      <c r="V1111" s="6" t="s">
        <v>9171</v>
      </c>
      <c r="W1111" s="6" t="s">
        <v>9172</v>
      </c>
    </row>
    <row r="1112" spans="1:23" s="6" customFormat="1">
      <c r="A1112" s="6" t="s">
        <v>9269</v>
      </c>
      <c r="B1112" s="6" t="s">
        <v>9270</v>
      </c>
      <c r="C1112" s="7" t="s">
        <v>11444</v>
      </c>
      <c r="D1112" s="12">
        <v>2903</v>
      </c>
      <c r="E1112" s="8">
        <v>3295</v>
      </c>
      <c r="F1112" s="9">
        <v>0.12</v>
      </c>
      <c r="G1112" s="27" t="str">
        <f>IF(Table24[discount_percentage]&gt;=0.5,"Yes","No")</f>
        <v>No</v>
      </c>
      <c r="H1112" s="6">
        <v>4.3</v>
      </c>
      <c r="I1112" s="10">
        <v>2299</v>
      </c>
      <c r="J1112" s="10">
        <f t="shared" si="68"/>
        <v>7575205</v>
      </c>
      <c r="K1112" s="37" t="str">
        <f>IF(Table24[rating_count]&lt;1000,"Yes", "No")</f>
        <v>No</v>
      </c>
      <c r="L1112" s="11">
        <f t="shared" si="69"/>
        <v>9885.6999999999989</v>
      </c>
      <c r="M1112" s="11">
        <f>Table24[[#This Row],[rating]]*Table24[[#This Row],[rating_count]]</f>
        <v>9885.6999999999989</v>
      </c>
      <c r="N1112" s="35">
        <f t="shared" si="70"/>
        <v>3200</v>
      </c>
      <c r="O1112" s="35">
        <f t="shared" si="71"/>
        <v>3000</v>
      </c>
      <c r="P1112" s="6" t="s">
        <v>9271</v>
      </c>
      <c r="Q1112" s="6" t="s">
        <v>9272</v>
      </c>
      <c r="R1112" s="6" t="s">
        <v>9273</v>
      </c>
      <c r="S1112" s="6" t="s">
        <v>9274</v>
      </c>
      <c r="T1112" s="6" t="s">
        <v>9275</v>
      </c>
      <c r="U1112" s="6" t="s">
        <v>9276</v>
      </c>
      <c r="V1112" s="6" t="s">
        <v>9277</v>
      </c>
      <c r="W1112" s="6" t="s">
        <v>9278</v>
      </c>
    </row>
    <row r="1113" spans="1:23" s="6" customFormat="1">
      <c r="A1113" s="6" t="s">
        <v>9404</v>
      </c>
      <c r="B1113" s="6" t="s">
        <v>9405</v>
      </c>
      <c r="C1113" s="7" t="s">
        <v>11428</v>
      </c>
      <c r="D1113" s="12">
        <v>3711</v>
      </c>
      <c r="E1113" s="8">
        <v>4495</v>
      </c>
      <c r="F1113" s="9">
        <v>0.17</v>
      </c>
      <c r="G1113" s="27" t="str">
        <f>IF(Table24[discount_percentage]&gt;=0.5,"Yes","No")</f>
        <v>No</v>
      </c>
      <c r="H1113" s="6">
        <v>4.3</v>
      </c>
      <c r="I1113" s="10">
        <v>356</v>
      </c>
      <c r="J1113" s="10">
        <f t="shared" si="68"/>
        <v>1600220</v>
      </c>
      <c r="K1113" s="37" t="str">
        <f>IF(Table24[rating_count]&lt;1000,"Yes", "No")</f>
        <v>Yes</v>
      </c>
      <c r="L1113" s="11">
        <f t="shared" si="69"/>
        <v>1530.8</v>
      </c>
      <c r="M1113" s="11">
        <f>Table24[[#This Row],[rating]]*Table24[[#This Row],[rating_count]]</f>
        <v>1530.8</v>
      </c>
      <c r="N1113" s="35">
        <f t="shared" si="70"/>
        <v>4400</v>
      </c>
      <c r="O1113" s="35">
        <f t="shared" si="71"/>
        <v>4000</v>
      </c>
      <c r="P1113" s="6" t="s">
        <v>9406</v>
      </c>
      <c r="Q1113" s="6" t="s">
        <v>9407</v>
      </c>
      <c r="R1113" s="6" t="s">
        <v>9408</v>
      </c>
      <c r="S1113" s="6" t="s">
        <v>9409</v>
      </c>
      <c r="T1113" s="6" t="s">
        <v>9410</v>
      </c>
      <c r="U1113" s="6" t="s">
        <v>12074</v>
      </c>
      <c r="V1113" s="6" t="s">
        <v>9411</v>
      </c>
      <c r="W1113" s="6" t="s">
        <v>9412</v>
      </c>
    </row>
    <row r="1114" spans="1:23" s="6" customFormat="1">
      <c r="A1114" s="6" t="s">
        <v>9452</v>
      </c>
      <c r="B1114" s="6" t="s">
        <v>9453</v>
      </c>
      <c r="C1114" s="7" t="s">
        <v>11444</v>
      </c>
      <c r="D1114" s="12">
        <v>3349</v>
      </c>
      <c r="E1114" s="8">
        <v>3995</v>
      </c>
      <c r="F1114" s="9">
        <v>0.16</v>
      </c>
      <c r="G1114" s="27" t="str">
        <f>IF(Table24[discount_percentage]&gt;=0.5,"Yes","No")</f>
        <v>No</v>
      </c>
      <c r="H1114" s="6">
        <v>4.3</v>
      </c>
      <c r="I1114" s="10">
        <v>1954</v>
      </c>
      <c r="J1114" s="10">
        <f t="shared" si="68"/>
        <v>7806230</v>
      </c>
      <c r="K1114" s="37" t="str">
        <f>IF(Table24[rating_count]&lt;1000,"Yes", "No")</f>
        <v>No</v>
      </c>
      <c r="L1114" s="11">
        <f t="shared" si="69"/>
        <v>8402.1999999999989</v>
      </c>
      <c r="M1114" s="11">
        <f>Table24[[#This Row],[rating]]*Table24[[#This Row],[rating_count]]</f>
        <v>8402.1999999999989</v>
      </c>
      <c r="N1114" s="35">
        <f t="shared" si="70"/>
        <v>3800</v>
      </c>
      <c r="O1114" s="35">
        <f t="shared" si="71"/>
        <v>3500</v>
      </c>
      <c r="P1114" s="6" t="s">
        <v>9454</v>
      </c>
      <c r="Q1114" s="6" t="s">
        <v>9455</v>
      </c>
      <c r="R1114" s="6" t="s">
        <v>12440</v>
      </c>
      <c r="S1114" s="6" t="s">
        <v>9456</v>
      </c>
      <c r="T1114" s="6" t="s">
        <v>9457</v>
      </c>
      <c r="U1114" s="6" t="s">
        <v>9458</v>
      </c>
      <c r="V1114" s="6" t="s">
        <v>9459</v>
      </c>
      <c r="W1114" s="6" t="s">
        <v>9460</v>
      </c>
    </row>
    <row r="1115" spans="1:23" s="6" customFormat="1">
      <c r="A1115" s="6" t="s">
        <v>9573</v>
      </c>
      <c r="B1115" s="6" t="s">
        <v>12075</v>
      </c>
      <c r="C1115" s="7" t="s">
        <v>11448</v>
      </c>
      <c r="D1115" s="12">
        <v>2092</v>
      </c>
      <c r="E1115" s="8">
        <v>4600</v>
      </c>
      <c r="F1115" s="9">
        <v>0.55000000000000004</v>
      </c>
      <c r="G1115" s="27" t="str">
        <f>IF(Table24[discount_percentage]&gt;=0.5,"Yes","No")</f>
        <v>Yes</v>
      </c>
      <c r="H1115" s="6">
        <v>4.3</v>
      </c>
      <c r="I1115" s="10">
        <v>562</v>
      </c>
      <c r="J1115" s="10">
        <f t="shared" si="68"/>
        <v>2585200</v>
      </c>
      <c r="K1115" s="37" t="str">
        <f>IF(Table24[rating_count]&lt;1000,"Yes", "No")</f>
        <v>Yes</v>
      </c>
      <c r="L1115" s="11">
        <f t="shared" si="69"/>
        <v>2416.6</v>
      </c>
      <c r="M1115" s="11">
        <f>Table24[[#This Row],[rating]]*Table24[[#This Row],[rating_count]]</f>
        <v>2416.6</v>
      </c>
      <c r="N1115" s="35">
        <f t="shared" si="70"/>
        <v>4600</v>
      </c>
      <c r="O1115" s="35">
        <f t="shared" si="71"/>
        <v>4500</v>
      </c>
      <c r="P1115" s="6" t="s">
        <v>12076</v>
      </c>
      <c r="Q1115" s="6" t="s">
        <v>9574</v>
      </c>
      <c r="R1115" s="6" t="s">
        <v>9575</v>
      </c>
      <c r="S1115" s="6" t="s">
        <v>9576</v>
      </c>
      <c r="T1115" s="6" t="s">
        <v>9577</v>
      </c>
      <c r="U1115" s="6" t="s">
        <v>9578</v>
      </c>
      <c r="V1115" s="6" t="s">
        <v>9579</v>
      </c>
      <c r="W1115" s="6" t="s">
        <v>9580</v>
      </c>
    </row>
    <row r="1116" spans="1:23" s="6" customFormat="1">
      <c r="A1116" s="6" t="s">
        <v>9729</v>
      </c>
      <c r="B1116" s="6" t="s">
        <v>9730</v>
      </c>
      <c r="C1116" s="7" t="s">
        <v>11467</v>
      </c>
      <c r="D1116" s="12">
        <v>8499</v>
      </c>
      <c r="E1116" s="8">
        <v>16490</v>
      </c>
      <c r="F1116" s="9">
        <v>0.48</v>
      </c>
      <c r="G1116" s="27" t="str">
        <f>IF(Table24[discount_percentage]&gt;=0.5,"Yes","No")</f>
        <v>No</v>
      </c>
      <c r="H1116" s="6">
        <v>4.3</v>
      </c>
      <c r="I1116" s="10">
        <v>97</v>
      </c>
      <c r="J1116" s="10">
        <f t="shared" si="68"/>
        <v>1599530</v>
      </c>
      <c r="K1116" s="37" t="str">
        <f>IF(Table24[rating_count]&lt;1000,"Yes", "No")</f>
        <v>Yes</v>
      </c>
      <c r="L1116" s="11">
        <f t="shared" si="69"/>
        <v>417.09999999999997</v>
      </c>
      <c r="M1116" s="11">
        <f>Table24[[#This Row],[rating]]*Table24[[#This Row],[rating_count]]</f>
        <v>417.09999999999997</v>
      </c>
      <c r="N1116" s="35">
        <f t="shared" si="70"/>
        <v>16400</v>
      </c>
      <c r="O1116" s="35">
        <f t="shared" si="71"/>
        <v>16000</v>
      </c>
      <c r="P1116" s="6" t="s">
        <v>9731</v>
      </c>
      <c r="Q1116" s="6" t="s">
        <v>9732</v>
      </c>
      <c r="R1116" s="6" t="s">
        <v>9733</v>
      </c>
      <c r="S1116" s="6" t="s">
        <v>9734</v>
      </c>
      <c r="T1116" s="6" t="s">
        <v>9735</v>
      </c>
      <c r="U1116" s="6" t="s">
        <v>9736</v>
      </c>
      <c r="V1116" s="6" t="s">
        <v>9737</v>
      </c>
      <c r="W1116" s="6" t="s">
        <v>9738</v>
      </c>
    </row>
    <row r="1117" spans="1:23" s="6" customFormat="1">
      <c r="A1117" s="6" t="s">
        <v>9739</v>
      </c>
      <c r="B1117" s="6" t="s">
        <v>9740</v>
      </c>
      <c r="C1117" s="7" t="s">
        <v>11435</v>
      </c>
      <c r="D1117" s="6">
        <v>949</v>
      </c>
      <c r="E1117" s="8">
        <v>975</v>
      </c>
      <c r="F1117" s="9">
        <v>0.03</v>
      </c>
      <c r="G1117" s="27" t="str">
        <f>IF(Table24[discount_percentage]&gt;=0.5,"Yes","No")</f>
        <v>No</v>
      </c>
      <c r="H1117" s="6">
        <v>4.3</v>
      </c>
      <c r="I1117" s="10">
        <v>7223</v>
      </c>
      <c r="J1117" s="10">
        <f t="shared" si="68"/>
        <v>7042425</v>
      </c>
      <c r="K1117" s="37" t="str">
        <f>IF(Table24[rating_count]&lt;1000,"Yes", "No")</f>
        <v>No</v>
      </c>
      <c r="L1117" s="11">
        <f t="shared" si="69"/>
        <v>31058.899999999998</v>
      </c>
      <c r="M1117" s="11">
        <f>Table24[[#This Row],[rating]]*Table24[[#This Row],[rating_count]]</f>
        <v>31058.899999999998</v>
      </c>
      <c r="N1117" s="35">
        <f t="shared" si="70"/>
        <v>800</v>
      </c>
      <c r="O1117" s="35">
        <f t="shared" si="71"/>
        <v>500</v>
      </c>
      <c r="P1117" s="6" t="s">
        <v>9741</v>
      </c>
      <c r="Q1117" s="6" t="s">
        <v>9742</v>
      </c>
      <c r="R1117" s="6" t="s">
        <v>9743</v>
      </c>
      <c r="S1117" s="6" t="s">
        <v>9744</v>
      </c>
      <c r="T1117" s="6" t="s">
        <v>9745</v>
      </c>
      <c r="U1117" s="6" t="s">
        <v>9746</v>
      </c>
      <c r="V1117" s="6" t="s">
        <v>9747</v>
      </c>
      <c r="W1117" s="6" t="s">
        <v>9748</v>
      </c>
    </row>
    <row r="1118" spans="1:23" s="6" customFormat="1">
      <c r="A1118" s="6" t="s">
        <v>9924</v>
      </c>
      <c r="B1118" s="6" t="s">
        <v>9925</v>
      </c>
      <c r="C1118" s="7" t="s">
        <v>11452</v>
      </c>
      <c r="D1118" s="12">
        <v>2899</v>
      </c>
      <c r="E1118" s="8">
        <v>4005</v>
      </c>
      <c r="F1118" s="9">
        <v>0.28000000000000003</v>
      </c>
      <c r="G1118" s="27" t="str">
        <f>IF(Table24[discount_percentage]&gt;=0.5,"Yes","No")</f>
        <v>No</v>
      </c>
      <c r="H1118" s="6">
        <v>4.3</v>
      </c>
      <c r="I1118" s="10">
        <v>7140</v>
      </c>
      <c r="J1118" s="10">
        <f t="shared" si="68"/>
        <v>28595700</v>
      </c>
      <c r="K1118" s="37" t="str">
        <f>IF(Table24[rating_count]&lt;1000,"Yes", "No")</f>
        <v>No</v>
      </c>
      <c r="L1118" s="11">
        <f t="shared" si="69"/>
        <v>30702</v>
      </c>
      <c r="M1118" s="11">
        <f>Table24[[#This Row],[rating]]*Table24[[#This Row],[rating_count]]</f>
        <v>30702</v>
      </c>
      <c r="N1118" s="35">
        <f t="shared" si="70"/>
        <v>4000</v>
      </c>
      <c r="O1118" s="35">
        <f t="shared" si="71"/>
        <v>4000</v>
      </c>
      <c r="P1118" s="6" t="s">
        <v>12462</v>
      </c>
      <c r="Q1118" s="6" t="s">
        <v>12463</v>
      </c>
      <c r="R1118" s="6" t="s">
        <v>9926</v>
      </c>
      <c r="S1118" s="6" t="s">
        <v>9927</v>
      </c>
      <c r="T1118" s="6" t="s">
        <v>9928</v>
      </c>
      <c r="U1118" s="6" t="s">
        <v>9929</v>
      </c>
      <c r="V1118" s="6" t="s">
        <v>9930</v>
      </c>
      <c r="W1118" s="6" t="s">
        <v>9931</v>
      </c>
    </row>
    <row r="1119" spans="1:23" s="6" customFormat="1">
      <c r="A1119" s="6" t="s">
        <v>10224</v>
      </c>
      <c r="B1119" s="6" t="s">
        <v>10225</v>
      </c>
      <c r="C1119" s="7" t="s">
        <v>11485</v>
      </c>
      <c r="D1119" s="12">
        <v>42990</v>
      </c>
      <c r="E1119" s="8">
        <v>75990</v>
      </c>
      <c r="F1119" s="9">
        <v>0.43</v>
      </c>
      <c r="G1119" s="27" t="str">
        <f>IF(Table24[discount_percentage]&gt;=0.5,"Yes","No")</f>
        <v>No</v>
      </c>
      <c r="H1119" s="6">
        <v>4.3</v>
      </c>
      <c r="I1119" s="10">
        <v>3231</v>
      </c>
      <c r="J1119" s="10">
        <f t="shared" si="68"/>
        <v>245523690</v>
      </c>
      <c r="K1119" s="37" t="str">
        <f>IF(Table24[rating_count]&lt;1000,"Yes", "No")</f>
        <v>No</v>
      </c>
      <c r="L1119" s="11">
        <f t="shared" si="69"/>
        <v>13893.3</v>
      </c>
      <c r="M1119" s="11">
        <f>Table24[[#This Row],[rating]]*Table24[[#This Row],[rating_count]]</f>
        <v>13893.3</v>
      </c>
      <c r="N1119" s="35">
        <f t="shared" si="70"/>
        <v>75800</v>
      </c>
      <c r="O1119" s="35">
        <f t="shared" si="71"/>
        <v>75500</v>
      </c>
      <c r="P1119" s="6" t="s">
        <v>10226</v>
      </c>
      <c r="Q1119" s="6" t="s">
        <v>10227</v>
      </c>
      <c r="R1119" s="6" t="s">
        <v>10228</v>
      </c>
      <c r="S1119" s="6" t="s">
        <v>10229</v>
      </c>
      <c r="T1119" s="6" t="s">
        <v>10230</v>
      </c>
      <c r="U1119" s="6" t="s">
        <v>10231</v>
      </c>
      <c r="V1119" s="6" t="s">
        <v>10232</v>
      </c>
      <c r="W1119" s="6" t="s">
        <v>10233</v>
      </c>
    </row>
    <row r="1120" spans="1:23" s="6" customFormat="1">
      <c r="A1120" s="6" t="s">
        <v>10368</v>
      </c>
      <c r="B1120" s="6" t="s">
        <v>10369</v>
      </c>
      <c r="C1120" s="7" t="s">
        <v>11461</v>
      </c>
      <c r="D1120" s="6">
        <v>499</v>
      </c>
      <c r="E1120" s="8">
        <v>999</v>
      </c>
      <c r="F1120" s="9">
        <v>0.5</v>
      </c>
      <c r="G1120" s="27" t="str">
        <f>IF(Table24[discount_percentage]&gt;=0.5,"Yes","No")</f>
        <v>Yes</v>
      </c>
      <c r="H1120" s="6">
        <v>4.3</v>
      </c>
      <c r="I1120" s="10">
        <v>1436</v>
      </c>
      <c r="J1120" s="10">
        <f t="shared" si="68"/>
        <v>1434564</v>
      </c>
      <c r="K1120" s="37" t="str">
        <f>IF(Table24[rating_count]&lt;1000,"Yes", "No")</f>
        <v>No</v>
      </c>
      <c r="L1120" s="11">
        <f t="shared" si="69"/>
        <v>6174.8</v>
      </c>
      <c r="M1120" s="11">
        <f>Table24[[#This Row],[rating]]*Table24[[#This Row],[rating_count]]</f>
        <v>6174.8</v>
      </c>
      <c r="N1120" s="35">
        <f t="shared" si="70"/>
        <v>800</v>
      </c>
      <c r="O1120" s="35">
        <f t="shared" si="71"/>
        <v>500</v>
      </c>
      <c r="P1120" s="6" t="s">
        <v>10370</v>
      </c>
      <c r="Q1120" s="6" t="s">
        <v>10371</v>
      </c>
      <c r="R1120" s="6" t="s">
        <v>10372</v>
      </c>
      <c r="S1120" s="6" t="s">
        <v>10373</v>
      </c>
      <c r="T1120" s="6" t="s">
        <v>10374</v>
      </c>
      <c r="U1120" s="6" t="s">
        <v>10375</v>
      </c>
      <c r="V1120" s="6" t="s">
        <v>10376</v>
      </c>
      <c r="W1120" s="6" t="s">
        <v>10377</v>
      </c>
    </row>
    <row r="1121" spans="1:23" s="6" customFormat="1">
      <c r="A1121" s="6" t="s">
        <v>10417</v>
      </c>
      <c r="B1121" s="6" t="s">
        <v>10418</v>
      </c>
      <c r="C1121" s="7" t="s">
        <v>11489</v>
      </c>
      <c r="D1121" s="6">
        <v>279</v>
      </c>
      <c r="E1121" s="8">
        <v>699</v>
      </c>
      <c r="F1121" s="9">
        <v>0.6</v>
      </c>
      <c r="G1121" s="27" t="str">
        <f>IF(Table24[discount_percentage]&gt;=0.5,"Yes","No")</f>
        <v>Yes</v>
      </c>
      <c r="H1121" s="6">
        <v>4.3</v>
      </c>
      <c r="I1121" s="10">
        <v>2326</v>
      </c>
      <c r="J1121" s="10">
        <f t="shared" si="68"/>
        <v>1625874</v>
      </c>
      <c r="K1121" s="37" t="str">
        <f>IF(Table24[rating_count]&lt;1000,"Yes", "No")</f>
        <v>No</v>
      </c>
      <c r="L1121" s="11">
        <f t="shared" si="69"/>
        <v>10001.799999999999</v>
      </c>
      <c r="M1121" s="11">
        <f>Table24[[#This Row],[rating]]*Table24[[#This Row],[rating_count]]</f>
        <v>10001.799999999999</v>
      </c>
      <c r="N1121" s="35">
        <f t="shared" si="70"/>
        <v>600</v>
      </c>
      <c r="O1121" s="35">
        <f t="shared" si="71"/>
        <v>500</v>
      </c>
      <c r="P1121" s="6" t="s">
        <v>10419</v>
      </c>
      <c r="Q1121" s="6" t="s">
        <v>12485</v>
      </c>
      <c r="R1121" s="6" t="s">
        <v>10420</v>
      </c>
      <c r="S1121" s="6" t="s">
        <v>10421</v>
      </c>
      <c r="T1121" s="6" t="s">
        <v>10422</v>
      </c>
      <c r="U1121" s="6" t="s">
        <v>10423</v>
      </c>
      <c r="V1121" s="6" t="s">
        <v>10424</v>
      </c>
      <c r="W1121" s="6" t="s">
        <v>10425</v>
      </c>
    </row>
    <row r="1122" spans="1:23" s="6" customFormat="1">
      <c r="A1122" s="6" t="s">
        <v>10433</v>
      </c>
      <c r="B1122" s="6" t="s">
        <v>10434</v>
      </c>
      <c r="C1122" s="7" t="s">
        <v>11435</v>
      </c>
      <c r="D1122" s="6">
        <v>889</v>
      </c>
      <c r="E1122" s="8">
        <v>1295</v>
      </c>
      <c r="F1122" s="9">
        <v>0.31</v>
      </c>
      <c r="G1122" s="27" t="str">
        <f>IF(Table24[discount_percentage]&gt;=0.5,"Yes","No")</f>
        <v>No</v>
      </c>
      <c r="H1122" s="6">
        <v>4.3</v>
      </c>
      <c r="I1122" s="10">
        <v>6400</v>
      </c>
      <c r="J1122" s="10">
        <f t="shared" si="68"/>
        <v>8288000</v>
      </c>
      <c r="K1122" s="37" t="str">
        <f>IF(Table24[rating_count]&lt;1000,"Yes", "No")</f>
        <v>No</v>
      </c>
      <c r="L1122" s="11">
        <f t="shared" si="69"/>
        <v>27520</v>
      </c>
      <c r="M1122" s="11">
        <f>Table24[[#This Row],[rating]]*Table24[[#This Row],[rating_count]]</f>
        <v>27520</v>
      </c>
      <c r="N1122" s="35">
        <f t="shared" si="70"/>
        <v>1200</v>
      </c>
      <c r="O1122" s="35">
        <f t="shared" si="71"/>
        <v>1000</v>
      </c>
      <c r="P1122" s="6" t="s">
        <v>10435</v>
      </c>
      <c r="Q1122" s="6" t="s">
        <v>10436</v>
      </c>
      <c r="R1122" s="6" t="s">
        <v>10437</v>
      </c>
      <c r="S1122" s="6" t="s">
        <v>10438</v>
      </c>
      <c r="T1122" s="6" t="s">
        <v>10439</v>
      </c>
      <c r="U1122" s="6" t="s">
        <v>10440</v>
      </c>
      <c r="V1122" s="6" t="s">
        <v>10441</v>
      </c>
      <c r="W1122" s="6" t="s">
        <v>10442</v>
      </c>
    </row>
    <row r="1123" spans="1:23" s="6" customFormat="1">
      <c r="A1123" s="6" t="s">
        <v>10528</v>
      </c>
      <c r="B1123" s="6" t="s">
        <v>10529</v>
      </c>
      <c r="C1123" s="7" t="s">
        <v>11435</v>
      </c>
      <c r="D1123" s="12">
        <v>1110</v>
      </c>
      <c r="E1123" s="8">
        <v>1599</v>
      </c>
      <c r="F1123" s="9">
        <v>0.31</v>
      </c>
      <c r="G1123" s="27" t="str">
        <f>IF(Table24[discount_percentage]&gt;=0.5,"Yes","No")</f>
        <v>No</v>
      </c>
      <c r="H1123" s="6">
        <v>4.3</v>
      </c>
      <c r="I1123" s="10">
        <v>4022</v>
      </c>
      <c r="J1123" s="10">
        <f t="shared" si="68"/>
        <v>6431178</v>
      </c>
      <c r="K1123" s="37" t="str">
        <f>IF(Table24[rating_count]&lt;1000,"Yes", "No")</f>
        <v>No</v>
      </c>
      <c r="L1123" s="11">
        <f t="shared" si="69"/>
        <v>17294.599999999999</v>
      </c>
      <c r="M1123" s="11">
        <f>Table24[[#This Row],[rating]]*Table24[[#This Row],[rating_count]]</f>
        <v>17294.599999999999</v>
      </c>
      <c r="N1123" s="35">
        <f t="shared" si="70"/>
        <v>1400</v>
      </c>
      <c r="O1123" s="35">
        <f t="shared" si="71"/>
        <v>1500</v>
      </c>
      <c r="P1123" s="6" t="s">
        <v>10530</v>
      </c>
      <c r="Q1123" s="6" t="s">
        <v>10531</v>
      </c>
      <c r="R1123" s="6" t="s">
        <v>10532</v>
      </c>
      <c r="S1123" s="6" t="s">
        <v>10533</v>
      </c>
      <c r="T1123" s="6" t="s">
        <v>10534</v>
      </c>
      <c r="U1123" s="6" t="s">
        <v>10535</v>
      </c>
      <c r="V1123" s="6" t="s">
        <v>10536</v>
      </c>
      <c r="W1123" s="6" t="s">
        <v>10537</v>
      </c>
    </row>
    <row r="1124" spans="1:23" s="6" customFormat="1">
      <c r="A1124" s="6" t="s">
        <v>10547</v>
      </c>
      <c r="B1124" s="6" t="s">
        <v>10548</v>
      </c>
      <c r="C1124" s="7" t="s">
        <v>11431</v>
      </c>
      <c r="D1124" s="6">
        <v>759</v>
      </c>
      <c r="E1124" s="8">
        <v>1999</v>
      </c>
      <c r="F1124" s="9">
        <v>0.62</v>
      </c>
      <c r="G1124" s="27" t="str">
        <f>IF(Table24[discount_percentage]&gt;=0.5,"Yes","No")</f>
        <v>Yes</v>
      </c>
      <c r="H1124" s="6">
        <v>4.3</v>
      </c>
      <c r="I1124" s="10">
        <v>532</v>
      </c>
      <c r="J1124" s="10">
        <f t="shared" si="68"/>
        <v>1063468</v>
      </c>
      <c r="K1124" s="37" t="str">
        <f>IF(Table24[rating_count]&lt;1000,"Yes", "No")</f>
        <v>Yes</v>
      </c>
      <c r="L1124" s="11">
        <f t="shared" si="69"/>
        <v>2287.6</v>
      </c>
      <c r="M1124" s="11">
        <f>Table24[[#This Row],[rating]]*Table24[[#This Row],[rating_count]]</f>
        <v>2287.6</v>
      </c>
      <c r="N1124" s="35">
        <f t="shared" si="70"/>
        <v>1800</v>
      </c>
      <c r="O1124" s="35">
        <f t="shared" si="71"/>
        <v>1500</v>
      </c>
      <c r="P1124" s="6" t="s">
        <v>10549</v>
      </c>
      <c r="Q1124" s="6" t="s">
        <v>10550</v>
      </c>
      <c r="R1124" s="6" t="s">
        <v>10551</v>
      </c>
      <c r="S1124" s="6" t="s">
        <v>10552</v>
      </c>
      <c r="T1124" s="6" t="s">
        <v>10553</v>
      </c>
      <c r="U1124" s="6" t="s">
        <v>12086</v>
      </c>
      <c r="V1124" s="6" t="s">
        <v>10554</v>
      </c>
      <c r="W1124" s="6" t="s">
        <v>10555</v>
      </c>
    </row>
    <row r="1125" spans="1:23" s="6" customFormat="1">
      <c r="A1125" s="6" t="s">
        <v>10632</v>
      </c>
      <c r="B1125" s="6" t="s">
        <v>10633</v>
      </c>
      <c r="C1125" s="7" t="s">
        <v>11427</v>
      </c>
      <c r="D1125" s="12">
        <v>1260</v>
      </c>
      <c r="E1125" s="8">
        <v>2299</v>
      </c>
      <c r="F1125" s="9">
        <v>0.45</v>
      </c>
      <c r="G1125" s="27" t="str">
        <f>IF(Table24[discount_percentage]&gt;=0.5,"Yes","No")</f>
        <v>No</v>
      </c>
      <c r="H1125" s="6">
        <v>4.3</v>
      </c>
      <c r="I1125" s="10">
        <v>55</v>
      </c>
      <c r="J1125" s="10">
        <f t="shared" si="68"/>
        <v>126445</v>
      </c>
      <c r="K1125" s="37" t="str">
        <f>IF(Table24[rating_count]&lt;1000,"Yes", "No")</f>
        <v>Yes</v>
      </c>
      <c r="L1125" s="11">
        <f t="shared" si="69"/>
        <v>236.5</v>
      </c>
      <c r="M1125" s="11">
        <f>Table24[[#This Row],[rating]]*Table24[[#This Row],[rating_count]]</f>
        <v>236.5</v>
      </c>
      <c r="N1125" s="35">
        <f t="shared" si="70"/>
        <v>2200</v>
      </c>
      <c r="O1125" s="35">
        <f t="shared" si="71"/>
        <v>2000</v>
      </c>
      <c r="P1125" s="6" t="s">
        <v>10634</v>
      </c>
      <c r="Q1125" s="6" t="s">
        <v>10635</v>
      </c>
      <c r="R1125" s="6" t="s">
        <v>10636</v>
      </c>
      <c r="S1125" s="6" t="s">
        <v>10637</v>
      </c>
      <c r="T1125" s="6" t="s">
        <v>10638</v>
      </c>
      <c r="U1125" s="6" t="s">
        <v>10639</v>
      </c>
      <c r="V1125" s="6" t="s">
        <v>10640</v>
      </c>
      <c r="W1125" s="6" t="s">
        <v>10641</v>
      </c>
    </row>
    <row r="1126" spans="1:23" s="6" customFormat="1">
      <c r="A1126" s="6" t="s">
        <v>10718</v>
      </c>
      <c r="B1126" s="6" t="s">
        <v>10719</v>
      </c>
      <c r="C1126" s="7" t="s">
        <v>11480</v>
      </c>
      <c r="D1126" s="12">
        <v>3290</v>
      </c>
      <c r="E1126" s="8">
        <v>5799</v>
      </c>
      <c r="F1126" s="9">
        <v>0.43</v>
      </c>
      <c r="G1126" s="27" t="str">
        <f>IF(Table24[discount_percentage]&gt;=0.5,"Yes","No")</f>
        <v>No</v>
      </c>
      <c r="H1126" s="6">
        <v>4.3</v>
      </c>
      <c r="I1126" s="10">
        <v>168</v>
      </c>
      <c r="J1126" s="10">
        <f t="shared" si="68"/>
        <v>974232</v>
      </c>
      <c r="K1126" s="37" t="str">
        <f>IF(Table24[rating_count]&lt;1000,"Yes", "No")</f>
        <v>Yes</v>
      </c>
      <c r="L1126" s="11">
        <f t="shared" si="69"/>
        <v>722.4</v>
      </c>
      <c r="M1126" s="11">
        <f>Table24[[#This Row],[rating]]*Table24[[#This Row],[rating_count]]</f>
        <v>722.4</v>
      </c>
      <c r="N1126" s="35">
        <f t="shared" si="70"/>
        <v>5600</v>
      </c>
      <c r="O1126" s="35">
        <f t="shared" si="71"/>
        <v>5500</v>
      </c>
      <c r="P1126" s="6" t="s">
        <v>10720</v>
      </c>
      <c r="Q1126" s="6" t="s">
        <v>12499</v>
      </c>
      <c r="R1126" s="6" t="s">
        <v>10721</v>
      </c>
      <c r="S1126" s="6" t="s">
        <v>10722</v>
      </c>
      <c r="T1126" s="6" t="s">
        <v>10723</v>
      </c>
      <c r="U1126" s="6" t="s">
        <v>10724</v>
      </c>
      <c r="V1126" s="6" t="s">
        <v>10725</v>
      </c>
      <c r="W1126" s="6" t="s">
        <v>10726</v>
      </c>
    </row>
    <row r="1127" spans="1:23" s="6" customFormat="1">
      <c r="A1127" s="6" t="s">
        <v>10765</v>
      </c>
      <c r="B1127" s="6" t="s">
        <v>10766</v>
      </c>
      <c r="C1127" s="7" t="s">
        <v>11467</v>
      </c>
      <c r="D1127" s="12">
        <v>8699</v>
      </c>
      <c r="E1127" s="8">
        <v>13049</v>
      </c>
      <c r="F1127" s="9">
        <v>0.33</v>
      </c>
      <c r="G1127" s="27" t="str">
        <f>IF(Table24[discount_percentage]&gt;=0.5,"Yes","No")</f>
        <v>No</v>
      </c>
      <c r="H1127" s="6">
        <v>4.3</v>
      </c>
      <c r="I1127" s="10">
        <v>5891</v>
      </c>
      <c r="J1127" s="10">
        <f t="shared" si="68"/>
        <v>76871659</v>
      </c>
      <c r="K1127" s="37" t="str">
        <f>IF(Table24[rating_count]&lt;1000,"Yes", "No")</f>
        <v>No</v>
      </c>
      <c r="L1127" s="11">
        <f t="shared" si="69"/>
        <v>25331.3</v>
      </c>
      <c r="M1127" s="11">
        <f>Table24[[#This Row],[rating]]*Table24[[#This Row],[rating_count]]</f>
        <v>25331.3</v>
      </c>
      <c r="N1127" s="35">
        <f t="shared" si="70"/>
        <v>13000</v>
      </c>
      <c r="O1127" s="35">
        <f t="shared" si="71"/>
        <v>13000</v>
      </c>
      <c r="P1127" s="6" t="s">
        <v>10767</v>
      </c>
      <c r="Q1127" s="6" t="s">
        <v>10768</v>
      </c>
      <c r="R1127" s="6" t="s">
        <v>10769</v>
      </c>
      <c r="S1127" s="6" t="s">
        <v>10770</v>
      </c>
      <c r="T1127" s="6" t="s">
        <v>10771</v>
      </c>
      <c r="U1127" s="6" t="s">
        <v>10772</v>
      </c>
      <c r="V1127" s="6" t="s">
        <v>10773</v>
      </c>
      <c r="W1127" s="6" t="s">
        <v>10774</v>
      </c>
    </row>
    <row r="1128" spans="1:23" s="6" customFormat="1">
      <c r="A1128" s="6" t="s">
        <v>10844</v>
      </c>
      <c r="B1128" s="6" t="s">
        <v>10845</v>
      </c>
      <c r="C1128" s="7" t="s">
        <v>11430</v>
      </c>
      <c r="D1128" s="6">
        <v>445</v>
      </c>
      <c r="E1128" s="8">
        <v>999</v>
      </c>
      <c r="F1128" s="9">
        <v>0.55000000000000004</v>
      </c>
      <c r="G1128" s="27" t="str">
        <f>IF(Table24[discount_percentage]&gt;=0.5,"Yes","No")</f>
        <v>Yes</v>
      </c>
      <c r="H1128" s="6">
        <v>4.3</v>
      </c>
      <c r="I1128" s="10">
        <v>229</v>
      </c>
      <c r="J1128" s="10">
        <f t="shared" si="68"/>
        <v>228771</v>
      </c>
      <c r="K1128" s="37" t="str">
        <f>IF(Table24[rating_count]&lt;1000,"Yes", "No")</f>
        <v>Yes</v>
      </c>
      <c r="L1128" s="11">
        <f t="shared" si="69"/>
        <v>984.69999999999993</v>
      </c>
      <c r="M1128" s="11">
        <f>Table24[[#This Row],[rating]]*Table24[[#This Row],[rating_count]]</f>
        <v>984.69999999999993</v>
      </c>
      <c r="N1128" s="35">
        <f t="shared" si="70"/>
        <v>800</v>
      </c>
      <c r="O1128" s="35">
        <f t="shared" si="71"/>
        <v>500</v>
      </c>
      <c r="P1128" s="6" t="s">
        <v>10846</v>
      </c>
      <c r="Q1128" s="6" t="s">
        <v>10847</v>
      </c>
      <c r="R1128" s="6" t="s">
        <v>10848</v>
      </c>
      <c r="S1128" s="6" t="s">
        <v>10849</v>
      </c>
      <c r="T1128" s="6" t="s">
        <v>10850</v>
      </c>
      <c r="U1128" s="6" t="s">
        <v>10851</v>
      </c>
      <c r="V1128" s="6" t="s">
        <v>10852</v>
      </c>
      <c r="W1128" s="6" t="s">
        <v>10853</v>
      </c>
    </row>
    <row r="1129" spans="1:23" s="6" customFormat="1">
      <c r="A1129" s="6" t="s">
        <v>10947</v>
      </c>
      <c r="B1129" s="6" t="s">
        <v>10948</v>
      </c>
      <c r="C1129" s="7" t="s">
        <v>11493</v>
      </c>
      <c r="D1129" s="12">
        <v>5999</v>
      </c>
      <c r="E1129" s="8">
        <v>11495</v>
      </c>
      <c r="F1129" s="9">
        <v>0.48</v>
      </c>
      <c r="G1129" s="27" t="str">
        <f>IF(Table24[discount_percentage]&gt;=0.5,"Yes","No")</f>
        <v>No</v>
      </c>
      <c r="H1129" s="6">
        <v>4.3</v>
      </c>
      <c r="I1129" s="10">
        <v>534</v>
      </c>
      <c r="J1129" s="10">
        <f t="shared" si="68"/>
        <v>6138330</v>
      </c>
      <c r="K1129" s="37" t="str">
        <f>IF(Table24[rating_count]&lt;1000,"Yes", "No")</f>
        <v>Yes</v>
      </c>
      <c r="L1129" s="11">
        <f t="shared" si="69"/>
        <v>2296.1999999999998</v>
      </c>
      <c r="M1129" s="11">
        <f>Table24[[#This Row],[rating]]*Table24[[#This Row],[rating_count]]</f>
        <v>2296.1999999999998</v>
      </c>
      <c r="N1129" s="35">
        <f t="shared" si="70"/>
        <v>11400</v>
      </c>
      <c r="O1129" s="35">
        <f t="shared" si="71"/>
        <v>11000</v>
      </c>
      <c r="P1129" s="6" t="s">
        <v>10949</v>
      </c>
      <c r="Q1129" s="6" t="s">
        <v>12507</v>
      </c>
      <c r="R1129" s="6" t="s">
        <v>10950</v>
      </c>
      <c r="S1129" s="6" t="s">
        <v>10951</v>
      </c>
      <c r="T1129" s="6" t="s">
        <v>10952</v>
      </c>
      <c r="U1129" s="6" t="s">
        <v>10953</v>
      </c>
      <c r="V1129" s="6" t="s">
        <v>10954</v>
      </c>
      <c r="W1129" s="6" t="s">
        <v>10955</v>
      </c>
    </row>
    <row r="1130" spans="1:23" s="6" customFormat="1">
      <c r="A1130" s="6" t="s">
        <v>11058</v>
      </c>
      <c r="B1130" s="6" t="s">
        <v>11059</v>
      </c>
      <c r="C1130" s="7" t="s">
        <v>11495</v>
      </c>
      <c r="D1130" s="6">
        <v>253</v>
      </c>
      <c r="E1130" s="8">
        <v>500</v>
      </c>
      <c r="F1130" s="9">
        <v>0.49</v>
      </c>
      <c r="G1130" s="27" t="str">
        <f>IF(Table24[discount_percentage]&gt;=0.5,"Yes","No")</f>
        <v>No</v>
      </c>
      <c r="H1130" s="6">
        <v>4.3</v>
      </c>
      <c r="I1130" s="10">
        <v>2664</v>
      </c>
      <c r="J1130" s="10">
        <f t="shared" si="68"/>
        <v>1332000</v>
      </c>
      <c r="K1130" s="37" t="str">
        <f>IF(Table24[rating_count]&lt;1000,"Yes", "No")</f>
        <v>No</v>
      </c>
      <c r="L1130" s="11">
        <f t="shared" si="69"/>
        <v>11455.199999999999</v>
      </c>
      <c r="M1130" s="11">
        <f>Table24[[#This Row],[rating]]*Table24[[#This Row],[rating_count]]</f>
        <v>11455.199999999999</v>
      </c>
      <c r="N1130" s="35">
        <f t="shared" si="70"/>
        <v>400</v>
      </c>
      <c r="O1130" s="35">
        <f t="shared" si="71"/>
        <v>500</v>
      </c>
      <c r="P1130" s="6" t="s">
        <v>11060</v>
      </c>
      <c r="Q1130" s="6" t="s">
        <v>11061</v>
      </c>
      <c r="R1130" s="6" t="s">
        <v>11062</v>
      </c>
      <c r="S1130" s="6" t="s">
        <v>11063</v>
      </c>
      <c r="T1130" s="6" t="s">
        <v>11064</v>
      </c>
      <c r="U1130" s="6" t="s">
        <v>11065</v>
      </c>
      <c r="V1130" s="6" t="s">
        <v>11066</v>
      </c>
      <c r="W1130" s="6" t="s">
        <v>11067</v>
      </c>
    </row>
    <row r="1131" spans="1:23" s="6" customFormat="1">
      <c r="A1131" s="6" t="s">
        <v>11086</v>
      </c>
      <c r="B1131" s="6" t="s">
        <v>11087</v>
      </c>
      <c r="C1131" s="7" t="s">
        <v>11435</v>
      </c>
      <c r="D1131" s="6">
        <v>457</v>
      </c>
      <c r="E1131" s="8">
        <v>799</v>
      </c>
      <c r="F1131" s="9">
        <v>0.43</v>
      </c>
      <c r="G1131" s="27" t="str">
        <f>IF(Table24[discount_percentage]&gt;=0.5,"Yes","No")</f>
        <v>No</v>
      </c>
      <c r="H1131" s="6">
        <v>4.3</v>
      </c>
      <c r="I1131" s="10">
        <v>1868</v>
      </c>
      <c r="J1131" s="10">
        <f t="shared" si="68"/>
        <v>1492532</v>
      </c>
      <c r="K1131" s="37" t="str">
        <f>IF(Table24[rating_count]&lt;1000,"Yes", "No")</f>
        <v>No</v>
      </c>
      <c r="L1131" s="11">
        <f t="shared" si="69"/>
        <v>8032.4</v>
      </c>
      <c r="M1131" s="11">
        <f>Table24[[#This Row],[rating]]*Table24[[#This Row],[rating_count]]</f>
        <v>8032.4</v>
      </c>
      <c r="N1131" s="35">
        <f t="shared" si="70"/>
        <v>600</v>
      </c>
      <c r="O1131" s="35">
        <f t="shared" si="71"/>
        <v>500</v>
      </c>
      <c r="P1131" s="6" t="s">
        <v>11088</v>
      </c>
      <c r="Q1131" s="6" t="s">
        <v>11089</v>
      </c>
      <c r="R1131" s="6" t="s">
        <v>11090</v>
      </c>
      <c r="S1131" s="6" t="s">
        <v>11091</v>
      </c>
      <c r="T1131" s="6" t="s">
        <v>11092</v>
      </c>
      <c r="U1131" s="6" t="s">
        <v>11093</v>
      </c>
      <c r="V1131" s="6" t="s">
        <v>11094</v>
      </c>
      <c r="W1131" s="6" t="s">
        <v>11095</v>
      </c>
    </row>
    <row r="1132" spans="1:23" s="6" customFormat="1">
      <c r="A1132" s="6" t="s">
        <v>11251</v>
      </c>
      <c r="B1132" s="6" t="s">
        <v>11252</v>
      </c>
      <c r="C1132" s="7" t="s">
        <v>11448</v>
      </c>
      <c r="D1132" s="12">
        <v>2863</v>
      </c>
      <c r="E1132" s="8">
        <v>3690</v>
      </c>
      <c r="F1132" s="9">
        <v>0.22</v>
      </c>
      <c r="G1132" s="27" t="str">
        <f>IF(Table24[discount_percentage]&gt;=0.5,"Yes","No")</f>
        <v>No</v>
      </c>
      <c r="H1132" s="6">
        <v>4.3</v>
      </c>
      <c r="I1132" s="10">
        <v>6987</v>
      </c>
      <c r="J1132" s="10">
        <f t="shared" si="68"/>
        <v>25782030</v>
      </c>
      <c r="K1132" s="37" t="str">
        <f>IF(Table24[rating_count]&lt;1000,"Yes", "No")</f>
        <v>No</v>
      </c>
      <c r="L1132" s="11">
        <f t="shared" si="69"/>
        <v>30044.1</v>
      </c>
      <c r="M1132" s="11">
        <f>Table24[[#This Row],[rating]]*Table24[[#This Row],[rating_count]]</f>
        <v>30044.1</v>
      </c>
      <c r="N1132" s="35">
        <f t="shared" si="70"/>
        <v>3600</v>
      </c>
      <c r="O1132" s="35">
        <f t="shared" si="71"/>
        <v>3500</v>
      </c>
      <c r="P1132" s="6" t="s">
        <v>12648</v>
      </c>
      <c r="Q1132" s="6" t="s">
        <v>11253</v>
      </c>
      <c r="R1132" s="6" t="s">
        <v>11254</v>
      </c>
      <c r="S1132" s="6" t="s">
        <v>11255</v>
      </c>
      <c r="T1132" s="6" t="s">
        <v>11256</v>
      </c>
      <c r="U1132" s="6" t="s">
        <v>11290</v>
      </c>
      <c r="V1132" s="6" t="s">
        <v>11257</v>
      </c>
      <c r="W1132" s="6" t="s">
        <v>11258</v>
      </c>
    </row>
    <row r="1133" spans="1:23" s="6" customFormat="1">
      <c r="A1133" s="6" t="s">
        <v>2913</v>
      </c>
      <c r="B1133" s="6" t="s">
        <v>2914</v>
      </c>
      <c r="C1133" s="7" t="s">
        <v>11312</v>
      </c>
      <c r="D1133" s="12">
        <v>33999</v>
      </c>
      <c r="E1133" s="8">
        <v>33999</v>
      </c>
      <c r="F1133" s="9">
        <v>0</v>
      </c>
      <c r="G1133" s="27" t="str">
        <f>IF(Table24[discount_percentage]&gt;=0.5,"Yes","No")</f>
        <v>No</v>
      </c>
      <c r="H1133" s="6">
        <v>4.3</v>
      </c>
      <c r="I1133" s="10">
        <v>17415</v>
      </c>
      <c r="J1133" s="10">
        <f t="shared" si="68"/>
        <v>592092585</v>
      </c>
      <c r="K1133" s="37" t="str">
        <f>IF(Table24[rating_count]&lt;1000,"Yes", "No")</f>
        <v>No</v>
      </c>
      <c r="L1133" s="11">
        <f t="shared" si="69"/>
        <v>74884.5</v>
      </c>
      <c r="M1133" s="11">
        <f>Table24[[#This Row],[rating]]*Table24[[#This Row],[rating_count]]</f>
        <v>74884.5</v>
      </c>
      <c r="N1133" s="35">
        <f t="shared" si="70"/>
        <v>33800</v>
      </c>
      <c r="O1133" s="35">
        <f t="shared" si="71"/>
        <v>33500</v>
      </c>
      <c r="P1133" s="6" t="s">
        <v>2915</v>
      </c>
      <c r="Q1133" s="6" t="s">
        <v>12189</v>
      </c>
      <c r="R1133" s="6" t="s">
        <v>2491</v>
      </c>
      <c r="S1133" s="6" t="s">
        <v>2492</v>
      </c>
      <c r="T1133" s="6" t="s">
        <v>2493</v>
      </c>
      <c r="U1133" s="6" t="s">
        <v>12662</v>
      </c>
      <c r="V1133" s="6" t="s">
        <v>2494</v>
      </c>
      <c r="W1133" s="6" t="s">
        <v>2916</v>
      </c>
    </row>
    <row r="1134" spans="1:23" s="6" customFormat="1">
      <c r="A1134" s="6" t="s">
        <v>3702</v>
      </c>
      <c r="B1134" s="6" t="s">
        <v>3703</v>
      </c>
      <c r="C1134" s="7" t="s">
        <v>11330</v>
      </c>
      <c r="D1134" s="6">
        <v>149</v>
      </c>
      <c r="E1134" s="8">
        <v>149</v>
      </c>
      <c r="F1134" s="9">
        <v>0</v>
      </c>
      <c r="G1134" s="27" t="str">
        <f>IF(Table24[discount_percentage]&gt;=0.5,"Yes","No")</f>
        <v>No</v>
      </c>
      <c r="H1134" s="6">
        <v>4.3</v>
      </c>
      <c r="I1134" s="10">
        <v>10833</v>
      </c>
      <c r="J1134" s="10">
        <f t="shared" si="68"/>
        <v>1614117</v>
      </c>
      <c r="K1134" s="37" t="str">
        <f>IF(Table24[rating_count]&lt;1000,"Yes", "No")</f>
        <v>No</v>
      </c>
      <c r="L1134" s="11">
        <f t="shared" si="69"/>
        <v>46581.9</v>
      </c>
      <c r="M1134" s="11">
        <f>Table24[[#This Row],[rating]]*Table24[[#This Row],[rating_count]]</f>
        <v>46581.9</v>
      </c>
      <c r="N1134" s="35">
        <f t="shared" si="70"/>
        <v>0</v>
      </c>
      <c r="O1134" s="35">
        <f t="shared" si="71"/>
        <v>0</v>
      </c>
      <c r="P1134" s="6" t="s">
        <v>3704</v>
      </c>
      <c r="Q1134" s="6" t="s">
        <v>3705</v>
      </c>
      <c r="R1134" s="6" t="s">
        <v>3706</v>
      </c>
      <c r="S1134" s="6" t="s">
        <v>3707</v>
      </c>
      <c r="T1134" s="6" t="s">
        <v>3708</v>
      </c>
      <c r="U1134" s="6" t="s">
        <v>12015</v>
      </c>
      <c r="V1134" s="6" t="s">
        <v>3709</v>
      </c>
      <c r="W1134" s="6" t="s">
        <v>3710</v>
      </c>
    </row>
    <row r="1135" spans="1:23" s="6" customFormat="1">
      <c r="A1135" s="6" t="s">
        <v>12240</v>
      </c>
      <c r="B1135" s="6" t="s">
        <v>4187</v>
      </c>
      <c r="C1135" s="7" t="s">
        <v>11341</v>
      </c>
      <c r="D1135" s="6">
        <v>50</v>
      </c>
      <c r="E1135" s="8">
        <v>50</v>
      </c>
      <c r="F1135" s="9">
        <v>0</v>
      </c>
      <c r="G1135" s="27" t="str">
        <f>IF(Table24[discount_percentage]&gt;=0.5,"Yes","No")</f>
        <v>No</v>
      </c>
      <c r="H1135" s="6">
        <v>4.3</v>
      </c>
      <c r="I1135" s="10">
        <v>5792</v>
      </c>
      <c r="J1135" s="10">
        <f t="shared" si="68"/>
        <v>289600</v>
      </c>
      <c r="K1135" s="37" t="str">
        <f>IF(Table24[rating_count]&lt;1000,"Yes", "No")</f>
        <v>No</v>
      </c>
      <c r="L1135" s="11">
        <f t="shared" si="69"/>
        <v>24905.599999999999</v>
      </c>
      <c r="M1135" s="11">
        <f>Table24[[#This Row],[rating]]*Table24[[#This Row],[rating_count]]</f>
        <v>24905.599999999999</v>
      </c>
      <c r="N1135" s="35">
        <f t="shared" si="70"/>
        <v>0</v>
      </c>
      <c r="O1135" s="35">
        <f t="shared" si="71"/>
        <v>0</v>
      </c>
      <c r="P1135" s="6" t="s">
        <v>4188</v>
      </c>
      <c r="Q1135" s="6" t="s">
        <v>4189</v>
      </c>
      <c r="R1135" s="6" t="s">
        <v>4190</v>
      </c>
      <c r="S1135" s="6" t="s">
        <v>4191</v>
      </c>
      <c r="T1135" s="6" t="s">
        <v>4192</v>
      </c>
      <c r="U1135" s="6" t="s">
        <v>4193</v>
      </c>
      <c r="V1135" s="6" t="s">
        <v>4194</v>
      </c>
      <c r="W1135" s="6" t="s">
        <v>12241</v>
      </c>
    </row>
    <row r="1136" spans="1:23" s="6" customFormat="1">
      <c r="A1136" s="6" t="s">
        <v>5134</v>
      </c>
      <c r="B1136" s="6" t="s">
        <v>5135</v>
      </c>
      <c r="C1136" s="7" t="s">
        <v>11379</v>
      </c>
      <c r="D1136" s="6">
        <v>100</v>
      </c>
      <c r="E1136" s="8">
        <v>100</v>
      </c>
      <c r="F1136" s="9">
        <v>0</v>
      </c>
      <c r="G1136" s="27" t="str">
        <f>IF(Table24[discount_percentage]&gt;=0.5,"Yes","No")</f>
        <v>No</v>
      </c>
      <c r="H1136" s="6">
        <v>4.3</v>
      </c>
      <c r="I1136" s="10">
        <v>3095</v>
      </c>
      <c r="J1136" s="10">
        <f t="shared" si="68"/>
        <v>309500</v>
      </c>
      <c r="K1136" s="37" t="str">
        <f>IF(Table24[rating_count]&lt;1000,"Yes", "No")</f>
        <v>No</v>
      </c>
      <c r="L1136" s="11">
        <f t="shared" si="69"/>
        <v>13308.5</v>
      </c>
      <c r="M1136" s="11">
        <f>Table24[[#This Row],[rating]]*Table24[[#This Row],[rating_count]]</f>
        <v>13308.5</v>
      </c>
      <c r="N1136" s="35">
        <f t="shared" si="70"/>
        <v>0</v>
      </c>
      <c r="O1136" s="35">
        <f t="shared" si="71"/>
        <v>0</v>
      </c>
      <c r="P1136" s="6" t="s">
        <v>5136</v>
      </c>
      <c r="Q1136" s="6" t="s">
        <v>5137</v>
      </c>
      <c r="R1136" s="6" t="s">
        <v>5138</v>
      </c>
      <c r="S1136" s="6" t="s">
        <v>5139</v>
      </c>
      <c r="T1136" s="6" t="s">
        <v>5140</v>
      </c>
      <c r="U1136" s="6" t="s">
        <v>5141</v>
      </c>
      <c r="V1136" s="6" t="s">
        <v>5142</v>
      </c>
      <c r="W1136" s="6" t="s">
        <v>5143</v>
      </c>
    </row>
    <row r="1137" spans="1:23" s="6" customFormat="1">
      <c r="A1137" s="6" t="s">
        <v>5548</v>
      </c>
      <c r="B1137" s="6" t="s">
        <v>5549</v>
      </c>
      <c r="C1137" s="7" t="s">
        <v>11392</v>
      </c>
      <c r="D1137" s="6">
        <v>99</v>
      </c>
      <c r="E1137" s="8">
        <v>99</v>
      </c>
      <c r="F1137" s="9">
        <v>0</v>
      </c>
      <c r="G1137" s="27" t="str">
        <f>IF(Table24[discount_percentage]&gt;=0.5,"Yes","No")</f>
        <v>No</v>
      </c>
      <c r="H1137" s="6">
        <v>4.3</v>
      </c>
      <c r="I1137" s="10">
        <v>388</v>
      </c>
      <c r="J1137" s="10">
        <f t="shared" si="68"/>
        <v>38412</v>
      </c>
      <c r="K1137" s="37" t="str">
        <f>IF(Table24[rating_count]&lt;1000,"Yes", "No")</f>
        <v>Yes</v>
      </c>
      <c r="L1137" s="11">
        <f t="shared" si="69"/>
        <v>1668.3999999999999</v>
      </c>
      <c r="M1137" s="11">
        <f>Table24[[#This Row],[rating]]*Table24[[#This Row],[rating_count]]</f>
        <v>1668.3999999999999</v>
      </c>
      <c r="N1137" s="35">
        <f t="shared" si="70"/>
        <v>0</v>
      </c>
      <c r="O1137" s="35">
        <f t="shared" si="71"/>
        <v>0</v>
      </c>
      <c r="P1137" s="6" t="s">
        <v>5550</v>
      </c>
      <c r="Q1137" s="6" t="s">
        <v>12283</v>
      </c>
      <c r="R1137" s="6" t="s">
        <v>5551</v>
      </c>
      <c r="S1137" s="6" t="s">
        <v>12284</v>
      </c>
      <c r="T1137" s="6" t="s">
        <v>5552</v>
      </c>
      <c r="U1137" s="6" t="s">
        <v>5553</v>
      </c>
      <c r="V1137" s="6" t="s">
        <v>5554</v>
      </c>
      <c r="W1137" s="6" t="s">
        <v>5555</v>
      </c>
    </row>
    <row r="1138" spans="1:23" s="6" customFormat="1">
      <c r="A1138" s="6" t="s">
        <v>5893</v>
      </c>
      <c r="B1138" s="6" t="s">
        <v>5894</v>
      </c>
      <c r="C1138" s="7" t="s">
        <v>11400</v>
      </c>
      <c r="D1138" s="6">
        <v>99</v>
      </c>
      <c r="E1138" s="8">
        <v>99</v>
      </c>
      <c r="F1138" s="9">
        <v>0</v>
      </c>
      <c r="G1138" s="27" t="str">
        <f>IF(Table24[discount_percentage]&gt;=0.5,"Yes","No")</f>
        <v>No</v>
      </c>
      <c r="H1138" s="6">
        <v>4.3</v>
      </c>
      <c r="I1138" s="10">
        <v>5036</v>
      </c>
      <c r="J1138" s="10">
        <f t="shared" si="68"/>
        <v>498564</v>
      </c>
      <c r="K1138" s="37" t="str">
        <f>IF(Table24[rating_count]&lt;1000,"Yes", "No")</f>
        <v>No</v>
      </c>
      <c r="L1138" s="11">
        <f t="shared" si="69"/>
        <v>21654.799999999999</v>
      </c>
      <c r="M1138" s="11">
        <f>Table24[[#This Row],[rating]]*Table24[[#This Row],[rating_count]]</f>
        <v>21654.799999999999</v>
      </c>
      <c r="N1138" s="35">
        <f t="shared" si="70"/>
        <v>0</v>
      </c>
      <c r="O1138" s="35">
        <f t="shared" si="71"/>
        <v>0</v>
      </c>
      <c r="P1138" s="6" t="s">
        <v>5895</v>
      </c>
      <c r="Q1138" s="6" t="s">
        <v>5896</v>
      </c>
      <c r="R1138" s="6" t="s">
        <v>5897</v>
      </c>
      <c r="S1138" s="6" t="s">
        <v>5898</v>
      </c>
      <c r="T1138" s="6" t="s">
        <v>5899</v>
      </c>
      <c r="U1138" s="6" t="s">
        <v>5900</v>
      </c>
      <c r="V1138" s="6" t="s">
        <v>5901</v>
      </c>
      <c r="W1138" s="6" t="s">
        <v>5902</v>
      </c>
    </row>
    <row r="1139" spans="1:23" s="6" customFormat="1">
      <c r="A1139" s="6" t="s">
        <v>6428</v>
      </c>
      <c r="B1139" s="6" t="s">
        <v>6429</v>
      </c>
      <c r="C1139" s="7" t="s">
        <v>11410</v>
      </c>
      <c r="D1139" s="6">
        <v>150</v>
      </c>
      <c r="E1139" s="8">
        <v>150</v>
      </c>
      <c r="F1139" s="9">
        <v>0</v>
      </c>
      <c r="G1139" s="27" t="str">
        <f>IF(Table24[discount_percentage]&gt;=0.5,"Yes","No")</f>
        <v>No</v>
      </c>
      <c r="H1139" s="6">
        <v>4.3</v>
      </c>
      <c r="I1139" s="10">
        <v>15867</v>
      </c>
      <c r="J1139" s="10">
        <f t="shared" si="68"/>
        <v>2380050</v>
      </c>
      <c r="K1139" s="37" t="str">
        <f>IF(Table24[rating_count]&lt;1000,"Yes", "No")</f>
        <v>No</v>
      </c>
      <c r="L1139" s="11">
        <f t="shared" si="69"/>
        <v>68228.099999999991</v>
      </c>
      <c r="M1139" s="11">
        <f>Table24[[#This Row],[rating]]*Table24[[#This Row],[rating_count]]</f>
        <v>68228.099999999991</v>
      </c>
      <c r="N1139" s="35">
        <f t="shared" si="70"/>
        <v>0</v>
      </c>
      <c r="O1139" s="35">
        <f t="shared" si="71"/>
        <v>0</v>
      </c>
      <c r="P1139" s="6" t="s">
        <v>6430</v>
      </c>
      <c r="Q1139" s="6" t="s">
        <v>12319</v>
      </c>
      <c r="R1139" s="6" t="s">
        <v>6431</v>
      </c>
      <c r="S1139" s="6" t="s">
        <v>6432</v>
      </c>
      <c r="T1139" s="6" t="s">
        <v>6433</v>
      </c>
      <c r="U1139" s="6" t="s">
        <v>6434</v>
      </c>
      <c r="V1139" s="6" t="s">
        <v>6435</v>
      </c>
      <c r="W1139" s="6" t="s">
        <v>6436</v>
      </c>
    </row>
    <row r="1140" spans="1:23" s="6" customFormat="1">
      <c r="A1140" s="6" t="s">
        <v>8600</v>
      </c>
      <c r="B1140" s="6" t="s">
        <v>8601</v>
      </c>
      <c r="C1140" s="7" t="s">
        <v>11456</v>
      </c>
      <c r="D1140" s="12">
        <v>1499</v>
      </c>
      <c r="E1140" s="8">
        <v>1499</v>
      </c>
      <c r="F1140" s="9">
        <v>0</v>
      </c>
      <c r="G1140" s="27" t="str">
        <f>IF(Table24[discount_percentage]&gt;=0.5,"Yes","No")</f>
        <v>No</v>
      </c>
      <c r="H1140" s="6">
        <v>4.3</v>
      </c>
      <c r="I1140" s="10">
        <v>9331</v>
      </c>
      <c r="J1140" s="10">
        <f t="shared" si="68"/>
        <v>13987169</v>
      </c>
      <c r="K1140" s="37" t="str">
        <f>IF(Table24[rating_count]&lt;1000,"Yes", "No")</f>
        <v>No</v>
      </c>
      <c r="L1140" s="11">
        <f t="shared" si="69"/>
        <v>40123.299999999996</v>
      </c>
      <c r="M1140" s="11">
        <f>Table24[[#This Row],[rating]]*Table24[[#This Row],[rating_count]]</f>
        <v>40123.299999999996</v>
      </c>
      <c r="N1140" s="35">
        <f t="shared" si="70"/>
        <v>1400</v>
      </c>
      <c r="O1140" s="35">
        <f t="shared" si="71"/>
        <v>1000</v>
      </c>
      <c r="P1140" s="6" t="s">
        <v>8602</v>
      </c>
      <c r="Q1140" s="6" t="s">
        <v>8603</v>
      </c>
      <c r="R1140" s="6" t="s">
        <v>8604</v>
      </c>
      <c r="S1140" s="6" t="s">
        <v>8605</v>
      </c>
      <c r="T1140" s="6" t="s">
        <v>8606</v>
      </c>
      <c r="U1140" s="6" t="s">
        <v>8607</v>
      </c>
      <c r="V1140" s="6" t="s">
        <v>8608</v>
      </c>
      <c r="W1140" s="6" t="s">
        <v>8609</v>
      </c>
    </row>
    <row r="1141" spans="1:23" s="6" customFormat="1">
      <c r="A1141" s="6" t="s">
        <v>8983</v>
      </c>
      <c r="B1141" s="6" t="s">
        <v>8984</v>
      </c>
      <c r="C1141" s="7" t="s">
        <v>11450</v>
      </c>
      <c r="D1141" s="6">
        <v>239</v>
      </c>
      <c r="E1141" s="8">
        <v>239</v>
      </c>
      <c r="F1141" s="9">
        <v>0</v>
      </c>
      <c r="G1141" s="27" t="str">
        <f>IF(Table24[discount_percentage]&gt;=0.5,"Yes","No")</f>
        <v>No</v>
      </c>
      <c r="H1141" s="6">
        <v>4.3</v>
      </c>
      <c r="I1141" s="10">
        <v>7</v>
      </c>
      <c r="J1141" s="10">
        <f t="shared" si="68"/>
        <v>1673</v>
      </c>
      <c r="K1141" s="37" t="str">
        <f>IF(Table24[rating_count]&lt;1000,"Yes", "No")</f>
        <v>Yes</v>
      </c>
      <c r="L1141" s="11">
        <f t="shared" si="69"/>
        <v>30.099999999999998</v>
      </c>
      <c r="M1141" s="11">
        <f>Table24[[#This Row],[rating]]*Table24[[#This Row],[rating_count]]</f>
        <v>30.099999999999998</v>
      </c>
      <c r="N1141" s="35">
        <f t="shared" si="70"/>
        <v>200</v>
      </c>
      <c r="O1141" s="35">
        <f t="shared" si="71"/>
        <v>0</v>
      </c>
      <c r="P1141" s="6" t="s">
        <v>8985</v>
      </c>
      <c r="Q1141" s="6" t="s">
        <v>12426</v>
      </c>
      <c r="R1141" s="6" t="s">
        <v>8986</v>
      </c>
      <c r="S1141" s="6" t="s">
        <v>8987</v>
      </c>
      <c r="T1141" s="6" t="s">
        <v>8988</v>
      </c>
      <c r="U1141" s="6" t="s">
        <v>8989</v>
      </c>
      <c r="V1141" s="6" t="s">
        <v>8990</v>
      </c>
      <c r="W1141" s="6" t="s">
        <v>8991</v>
      </c>
    </row>
    <row r="1142" spans="1:23" s="6" customFormat="1">
      <c r="A1142" s="6" t="s">
        <v>9758</v>
      </c>
      <c r="B1142" s="6" t="s">
        <v>9759</v>
      </c>
      <c r="C1142" s="7" t="s">
        <v>11481</v>
      </c>
      <c r="D1142" s="6">
        <v>635</v>
      </c>
      <c r="E1142" s="8">
        <v>635</v>
      </c>
      <c r="F1142" s="9">
        <v>0</v>
      </c>
      <c r="G1142" s="27" t="str">
        <f>IF(Table24[discount_percentage]&gt;=0.5,"Yes","No")</f>
        <v>No</v>
      </c>
      <c r="H1142" s="6">
        <v>4.3</v>
      </c>
      <c r="I1142" s="10">
        <v>4570</v>
      </c>
      <c r="J1142" s="10">
        <f t="shared" si="68"/>
        <v>2901950</v>
      </c>
      <c r="K1142" s="37" t="str">
        <f>IF(Table24[rating_count]&lt;1000,"Yes", "No")</f>
        <v>No</v>
      </c>
      <c r="L1142" s="11">
        <f t="shared" si="69"/>
        <v>19651</v>
      </c>
      <c r="M1142" s="11">
        <f>Table24[[#This Row],[rating]]*Table24[[#This Row],[rating_count]]</f>
        <v>19651</v>
      </c>
      <c r="N1142" s="35">
        <f t="shared" si="70"/>
        <v>600</v>
      </c>
      <c r="O1142" s="35">
        <f t="shared" si="71"/>
        <v>500</v>
      </c>
      <c r="P1142" s="6" t="s">
        <v>9760</v>
      </c>
      <c r="Q1142" s="6" t="s">
        <v>9761</v>
      </c>
      <c r="R1142" s="6" t="s">
        <v>9762</v>
      </c>
      <c r="S1142" s="6" t="s">
        <v>9763</v>
      </c>
      <c r="T1142" s="6" t="s">
        <v>9764</v>
      </c>
      <c r="U1142" s="6" t="s">
        <v>9765</v>
      </c>
      <c r="V1142" s="6" t="s">
        <v>9766</v>
      </c>
      <c r="W1142" s="6" t="s">
        <v>9767</v>
      </c>
    </row>
    <row r="1143" spans="1:23" s="6" customFormat="1">
      <c r="A1143" s="6" t="s">
        <v>100</v>
      </c>
      <c r="B1143" s="6" t="s">
        <v>101</v>
      </c>
      <c r="C1143" s="7" t="s">
        <v>11293</v>
      </c>
      <c r="D1143" s="6">
        <v>219</v>
      </c>
      <c r="E1143" s="8">
        <v>700</v>
      </c>
      <c r="F1143" s="9">
        <v>0.69</v>
      </c>
      <c r="G1143" s="27" t="str">
        <f>IF(Table24[discount_percentage]&gt;=0.5,"Yes","No")</f>
        <v>Yes</v>
      </c>
      <c r="H1143" s="6">
        <v>4.4000000000000004</v>
      </c>
      <c r="I1143" s="10">
        <v>426973</v>
      </c>
      <c r="J1143" s="10">
        <f t="shared" si="68"/>
        <v>298881100</v>
      </c>
      <c r="K1143" s="37" t="str">
        <f>IF(Table24[rating_count]&lt;1000,"Yes", "No")</f>
        <v>No</v>
      </c>
      <c r="L1143" s="11">
        <f t="shared" si="69"/>
        <v>1878681.2000000002</v>
      </c>
      <c r="M1143" s="11">
        <f>Table24[[#This Row],[rating]]*Table24[[#This Row],[rating_count]]</f>
        <v>1878681.2000000002</v>
      </c>
      <c r="N1143" s="35">
        <f t="shared" si="70"/>
        <v>600</v>
      </c>
      <c r="O1143" s="35">
        <f t="shared" si="71"/>
        <v>500</v>
      </c>
      <c r="P1143" s="6" t="s">
        <v>102</v>
      </c>
      <c r="Q1143" s="6" t="s">
        <v>103</v>
      </c>
      <c r="R1143" s="6" t="s">
        <v>104</v>
      </c>
      <c r="S1143" s="6" t="s">
        <v>105</v>
      </c>
      <c r="T1143" s="6" t="s">
        <v>106</v>
      </c>
      <c r="U1143" s="6" t="s">
        <v>107</v>
      </c>
      <c r="V1143" s="6" t="s">
        <v>108</v>
      </c>
      <c r="W1143" s="6" t="s">
        <v>109</v>
      </c>
    </row>
    <row r="1144" spans="1:23" s="6" customFormat="1">
      <c r="A1144" s="6" t="s">
        <v>126</v>
      </c>
      <c r="B1144" s="6" t="s">
        <v>127</v>
      </c>
      <c r="C1144" s="7" t="s">
        <v>11291</v>
      </c>
      <c r="D1144" s="6">
        <v>349</v>
      </c>
      <c r="E1144" s="8">
        <v>399</v>
      </c>
      <c r="F1144" s="9">
        <v>0.13</v>
      </c>
      <c r="G1144" s="27" t="str">
        <f>IF(Table24[discount_percentage]&gt;=0.5,"Yes","No")</f>
        <v>No</v>
      </c>
      <c r="H1144" s="6">
        <v>4.4000000000000004</v>
      </c>
      <c r="I1144" s="10">
        <v>18757</v>
      </c>
      <c r="J1144" s="10">
        <f t="shared" si="68"/>
        <v>7484043</v>
      </c>
      <c r="K1144" s="37" t="str">
        <f>IF(Table24[rating_count]&lt;1000,"Yes", "No")</f>
        <v>No</v>
      </c>
      <c r="L1144" s="11">
        <f t="shared" si="69"/>
        <v>82530.8</v>
      </c>
      <c r="M1144" s="11">
        <f>Table24[[#This Row],[rating]]*Table24[[#This Row],[rating_count]]</f>
        <v>82530.8</v>
      </c>
      <c r="N1144" s="35">
        <f t="shared" si="70"/>
        <v>200</v>
      </c>
      <c r="O1144" s="35">
        <f t="shared" si="71"/>
        <v>0</v>
      </c>
      <c r="P1144" s="6" t="s">
        <v>11616</v>
      </c>
      <c r="Q1144" s="6" t="s">
        <v>128</v>
      </c>
      <c r="R1144" s="6" t="s">
        <v>129</v>
      </c>
      <c r="S1144" s="6" t="s">
        <v>130</v>
      </c>
      <c r="T1144" s="6" t="s">
        <v>131</v>
      </c>
      <c r="U1144" s="6" t="s">
        <v>132</v>
      </c>
      <c r="V1144" s="6" t="s">
        <v>133</v>
      </c>
      <c r="W1144" s="6" t="s">
        <v>134</v>
      </c>
    </row>
    <row r="1145" spans="1:23" s="6" customFormat="1">
      <c r="A1145" s="6" t="s">
        <v>226</v>
      </c>
      <c r="B1145" s="6" t="s">
        <v>12685</v>
      </c>
      <c r="C1145" s="7" t="s">
        <v>11291</v>
      </c>
      <c r="D1145" s="6">
        <v>970</v>
      </c>
      <c r="E1145" s="8">
        <v>1999</v>
      </c>
      <c r="F1145" s="9">
        <v>0.51</v>
      </c>
      <c r="G1145" s="27" t="str">
        <f>IF(Table24[discount_percentage]&gt;=0.5,"Yes","No")</f>
        <v>Yes</v>
      </c>
      <c r="H1145" s="6">
        <v>4.4000000000000004</v>
      </c>
      <c r="I1145" s="10">
        <v>184</v>
      </c>
      <c r="J1145" s="10">
        <f t="shared" si="68"/>
        <v>367816</v>
      </c>
      <c r="K1145" s="37" t="str">
        <f>IF(Table24[rating_count]&lt;1000,"Yes", "No")</f>
        <v>Yes</v>
      </c>
      <c r="L1145" s="11">
        <f t="shared" si="69"/>
        <v>809.6</v>
      </c>
      <c r="M1145" s="11">
        <f>Table24[[#This Row],[rating]]*Table24[[#This Row],[rating_count]]</f>
        <v>809.6</v>
      </c>
      <c r="N1145" s="35">
        <f t="shared" si="70"/>
        <v>1800</v>
      </c>
      <c r="O1145" s="35">
        <f t="shared" si="71"/>
        <v>1500</v>
      </c>
      <c r="P1145" s="6" t="s">
        <v>227</v>
      </c>
      <c r="Q1145" s="6" t="s">
        <v>228</v>
      </c>
      <c r="R1145" s="6" t="s">
        <v>229</v>
      </c>
      <c r="S1145" s="6" t="s">
        <v>12102</v>
      </c>
      <c r="T1145" s="6" t="s">
        <v>12649</v>
      </c>
      <c r="U1145" s="6" t="s">
        <v>11870</v>
      </c>
      <c r="V1145" s="6" t="s">
        <v>230</v>
      </c>
      <c r="W1145" s="6" t="s">
        <v>231</v>
      </c>
    </row>
    <row r="1146" spans="1:23" s="6" customFormat="1">
      <c r="A1146" s="6" t="s">
        <v>277</v>
      </c>
      <c r="B1146" s="6" t="s">
        <v>12689</v>
      </c>
      <c r="C1146" s="7" t="s">
        <v>11291</v>
      </c>
      <c r="D1146" s="6">
        <v>899</v>
      </c>
      <c r="E1146" s="8">
        <v>1900</v>
      </c>
      <c r="F1146" s="9">
        <v>0.53</v>
      </c>
      <c r="G1146" s="27" t="str">
        <f>IF(Table24[discount_percentage]&gt;=0.5,"Yes","No")</f>
        <v>Yes</v>
      </c>
      <c r="H1146" s="6">
        <v>4.4000000000000004</v>
      </c>
      <c r="I1146" s="10">
        <v>13552</v>
      </c>
      <c r="J1146" s="10">
        <f t="shared" si="68"/>
        <v>25748800</v>
      </c>
      <c r="K1146" s="37" t="str">
        <f>IF(Table24[rating_count]&lt;1000,"Yes", "No")</f>
        <v>No</v>
      </c>
      <c r="L1146" s="11">
        <f t="shared" si="69"/>
        <v>59628.800000000003</v>
      </c>
      <c r="M1146" s="11">
        <f>Table24[[#This Row],[rating]]*Table24[[#This Row],[rating_count]]</f>
        <v>59628.800000000003</v>
      </c>
      <c r="N1146" s="35">
        <f t="shared" si="70"/>
        <v>1800</v>
      </c>
      <c r="O1146" s="35">
        <f t="shared" si="71"/>
        <v>1500</v>
      </c>
      <c r="P1146" s="6" t="s">
        <v>11968</v>
      </c>
      <c r="Q1146" s="6" t="s">
        <v>278</v>
      </c>
      <c r="R1146" s="6" t="s">
        <v>279</v>
      </c>
      <c r="S1146" s="6" t="s">
        <v>280</v>
      </c>
      <c r="T1146" s="6" t="s">
        <v>281</v>
      </c>
      <c r="U1146" s="6" t="s">
        <v>11824</v>
      </c>
      <c r="V1146" s="6" t="s">
        <v>282</v>
      </c>
      <c r="W1146" s="6" t="s">
        <v>283</v>
      </c>
    </row>
    <row r="1147" spans="1:23" s="6" customFormat="1">
      <c r="A1147" s="6" t="s">
        <v>356</v>
      </c>
      <c r="B1147" s="6" t="s">
        <v>11825</v>
      </c>
      <c r="C1147" s="7" t="s">
        <v>11293</v>
      </c>
      <c r="D1147" s="6">
        <v>309</v>
      </c>
      <c r="E1147" s="8">
        <v>475</v>
      </c>
      <c r="F1147" s="9">
        <v>0.35</v>
      </c>
      <c r="G1147" s="27" t="str">
        <f>IF(Table24[discount_percentage]&gt;=0.5,"Yes","No")</f>
        <v>No</v>
      </c>
      <c r="H1147" s="6">
        <v>4.4000000000000004</v>
      </c>
      <c r="I1147" s="10">
        <v>426973</v>
      </c>
      <c r="J1147" s="10">
        <f t="shared" si="68"/>
        <v>202812175</v>
      </c>
      <c r="K1147" s="37" t="str">
        <f>IF(Table24[rating_count]&lt;1000,"Yes", "No")</f>
        <v>No</v>
      </c>
      <c r="L1147" s="11">
        <f t="shared" si="69"/>
        <v>1878681.2000000002</v>
      </c>
      <c r="M1147" s="11">
        <f>Table24[[#This Row],[rating]]*Table24[[#This Row],[rating_count]]</f>
        <v>1878681.2000000002</v>
      </c>
      <c r="N1147" s="35">
        <f t="shared" si="70"/>
        <v>400</v>
      </c>
      <c r="O1147" s="35">
        <f t="shared" si="71"/>
        <v>0</v>
      </c>
      <c r="P1147" s="6" t="s">
        <v>357</v>
      </c>
      <c r="Q1147" s="6" t="s">
        <v>103</v>
      </c>
      <c r="R1147" s="6" t="s">
        <v>104</v>
      </c>
      <c r="S1147" s="6" t="s">
        <v>105</v>
      </c>
      <c r="T1147" s="6" t="s">
        <v>106</v>
      </c>
      <c r="U1147" s="6" t="s">
        <v>107</v>
      </c>
      <c r="V1147" s="6" t="s">
        <v>358</v>
      </c>
      <c r="W1147" s="6" t="s">
        <v>359</v>
      </c>
    </row>
    <row r="1148" spans="1:23" s="6" customFormat="1">
      <c r="A1148" s="6" t="s">
        <v>376</v>
      </c>
      <c r="B1148" s="6" t="s">
        <v>11757</v>
      </c>
      <c r="C1148" s="7" t="s">
        <v>11292</v>
      </c>
      <c r="D1148" s="12">
        <v>1199</v>
      </c>
      <c r="E1148" s="8">
        <v>2199</v>
      </c>
      <c r="F1148" s="9">
        <v>0.45</v>
      </c>
      <c r="G1148" s="27" t="str">
        <f>IF(Table24[discount_percentage]&gt;=0.5,"Yes","No")</f>
        <v>No</v>
      </c>
      <c r="H1148" s="6">
        <v>4.4000000000000004</v>
      </c>
      <c r="I1148" s="10">
        <v>24780</v>
      </c>
      <c r="J1148" s="10">
        <f t="shared" si="68"/>
        <v>54491220</v>
      </c>
      <c r="K1148" s="37" t="str">
        <f>IF(Table24[rating_count]&lt;1000,"Yes", "No")</f>
        <v>No</v>
      </c>
      <c r="L1148" s="11">
        <f t="shared" si="69"/>
        <v>109032.00000000001</v>
      </c>
      <c r="M1148" s="11">
        <f>Table24[[#This Row],[rating]]*Table24[[#This Row],[rating_count]]</f>
        <v>109032.00000000001</v>
      </c>
      <c r="N1148" s="35">
        <f t="shared" si="70"/>
        <v>2000</v>
      </c>
      <c r="O1148" s="35">
        <f t="shared" si="71"/>
        <v>2000</v>
      </c>
      <c r="P1148" s="6" t="s">
        <v>11758</v>
      </c>
      <c r="Q1148" s="6" t="s">
        <v>377</v>
      </c>
      <c r="R1148" s="6" t="s">
        <v>378</v>
      </c>
      <c r="S1148" s="6" t="s">
        <v>379</v>
      </c>
      <c r="T1148" s="6" t="s">
        <v>11711</v>
      </c>
      <c r="U1148" s="6" t="s">
        <v>11759</v>
      </c>
      <c r="V1148" s="6" t="s">
        <v>380</v>
      </c>
      <c r="W1148" s="6" t="s">
        <v>381</v>
      </c>
    </row>
    <row r="1149" spans="1:23" s="6" customFormat="1">
      <c r="A1149" s="6" t="s">
        <v>482</v>
      </c>
      <c r="B1149" s="6" t="s">
        <v>11827</v>
      </c>
      <c r="C1149" s="7" t="s">
        <v>11293</v>
      </c>
      <c r="D1149" s="6">
        <v>309</v>
      </c>
      <c r="E1149" s="8">
        <v>1400</v>
      </c>
      <c r="F1149" s="9">
        <v>0.78</v>
      </c>
      <c r="G1149" s="27" t="str">
        <f>IF(Table24[discount_percentage]&gt;=0.5,"Yes","No")</f>
        <v>Yes</v>
      </c>
      <c r="H1149" s="6">
        <v>4.4000000000000004</v>
      </c>
      <c r="I1149" s="10">
        <v>426973</v>
      </c>
      <c r="J1149" s="10">
        <f t="shared" si="68"/>
        <v>597762200</v>
      </c>
      <c r="K1149" s="37" t="str">
        <f>IF(Table24[rating_count]&lt;1000,"Yes", "No")</f>
        <v>No</v>
      </c>
      <c r="L1149" s="11">
        <f t="shared" si="69"/>
        <v>1878681.2000000002</v>
      </c>
      <c r="M1149" s="11">
        <f>Table24[[#This Row],[rating]]*Table24[[#This Row],[rating_count]]</f>
        <v>1878681.2000000002</v>
      </c>
      <c r="N1149" s="35">
        <f t="shared" si="70"/>
        <v>1400</v>
      </c>
      <c r="O1149" s="35">
        <f t="shared" si="71"/>
        <v>1000</v>
      </c>
      <c r="P1149" s="6" t="s">
        <v>483</v>
      </c>
      <c r="Q1149" s="6" t="s">
        <v>103</v>
      </c>
      <c r="R1149" s="6" t="s">
        <v>104</v>
      </c>
      <c r="S1149" s="6" t="s">
        <v>105</v>
      </c>
      <c r="T1149" s="6" t="s">
        <v>106</v>
      </c>
      <c r="U1149" s="6" t="s">
        <v>107</v>
      </c>
      <c r="V1149" s="6" t="s">
        <v>484</v>
      </c>
      <c r="W1149" s="6" t="s">
        <v>485</v>
      </c>
    </row>
    <row r="1150" spans="1:23" s="6" customFormat="1">
      <c r="A1150" s="6" t="s">
        <v>610</v>
      </c>
      <c r="B1150" s="6" t="s">
        <v>11883</v>
      </c>
      <c r="C1150" s="7" t="s">
        <v>11291</v>
      </c>
      <c r="D1150" s="6">
        <v>299</v>
      </c>
      <c r="E1150" s="8">
        <v>799</v>
      </c>
      <c r="F1150" s="9">
        <v>0.63</v>
      </c>
      <c r="G1150" s="27" t="str">
        <f>IF(Table24[discount_percentage]&gt;=0.5,"Yes","No")</f>
        <v>Yes</v>
      </c>
      <c r="H1150" s="6">
        <v>4.4000000000000004</v>
      </c>
      <c r="I1150" s="10">
        <v>28791</v>
      </c>
      <c r="J1150" s="10">
        <f t="shared" si="68"/>
        <v>23004009</v>
      </c>
      <c r="K1150" s="37" t="str">
        <f>IF(Table24[rating_count]&lt;1000,"Yes", "No")</f>
        <v>No</v>
      </c>
      <c r="L1150" s="11">
        <f t="shared" si="69"/>
        <v>126680.40000000001</v>
      </c>
      <c r="M1150" s="11">
        <f>Table24[[#This Row],[rating]]*Table24[[#This Row],[rating_count]]</f>
        <v>126680.40000000001</v>
      </c>
      <c r="N1150" s="35">
        <f t="shared" si="70"/>
        <v>600</v>
      </c>
      <c r="O1150" s="35">
        <f t="shared" si="71"/>
        <v>500</v>
      </c>
      <c r="P1150" s="6" t="s">
        <v>12587</v>
      </c>
      <c r="Q1150" s="6" t="s">
        <v>611</v>
      </c>
      <c r="R1150" s="6" t="s">
        <v>612</v>
      </c>
      <c r="S1150" s="6" t="s">
        <v>613</v>
      </c>
      <c r="T1150" s="6" t="s">
        <v>614</v>
      </c>
      <c r="U1150" s="6" t="s">
        <v>615</v>
      </c>
      <c r="V1150" s="6" t="s">
        <v>616</v>
      </c>
      <c r="W1150" s="6" t="s">
        <v>11503</v>
      </c>
    </row>
    <row r="1151" spans="1:23" s="6" customFormat="1">
      <c r="A1151" s="6" t="s">
        <v>866</v>
      </c>
      <c r="B1151" s="6" t="s">
        <v>12724</v>
      </c>
      <c r="C1151" s="7" t="s">
        <v>11291</v>
      </c>
      <c r="D1151" s="12">
        <v>1599</v>
      </c>
      <c r="E1151" s="8">
        <v>1999</v>
      </c>
      <c r="F1151" s="9">
        <v>0.2</v>
      </c>
      <c r="G1151" s="27" t="str">
        <f>IF(Table24[discount_percentage]&gt;=0.5,"Yes","No")</f>
        <v>No</v>
      </c>
      <c r="H1151" s="6">
        <v>4.4000000000000004</v>
      </c>
      <c r="I1151" s="10">
        <v>1951</v>
      </c>
      <c r="J1151" s="10">
        <f t="shared" si="68"/>
        <v>3900049</v>
      </c>
      <c r="K1151" s="37" t="str">
        <f>IF(Table24[rating_count]&lt;1000,"Yes", "No")</f>
        <v>No</v>
      </c>
      <c r="L1151" s="11">
        <f t="shared" si="69"/>
        <v>8584.4000000000015</v>
      </c>
      <c r="M1151" s="11">
        <f>Table24[[#This Row],[rating]]*Table24[[#This Row],[rating_count]]</f>
        <v>8584.4000000000015</v>
      </c>
      <c r="N1151" s="35">
        <f t="shared" si="70"/>
        <v>1800</v>
      </c>
      <c r="O1151" s="35">
        <f t="shared" si="71"/>
        <v>1500</v>
      </c>
      <c r="P1151" s="6" t="s">
        <v>11632</v>
      </c>
      <c r="Q1151" s="6" t="s">
        <v>12126</v>
      </c>
      <c r="R1151" s="6" t="s">
        <v>867</v>
      </c>
      <c r="S1151" s="6" t="s">
        <v>868</v>
      </c>
      <c r="T1151" s="6" t="s">
        <v>869</v>
      </c>
      <c r="U1151" s="6" t="s">
        <v>12658</v>
      </c>
      <c r="V1151" s="6" t="s">
        <v>870</v>
      </c>
      <c r="W1151" s="6" t="s">
        <v>871</v>
      </c>
    </row>
    <row r="1152" spans="1:23" s="6" customFormat="1">
      <c r="A1152" s="6" t="s">
        <v>942</v>
      </c>
      <c r="B1152" s="6" t="s">
        <v>943</v>
      </c>
      <c r="C1152" s="7" t="s">
        <v>11298</v>
      </c>
      <c r="D1152" s="6">
        <v>489</v>
      </c>
      <c r="E1152" s="8">
        <v>1200</v>
      </c>
      <c r="F1152" s="9">
        <v>0.59</v>
      </c>
      <c r="G1152" s="27" t="str">
        <f>IF(Table24[discount_percentage]&gt;=0.5,"Yes","No")</f>
        <v>Yes</v>
      </c>
      <c r="H1152" s="6">
        <v>4.4000000000000004</v>
      </c>
      <c r="I1152" s="10">
        <v>69538</v>
      </c>
      <c r="J1152" s="10">
        <f t="shared" si="68"/>
        <v>83445600</v>
      </c>
      <c r="K1152" s="37" t="str">
        <f>IF(Table24[rating_count]&lt;1000,"Yes", "No")</f>
        <v>No</v>
      </c>
      <c r="L1152" s="11">
        <f t="shared" si="69"/>
        <v>305967.2</v>
      </c>
      <c r="M1152" s="11">
        <f>Table24[[#This Row],[rating]]*Table24[[#This Row],[rating_count]]</f>
        <v>305967.2</v>
      </c>
      <c r="N1152" s="35">
        <f t="shared" si="70"/>
        <v>1200</v>
      </c>
      <c r="O1152" s="35">
        <f t="shared" si="71"/>
        <v>1000</v>
      </c>
      <c r="P1152" s="6" t="s">
        <v>944</v>
      </c>
      <c r="Q1152" s="6" t="s">
        <v>945</v>
      </c>
      <c r="R1152" s="6" t="s">
        <v>946</v>
      </c>
      <c r="S1152" s="6" t="s">
        <v>947</v>
      </c>
      <c r="T1152" s="6" t="s">
        <v>948</v>
      </c>
      <c r="U1152" s="6" t="s">
        <v>949</v>
      </c>
      <c r="V1152" s="6" t="s">
        <v>950</v>
      </c>
      <c r="W1152" s="6" t="s">
        <v>951</v>
      </c>
    </row>
    <row r="1153" spans="1:23" s="6" customFormat="1">
      <c r="A1153" s="6" t="s">
        <v>1024</v>
      </c>
      <c r="B1153" s="6" t="s">
        <v>11774</v>
      </c>
      <c r="C1153" s="7" t="s">
        <v>11292</v>
      </c>
      <c r="D1153" s="12">
        <v>1699</v>
      </c>
      <c r="E1153" s="8">
        <v>2999</v>
      </c>
      <c r="F1153" s="9">
        <v>0.43</v>
      </c>
      <c r="G1153" s="27" t="str">
        <f>IF(Table24[discount_percentage]&gt;=0.5,"Yes","No")</f>
        <v>No</v>
      </c>
      <c r="H1153" s="6">
        <v>4.4000000000000004</v>
      </c>
      <c r="I1153" s="10">
        <v>24780</v>
      </c>
      <c r="J1153" s="10">
        <f t="shared" si="68"/>
        <v>74315220</v>
      </c>
      <c r="K1153" s="37" t="str">
        <f>IF(Table24[rating_count]&lt;1000,"Yes", "No")</f>
        <v>No</v>
      </c>
      <c r="L1153" s="11">
        <f t="shared" si="69"/>
        <v>109032.00000000001</v>
      </c>
      <c r="M1153" s="11">
        <f>Table24[[#This Row],[rating]]*Table24[[#This Row],[rating_count]]</f>
        <v>109032.00000000001</v>
      </c>
      <c r="N1153" s="35">
        <f t="shared" si="70"/>
        <v>2800</v>
      </c>
      <c r="O1153" s="35">
        <f t="shared" si="71"/>
        <v>2500</v>
      </c>
      <c r="P1153" s="6" t="s">
        <v>11775</v>
      </c>
      <c r="Q1153" s="6" t="s">
        <v>377</v>
      </c>
      <c r="R1153" s="6" t="s">
        <v>378</v>
      </c>
      <c r="S1153" s="6" t="s">
        <v>379</v>
      </c>
      <c r="T1153" s="6" t="s">
        <v>11711</v>
      </c>
      <c r="U1153" s="6" t="s">
        <v>11759</v>
      </c>
      <c r="V1153" s="6" t="s">
        <v>1025</v>
      </c>
      <c r="W1153" s="6" t="s">
        <v>1026</v>
      </c>
    </row>
    <row r="1154" spans="1:23" s="6" customFormat="1">
      <c r="A1154" s="6" t="s">
        <v>1122</v>
      </c>
      <c r="B1154" s="6" t="s">
        <v>12732</v>
      </c>
      <c r="C1154" s="7" t="s">
        <v>11291</v>
      </c>
      <c r="D1154" s="12">
        <v>1499</v>
      </c>
      <c r="E1154" s="8">
        <v>1999</v>
      </c>
      <c r="F1154" s="9">
        <v>0.25</v>
      </c>
      <c r="G1154" s="27" t="str">
        <f>IF(Table24[discount_percentage]&gt;=0.5,"Yes","No")</f>
        <v>No</v>
      </c>
      <c r="H1154" s="6">
        <v>4.4000000000000004</v>
      </c>
      <c r="I1154" s="10">
        <v>1951</v>
      </c>
      <c r="J1154" s="10">
        <f t="shared" ref="J1154:J1217" si="72">E1154*I1154</f>
        <v>3900049</v>
      </c>
      <c r="K1154" s="37" t="str">
        <f>IF(Table24[rating_count]&lt;1000,"Yes", "No")</f>
        <v>No</v>
      </c>
      <c r="L1154" s="11">
        <f t="shared" ref="L1154:L1217" si="73">H1154*I1154</f>
        <v>8584.4000000000015</v>
      </c>
      <c r="M1154" s="11">
        <f>Table24[[#This Row],[rating]]*Table24[[#This Row],[rating_count]]</f>
        <v>8584.4000000000015</v>
      </c>
      <c r="N1154" s="35">
        <f t="shared" ref="N1154:N1217" si="74">FLOOR(E1154,200)</f>
        <v>1800</v>
      </c>
      <c r="O1154" s="35">
        <f t="shared" ref="O1154:O1217" si="75">FLOOR(E1154,500)</f>
        <v>1500</v>
      </c>
      <c r="P1154" s="6" t="s">
        <v>12595</v>
      </c>
      <c r="Q1154" s="6" t="s">
        <v>12126</v>
      </c>
      <c r="R1154" s="6" t="s">
        <v>867</v>
      </c>
      <c r="S1154" s="6" t="s">
        <v>868</v>
      </c>
      <c r="T1154" s="6" t="s">
        <v>869</v>
      </c>
      <c r="U1154" s="6" t="s">
        <v>12658</v>
      </c>
      <c r="V1154" s="6" t="s">
        <v>1123</v>
      </c>
      <c r="W1154" s="6" t="s">
        <v>1124</v>
      </c>
    </row>
    <row r="1155" spans="1:23" s="6" customFormat="1">
      <c r="A1155" s="6" t="s">
        <v>1228</v>
      </c>
      <c r="B1155" s="6" t="s">
        <v>11778</v>
      </c>
      <c r="C1155" s="7" t="s">
        <v>11292</v>
      </c>
      <c r="D1155" s="12">
        <v>1399</v>
      </c>
      <c r="E1155" s="8">
        <v>2499</v>
      </c>
      <c r="F1155" s="9">
        <v>0.44</v>
      </c>
      <c r="G1155" s="27" t="str">
        <f>IF(Table24[discount_percentage]&gt;=0.5,"Yes","No")</f>
        <v>No</v>
      </c>
      <c r="H1155" s="6">
        <v>4.4000000000000004</v>
      </c>
      <c r="I1155" s="10">
        <v>23169</v>
      </c>
      <c r="J1155" s="10">
        <f t="shared" si="72"/>
        <v>57899331</v>
      </c>
      <c r="K1155" s="37" t="str">
        <f>IF(Table24[rating_count]&lt;1000,"Yes", "No")</f>
        <v>No</v>
      </c>
      <c r="L1155" s="11">
        <f t="shared" si="73"/>
        <v>101943.6</v>
      </c>
      <c r="M1155" s="11">
        <f>Table24[[#This Row],[rating]]*Table24[[#This Row],[rating_count]]</f>
        <v>101943.6</v>
      </c>
      <c r="N1155" s="35">
        <f t="shared" si="74"/>
        <v>2400</v>
      </c>
      <c r="O1155" s="35">
        <f t="shared" si="75"/>
        <v>2000</v>
      </c>
      <c r="P1155" s="6" t="s">
        <v>11779</v>
      </c>
      <c r="Q1155" s="6" t="s">
        <v>12142</v>
      </c>
      <c r="R1155" s="6" t="s">
        <v>1229</v>
      </c>
      <c r="S1155" s="6" t="s">
        <v>1230</v>
      </c>
      <c r="T1155" s="6" t="s">
        <v>11717</v>
      </c>
      <c r="U1155" s="6" t="s">
        <v>11780</v>
      </c>
      <c r="V1155" s="6" t="s">
        <v>1231</v>
      </c>
      <c r="W1155" s="6" t="s">
        <v>1232</v>
      </c>
    </row>
    <row r="1156" spans="1:23" s="6" customFormat="1" ht="12" customHeight="1">
      <c r="A1156" s="6" t="s">
        <v>1308</v>
      </c>
      <c r="B1156" s="6" t="s">
        <v>1309</v>
      </c>
      <c r="C1156" s="7" t="s">
        <v>11291</v>
      </c>
      <c r="D1156" s="6">
        <v>949</v>
      </c>
      <c r="E1156" s="8">
        <v>1999</v>
      </c>
      <c r="F1156" s="9">
        <v>0.53</v>
      </c>
      <c r="G1156" s="27" t="str">
        <f>IF(Table24[discount_percentage]&gt;=0.5,"Yes","No")</f>
        <v>Yes</v>
      </c>
      <c r="H1156" s="6">
        <v>4.4000000000000004</v>
      </c>
      <c r="I1156" s="10">
        <v>13552</v>
      </c>
      <c r="J1156" s="10">
        <f t="shared" si="72"/>
        <v>27090448</v>
      </c>
      <c r="K1156" s="37" t="str">
        <f>IF(Table24[rating_count]&lt;1000,"Yes", "No")</f>
        <v>No</v>
      </c>
      <c r="L1156" s="11">
        <f t="shared" si="73"/>
        <v>59628.800000000003</v>
      </c>
      <c r="M1156" s="11">
        <f>Table24[[#This Row],[rating]]*Table24[[#This Row],[rating_count]]</f>
        <v>59628.800000000003</v>
      </c>
      <c r="N1156" s="35">
        <f t="shared" si="74"/>
        <v>1800</v>
      </c>
      <c r="O1156" s="35">
        <f t="shared" si="75"/>
        <v>1500</v>
      </c>
      <c r="P1156" s="6" t="s">
        <v>1310</v>
      </c>
      <c r="Q1156" s="6" t="s">
        <v>278</v>
      </c>
      <c r="R1156" s="6" t="s">
        <v>279</v>
      </c>
      <c r="S1156" s="6" t="s">
        <v>280</v>
      </c>
      <c r="T1156" s="6" t="s">
        <v>281</v>
      </c>
      <c r="U1156" s="6" t="s">
        <v>11824</v>
      </c>
      <c r="V1156" s="6" t="s">
        <v>1311</v>
      </c>
      <c r="W1156" s="6" t="s">
        <v>1312</v>
      </c>
    </row>
    <row r="1157" spans="1:23" s="6" customFormat="1">
      <c r="A1157" s="6" t="s">
        <v>1332</v>
      </c>
      <c r="B1157" s="6" t="s">
        <v>1333</v>
      </c>
      <c r="C1157" s="7" t="s">
        <v>11291</v>
      </c>
      <c r="D1157" s="6">
        <v>949</v>
      </c>
      <c r="E1157" s="8">
        <v>1999</v>
      </c>
      <c r="F1157" s="9">
        <v>0.53</v>
      </c>
      <c r="G1157" s="27" t="str">
        <f>IF(Table24[discount_percentage]&gt;=0.5,"Yes","No")</f>
        <v>Yes</v>
      </c>
      <c r="H1157" s="6">
        <v>4.4000000000000004</v>
      </c>
      <c r="I1157" s="10">
        <v>13552</v>
      </c>
      <c r="J1157" s="10">
        <f t="shared" si="72"/>
        <v>27090448</v>
      </c>
      <c r="K1157" s="37" t="str">
        <f>IF(Table24[rating_count]&lt;1000,"Yes", "No")</f>
        <v>No</v>
      </c>
      <c r="L1157" s="11">
        <f t="shared" si="73"/>
        <v>59628.800000000003</v>
      </c>
      <c r="M1157" s="11">
        <f>Table24[[#This Row],[rating]]*Table24[[#This Row],[rating_count]]</f>
        <v>59628.800000000003</v>
      </c>
      <c r="N1157" s="35">
        <f t="shared" si="74"/>
        <v>1800</v>
      </c>
      <c r="O1157" s="35">
        <f t="shared" si="75"/>
        <v>1500</v>
      </c>
      <c r="P1157" s="6" t="s">
        <v>1334</v>
      </c>
      <c r="Q1157" s="6" t="s">
        <v>278</v>
      </c>
      <c r="R1157" s="6" t="s">
        <v>279</v>
      </c>
      <c r="S1157" s="6" t="s">
        <v>280</v>
      </c>
      <c r="T1157" s="6" t="s">
        <v>281</v>
      </c>
      <c r="U1157" s="6" t="s">
        <v>11824</v>
      </c>
      <c r="V1157" s="6" t="s">
        <v>1335</v>
      </c>
      <c r="W1157" s="6" t="s">
        <v>1336</v>
      </c>
    </row>
    <row r="1158" spans="1:23" s="6" customFormat="1">
      <c r="A1158" s="6" t="s">
        <v>1403</v>
      </c>
      <c r="B1158" s="6" t="s">
        <v>12149</v>
      </c>
      <c r="C1158" s="7" t="s">
        <v>11291</v>
      </c>
      <c r="D1158" s="6">
        <v>999</v>
      </c>
      <c r="E1158" s="8">
        <v>1699</v>
      </c>
      <c r="F1158" s="9">
        <v>0.41</v>
      </c>
      <c r="G1158" s="27" t="str">
        <f>IF(Table24[discount_percentage]&gt;=0.5,"Yes","No")</f>
        <v>No</v>
      </c>
      <c r="H1158" s="6">
        <v>4.4000000000000004</v>
      </c>
      <c r="I1158" s="10">
        <v>7318</v>
      </c>
      <c r="J1158" s="10">
        <f t="shared" si="72"/>
        <v>12433282</v>
      </c>
      <c r="K1158" s="37" t="str">
        <f>IF(Table24[rating_count]&lt;1000,"Yes", "No")</f>
        <v>No</v>
      </c>
      <c r="L1158" s="11">
        <f t="shared" si="73"/>
        <v>32199.200000000004</v>
      </c>
      <c r="M1158" s="11">
        <f>Table24[[#This Row],[rating]]*Table24[[#This Row],[rating_count]]</f>
        <v>32199.200000000004</v>
      </c>
      <c r="N1158" s="35">
        <f t="shared" si="74"/>
        <v>1600</v>
      </c>
      <c r="O1158" s="35">
        <f t="shared" si="75"/>
        <v>1500</v>
      </c>
      <c r="P1158" s="6" t="s">
        <v>11639</v>
      </c>
      <c r="Q1158" s="6" t="s">
        <v>1404</v>
      </c>
      <c r="R1158" s="6" t="s">
        <v>1405</v>
      </c>
      <c r="S1158" s="6" t="s">
        <v>1406</v>
      </c>
      <c r="T1158" s="6" t="s">
        <v>11640</v>
      </c>
      <c r="U1158" s="6" t="s">
        <v>11641</v>
      </c>
      <c r="V1158" s="6" t="s">
        <v>1407</v>
      </c>
      <c r="W1158" s="6" t="s">
        <v>1408</v>
      </c>
    </row>
    <row r="1159" spans="1:23" s="6" customFormat="1">
      <c r="A1159" s="6" t="s">
        <v>1436</v>
      </c>
      <c r="B1159" s="6" t="s">
        <v>1437</v>
      </c>
      <c r="C1159" s="7" t="s">
        <v>11295</v>
      </c>
      <c r="D1159" s="6">
        <v>239</v>
      </c>
      <c r="E1159" s="8">
        <v>699</v>
      </c>
      <c r="F1159" s="9">
        <v>0.66</v>
      </c>
      <c r="G1159" s="27" t="str">
        <f>IF(Table24[discount_percentage]&gt;=0.5,"Yes","No")</f>
        <v>Yes</v>
      </c>
      <c r="H1159" s="6">
        <v>4.4000000000000004</v>
      </c>
      <c r="I1159" s="10">
        <v>2640</v>
      </c>
      <c r="J1159" s="10">
        <f t="shared" si="72"/>
        <v>1845360</v>
      </c>
      <c r="K1159" s="37" t="str">
        <f>IF(Table24[rating_count]&lt;1000,"Yes", "No")</f>
        <v>No</v>
      </c>
      <c r="L1159" s="11">
        <f t="shared" si="73"/>
        <v>11616.000000000002</v>
      </c>
      <c r="M1159" s="11">
        <f>Table24[[#This Row],[rating]]*Table24[[#This Row],[rating_count]]</f>
        <v>11616.000000000002</v>
      </c>
      <c r="N1159" s="35">
        <f t="shared" si="74"/>
        <v>600</v>
      </c>
      <c r="O1159" s="35">
        <f t="shared" si="75"/>
        <v>500</v>
      </c>
      <c r="P1159" s="6" t="s">
        <v>1438</v>
      </c>
      <c r="Q1159" s="6" t="s">
        <v>1439</v>
      </c>
      <c r="R1159" s="6" t="s">
        <v>1440</v>
      </c>
      <c r="S1159" s="6" t="s">
        <v>1441</v>
      </c>
      <c r="T1159" s="6" t="s">
        <v>1442</v>
      </c>
      <c r="U1159" s="6" t="s">
        <v>1443</v>
      </c>
      <c r="V1159" s="6" t="s">
        <v>1444</v>
      </c>
      <c r="W1159" s="6" t="s">
        <v>1445</v>
      </c>
    </row>
    <row r="1160" spans="1:23" s="6" customFormat="1">
      <c r="A1160" s="6" t="s">
        <v>1456</v>
      </c>
      <c r="B1160" s="6" t="s">
        <v>11987</v>
      </c>
      <c r="C1160" s="7" t="s">
        <v>11293</v>
      </c>
      <c r="D1160" s="6">
        <v>467</v>
      </c>
      <c r="E1160" s="8">
        <v>599</v>
      </c>
      <c r="F1160" s="9">
        <v>0.22</v>
      </c>
      <c r="G1160" s="27" t="str">
        <f>IF(Table24[discount_percentage]&gt;=0.5,"Yes","No")</f>
        <v>No</v>
      </c>
      <c r="H1160" s="6">
        <v>4.4000000000000004</v>
      </c>
      <c r="I1160" s="10">
        <v>44054</v>
      </c>
      <c r="J1160" s="10">
        <f t="shared" si="72"/>
        <v>26388346</v>
      </c>
      <c r="K1160" s="37" t="str">
        <f>IF(Table24[rating_count]&lt;1000,"Yes", "No")</f>
        <v>No</v>
      </c>
      <c r="L1160" s="11">
        <f t="shared" si="73"/>
        <v>193837.6</v>
      </c>
      <c r="M1160" s="11">
        <f>Table24[[#This Row],[rating]]*Table24[[#This Row],[rating_count]]</f>
        <v>193837.6</v>
      </c>
      <c r="N1160" s="35">
        <f t="shared" si="74"/>
        <v>400</v>
      </c>
      <c r="O1160" s="35">
        <f t="shared" si="75"/>
        <v>500</v>
      </c>
      <c r="P1160" s="6" t="s">
        <v>11988</v>
      </c>
      <c r="Q1160" s="6" t="s">
        <v>1457</v>
      </c>
      <c r="R1160" s="6" t="s">
        <v>1458</v>
      </c>
      <c r="S1160" s="6" t="s">
        <v>1459</v>
      </c>
      <c r="T1160" s="6" t="s">
        <v>11508</v>
      </c>
      <c r="U1160" s="6" t="s">
        <v>11509</v>
      </c>
      <c r="V1160" s="6" t="s">
        <v>1460</v>
      </c>
      <c r="W1160" s="6" t="s">
        <v>1461</v>
      </c>
    </row>
    <row r="1161" spans="1:23" s="6" customFormat="1">
      <c r="A1161" s="6" t="s">
        <v>1576</v>
      </c>
      <c r="B1161" s="6" t="s">
        <v>11832</v>
      </c>
      <c r="C1161" s="7" t="s">
        <v>11302</v>
      </c>
      <c r="D1161" s="6">
        <v>209</v>
      </c>
      <c r="E1161" s="8">
        <v>600</v>
      </c>
      <c r="F1161" s="9">
        <v>0.65</v>
      </c>
      <c r="G1161" s="27" t="str">
        <f>IF(Table24[discount_percentage]&gt;=0.5,"Yes","No")</f>
        <v>Yes</v>
      </c>
      <c r="H1161" s="6">
        <v>4.4000000000000004</v>
      </c>
      <c r="I1161" s="10">
        <v>18872</v>
      </c>
      <c r="J1161" s="10">
        <f t="shared" si="72"/>
        <v>11323200</v>
      </c>
      <c r="K1161" s="37" t="str">
        <f>IF(Table24[rating_count]&lt;1000,"Yes", "No")</f>
        <v>No</v>
      </c>
      <c r="L1161" s="11">
        <f t="shared" si="73"/>
        <v>83036.800000000003</v>
      </c>
      <c r="M1161" s="11">
        <f>Table24[[#This Row],[rating]]*Table24[[#This Row],[rating_count]]</f>
        <v>83036.800000000003</v>
      </c>
      <c r="N1161" s="35">
        <f t="shared" si="74"/>
        <v>600</v>
      </c>
      <c r="O1161" s="35">
        <f t="shared" si="75"/>
        <v>500</v>
      </c>
      <c r="P1161" s="6" t="s">
        <v>1577</v>
      </c>
      <c r="Q1161" s="6" t="s">
        <v>1578</v>
      </c>
      <c r="R1161" s="6" t="s">
        <v>1579</v>
      </c>
      <c r="S1161" s="6" t="s">
        <v>1580</v>
      </c>
      <c r="T1161" s="6" t="s">
        <v>1581</v>
      </c>
      <c r="U1161" s="6" t="s">
        <v>1582</v>
      </c>
      <c r="V1161" s="6" t="s">
        <v>1583</v>
      </c>
      <c r="W1161" s="6" t="s">
        <v>1584</v>
      </c>
    </row>
    <row r="1162" spans="1:23" s="6" customFormat="1">
      <c r="A1162" s="6" t="s">
        <v>1676</v>
      </c>
      <c r="B1162" s="6" t="s">
        <v>1677</v>
      </c>
      <c r="C1162" s="7" t="s">
        <v>11304</v>
      </c>
      <c r="D1162" s="6">
        <v>499</v>
      </c>
      <c r="E1162" s="8">
        <v>1100</v>
      </c>
      <c r="F1162" s="9">
        <v>0.55000000000000004</v>
      </c>
      <c r="G1162" s="27" t="str">
        <f>IF(Table24[discount_percentage]&gt;=0.5,"Yes","No")</f>
        <v>Yes</v>
      </c>
      <c r="H1162" s="6">
        <v>4.4000000000000004</v>
      </c>
      <c r="I1162" s="10">
        <v>25177</v>
      </c>
      <c r="J1162" s="10">
        <f t="shared" si="72"/>
        <v>27694700</v>
      </c>
      <c r="K1162" s="37" t="str">
        <f>IF(Table24[rating_count]&lt;1000,"Yes", "No")</f>
        <v>No</v>
      </c>
      <c r="L1162" s="11">
        <f t="shared" si="73"/>
        <v>110778.8</v>
      </c>
      <c r="M1162" s="11">
        <f>Table24[[#This Row],[rating]]*Table24[[#This Row],[rating_count]]</f>
        <v>110778.8</v>
      </c>
      <c r="N1162" s="35">
        <f t="shared" si="74"/>
        <v>1000</v>
      </c>
      <c r="O1162" s="35">
        <f t="shared" si="75"/>
        <v>1000</v>
      </c>
      <c r="P1162" s="6" t="s">
        <v>1678</v>
      </c>
      <c r="Q1162" s="6" t="s">
        <v>1679</v>
      </c>
      <c r="R1162" s="6" t="s">
        <v>1680</v>
      </c>
      <c r="S1162" s="6" t="s">
        <v>1681</v>
      </c>
      <c r="T1162" s="6" t="s">
        <v>1682</v>
      </c>
      <c r="U1162" s="6" t="s">
        <v>1683</v>
      </c>
      <c r="V1162" s="6" t="s">
        <v>1684</v>
      </c>
      <c r="W1162" s="6" t="s">
        <v>1685</v>
      </c>
    </row>
    <row r="1163" spans="1:23" s="6" customFormat="1">
      <c r="A1163" s="6" t="s">
        <v>1749</v>
      </c>
      <c r="B1163" s="6" t="s">
        <v>11833</v>
      </c>
      <c r="C1163" s="7" t="s">
        <v>11305</v>
      </c>
      <c r="D1163" s="6">
        <v>399</v>
      </c>
      <c r="E1163" s="8">
        <v>795</v>
      </c>
      <c r="F1163" s="9">
        <v>0.5</v>
      </c>
      <c r="G1163" s="27" t="str">
        <f>IF(Table24[discount_percentage]&gt;=0.5,"Yes","No")</f>
        <v>Yes</v>
      </c>
      <c r="H1163" s="6">
        <v>4.4000000000000004</v>
      </c>
      <c r="I1163" s="10">
        <v>12091</v>
      </c>
      <c r="J1163" s="10">
        <f t="shared" si="72"/>
        <v>9612345</v>
      </c>
      <c r="K1163" s="37" t="str">
        <f>IF(Table24[rating_count]&lt;1000,"Yes", "No")</f>
        <v>No</v>
      </c>
      <c r="L1163" s="11">
        <f t="shared" si="73"/>
        <v>53200.4</v>
      </c>
      <c r="M1163" s="11">
        <f>Table24[[#This Row],[rating]]*Table24[[#This Row],[rating_count]]</f>
        <v>53200.4</v>
      </c>
      <c r="N1163" s="35">
        <f t="shared" si="74"/>
        <v>600</v>
      </c>
      <c r="O1163" s="35">
        <f t="shared" si="75"/>
        <v>500</v>
      </c>
      <c r="P1163" s="6" t="s">
        <v>1750</v>
      </c>
      <c r="Q1163" s="6" t="s">
        <v>1751</v>
      </c>
      <c r="R1163" s="6" t="s">
        <v>1752</v>
      </c>
      <c r="S1163" s="6" t="s">
        <v>1753</v>
      </c>
      <c r="T1163" s="6" t="s">
        <v>1754</v>
      </c>
      <c r="U1163" s="6" t="s">
        <v>1755</v>
      </c>
      <c r="V1163" s="6" t="s">
        <v>1756</v>
      </c>
      <c r="W1163" s="6" t="s">
        <v>1757</v>
      </c>
    </row>
    <row r="1164" spans="1:23" s="6" customFormat="1">
      <c r="A1164" s="6" t="s">
        <v>1791</v>
      </c>
      <c r="B1164" s="6" t="s">
        <v>11902</v>
      </c>
      <c r="C1164" s="7" t="s">
        <v>11291</v>
      </c>
      <c r="D1164" s="6">
        <v>299</v>
      </c>
      <c r="E1164" s="8">
        <v>798</v>
      </c>
      <c r="F1164" s="9">
        <v>0.63</v>
      </c>
      <c r="G1164" s="27" t="str">
        <f>IF(Table24[discount_percentage]&gt;=0.5,"Yes","No")</f>
        <v>Yes</v>
      </c>
      <c r="H1164" s="6">
        <v>4.4000000000000004</v>
      </c>
      <c r="I1164" s="10">
        <v>28791</v>
      </c>
      <c r="J1164" s="10">
        <f t="shared" si="72"/>
        <v>22975218</v>
      </c>
      <c r="K1164" s="37" t="str">
        <f>IF(Table24[rating_count]&lt;1000,"Yes", "No")</f>
        <v>No</v>
      </c>
      <c r="L1164" s="11">
        <f t="shared" si="73"/>
        <v>126680.40000000001</v>
      </c>
      <c r="M1164" s="11">
        <f>Table24[[#This Row],[rating]]*Table24[[#This Row],[rating_count]]</f>
        <v>126680.40000000001</v>
      </c>
      <c r="N1164" s="35">
        <f t="shared" si="74"/>
        <v>600</v>
      </c>
      <c r="O1164" s="35">
        <f t="shared" si="75"/>
        <v>500</v>
      </c>
      <c r="P1164" s="6" t="s">
        <v>12603</v>
      </c>
      <c r="Q1164" s="6" t="s">
        <v>611</v>
      </c>
      <c r="R1164" s="6" t="s">
        <v>612</v>
      </c>
      <c r="S1164" s="6" t="s">
        <v>613</v>
      </c>
      <c r="T1164" s="6" t="s">
        <v>614</v>
      </c>
      <c r="U1164" s="6" t="s">
        <v>615</v>
      </c>
      <c r="V1164" s="6" t="s">
        <v>616</v>
      </c>
      <c r="W1164" s="6" t="s">
        <v>1792</v>
      </c>
    </row>
    <row r="1165" spans="1:23" s="6" customFormat="1">
      <c r="A1165" s="6" t="s">
        <v>1881</v>
      </c>
      <c r="B1165" s="6" t="s">
        <v>1882</v>
      </c>
      <c r="C1165" s="7" t="s">
        <v>11293</v>
      </c>
      <c r="D1165" s="6">
        <v>299</v>
      </c>
      <c r="E1165" s="8">
        <v>700</v>
      </c>
      <c r="F1165" s="9">
        <v>0.56999999999999995</v>
      </c>
      <c r="G1165" s="27" t="str">
        <f>IF(Table24[discount_percentage]&gt;=0.5,"Yes","No")</f>
        <v>Yes</v>
      </c>
      <c r="H1165" s="6">
        <v>4.4000000000000004</v>
      </c>
      <c r="I1165" s="10">
        <v>8714</v>
      </c>
      <c r="J1165" s="10">
        <f t="shared" si="72"/>
        <v>6099800</v>
      </c>
      <c r="K1165" s="37" t="str">
        <f>IF(Table24[rating_count]&lt;1000,"Yes", "No")</f>
        <v>No</v>
      </c>
      <c r="L1165" s="11">
        <f t="shared" si="73"/>
        <v>38341.600000000006</v>
      </c>
      <c r="M1165" s="11">
        <f>Table24[[#This Row],[rating]]*Table24[[#This Row],[rating_count]]</f>
        <v>38341.600000000006</v>
      </c>
      <c r="N1165" s="35">
        <f t="shared" si="74"/>
        <v>600</v>
      </c>
      <c r="O1165" s="35">
        <f t="shared" si="75"/>
        <v>500</v>
      </c>
      <c r="P1165" s="6" t="s">
        <v>1883</v>
      </c>
      <c r="Q1165" s="6" t="s">
        <v>12166</v>
      </c>
      <c r="R1165" s="6" t="s">
        <v>1884</v>
      </c>
      <c r="S1165" s="6" t="s">
        <v>12167</v>
      </c>
      <c r="T1165" s="6" t="s">
        <v>11836</v>
      </c>
      <c r="U1165" s="6" t="s">
        <v>11837</v>
      </c>
      <c r="V1165" s="6" t="s">
        <v>1885</v>
      </c>
      <c r="W1165" s="6" t="s">
        <v>1886</v>
      </c>
    </row>
    <row r="1166" spans="1:23" s="6" customFormat="1">
      <c r="A1166" s="6" t="s">
        <v>1890</v>
      </c>
      <c r="B1166" s="6" t="s">
        <v>1891</v>
      </c>
      <c r="C1166" s="7" t="s">
        <v>11291</v>
      </c>
      <c r="D1166" s="12">
        <v>1299</v>
      </c>
      <c r="E1166" s="8">
        <v>1999</v>
      </c>
      <c r="F1166" s="9">
        <v>0.35</v>
      </c>
      <c r="G1166" s="27" t="str">
        <f>IF(Table24[discount_percentage]&gt;=0.5,"Yes","No")</f>
        <v>No</v>
      </c>
      <c r="H1166" s="6">
        <v>4.4000000000000004</v>
      </c>
      <c r="I1166" s="10">
        <v>7318</v>
      </c>
      <c r="J1166" s="10">
        <f t="shared" si="72"/>
        <v>14628682</v>
      </c>
      <c r="K1166" s="37" t="str">
        <f>IF(Table24[rating_count]&lt;1000,"Yes", "No")</f>
        <v>No</v>
      </c>
      <c r="L1166" s="11">
        <f t="shared" si="73"/>
        <v>32199.200000000004</v>
      </c>
      <c r="M1166" s="11">
        <f>Table24[[#This Row],[rating]]*Table24[[#This Row],[rating_count]]</f>
        <v>32199.200000000004</v>
      </c>
      <c r="N1166" s="35">
        <f t="shared" si="74"/>
        <v>1800</v>
      </c>
      <c r="O1166" s="35">
        <f t="shared" si="75"/>
        <v>1500</v>
      </c>
      <c r="P1166" s="6" t="s">
        <v>1892</v>
      </c>
      <c r="Q1166" s="6" t="s">
        <v>1404</v>
      </c>
      <c r="R1166" s="6" t="s">
        <v>1405</v>
      </c>
      <c r="S1166" s="6" t="s">
        <v>1406</v>
      </c>
      <c r="T1166" s="6" t="s">
        <v>11640</v>
      </c>
      <c r="U1166" s="6" t="s">
        <v>11641</v>
      </c>
      <c r="V1166" s="6" t="s">
        <v>1893</v>
      </c>
      <c r="W1166" s="6" t="s">
        <v>1894</v>
      </c>
    </row>
    <row r="1167" spans="1:23" s="6" customFormat="1">
      <c r="A1167" s="6" t="s">
        <v>1928</v>
      </c>
      <c r="B1167" s="6" t="s">
        <v>1929</v>
      </c>
      <c r="C1167" s="7" t="s">
        <v>11293</v>
      </c>
      <c r="D1167" s="6">
        <v>269</v>
      </c>
      <c r="E1167" s="8">
        <v>650</v>
      </c>
      <c r="F1167" s="9">
        <v>0.59</v>
      </c>
      <c r="G1167" s="27" t="str">
        <f>IF(Table24[discount_percentage]&gt;=0.5,"Yes","No")</f>
        <v>Yes</v>
      </c>
      <c r="H1167" s="6">
        <v>4.4000000000000004</v>
      </c>
      <c r="I1167" s="10">
        <v>35877</v>
      </c>
      <c r="J1167" s="10">
        <f t="shared" si="72"/>
        <v>23320050</v>
      </c>
      <c r="K1167" s="37" t="str">
        <f>IF(Table24[rating_count]&lt;1000,"Yes", "No")</f>
        <v>No</v>
      </c>
      <c r="L1167" s="11">
        <f t="shared" si="73"/>
        <v>157858.80000000002</v>
      </c>
      <c r="M1167" s="11">
        <f>Table24[[#This Row],[rating]]*Table24[[#This Row],[rating_count]]</f>
        <v>157858.80000000002</v>
      </c>
      <c r="N1167" s="35">
        <f t="shared" si="74"/>
        <v>600</v>
      </c>
      <c r="O1167" s="35">
        <f t="shared" si="75"/>
        <v>500</v>
      </c>
      <c r="P1167" s="6" t="s">
        <v>1930</v>
      </c>
      <c r="Q1167" s="6" t="s">
        <v>1931</v>
      </c>
      <c r="R1167" s="6" t="s">
        <v>1932</v>
      </c>
      <c r="S1167" s="6" t="s">
        <v>12168</v>
      </c>
      <c r="T1167" s="6" t="s">
        <v>1933</v>
      </c>
      <c r="U1167" s="6" t="s">
        <v>1934</v>
      </c>
      <c r="V1167" s="6" t="s">
        <v>1935</v>
      </c>
      <c r="W1167" s="6" t="s">
        <v>1936</v>
      </c>
    </row>
    <row r="1168" spans="1:23" s="6" customFormat="1">
      <c r="A1168" s="6" t="s">
        <v>2139</v>
      </c>
      <c r="B1168" s="6" t="s">
        <v>2140</v>
      </c>
      <c r="C1168" s="7" t="s">
        <v>11294</v>
      </c>
      <c r="D1168" s="12">
        <v>29999</v>
      </c>
      <c r="E1168" s="8">
        <v>50999</v>
      </c>
      <c r="F1168" s="9">
        <v>0.41</v>
      </c>
      <c r="G1168" s="27" t="str">
        <f>IF(Table24[discount_percentage]&gt;=0.5,"Yes","No")</f>
        <v>No</v>
      </c>
      <c r="H1168" s="6">
        <v>4.4000000000000004</v>
      </c>
      <c r="I1168" s="10">
        <v>1712</v>
      </c>
      <c r="J1168" s="10">
        <f t="shared" si="72"/>
        <v>87310288</v>
      </c>
      <c r="K1168" s="37" t="str">
        <f>IF(Table24[rating_count]&lt;1000,"Yes", "No")</f>
        <v>No</v>
      </c>
      <c r="L1168" s="11">
        <f t="shared" si="73"/>
        <v>7532.8</v>
      </c>
      <c r="M1168" s="11">
        <f>Table24[[#This Row],[rating]]*Table24[[#This Row],[rating_count]]</f>
        <v>7532.8</v>
      </c>
      <c r="N1168" s="35">
        <f t="shared" si="74"/>
        <v>50800</v>
      </c>
      <c r="O1168" s="35">
        <f t="shared" si="75"/>
        <v>50500</v>
      </c>
      <c r="P1168" s="6" t="s">
        <v>2141</v>
      </c>
      <c r="Q1168" s="6" t="s">
        <v>2142</v>
      </c>
      <c r="R1168" s="6" t="s">
        <v>2143</v>
      </c>
      <c r="S1168" s="6" t="s">
        <v>2144</v>
      </c>
      <c r="T1168" s="6" t="s">
        <v>2145</v>
      </c>
      <c r="U1168" s="6" t="s">
        <v>2146</v>
      </c>
      <c r="V1168" s="6" t="s">
        <v>2147</v>
      </c>
      <c r="W1168" s="6" t="s">
        <v>2148</v>
      </c>
    </row>
    <row r="1169" spans="1:23" s="6" customFormat="1">
      <c r="A1169" s="6" t="s">
        <v>2215</v>
      </c>
      <c r="B1169" s="6" t="s">
        <v>11839</v>
      </c>
      <c r="C1169" s="7" t="s">
        <v>11293</v>
      </c>
      <c r="D1169" s="6">
        <v>499</v>
      </c>
      <c r="E1169" s="8">
        <v>900</v>
      </c>
      <c r="F1169" s="9">
        <v>0.45</v>
      </c>
      <c r="G1169" s="27" t="str">
        <f>IF(Table24[discount_percentage]&gt;=0.5,"Yes","No")</f>
        <v>No</v>
      </c>
      <c r="H1169" s="6">
        <v>4.4000000000000004</v>
      </c>
      <c r="I1169" s="10">
        <v>2165</v>
      </c>
      <c r="J1169" s="10">
        <f t="shared" si="72"/>
        <v>1948500</v>
      </c>
      <c r="K1169" s="37" t="str">
        <f>IF(Table24[rating_count]&lt;1000,"Yes", "No")</f>
        <v>No</v>
      </c>
      <c r="L1169" s="11">
        <f t="shared" si="73"/>
        <v>9526</v>
      </c>
      <c r="M1169" s="11">
        <f>Table24[[#This Row],[rating]]*Table24[[#This Row],[rating_count]]</f>
        <v>9526</v>
      </c>
      <c r="N1169" s="35">
        <f t="shared" si="74"/>
        <v>800</v>
      </c>
      <c r="O1169" s="35">
        <f t="shared" si="75"/>
        <v>500</v>
      </c>
      <c r="P1169" s="6" t="s">
        <v>2216</v>
      </c>
      <c r="Q1169" s="6" t="s">
        <v>2217</v>
      </c>
      <c r="R1169" s="6" t="s">
        <v>2218</v>
      </c>
      <c r="S1169" s="6" t="s">
        <v>2219</v>
      </c>
      <c r="T1169" s="6" t="s">
        <v>2220</v>
      </c>
      <c r="U1169" s="6" t="s">
        <v>2221</v>
      </c>
      <c r="V1169" s="6" t="s">
        <v>2113</v>
      </c>
      <c r="W1169" s="6" t="s">
        <v>2222</v>
      </c>
    </row>
    <row r="1170" spans="1:23" s="6" customFormat="1">
      <c r="A1170" s="6" t="s">
        <v>2261</v>
      </c>
      <c r="B1170" s="6" t="s">
        <v>2262</v>
      </c>
      <c r="C1170" s="7" t="s">
        <v>11293</v>
      </c>
      <c r="D1170" s="6">
        <v>699</v>
      </c>
      <c r="E1170" s="8">
        <v>1899</v>
      </c>
      <c r="F1170" s="9">
        <v>0.63</v>
      </c>
      <c r="G1170" s="27" t="str">
        <f>IF(Table24[discount_percentage]&gt;=0.5,"Yes","No")</f>
        <v>Yes</v>
      </c>
      <c r="H1170" s="6">
        <v>4.4000000000000004</v>
      </c>
      <c r="I1170" s="10">
        <v>390</v>
      </c>
      <c r="J1170" s="10">
        <f t="shared" si="72"/>
        <v>740610</v>
      </c>
      <c r="K1170" s="37" t="str">
        <f>IF(Table24[rating_count]&lt;1000,"Yes", "No")</f>
        <v>Yes</v>
      </c>
      <c r="L1170" s="11">
        <f t="shared" si="73"/>
        <v>1716.0000000000002</v>
      </c>
      <c r="M1170" s="11">
        <f>Table24[[#This Row],[rating]]*Table24[[#This Row],[rating_count]]</f>
        <v>1716.0000000000002</v>
      </c>
      <c r="N1170" s="35">
        <f t="shared" si="74"/>
        <v>1800</v>
      </c>
      <c r="O1170" s="35">
        <f t="shared" si="75"/>
        <v>1500</v>
      </c>
      <c r="P1170" s="6" t="s">
        <v>2263</v>
      </c>
      <c r="Q1170" s="6" t="s">
        <v>2264</v>
      </c>
      <c r="R1170" s="6" t="s">
        <v>2265</v>
      </c>
      <c r="S1170" s="6" t="s">
        <v>2266</v>
      </c>
      <c r="T1170" s="6" t="s">
        <v>2267</v>
      </c>
      <c r="U1170" s="6" t="s">
        <v>2268</v>
      </c>
      <c r="V1170" s="6" t="s">
        <v>2269</v>
      </c>
      <c r="W1170" s="6" t="s">
        <v>2270</v>
      </c>
    </row>
    <row r="1171" spans="1:23" s="6" customFormat="1">
      <c r="A1171" s="6" t="s">
        <v>2423</v>
      </c>
      <c r="B1171" s="6" t="s">
        <v>12769</v>
      </c>
      <c r="C1171" s="7" t="s">
        <v>11291</v>
      </c>
      <c r="D1171" s="12">
        <v>1519</v>
      </c>
      <c r="E1171" s="8">
        <v>1899</v>
      </c>
      <c r="F1171" s="9">
        <v>0.2</v>
      </c>
      <c r="G1171" s="27" t="str">
        <f>IF(Table24[discount_percentage]&gt;=0.5,"Yes","No")</f>
        <v>No</v>
      </c>
      <c r="H1171" s="6">
        <v>4.4000000000000004</v>
      </c>
      <c r="I1171" s="10">
        <v>19763</v>
      </c>
      <c r="J1171" s="10">
        <f t="shared" si="72"/>
        <v>37529937</v>
      </c>
      <c r="K1171" s="37" t="str">
        <f>IF(Table24[rating_count]&lt;1000,"Yes", "No")</f>
        <v>No</v>
      </c>
      <c r="L1171" s="11">
        <f t="shared" si="73"/>
        <v>86957.200000000012</v>
      </c>
      <c r="M1171" s="11">
        <f>Table24[[#This Row],[rating]]*Table24[[#This Row],[rating_count]]</f>
        <v>86957.200000000012</v>
      </c>
      <c r="N1171" s="35">
        <f t="shared" si="74"/>
        <v>1800</v>
      </c>
      <c r="O1171" s="35">
        <f t="shared" si="75"/>
        <v>1500</v>
      </c>
      <c r="P1171" s="6" t="s">
        <v>12610</v>
      </c>
      <c r="Q1171" s="6" t="s">
        <v>2424</v>
      </c>
      <c r="R1171" s="6" t="s">
        <v>2425</v>
      </c>
      <c r="S1171" s="6" t="s">
        <v>2426</v>
      </c>
      <c r="T1171" s="6" t="s">
        <v>2427</v>
      </c>
      <c r="U1171" s="6" t="s">
        <v>2428</v>
      </c>
      <c r="V1171" s="6" t="s">
        <v>2429</v>
      </c>
      <c r="W1171" s="6" t="s">
        <v>2430</v>
      </c>
    </row>
    <row r="1172" spans="1:23" s="6" customFormat="1">
      <c r="A1172" s="6" t="s">
        <v>2509</v>
      </c>
      <c r="B1172" s="6" t="s">
        <v>2510</v>
      </c>
      <c r="C1172" s="7" t="s">
        <v>11313</v>
      </c>
      <c r="D1172" s="6">
        <v>569</v>
      </c>
      <c r="E1172" s="8">
        <v>1000</v>
      </c>
      <c r="F1172" s="9">
        <v>0.43</v>
      </c>
      <c r="G1172" s="27" t="str">
        <f>IF(Table24[discount_percentage]&gt;=0.5,"Yes","No")</f>
        <v>No</v>
      </c>
      <c r="H1172" s="6">
        <v>4.4000000000000004</v>
      </c>
      <c r="I1172" s="10">
        <v>67259</v>
      </c>
      <c r="J1172" s="10">
        <f t="shared" si="72"/>
        <v>67259000</v>
      </c>
      <c r="K1172" s="37" t="str">
        <f>IF(Table24[rating_count]&lt;1000,"Yes", "No")</f>
        <v>No</v>
      </c>
      <c r="L1172" s="11">
        <f t="shared" si="73"/>
        <v>295939.60000000003</v>
      </c>
      <c r="M1172" s="11">
        <f>Table24[[#This Row],[rating]]*Table24[[#This Row],[rating_count]]</f>
        <v>295939.60000000003</v>
      </c>
      <c r="N1172" s="35">
        <f t="shared" si="74"/>
        <v>1000</v>
      </c>
      <c r="O1172" s="35">
        <f t="shared" si="75"/>
        <v>1000</v>
      </c>
      <c r="P1172" s="6" t="s">
        <v>2511</v>
      </c>
      <c r="Q1172" s="6" t="s">
        <v>2512</v>
      </c>
      <c r="R1172" s="6" t="s">
        <v>2513</v>
      </c>
      <c r="S1172" s="6" t="s">
        <v>2514</v>
      </c>
      <c r="T1172" s="6" t="s">
        <v>2515</v>
      </c>
      <c r="U1172" s="6" t="s">
        <v>2516</v>
      </c>
      <c r="V1172" s="6" t="s">
        <v>2517</v>
      </c>
      <c r="W1172" s="6" t="s">
        <v>2518</v>
      </c>
    </row>
    <row r="1173" spans="1:23" s="6" customFormat="1">
      <c r="A1173" s="6" t="s">
        <v>2595</v>
      </c>
      <c r="B1173" s="6" t="s">
        <v>2596</v>
      </c>
      <c r="C1173" s="7" t="s">
        <v>11313</v>
      </c>
      <c r="D1173" s="6">
        <v>959</v>
      </c>
      <c r="E1173" s="8">
        <v>1800</v>
      </c>
      <c r="F1173" s="9">
        <v>0.47</v>
      </c>
      <c r="G1173" s="27" t="str">
        <f>IF(Table24[discount_percentage]&gt;=0.5,"Yes","No")</f>
        <v>No</v>
      </c>
      <c r="H1173" s="6">
        <v>4.4000000000000004</v>
      </c>
      <c r="I1173" s="10">
        <v>67259</v>
      </c>
      <c r="J1173" s="10">
        <f t="shared" si="72"/>
        <v>121066200</v>
      </c>
      <c r="K1173" s="37" t="str">
        <f>IF(Table24[rating_count]&lt;1000,"Yes", "No")</f>
        <v>No</v>
      </c>
      <c r="L1173" s="11">
        <f t="shared" si="73"/>
        <v>295939.60000000003</v>
      </c>
      <c r="M1173" s="11">
        <f>Table24[[#This Row],[rating]]*Table24[[#This Row],[rating_count]]</f>
        <v>295939.60000000003</v>
      </c>
      <c r="N1173" s="35">
        <f t="shared" si="74"/>
        <v>1800</v>
      </c>
      <c r="O1173" s="35">
        <f t="shared" si="75"/>
        <v>1500</v>
      </c>
      <c r="P1173" s="6" t="s">
        <v>2511</v>
      </c>
      <c r="Q1173" s="6" t="s">
        <v>2512</v>
      </c>
      <c r="R1173" s="6" t="s">
        <v>2513</v>
      </c>
      <c r="S1173" s="6" t="s">
        <v>2514</v>
      </c>
      <c r="T1173" s="6" t="s">
        <v>2515</v>
      </c>
      <c r="U1173" s="6" t="s">
        <v>2516</v>
      </c>
      <c r="V1173" s="6" t="s">
        <v>2597</v>
      </c>
      <c r="W1173" s="6" t="s">
        <v>2598</v>
      </c>
    </row>
    <row r="1174" spans="1:23" s="6" customFormat="1">
      <c r="A1174" s="6" t="s">
        <v>2623</v>
      </c>
      <c r="B1174" s="6" t="s">
        <v>2624</v>
      </c>
      <c r="C1174" s="7" t="s">
        <v>11317</v>
      </c>
      <c r="D1174" s="12">
        <v>1219</v>
      </c>
      <c r="E1174" s="8">
        <v>1699</v>
      </c>
      <c r="F1174" s="9">
        <v>0.28000000000000003</v>
      </c>
      <c r="G1174" s="27" t="str">
        <f>IF(Table24[discount_percentage]&gt;=0.5,"Yes","No")</f>
        <v>No</v>
      </c>
      <c r="H1174" s="6">
        <v>4.4000000000000004</v>
      </c>
      <c r="I1174" s="10">
        <v>8891</v>
      </c>
      <c r="J1174" s="10">
        <f t="shared" si="72"/>
        <v>15105809</v>
      </c>
      <c r="K1174" s="37" t="str">
        <f>IF(Table24[rating_count]&lt;1000,"Yes", "No")</f>
        <v>No</v>
      </c>
      <c r="L1174" s="11">
        <f t="shared" si="73"/>
        <v>39120.400000000001</v>
      </c>
      <c r="M1174" s="11">
        <f>Table24[[#This Row],[rating]]*Table24[[#This Row],[rating_count]]</f>
        <v>39120.400000000001</v>
      </c>
      <c r="N1174" s="35">
        <f t="shared" si="74"/>
        <v>1600</v>
      </c>
      <c r="O1174" s="35">
        <f t="shared" si="75"/>
        <v>1500</v>
      </c>
      <c r="P1174" s="6" t="s">
        <v>12614</v>
      </c>
      <c r="Q1174" s="6" t="s">
        <v>2625</v>
      </c>
      <c r="R1174" s="6" t="s">
        <v>2626</v>
      </c>
      <c r="S1174" s="6" t="s">
        <v>2627</v>
      </c>
      <c r="T1174" s="6" t="s">
        <v>2628</v>
      </c>
      <c r="U1174" s="6" t="s">
        <v>11910</v>
      </c>
      <c r="V1174" s="6" t="s">
        <v>2629</v>
      </c>
      <c r="W1174" s="6" t="s">
        <v>2630</v>
      </c>
    </row>
    <row r="1175" spans="1:23" s="6" customFormat="1">
      <c r="A1175" s="6" t="s">
        <v>2657</v>
      </c>
      <c r="B1175" s="6" t="s">
        <v>2658</v>
      </c>
      <c r="C1175" s="7" t="s">
        <v>11313</v>
      </c>
      <c r="D1175" s="6">
        <v>369</v>
      </c>
      <c r="E1175" s="8">
        <v>700</v>
      </c>
      <c r="F1175" s="9">
        <v>0.47</v>
      </c>
      <c r="G1175" s="27" t="str">
        <f>IF(Table24[discount_percentage]&gt;=0.5,"Yes","No")</f>
        <v>No</v>
      </c>
      <c r="H1175" s="6">
        <v>4.4000000000000004</v>
      </c>
      <c r="I1175" s="10">
        <v>67259</v>
      </c>
      <c r="J1175" s="10">
        <f t="shared" si="72"/>
        <v>47081300</v>
      </c>
      <c r="K1175" s="37" t="str">
        <f>IF(Table24[rating_count]&lt;1000,"Yes", "No")</f>
        <v>No</v>
      </c>
      <c r="L1175" s="11">
        <f t="shared" si="73"/>
        <v>295939.60000000003</v>
      </c>
      <c r="M1175" s="11">
        <f>Table24[[#This Row],[rating]]*Table24[[#This Row],[rating_count]]</f>
        <v>295939.60000000003</v>
      </c>
      <c r="N1175" s="35">
        <f t="shared" si="74"/>
        <v>600</v>
      </c>
      <c r="O1175" s="35">
        <f t="shared" si="75"/>
        <v>500</v>
      </c>
      <c r="P1175" s="6" t="s">
        <v>2659</v>
      </c>
      <c r="Q1175" s="6" t="s">
        <v>2512</v>
      </c>
      <c r="R1175" s="6" t="s">
        <v>2513</v>
      </c>
      <c r="S1175" s="6" t="s">
        <v>2514</v>
      </c>
      <c r="T1175" s="6" t="s">
        <v>2515</v>
      </c>
      <c r="U1175" s="6" t="s">
        <v>2516</v>
      </c>
      <c r="V1175" s="6" t="s">
        <v>2660</v>
      </c>
      <c r="W1175" s="6" t="s">
        <v>2661</v>
      </c>
    </row>
    <row r="1176" spans="1:23" s="6" customFormat="1">
      <c r="A1176" s="6" t="s">
        <v>2760</v>
      </c>
      <c r="B1176" s="6" t="s">
        <v>12776</v>
      </c>
      <c r="C1176" s="7" t="s">
        <v>11315</v>
      </c>
      <c r="D1176" s="6">
        <v>873</v>
      </c>
      <c r="E1176" s="8">
        <v>1699</v>
      </c>
      <c r="F1176" s="9">
        <v>0.49</v>
      </c>
      <c r="G1176" s="27" t="str">
        <f>IF(Table24[discount_percentage]&gt;=0.5,"Yes","No")</f>
        <v>No</v>
      </c>
      <c r="H1176" s="6">
        <v>4.4000000000000004</v>
      </c>
      <c r="I1176" s="10">
        <v>1680</v>
      </c>
      <c r="J1176" s="10">
        <f t="shared" si="72"/>
        <v>2854320</v>
      </c>
      <c r="K1176" s="37" t="str">
        <f>IF(Table24[rating_count]&lt;1000,"Yes", "No")</f>
        <v>No</v>
      </c>
      <c r="L1176" s="11">
        <f t="shared" si="73"/>
        <v>7392.0000000000009</v>
      </c>
      <c r="M1176" s="11">
        <f>Table24[[#This Row],[rating]]*Table24[[#This Row],[rating_count]]</f>
        <v>7392.0000000000009</v>
      </c>
      <c r="N1176" s="35">
        <f t="shared" si="74"/>
        <v>1600</v>
      </c>
      <c r="O1176" s="35">
        <f t="shared" si="75"/>
        <v>1500</v>
      </c>
      <c r="P1176" s="6" t="s">
        <v>2761</v>
      </c>
      <c r="Q1176" s="6" t="s">
        <v>2762</v>
      </c>
      <c r="R1176" s="6" t="s">
        <v>2763</v>
      </c>
      <c r="S1176" s="6" t="s">
        <v>2764</v>
      </c>
      <c r="T1176" s="6" t="s">
        <v>2765</v>
      </c>
      <c r="U1176" s="6" t="s">
        <v>2766</v>
      </c>
      <c r="V1176" s="6" t="s">
        <v>2767</v>
      </c>
      <c r="W1176" s="6" t="s">
        <v>2768</v>
      </c>
    </row>
    <row r="1177" spans="1:23" s="6" customFormat="1">
      <c r="A1177" s="6" t="s">
        <v>2805</v>
      </c>
      <c r="B1177" s="6" t="s">
        <v>2806</v>
      </c>
      <c r="C1177" s="7" t="s">
        <v>11317</v>
      </c>
      <c r="D1177" s="12">
        <v>1075</v>
      </c>
      <c r="E1177" s="8">
        <v>1699</v>
      </c>
      <c r="F1177" s="9">
        <v>0.37</v>
      </c>
      <c r="G1177" s="27" t="str">
        <f>IF(Table24[discount_percentage]&gt;=0.5,"Yes","No")</f>
        <v>No</v>
      </c>
      <c r="H1177" s="6">
        <v>4.4000000000000004</v>
      </c>
      <c r="I1177" s="10">
        <v>7462</v>
      </c>
      <c r="J1177" s="10">
        <f t="shared" si="72"/>
        <v>12677938</v>
      </c>
      <c r="K1177" s="37" t="str">
        <f>IF(Table24[rating_count]&lt;1000,"Yes", "No")</f>
        <v>No</v>
      </c>
      <c r="L1177" s="11">
        <f t="shared" si="73"/>
        <v>32832.800000000003</v>
      </c>
      <c r="M1177" s="11">
        <f>Table24[[#This Row],[rating]]*Table24[[#This Row],[rating_count]]</f>
        <v>32832.800000000003</v>
      </c>
      <c r="N1177" s="35">
        <f t="shared" si="74"/>
        <v>1600</v>
      </c>
      <c r="O1177" s="35">
        <f t="shared" si="75"/>
        <v>1500</v>
      </c>
      <c r="P1177" s="6" t="s">
        <v>12617</v>
      </c>
      <c r="Q1177" s="6" t="s">
        <v>2807</v>
      </c>
      <c r="R1177" s="6" t="s">
        <v>2808</v>
      </c>
      <c r="S1177" s="6" t="s">
        <v>2809</v>
      </c>
      <c r="T1177" s="6" t="s">
        <v>11912</v>
      </c>
      <c r="U1177" s="6" t="s">
        <v>2810</v>
      </c>
      <c r="V1177" s="6" t="s">
        <v>2811</v>
      </c>
      <c r="W1177" s="6" t="s">
        <v>2812</v>
      </c>
    </row>
    <row r="1178" spans="1:23" s="6" customFormat="1">
      <c r="A1178" s="6" t="s">
        <v>2829</v>
      </c>
      <c r="B1178" s="6" t="s">
        <v>2830</v>
      </c>
      <c r="C1178" s="7" t="s">
        <v>11312</v>
      </c>
      <c r="D1178" s="12">
        <v>28999</v>
      </c>
      <c r="E1178" s="8">
        <v>34999</v>
      </c>
      <c r="F1178" s="9">
        <v>0.17</v>
      </c>
      <c r="G1178" s="27" t="str">
        <f>IF(Table24[discount_percentage]&gt;=0.5,"Yes","No")</f>
        <v>No</v>
      </c>
      <c r="H1178" s="6">
        <v>4.4000000000000004</v>
      </c>
      <c r="I1178" s="10">
        <v>20311</v>
      </c>
      <c r="J1178" s="10">
        <f t="shared" si="72"/>
        <v>710864689</v>
      </c>
      <c r="K1178" s="37" t="str">
        <f>IF(Table24[rating_count]&lt;1000,"Yes", "No")</f>
        <v>No</v>
      </c>
      <c r="L1178" s="11">
        <f t="shared" si="73"/>
        <v>89368.400000000009</v>
      </c>
      <c r="M1178" s="11">
        <f>Table24[[#This Row],[rating]]*Table24[[#This Row],[rating_count]]</f>
        <v>89368.400000000009</v>
      </c>
      <c r="N1178" s="35">
        <f t="shared" si="74"/>
        <v>34800</v>
      </c>
      <c r="O1178" s="35">
        <f t="shared" si="75"/>
        <v>34500</v>
      </c>
      <c r="P1178" s="6" t="s">
        <v>2831</v>
      </c>
      <c r="Q1178" s="6" t="s">
        <v>2832</v>
      </c>
      <c r="R1178" s="6" t="s">
        <v>2833</v>
      </c>
      <c r="S1178" s="6" t="s">
        <v>2834</v>
      </c>
      <c r="T1178" s="6" t="s">
        <v>2835</v>
      </c>
      <c r="U1178" s="6" t="s">
        <v>12004</v>
      </c>
      <c r="V1178" s="6" t="s">
        <v>2836</v>
      </c>
      <c r="W1178" s="6" t="s">
        <v>2837</v>
      </c>
    </row>
    <row r="1179" spans="1:23" s="6" customFormat="1">
      <c r="A1179" s="6" t="s">
        <v>2884</v>
      </c>
      <c r="B1179" s="6" t="s">
        <v>2885</v>
      </c>
      <c r="C1179" s="7" t="s">
        <v>11310</v>
      </c>
      <c r="D1179" s="12">
        <v>3999</v>
      </c>
      <c r="E1179" s="8">
        <v>9999</v>
      </c>
      <c r="F1179" s="9">
        <v>0.6</v>
      </c>
      <c r="G1179" s="27" t="str">
        <f>IF(Table24[discount_percentage]&gt;=0.5,"Yes","No")</f>
        <v>Yes</v>
      </c>
      <c r="H1179" s="6">
        <v>4.4000000000000004</v>
      </c>
      <c r="I1179" s="10">
        <v>73</v>
      </c>
      <c r="J1179" s="10">
        <f t="shared" si="72"/>
        <v>729927</v>
      </c>
      <c r="K1179" s="37" t="str">
        <f>IF(Table24[rating_count]&lt;1000,"Yes", "No")</f>
        <v>Yes</v>
      </c>
      <c r="L1179" s="11">
        <f t="shared" si="73"/>
        <v>321.20000000000005</v>
      </c>
      <c r="M1179" s="11">
        <f>Table24[[#This Row],[rating]]*Table24[[#This Row],[rating_count]]</f>
        <v>321.20000000000005</v>
      </c>
      <c r="N1179" s="35">
        <f t="shared" si="74"/>
        <v>9800</v>
      </c>
      <c r="O1179" s="35">
        <f t="shared" si="75"/>
        <v>9500</v>
      </c>
      <c r="P1179" s="6" t="s">
        <v>2886</v>
      </c>
      <c r="Q1179" s="6" t="s">
        <v>2887</v>
      </c>
      <c r="R1179" s="6" t="s">
        <v>2888</v>
      </c>
      <c r="S1179" s="6" t="s">
        <v>2889</v>
      </c>
      <c r="T1179" s="6" t="s">
        <v>2890</v>
      </c>
      <c r="U1179" s="6" t="s">
        <v>2891</v>
      </c>
      <c r="V1179" s="6" t="s">
        <v>2892</v>
      </c>
      <c r="W1179" s="6" t="s">
        <v>2893</v>
      </c>
    </row>
    <row r="1180" spans="1:23" s="6" customFormat="1">
      <c r="A1180" s="6" t="s">
        <v>3490</v>
      </c>
      <c r="B1180" s="6" t="s">
        <v>3491</v>
      </c>
      <c r="C1180" s="7" t="s">
        <v>11313</v>
      </c>
      <c r="D1180" s="12">
        <v>1989</v>
      </c>
      <c r="E1180" s="8">
        <v>3500</v>
      </c>
      <c r="F1180" s="9">
        <v>0.43</v>
      </c>
      <c r="G1180" s="27" t="str">
        <f>IF(Table24[discount_percentage]&gt;=0.5,"Yes","No")</f>
        <v>No</v>
      </c>
      <c r="H1180" s="6">
        <v>4.4000000000000004</v>
      </c>
      <c r="I1180" s="10">
        <v>67260</v>
      </c>
      <c r="J1180" s="10">
        <f t="shared" si="72"/>
        <v>235410000</v>
      </c>
      <c r="K1180" s="37" t="str">
        <f>IF(Table24[rating_count]&lt;1000,"Yes", "No")</f>
        <v>No</v>
      </c>
      <c r="L1180" s="11">
        <f t="shared" si="73"/>
        <v>295944</v>
      </c>
      <c r="M1180" s="11">
        <f>Table24[[#This Row],[rating]]*Table24[[#This Row],[rating_count]]</f>
        <v>295944</v>
      </c>
      <c r="N1180" s="35">
        <f t="shared" si="74"/>
        <v>3400</v>
      </c>
      <c r="O1180" s="35">
        <f t="shared" si="75"/>
        <v>3500</v>
      </c>
      <c r="P1180" s="6" t="s">
        <v>3492</v>
      </c>
      <c r="Q1180" s="6" t="s">
        <v>2512</v>
      </c>
      <c r="R1180" s="6" t="s">
        <v>2513</v>
      </c>
      <c r="S1180" s="6" t="s">
        <v>2514</v>
      </c>
      <c r="T1180" s="6" t="s">
        <v>2515</v>
      </c>
      <c r="U1180" s="6" t="s">
        <v>2516</v>
      </c>
      <c r="V1180" s="6" t="s">
        <v>3493</v>
      </c>
      <c r="W1180" s="6" t="s">
        <v>3494</v>
      </c>
    </row>
    <row r="1181" spans="1:23" s="6" customFormat="1">
      <c r="A1181" s="6" t="s">
        <v>3690</v>
      </c>
      <c r="B1181" s="6" t="s">
        <v>3691</v>
      </c>
      <c r="C1181" s="7" t="s">
        <v>11313</v>
      </c>
      <c r="D1181" s="6">
        <v>649</v>
      </c>
      <c r="E1181" s="8">
        <v>2400</v>
      </c>
      <c r="F1181" s="9">
        <v>0.73</v>
      </c>
      <c r="G1181" s="27" t="str">
        <f>IF(Table24[discount_percentage]&gt;=0.5,"Yes","No")</f>
        <v>Yes</v>
      </c>
      <c r="H1181" s="6">
        <v>4.4000000000000004</v>
      </c>
      <c r="I1181" s="10">
        <v>67260</v>
      </c>
      <c r="J1181" s="10">
        <f t="shared" si="72"/>
        <v>161424000</v>
      </c>
      <c r="K1181" s="37" t="str">
        <f>IF(Table24[rating_count]&lt;1000,"Yes", "No")</f>
        <v>No</v>
      </c>
      <c r="L1181" s="11">
        <f t="shared" si="73"/>
        <v>295944</v>
      </c>
      <c r="M1181" s="11">
        <f>Table24[[#This Row],[rating]]*Table24[[#This Row],[rating_count]]</f>
        <v>295944</v>
      </c>
      <c r="N1181" s="35">
        <f t="shared" si="74"/>
        <v>2400</v>
      </c>
      <c r="O1181" s="35">
        <f t="shared" si="75"/>
        <v>2000</v>
      </c>
      <c r="P1181" s="6" t="s">
        <v>3692</v>
      </c>
      <c r="Q1181" s="6" t="s">
        <v>2512</v>
      </c>
      <c r="R1181" s="6" t="s">
        <v>2513</v>
      </c>
      <c r="S1181" s="6" t="s">
        <v>2514</v>
      </c>
      <c r="T1181" s="6" t="s">
        <v>2515</v>
      </c>
      <c r="U1181" s="6" t="s">
        <v>2516</v>
      </c>
      <c r="V1181" s="6" t="s">
        <v>2517</v>
      </c>
      <c r="W1181" s="6" t="s">
        <v>3693</v>
      </c>
    </row>
    <row r="1182" spans="1:23" s="6" customFormat="1">
      <c r="A1182" s="6" t="s">
        <v>3843</v>
      </c>
      <c r="B1182" s="6" t="s">
        <v>3844</v>
      </c>
      <c r="C1182" s="7" t="s">
        <v>11331</v>
      </c>
      <c r="D1182" s="6">
        <v>99</v>
      </c>
      <c r="E1182" s="8">
        <v>999</v>
      </c>
      <c r="F1182" s="9">
        <v>0.9</v>
      </c>
      <c r="G1182" s="27" t="str">
        <f>IF(Table24[discount_percentage]&gt;=0.5,"Yes","No")</f>
        <v>Yes</v>
      </c>
      <c r="H1182" s="6">
        <v>4.4000000000000004</v>
      </c>
      <c r="I1182" s="10">
        <v>305</v>
      </c>
      <c r="J1182" s="10">
        <f t="shared" si="72"/>
        <v>304695</v>
      </c>
      <c r="K1182" s="37" t="str">
        <f>IF(Table24[rating_count]&lt;1000,"Yes", "No")</f>
        <v>Yes</v>
      </c>
      <c r="L1182" s="11">
        <f t="shared" si="73"/>
        <v>1342</v>
      </c>
      <c r="M1182" s="11">
        <f>Table24[[#This Row],[rating]]*Table24[[#This Row],[rating_count]]</f>
        <v>1342</v>
      </c>
      <c r="N1182" s="35">
        <f t="shared" si="74"/>
        <v>800</v>
      </c>
      <c r="O1182" s="35">
        <f t="shared" si="75"/>
        <v>500</v>
      </c>
      <c r="P1182" s="6" t="s">
        <v>12018</v>
      </c>
      <c r="Q1182" s="6" t="s">
        <v>3845</v>
      </c>
      <c r="R1182" s="6" t="s">
        <v>3846</v>
      </c>
      <c r="S1182" s="6" t="s">
        <v>3847</v>
      </c>
      <c r="T1182" s="6" t="s">
        <v>3848</v>
      </c>
      <c r="U1182" s="6" t="s">
        <v>3849</v>
      </c>
      <c r="V1182" s="6" t="s">
        <v>3850</v>
      </c>
      <c r="W1182" s="6" t="s">
        <v>3851</v>
      </c>
    </row>
    <row r="1183" spans="1:23" s="6" customFormat="1">
      <c r="A1183" s="6" t="s">
        <v>3946</v>
      </c>
      <c r="B1183" s="6" t="s">
        <v>11840</v>
      </c>
      <c r="C1183" s="7" t="s">
        <v>11317</v>
      </c>
      <c r="D1183" s="6">
        <v>219</v>
      </c>
      <c r="E1183" s="8">
        <v>499</v>
      </c>
      <c r="F1183" s="9">
        <v>0.56000000000000005</v>
      </c>
      <c r="G1183" s="27" t="str">
        <f>IF(Table24[discount_percentage]&gt;=0.5,"Yes","No")</f>
        <v>Yes</v>
      </c>
      <c r="H1183" s="6">
        <v>4.4000000000000004</v>
      </c>
      <c r="I1183" s="10">
        <v>14</v>
      </c>
      <c r="J1183" s="10">
        <f t="shared" si="72"/>
        <v>6986</v>
      </c>
      <c r="K1183" s="37" t="str">
        <f>IF(Table24[rating_count]&lt;1000,"Yes", "No")</f>
        <v>Yes</v>
      </c>
      <c r="L1183" s="11">
        <f t="shared" si="73"/>
        <v>61.600000000000009</v>
      </c>
      <c r="M1183" s="11">
        <f>Table24[[#This Row],[rating]]*Table24[[#This Row],[rating_count]]</f>
        <v>61.600000000000009</v>
      </c>
      <c r="N1183" s="35">
        <f t="shared" si="74"/>
        <v>400</v>
      </c>
      <c r="O1183" s="35">
        <f t="shared" si="75"/>
        <v>0</v>
      </c>
      <c r="P1183" s="6" t="s">
        <v>3947</v>
      </c>
      <c r="Q1183" s="6" t="s">
        <v>3948</v>
      </c>
      <c r="R1183" s="6" t="s">
        <v>3949</v>
      </c>
      <c r="S1183" s="6" t="s">
        <v>3950</v>
      </c>
      <c r="T1183" s="6" t="s">
        <v>3951</v>
      </c>
      <c r="U1183" s="6" t="s">
        <v>3952</v>
      </c>
      <c r="V1183" s="6" t="s">
        <v>3953</v>
      </c>
      <c r="W1183" s="6" t="s">
        <v>3954</v>
      </c>
    </row>
    <row r="1184" spans="1:23" s="6" customFormat="1">
      <c r="A1184" s="6" t="s">
        <v>3980</v>
      </c>
      <c r="B1184" s="6" t="s">
        <v>3981</v>
      </c>
      <c r="C1184" s="7" t="s">
        <v>11310</v>
      </c>
      <c r="D1184" s="12">
        <v>2999</v>
      </c>
      <c r="E1184" s="8">
        <v>11999</v>
      </c>
      <c r="F1184" s="9">
        <v>0.75</v>
      </c>
      <c r="G1184" s="27" t="str">
        <f>IF(Table24[discount_percentage]&gt;=0.5,"Yes","No")</f>
        <v>Yes</v>
      </c>
      <c r="H1184" s="6">
        <v>4.4000000000000004</v>
      </c>
      <c r="I1184" s="10">
        <v>768</v>
      </c>
      <c r="J1184" s="10">
        <f t="shared" si="72"/>
        <v>9215232</v>
      </c>
      <c r="K1184" s="37" t="str">
        <f>IF(Table24[rating_count]&lt;1000,"Yes", "No")</f>
        <v>Yes</v>
      </c>
      <c r="L1184" s="11">
        <f t="shared" si="73"/>
        <v>3379.2000000000003</v>
      </c>
      <c r="M1184" s="11">
        <f>Table24[[#This Row],[rating]]*Table24[[#This Row],[rating_count]]</f>
        <v>3379.2000000000003</v>
      </c>
      <c r="N1184" s="35">
        <f t="shared" si="74"/>
        <v>11800</v>
      </c>
      <c r="O1184" s="35">
        <f t="shared" si="75"/>
        <v>11500</v>
      </c>
      <c r="P1184" s="6" t="s">
        <v>3982</v>
      </c>
      <c r="Q1184" s="6" t="s">
        <v>3983</v>
      </c>
      <c r="R1184" s="6" t="s">
        <v>3984</v>
      </c>
      <c r="S1184" s="6" t="s">
        <v>12229</v>
      </c>
      <c r="T1184" s="6" t="s">
        <v>3985</v>
      </c>
      <c r="U1184" s="6" t="s">
        <v>11271</v>
      </c>
      <c r="V1184" s="6" t="s">
        <v>3986</v>
      </c>
      <c r="W1184" s="6" t="s">
        <v>3987</v>
      </c>
    </row>
    <row r="1185" spans="1:23" s="6" customFormat="1">
      <c r="A1185" s="6" t="s">
        <v>4034</v>
      </c>
      <c r="B1185" s="6" t="s">
        <v>4035</v>
      </c>
      <c r="C1185" s="7" t="s">
        <v>11334</v>
      </c>
      <c r="D1185" s="6">
        <v>599</v>
      </c>
      <c r="E1185" s="8">
        <v>895</v>
      </c>
      <c r="F1185" s="9">
        <v>0.33</v>
      </c>
      <c r="G1185" s="27" t="str">
        <f>IF(Table24[discount_percentage]&gt;=0.5,"Yes","No")</f>
        <v>No</v>
      </c>
      <c r="H1185" s="6">
        <v>4.4000000000000004</v>
      </c>
      <c r="I1185" s="10">
        <v>61314</v>
      </c>
      <c r="J1185" s="10">
        <f t="shared" si="72"/>
        <v>54876030</v>
      </c>
      <c r="K1185" s="37" t="str">
        <f>IF(Table24[rating_count]&lt;1000,"Yes", "No")</f>
        <v>No</v>
      </c>
      <c r="L1185" s="11">
        <f t="shared" si="73"/>
        <v>269781.60000000003</v>
      </c>
      <c r="M1185" s="11">
        <f>Table24[[#This Row],[rating]]*Table24[[#This Row],[rating_count]]</f>
        <v>269781.60000000003</v>
      </c>
      <c r="N1185" s="35">
        <f t="shared" si="74"/>
        <v>800</v>
      </c>
      <c r="O1185" s="35">
        <f t="shared" si="75"/>
        <v>500</v>
      </c>
      <c r="P1185" s="6" t="s">
        <v>4036</v>
      </c>
      <c r="Q1185" s="6" t="s">
        <v>4037</v>
      </c>
      <c r="R1185" s="6" t="s">
        <v>4038</v>
      </c>
      <c r="S1185" s="6" t="s">
        <v>4039</v>
      </c>
      <c r="T1185" s="6" t="s">
        <v>4040</v>
      </c>
      <c r="U1185" s="6" t="s">
        <v>11667</v>
      </c>
      <c r="V1185" s="6" t="s">
        <v>4041</v>
      </c>
      <c r="W1185" s="6" t="s">
        <v>4042</v>
      </c>
    </row>
    <row r="1186" spans="1:23" s="6" customFormat="1">
      <c r="A1186" s="6" t="s">
        <v>4366</v>
      </c>
      <c r="B1186" s="6" t="s">
        <v>4367</v>
      </c>
      <c r="C1186" s="7" t="s">
        <v>11334</v>
      </c>
      <c r="D1186" s="6">
        <v>569</v>
      </c>
      <c r="E1186" s="8">
        <v>1299</v>
      </c>
      <c r="F1186" s="9">
        <v>0.56000000000000005</v>
      </c>
      <c r="G1186" s="27" t="str">
        <f>IF(Table24[discount_percentage]&gt;=0.5,"Yes","No")</f>
        <v>Yes</v>
      </c>
      <c r="H1186" s="6">
        <v>4.4000000000000004</v>
      </c>
      <c r="I1186" s="10">
        <v>9275</v>
      </c>
      <c r="J1186" s="10">
        <f t="shared" si="72"/>
        <v>12048225</v>
      </c>
      <c r="K1186" s="37" t="str">
        <f>IF(Table24[rating_count]&lt;1000,"Yes", "No")</f>
        <v>No</v>
      </c>
      <c r="L1186" s="11">
        <f t="shared" si="73"/>
        <v>40810</v>
      </c>
      <c r="M1186" s="11">
        <f>Table24[[#This Row],[rating]]*Table24[[#This Row],[rating_count]]</f>
        <v>40810</v>
      </c>
      <c r="N1186" s="35">
        <f t="shared" si="74"/>
        <v>1200</v>
      </c>
      <c r="O1186" s="35">
        <f t="shared" si="75"/>
        <v>1000</v>
      </c>
      <c r="P1186" s="6" t="s">
        <v>4368</v>
      </c>
      <c r="Q1186" s="6" t="s">
        <v>4369</v>
      </c>
      <c r="R1186" s="6" t="s">
        <v>4370</v>
      </c>
      <c r="S1186" s="6" t="s">
        <v>4371</v>
      </c>
      <c r="T1186" s="6" t="s">
        <v>4372</v>
      </c>
      <c r="U1186" s="6" t="s">
        <v>4373</v>
      </c>
      <c r="V1186" s="6" t="s">
        <v>4374</v>
      </c>
      <c r="W1186" s="6" t="s">
        <v>4375</v>
      </c>
    </row>
    <row r="1187" spans="1:23" s="6" customFormat="1">
      <c r="A1187" s="6" t="s">
        <v>4384</v>
      </c>
      <c r="B1187" s="6" t="s">
        <v>4385</v>
      </c>
      <c r="C1187" s="7" t="s">
        <v>11340</v>
      </c>
      <c r="D1187" s="6">
        <v>149</v>
      </c>
      <c r="E1187" s="8">
        <v>180</v>
      </c>
      <c r="F1187" s="9">
        <v>0.17</v>
      </c>
      <c r="G1187" s="27" t="str">
        <f>IF(Table24[discount_percentage]&gt;=0.5,"Yes","No")</f>
        <v>No</v>
      </c>
      <c r="H1187" s="6">
        <v>4.4000000000000004</v>
      </c>
      <c r="I1187" s="10">
        <v>644</v>
      </c>
      <c r="J1187" s="10">
        <f t="shared" si="72"/>
        <v>115920</v>
      </c>
      <c r="K1187" s="37" t="str">
        <f>IF(Table24[rating_count]&lt;1000,"Yes", "No")</f>
        <v>Yes</v>
      </c>
      <c r="L1187" s="11">
        <f t="shared" si="73"/>
        <v>2833.6000000000004</v>
      </c>
      <c r="M1187" s="11">
        <f>Table24[[#This Row],[rating]]*Table24[[#This Row],[rating_count]]</f>
        <v>2833.6000000000004</v>
      </c>
      <c r="N1187" s="35">
        <f t="shared" si="74"/>
        <v>0</v>
      </c>
      <c r="O1187" s="35">
        <f t="shared" si="75"/>
        <v>0</v>
      </c>
      <c r="P1187" s="6" t="s">
        <v>4386</v>
      </c>
      <c r="Q1187" s="6" t="s">
        <v>4387</v>
      </c>
      <c r="R1187" s="6" t="s">
        <v>4388</v>
      </c>
      <c r="S1187" s="6" t="s">
        <v>4389</v>
      </c>
      <c r="T1187" s="6" t="s">
        <v>4390</v>
      </c>
      <c r="U1187" s="6" t="s">
        <v>4391</v>
      </c>
      <c r="V1187" s="6" t="s">
        <v>4392</v>
      </c>
      <c r="W1187" s="6" t="s">
        <v>4393</v>
      </c>
    </row>
    <row r="1188" spans="1:23" s="6" customFormat="1">
      <c r="A1188" s="6" t="s">
        <v>4394</v>
      </c>
      <c r="B1188" s="6" t="s">
        <v>4395</v>
      </c>
      <c r="C1188" s="7" t="s">
        <v>11352</v>
      </c>
      <c r="D1188" s="6">
        <v>399</v>
      </c>
      <c r="E1188" s="8">
        <v>549</v>
      </c>
      <c r="F1188" s="9">
        <v>0.27</v>
      </c>
      <c r="G1188" s="27" t="str">
        <f>IF(Table24[discount_percentage]&gt;=0.5,"Yes","No")</f>
        <v>No</v>
      </c>
      <c r="H1188" s="6">
        <v>4.4000000000000004</v>
      </c>
      <c r="I1188" s="10">
        <v>18139</v>
      </c>
      <c r="J1188" s="10">
        <f t="shared" si="72"/>
        <v>9958311</v>
      </c>
      <c r="K1188" s="37" t="str">
        <f>IF(Table24[rating_count]&lt;1000,"Yes", "No")</f>
        <v>No</v>
      </c>
      <c r="L1188" s="11">
        <f t="shared" si="73"/>
        <v>79811.600000000006</v>
      </c>
      <c r="M1188" s="11">
        <f>Table24[[#This Row],[rating]]*Table24[[#This Row],[rating_count]]</f>
        <v>79811.600000000006</v>
      </c>
      <c r="N1188" s="35">
        <f t="shared" si="74"/>
        <v>400</v>
      </c>
      <c r="O1188" s="35">
        <f t="shared" si="75"/>
        <v>500</v>
      </c>
      <c r="P1188" s="6" t="s">
        <v>4396</v>
      </c>
      <c r="Q1188" s="6" t="s">
        <v>4397</v>
      </c>
      <c r="R1188" s="6" t="s">
        <v>4398</v>
      </c>
      <c r="S1188" s="6" t="s">
        <v>4399</v>
      </c>
      <c r="T1188" s="6" t="s">
        <v>4400</v>
      </c>
      <c r="U1188" s="6" t="s">
        <v>4401</v>
      </c>
      <c r="V1188" s="6" t="s">
        <v>4402</v>
      </c>
      <c r="W1188" s="6" t="s">
        <v>4403</v>
      </c>
    </row>
    <row r="1189" spans="1:23" s="6" customFormat="1">
      <c r="A1189" s="6" t="s">
        <v>4404</v>
      </c>
      <c r="B1189" s="6" t="s">
        <v>4405</v>
      </c>
      <c r="C1189" s="7" t="s">
        <v>11353</v>
      </c>
      <c r="D1189" s="6">
        <v>191</v>
      </c>
      <c r="E1189" s="8">
        <v>225</v>
      </c>
      <c r="F1189" s="9">
        <v>0.15</v>
      </c>
      <c r="G1189" s="27" t="str">
        <f>IF(Table24[discount_percentage]&gt;=0.5,"Yes","No")</f>
        <v>No</v>
      </c>
      <c r="H1189" s="6">
        <v>4.4000000000000004</v>
      </c>
      <c r="I1189" s="10">
        <v>7203</v>
      </c>
      <c r="J1189" s="10">
        <f t="shared" si="72"/>
        <v>1620675</v>
      </c>
      <c r="K1189" s="37" t="str">
        <f>IF(Table24[rating_count]&lt;1000,"Yes", "No")</f>
        <v>No</v>
      </c>
      <c r="L1189" s="11">
        <f t="shared" si="73"/>
        <v>31693.200000000004</v>
      </c>
      <c r="M1189" s="11">
        <f>Table24[[#This Row],[rating]]*Table24[[#This Row],[rating_count]]</f>
        <v>31693.200000000004</v>
      </c>
      <c r="N1189" s="35">
        <f t="shared" si="74"/>
        <v>200</v>
      </c>
      <c r="O1189" s="35">
        <f t="shared" si="75"/>
        <v>0</v>
      </c>
      <c r="P1189" s="6" t="s">
        <v>4406</v>
      </c>
      <c r="Q1189" s="6" t="s">
        <v>4407</v>
      </c>
      <c r="R1189" s="6" t="s">
        <v>4408</v>
      </c>
      <c r="S1189" s="6" t="s">
        <v>4409</v>
      </c>
      <c r="T1189" s="6" t="s">
        <v>4410</v>
      </c>
      <c r="U1189" s="6" t="s">
        <v>4411</v>
      </c>
      <c r="V1189" s="6" t="s">
        <v>4412</v>
      </c>
      <c r="W1189" s="6" t="s">
        <v>4413</v>
      </c>
    </row>
    <row r="1190" spans="1:23" s="6" customFormat="1">
      <c r="A1190" s="6" t="s">
        <v>4449</v>
      </c>
      <c r="B1190" s="6" t="s">
        <v>4450</v>
      </c>
      <c r="C1190" s="7" t="s">
        <v>11347</v>
      </c>
      <c r="D1190" s="6">
        <v>522</v>
      </c>
      <c r="E1190" s="8">
        <v>550</v>
      </c>
      <c r="F1190" s="9">
        <v>0.05</v>
      </c>
      <c r="G1190" s="27" t="str">
        <f>IF(Table24[discount_percentage]&gt;=0.5,"Yes","No")</f>
        <v>No</v>
      </c>
      <c r="H1190" s="6">
        <v>4.4000000000000004</v>
      </c>
      <c r="I1190" s="10">
        <v>12179</v>
      </c>
      <c r="J1190" s="10">
        <f t="shared" si="72"/>
        <v>6698450</v>
      </c>
      <c r="K1190" s="37" t="str">
        <f>IF(Table24[rating_count]&lt;1000,"Yes", "No")</f>
        <v>No</v>
      </c>
      <c r="L1190" s="11">
        <f t="shared" si="73"/>
        <v>53587.600000000006</v>
      </c>
      <c r="M1190" s="11">
        <f>Table24[[#This Row],[rating]]*Table24[[#This Row],[rating_count]]</f>
        <v>53587.600000000006</v>
      </c>
      <c r="N1190" s="35">
        <f t="shared" si="74"/>
        <v>400</v>
      </c>
      <c r="O1190" s="35">
        <f t="shared" si="75"/>
        <v>500</v>
      </c>
      <c r="P1190" s="6" t="s">
        <v>4451</v>
      </c>
      <c r="Q1190" s="6" t="s">
        <v>12250</v>
      </c>
      <c r="R1190" s="6" t="s">
        <v>4452</v>
      </c>
      <c r="S1190" s="6" t="s">
        <v>4453</v>
      </c>
      <c r="T1190" s="6" t="s">
        <v>4454</v>
      </c>
      <c r="U1190" s="6" t="s">
        <v>4455</v>
      </c>
      <c r="V1190" s="6" t="s">
        <v>4456</v>
      </c>
      <c r="W1190" s="6" t="s">
        <v>4457</v>
      </c>
    </row>
    <row r="1191" spans="1:23" s="6" customFormat="1">
      <c r="A1191" s="6" t="s">
        <v>4484</v>
      </c>
      <c r="B1191" s="6" t="s">
        <v>11798</v>
      </c>
      <c r="C1191" s="7" t="s">
        <v>11358</v>
      </c>
      <c r="D1191" s="12">
        <v>2499</v>
      </c>
      <c r="E1191" s="8">
        <v>4999</v>
      </c>
      <c r="F1191" s="9">
        <v>0.5</v>
      </c>
      <c r="G1191" s="27" t="str">
        <f>IF(Table24[discount_percentage]&gt;=0.5,"Yes","No")</f>
        <v>Yes</v>
      </c>
      <c r="H1191" s="6">
        <v>4.4000000000000004</v>
      </c>
      <c r="I1191" s="10">
        <v>35024</v>
      </c>
      <c r="J1191" s="10">
        <f t="shared" si="72"/>
        <v>175084976</v>
      </c>
      <c r="K1191" s="37" t="str">
        <f>IF(Table24[rating_count]&lt;1000,"Yes", "No")</f>
        <v>No</v>
      </c>
      <c r="L1191" s="11">
        <f t="shared" si="73"/>
        <v>154105.60000000001</v>
      </c>
      <c r="M1191" s="11">
        <f>Table24[[#This Row],[rating]]*Table24[[#This Row],[rating_count]]</f>
        <v>154105.60000000001</v>
      </c>
      <c r="N1191" s="35">
        <f t="shared" si="74"/>
        <v>4800</v>
      </c>
      <c r="O1191" s="35">
        <f t="shared" si="75"/>
        <v>4500</v>
      </c>
      <c r="P1191" s="6" t="s">
        <v>12025</v>
      </c>
      <c r="Q1191" s="6" t="s">
        <v>4485</v>
      </c>
      <c r="R1191" s="6" t="s">
        <v>4486</v>
      </c>
      <c r="S1191" s="6" t="s">
        <v>4487</v>
      </c>
      <c r="T1191" s="6" t="s">
        <v>11732</v>
      </c>
      <c r="U1191" s="6" t="s">
        <v>4488</v>
      </c>
      <c r="V1191" s="6" t="s">
        <v>4489</v>
      </c>
      <c r="W1191" s="6" t="s">
        <v>4490</v>
      </c>
    </row>
    <row r="1192" spans="1:23" s="6" customFormat="1" ht="12" customHeight="1">
      <c r="A1192" s="6" t="s">
        <v>4551</v>
      </c>
      <c r="B1192" s="6" t="s">
        <v>4552</v>
      </c>
      <c r="C1192" s="7" t="s">
        <v>11361</v>
      </c>
      <c r="D1192" s="6">
        <v>225</v>
      </c>
      <c r="E1192" s="8">
        <v>250</v>
      </c>
      <c r="F1192" s="9">
        <v>0.1</v>
      </c>
      <c r="G1192" s="27" t="str">
        <f>IF(Table24[discount_percentage]&gt;=0.5,"Yes","No")</f>
        <v>No</v>
      </c>
      <c r="H1192" s="6">
        <v>4.4000000000000004</v>
      </c>
      <c r="I1192" s="10">
        <v>26556</v>
      </c>
      <c r="J1192" s="10">
        <f t="shared" si="72"/>
        <v>6639000</v>
      </c>
      <c r="K1192" s="37" t="str">
        <f>IF(Table24[rating_count]&lt;1000,"Yes", "No")</f>
        <v>No</v>
      </c>
      <c r="L1192" s="11">
        <f t="shared" si="73"/>
        <v>116846.40000000001</v>
      </c>
      <c r="M1192" s="11">
        <f>Table24[[#This Row],[rating]]*Table24[[#This Row],[rating_count]]</f>
        <v>116846.40000000001</v>
      </c>
      <c r="N1192" s="35">
        <f t="shared" si="74"/>
        <v>200</v>
      </c>
      <c r="O1192" s="35">
        <f t="shared" si="75"/>
        <v>0</v>
      </c>
      <c r="P1192" s="6" t="s">
        <v>12253</v>
      </c>
      <c r="Q1192" s="6" t="s">
        <v>4553</v>
      </c>
      <c r="R1192" s="6" t="s">
        <v>4554</v>
      </c>
      <c r="S1192" s="6" t="s">
        <v>4555</v>
      </c>
      <c r="T1192" s="6" t="s">
        <v>4556</v>
      </c>
      <c r="U1192" s="6" t="s">
        <v>4557</v>
      </c>
      <c r="V1192" s="6" t="s">
        <v>4558</v>
      </c>
      <c r="W1192" s="6" t="s">
        <v>4559</v>
      </c>
    </row>
    <row r="1193" spans="1:23" s="6" customFormat="1">
      <c r="A1193" s="6" t="s">
        <v>4578</v>
      </c>
      <c r="B1193" s="6" t="s">
        <v>4579</v>
      </c>
      <c r="C1193" s="7" t="s">
        <v>11354</v>
      </c>
      <c r="D1193" s="6">
        <v>169</v>
      </c>
      <c r="E1193" s="8">
        <v>299</v>
      </c>
      <c r="F1193" s="9">
        <v>0.43</v>
      </c>
      <c r="G1193" s="27" t="str">
        <f>IF(Table24[discount_percentage]&gt;=0.5,"Yes","No")</f>
        <v>No</v>
      </c>
      <c r="H1193" s="6">
        <v>4.4000000000000004</v>
      </c>
      <c r="I1193" s="10">
        <v>5176</v>
      </c>
      <c r="J1193" s="10">
        <f t="shared" si="72"/>
        <v>1547624</v>
      </c>
      <c r="K1193" s="37" t="str">
        <f>IF(Table24[rating_count]&lt;1000,"Yes", "No")</f>
        <v>No</v>
      </c>
      <c r="L1193" s="11">
        <f t="shared" si="73"/>
        <v>22774.400000000001</v>
      </c>
      <c r="M1193" s="11">
        <f>Table24[[#This Row],[rating]]*Table24[[#This Row],[rating_count]]</f>
        <v>22774.400000000001</v>
      </c>
      <c r="N1193" s="35">
        <f t="shared" si="74"/>
        <v>200</v>
      </c>
      <c r="O1193" s="35">
        <f t="shared" si="75"/>
        <v>0</v>
      </c>
      <c r="P1193" s="6" t="s">
        <v>4580</v>
      </c>
      <c r="Q1193" s="6" t="s">
        <v>12254</v>
      </c>
      <c r="R1193" s="6" t="s">
        <v>4581</v>
      </c>
      <c r="S1193" s="6" t="s">
        <v>4582</v>
      </c>
      <c r="T1193" s="6" t="s">
        <v>4583</v>
      </c>
      <c r="U1193" s="6" t="s">
        <v>4584</v>
      </c>
      <c r="V1193" s="6" t="s">
        <v>4585</v>
      </c>
      <c r="W1193" s="6" t="s">
        <v>4586</v>
      </c>
    </row>
    <row r="1194" spans="1:23" s="6" customFormat="1">
      <c r="A1194" s="6" t="s">
        <v>4587</v>
      </c>
      <c r="B1194" s="6" t="s">
        <v>4588</v>
      </c>
      <c r="C1194" s="7" t="s">
        <v>11350</v>
      </c>
      <c r="D1194" s="6">
        <v>309</v>
      </c>
      <c r="E1194" s="8">
        <v>404</v>
      </c>
      <c r="F1194" s="9">
        <v>0.24</v>
      </c>
      <c r="G1194" s="27" t="str">
        <f>IF(Table24[discount_percentage]&gt;=0.5,"Yes","No")</f>
        <v>No</v>
      </c>
      <c r="H1194" s="6">
        <v>4.4000000000000004</v>
      </c>
      <c r="I1194" s="10">
        <v>8614</v>
      </c>
      <c r="J1194" s="10">
        <f t="shared" si="72"/>
        <v>3480056</v>
      </c>
      <c r="K1194" s="37" t="str">
        <f>IF(Table24[rating_count]&lt;1000,"Yes", "No")</f>
        <v>No</v>
      </c>
      <c r="L1194" s="11">
        <f t="shared" si="73"/>
        <v>37901.600000000006</v>
      </c>
      <c r="M1194" s="11">
        <f>Table24[[#This Row],[rating]]*Table24[[#This Row],[rating_count]]</f>
        <v>37901.600000000006</v>
      </c>
      <c r="N1194" s="35">
        <f t="shared" si="74"/>
        <v>400</v>
      </c>
      <c r="O1194" s="35">
        <f t="shared" si="75"/>
        <v>0</v>
      </c>
      <c r="P1194" s="6" t="s">
        <v>4589</v>
      </c>
      <c r="Q1194" s="6" t="s">
        <v>4590</v>
      </c>
      <c r="R1194" s="6" t="s">
        <v>4591</v>
      </c>
      <c r="S1194" s="6" t="s">
        <v>4592</v>
      </c>
      <c r="T1194" s="6" t="s">
        <v>4593</v>
      </c>
      <c r="U1194" s="6" t="s">
        <v>4594</v>
      </c>
      <c r="V1194" s="6" t="s">
        <v>4595</v>
      </c>
      <c r="W1194" s="6" t="s">
        <v>4596</v>
      </c>
    </row>
    <row r="1195" spans="1:23" s="6" customFormat="1">
      <c r="A1195" s="6" t="s">
        <v>4625</v>
      </c>
      <c r="B1195" s="6" t="s">
        <v>12027</v>
      </c>
      <c r="C1195" s="7" t="s">
        <v>11334</v>
      </c>
      <c r="D1195" s="6">
        <v>799</v>
      </c>
      <c r="E1195" s="8">
        <v>1295</v>
      </c>
      <c r="F1195" s="9">
        <v>0.38</v>
      </c>
      <c r="G1195" s="27" t="str">
        <f>IF(Table24[discount_percentage]&gt;=0.5,"Yes","No")</f>
        <v>No</v>
      </c>
      <c r="H1195" s="6">
        <v>4.4000000000000004</v>
      </c>
      <c r="I1195" s="10">
        <v>34852</v>
      </c>
      <c r="J1195" s="10">
        <f t="shared" si="72"/>
        <v>45133340</v>
      </c>
      <c r="K1195" s="37" t="str">
        <f>IF(Table24[rating_count]&lt;1000,"Yes", "No")</f>
        <v>No</v>
      </c>
      <c r="L1195" s="11">
        <f t="shared" si="73"/>
        <v>153348.80000000002</v>
      </c>
      <c r="M1195" s="11">
        <f>Table24[[#This Row],[rating]]*Table24[[#This Row],[rating_count]]</f>
        <v>153348.80000000002</v>
      </c>
      <c r="N1195" s="35">
        <f t="shared" si="74"/>
        <v>1200</v>
      </c>
      <c r="O1195" s="35">
        <f t="shared" si="75"/>
        <v>1000</v>
      </c>
      <c r="P1195" s="6" t="s">
        <v>4626</v>
      </c>
      <c r="Q1195" s="6" t="s">
        <v>4627</v>
      </c>
      <c r="R1195" s="6" t="s">
        <v>4628</v>
      </c>
      <c r="S1195" s="6" t="s">
        <v>4629</v>
      </c>
      <c r="T1195" s="6" t="s">
        <v>4630</v>
      </c>
      <c r="U1195" s="6" t="s">
        <v>4631</v>
      </c>
      <c r="V1195" s="6" t="s">
        <v>4632</v>
      </c>
      <c r="W1195" s="6" t="s">
        <v>4633</v>
      </c>
    </row>
    <row r="1196" spans="1:23" s="6" customFormat="1">
      <c r="A1196" s="6" t="s">
        <v>4714</v>
      </c>
      <c r="B1196" s="6" t="s">
        <v>4715</v>
      </c>
      <c r="C1196" s="7" t="s">
        <v>11366</v>
      </c>
      <c r="D1196" s="12">
        <v>1549</v>
      </c>
      <c r="E1196" s="8">
        <v>2495</v>
      </c>
      <c r="F1196" s="9">
        <v>0.38</v>
      </c>
      <c r="G1196" s="27" t="str">
        <f>IF(Table24[discount_percentage]&gt;=0.5,"Yes","No")</f>
        <v>No</v>
      </c>
      <c r="H1196" s="6">
        <v>4.4000000000000004</v>
      </c>
      <c r="I1196" s="10">
        <v>15137</v>
      </c>
      <c r="J1196" s="10">
        <f t="shared" si="72"/>
        <v>37766815</v>
      </c>
      <c r="K1196" s="37" t="str">
        <f>IF(Table24[rating_count]&lt;1000,"Yes", "No")</f>
        <v>No</v>
      </c>
      <c r="L1196" s="11">
        <f t="shared" si="73"/>
        <v>66602.8</v>
      </c>
      <c r="M1196" s="11">
        <f>Table24[[#This Row],[rating]]*Table24[[#This Row],[rating_count]]</f>
        <v>66602.8</v>
      </c>
      <c r="N1196" s="35">
        <f t="shared" si="74"/>
        <v>2400</v>
      </c>
      <c r="O1196" s="35">
        <f t="shared" si="75"/>
        <v>2000</v>
      </c>
      <c r="P1196" s="6" t="s">
        <v>4716</v>
      </c>
      <c r="Q1196" s="6" t="s">
        <v>4717</v>
      </c>
      <c r="R1196" s="6" t="s">
        <v>4718</v>
      </c>
      <c r="S1196" s="6" t="s">
        <v>4719</v>
      </c>
      <c r="T1196" s="6" t="s">
        <v>4720</v>
      </c>
      <c r="U1196" s="6" t="s">
        <v>4721</v>
      </c>
      <c r="V1196" s="6" t="s">
        <v>4722</v>
      </c>
      <c r="W1196" s="6" t="s">
        <v>4723</v>
      </c>
    </row>
    <row r="1197" spans="1:23" s="6" customFormat="1">
      <c r="A1197" s="6" t="s">
        <v>4896</v>
      </c>
      <c r="B1197" s="6" t="s">
        <v>4897</v>
      </c>
      <c r="C1197" s="7" t="s">
        <v>11362</v>
      </c>
      <c r="D1197" s="6">
        <v>137</v>
      </c>
      <c r="E1197" s="8">
        <v>160</v>
      </c>
      <c r="F1197" s="9">
        <v>0.14000000000000001</v>
      </c>
      <c r="G1197" s="27" t="str">
        <f>IF(Table24[discount_percentage]&gt;=0.5,"Yes","No")</f>
        <v>No</v>
      </c>
      <c r="H1197" s="6">
        <v>4.4000000000000004</v>
      </c>
      <c r="I1197" s="10">
        <v>6537</v>
      </c>
      <c r="J1197" s="10">
        <f t="shared" si="72"/>
        <v>1045920</v>
      </c>
      <c r="K1197" s="37" t="str">
        <f>IF(Table24[rating_count]&lt;1000,"Yes", "No")</f>
        <v>No</v>
      </c>
      <c r="L1197" s="11">
        <f t="shared" si="73"/>
        <v>28762.800000000003</v>
      </c>
      <c r="M1197" s="11">
        <f>Table24[[#This Row],[rating]]*Table24[[#This Row],[rating_count]]</f>
        <v>28762.800000000003</v>
      </c>
      <c r="N1197" s="35">
        <f t="shared" si="74"/>
        <v>0</v>
      </c>
      <c r="O1197" s="35">
        <f t="shared" si="75"/>
        <v>0</v>
      </c>
      <c r="P1197" s="6" t="s">
        <v>4898</v>
      </c>
      <c r="Q1197" s="6" t="s">
        <v>4899</v>
      </c>
      <c r="R1197" s="6" t="s">
        <v>4900</v>
      </c>
      <c r="S1197" s="6" t="s">
        <v>4901</v>
      </c>
      <c r="T1197" s="6" t="s">
        <v>4902</v>
      </c>
      <c r="U1197" s="6" t="s">
        <v>4903</v>
      </c>
      <c r="V1197" s="6" t="s">
        <v>4904</v>
      </c>
      <c r="W1197" s="6" t="s">
        <v>4905</v>
      </c>
    </row>
    <row r="1198" spans="1:23" s="6" customFormat="1">
      <c r="A1198" s="6" t="s">
        <v>5110</v>
      </c>
      <c r="B1198" s="6" t="s">
        <v>5111</v>
      </c>
      <c r="C1198" s="7" t="s">
        <v>11377</v>
      </c>
      <c r="D1198" s="6">
        <v>449</v>
      </c>
      <c r="E1198" s="8">
        <v>999</v>
      </c>
      <c r="F1198" s="9">
        <v>0.55000000000000004</v>
      </c>
      <c r="G1198" s="27" t="str">
        <f>IF(Table24[discount_percentage]&gt;=0.5,"Yes","No")</f>
        <v>Yes</v>
      </c>
      <c r="H1198" s="6">
        <v>4.4000000000000004</v>
      </c>
      <c r="I1198" s="10">
        <v>9940</v>
      </c>
      <c r="J1198" s="10">
        <f t="shared" si="72"/>
        <v>9930060</v>
      </c>
      <c r="K1198" s="37" t="str">
        <f>IF(Table24[rating_count]&lt;1000,"Yes", "No")</f>
        <v>No</v>
      </c>
      <c r="L1198" s="11">
        <f t="shared" si="73"/>
        <v>43736</v>
      </c>
      <c r="M1198" s="11">
        <f>Table24[[#This Row],[rating]]*Table24[[#This Row],[rating_count]]</f>
        <v>43736</v>
      </c>
      <c r="N1198" s="35">
        <f t="shared" si="74"/>
        <v>800</v>
      </c>
      <c r="O1198" s="35">
        <f t="shared" si="75"/>
        <v>500</v>
      </c>
      <c r="P1198" s="6" t="s">
        <v>5112</v>
      </c>
      <c r="Q1198" s="6" t="s">
        <v>5113</v>
      </c>
      <c r="R1198" s="6" t="s">
        <v>5114</v>
      </c>
      <c r="S1198" s="6" t="s">
        <v>5115</v>
      </c>
      <c r="T1198" s="6" t="s">
        <v>5116</v>
      </c>
      <c r="U1198" s="6" t="s">
        <v>5117</v>
      </c>
      <c r="V1198" s="6" t="s">
        <v>5118</v>
      </c>
      <c r="W1198" s="6" t="s">
        <v>5119</v>
      </c>
    </row>
    <row r="1199" spans="1:23" s="6" customFormat="1">
      <c r="A1199" s="6" t="s">
        <v>5181</v>
      </c>
      <c r="B1199" s="6" t="s">
        <v>5182</v>
      </c>
      <c r="C1199" s="7" t="s">
        <v>11340</v>
      </c>
      <c r="D1199" s="6">
        <v>190</v>
      </c>
      <c r="E1199" s="8">
        <v>220</v>
      </c>
      <c r="F1199" s="9">
        <v>0.14000000000000001</v>
      </c>
      <c r="G1199" s="27" t="str">
        <f>IF(Table24[discount_percentage]&gt;=0.5,"Yes","No")</f>
        <v>No</v>
      </c>
      <c r="H1199" s="6">
        <v>4.4000000000000004</v>
      </c>
      <c r="I1199" s="10">
        <v>2866</v>
      </c>
      <c r="J1199" s="10">
        <f t="shared" si="72"/>
        <v>630520</v>
      </c>
      <c r="K1199" s="37" t="str">
        <f>IF(Table24[rating_count]&lt;1000,"Yes", "No")</f>
        <v>No</v>
      </c>
      <c r="L1199" s="11">
        <f t="shared" si="73"/>
        <v>12610.400000000001</v>
      </c>
      <c r="M1199" s="11">
        <f>Table24[[#This Row],[rating]]*Table24[[#This Row],[rating_count]]</f>
        <v>12610.400000000001</v>
      </c>
      <c r="N1199" s="35">
        <f t="shared" si="74"/>
        <v>200</v>
      </c>
      <c r="O1199" s="35">
        <f t="shared" si="75"/>
        <v>0</v>
      </c>
      <c r="P1199" s="6" t="s">
        <v>5183</v>
      </c>
      <c r="Q1199" s="6" t="s">
        <v>5184</v>
      </c>
      <c r="R1199" s="6" t="s">
        <v>5185</v>
      </c>
      <c r="S1199" s="6" t="s">
        <v>5186</v>
      </c>
      <c r="T1199" s="6" t="s">
        <v>5187</v>
      </c>
      <c r="U1199" s="6" t="s">
        <v>5188</v>
      </c>
      <c r="V1199" s="6" t="s">
        <v>5189</v>
      </c>
      <c r="W1199" s="6" t="s">
        <v>5190</v>
      </c>
    </row>
    <row r="1200" spans="1:23" s="6" customFormat="1">
      <c r="A1200" s="6" t="s">
        <v>5226</v>
      </c>
      <c r="B1200" s="6" t="s">
        <v>5227</v>
      </c>
      <c r="C1200" s="7" t="s">
        <v>11382</v>
      </c>
      <c r="D1200" s="6">
        <v>238</v>
      </c>
      <c r="E1200" s="8">
        <v>699</v>
      </c>
      <c r="F1200" s="9">
        <v>0.66</v>
      </c>
      <c r="G1200" s="27" t="str">
        <f>IF(Table24[discount_percentage]&gt;=0.5,"Yes","No")</f>
        <v>Yes</v>
      </c>
      <c r="H1200" s="6">
        <v>4.4000000000000004</v>
      </c>
      <c r="I1200" s="10">
        <v>8372</v>
      </c>
      <c r="J1200" s="10">
        <f t="shared" si="72"/>
        <v>5852028</v>
      </c>
      <c r="K1200" s="37" t="str">
        <f>IF(Table24[rating_count]&lt;1000,"Yes", "No")</f>
        <v>No</v>
      </c>
      <c r="L1200" s="11">
        <f t="shared" si="73"/>
        <v>36836.800000000003</v>
      </c>
      <c r="M1200" s="11">
        <f>Table24[[#This Row],[rating]]*Table24[[#This Row],[rating_count]]</f>
        <v>36836.800000000003</v>
      </c>
      <c r="N1200" s="35">
        <f t="shared" si="74"/>
        <v>600</v>
      </c>
      <c r="O1200" s="35">
        <f t="shared" si="75"/>
        <v>500</v>
      </c>
      <c r="P1200" s="6" t="s">
        <v>5228</v>
      </c>
      <c r="Q1200" s="6" t="s">
        <v>5229</v>
      </c>
      <c r="R1200" s="6" t="s">
        <v>5230</v>
      </c>
      <c r="S1200" s="6" t="s">
        <v>5231</v>
      </c>
      <c r="T1200" s="6" t="s">
        <v>5232</v>
      </c>
      <c r="U1200" s="6" t="s">
        <v>5233</v>
      </c>
      <c r="V1200" s="6" t="s">
        <v>5234</v>
      </c>
      <c r="W1200" s="6" t="s">
        <v>5235</v>
      </c>
    </row>
    <row r="1201" spans="1:23" s="6" customFormat="1">
      <c r="A1201" s="6" t="s">
        <v>5294</v>
      </c>
      <c r="B1201" s="6" t="s">
        <v>5295</v>
      </c>
      <c r="C1201" s="7" t="s">
        <v>11380</v>
      </c>
      <c r="D1201" s="6">
        <v>125</v>
      </c>
      <c r="E1201" s="8">
        <v>180</v>
      </c>
      <c r="F1201" s="9">
        <v>0.31</v>
      </c>
      <c r="G1201" s="27" t="str">
        <f>IF(Table24[discount_percentage]&gt;=0.5,"Yes","No")</f>
        <v>No</v>
      </c>
      <c r="H1201" s="6">
        <v>4.4000000000000004</v>
      </c>
      <c r="I1201" s="10">
        <v>8053</v>
      </c>
      <c r="J1201" s="10">
        <f t="shared" si="72"/>
        <v>1449540</v>
      </c>
      <c r="K1201" s="37" t="str">
        <f>IF(Table24[rating_count]&lt;1000,"Yes", "No")</f>
        <v>No</v>
      </c>
      <c r="L1201" s="11">
        <f t="shared" si="73"/>
        <v>35433.200000000004</v>
      </c>
      <c r="M1201" s="11">
        <f>Table24[[#This Row],[rating]]*Table24[[#This Row],[rating_count]]</f>
        <v>35433.200000000004</v>
      </c>
      <c r="N1201" s="35">
        <f t="shared" si="74"/>
        <v>0</v>
      </c>
      <c r="O1201" s="35">
        <f t="shared" si="75"/>
        <v>0</v>
      </c>
      <c r="P1201" s="6" t="s">
        <v>5296</v>
      </c>
      <c r="Q1201" s="6" t="s">
        <v>12273</v>
      </c>
      <c r="R1201" s="6" t="s">
        <v>5297</v>
      </c>
      <c r="S1201" s="6" t="s">
        <v>5298</v>
      </c>
      <c r="T1201" s="6" t="s">
        <v>5299</v>
      </c>
      <c r="U1201" s="6" t="s">
        <v>5300</v>
      </c>
      <c r="V1201" s="6" t="s">
        <v>5301</v>
      </c>
      <c r="W1201" s="6" t="s">
        <v>5302</v>
      </c>
    </row>
    <row r="1202" spans="1:23" s="6" customFormat="1">
      <c r="A1202" s="6" t="s">
        <v>5379</v>
      </c>
      <c r="B1202" s="6" t="s">
        <v>5380</v>
      </c>
      <c r="C1202" s="7" t="s">
        <v>11386</v>
      </c>
      <c r="D1202" s="6">
        <v>449</v>
      </c>
      <c r="E1202" s="8">
        <v>800</v>
      </c>
      <c r="F1202" s="9">
        <v>0.44</v>
      </c>
      <c r="G1202" s="27" t="str">
        <f>IF(Table24[discount_percentage]&gt;=0.5,"Yes","No")</f>
        <v>No</v>
      </c>
      <c r="H1202" s="6">
        <v>4.4000000000000004</v>
      </c>
      <c r="I1202" s="10">
        <v>69585</v>
      </c>
      <c r="J1202" s="10">
        <f t="shared" si="72"/>
        <v>55668000</v>
      </c>
      <c r="K1202" s="37" t="str">
        <f>IF(Table24[rating_count]&lt;1000,"Yes", "No")</f>
        <v>No</v>
      </c>
      <c r="L1202" s="11">
        <f t="shared" si="73"/>
        <v>306174</v>
      </c>
      <c r="M1202" s="11">
        <f>Table24[[#This Row],[rating]]*Table24[[#This Row],[rating_count]]</f>
        <v>306174</v>
      </c>
      <c r="N1202" s="35">
        <f t="shared" si="74"/>
        <v>800</v>
      </c>
      <c r="O1202" s="35">
        <f t="shared" si="75"/>
        <v>500</v>
      </c>
      <c r="P1202" s="6" t="s">
        <v>5381</v>
      </c>
      <c r="Q1202" s="6" t="s">
        <v>5382</v>
      </c>
      <c r="R1202" s="6" t="s">
        <v>5383</v>
      </c>
      <c r="S1202" s="6" t="s">
        <v>5384</v>
      </c>
      <c r="T1202" s="6" t="s">
        <v>5385</v>
      </c>
      <c r="U1202" s="6" t="s">
        <v>5386</v>
      </c>
      <c r="V1202" s="6" t="s">
        <v>5387</v>
      </c>
      <c r="W1202" s="6" t="s">
        <v>5388</v>
      </c>
    </row>
    <row r="1203" spans="1:23" s="6" customFormat="1">
      <c r="A1203" s="6" t="s">
        <v>5397</v>
      </c>
      <c r="B1203" s="6" t="s">
        <v>5398</v>
      </c>
      <c r="C1203" s="7" t="s">
        <v>11380</v>
      </c>
      <c r="D1203" s="6">
        <v>561</v>
      </c>
      <c r="E1203" s="8">
        <v>720</v>
      </c>
      <c r="F1203" s="9">
        <v>0.22</v>
      </c>
      <c r="G1203" s="27" t="str">
        <f>IF(Table24[discount_percentage]&gt;=0.5,"Yes","No")</f>
        <v>No</v>
      </c>
      <c r="H1203" s="6">
        <v>4.4000000000000004</v>
      </c>
      <c r="I1203" s="10">
        <v>3182</v>
      </c>
      <c r="J1203" s="10">
        <f t="shared" si="72"/>
        <v>2291040</v>
      </c>
      <c r="K1203" s="37" t="str">
        <f>IF(Table24[rating_count]&lt;1000,"Yes", "No")</f>
        <v>No</v>
      </c>
      <c r="L1203" s="11">
        <f t="shared" si="73"/>
        <v>14000.800000000001</v>
      </c>
      <c r="M1203" s="11">
        <f>Table24[[#This Row],[rating]]*Table24[[#This Row],[rating_count]]</f>
        <v>14000.800000000001</v>
      </c>
      <c r="N1203" s="35">
        <f t="shared" si="74"/>
        <v>600</v>
      </c>
      <c r="O1203" s="35">
        <f t="shared" si="75"/>
        <v>500</v>
      </c>
      <c r="P1203" s="6" t="s">
        <v>5399</v>
      </c>
      <c r="Q1203" s="6" t="s">
        <v>5400</v>
      </c>
      <c r="R1203" s="6" t="s">
        <v>5401</v>
      </c>
      <c r="S1203" s="6" t="s">
        <v>5402</v>
      </c>
      <c r="T1203" s="6" t="s">
        <v>5403</v>
      </c>
      <c r="U1203" s="6" t="s">
        <v>5404</v>
      </c>
      <c r="V1203" s="6" t="s">
        <v>5405</v>
      </c>
      <c r="W1203" s="6" t="s">
        <v>5406</v>
      </c>
    </row>
    <row r="1204" spans="1:23" s="6" customFormat="1">
      <c r="A1204" s="6" t="s">
        <v>5407</v>
      </c>
      <c r="B1204" s="6" t="s">
        <v>5408</v>
      </c>
      <c r="C1204" s="7" t="s">
        <v>11334</v>
      </c>
      <c r="D1204" s="6">
        <v>289</v>
      </c>
      <c r="E1204" s="8">
        <v>590</v>
      </c>
      <c r="F1204" s="9">
        <v>0.51</v>
      </c>
      <c r="G1204" s="27" t="str">
        <f>IF(Table24[discount_percentage]&gt;=0.5,"Yes","No")</f>
        <v>Yes</v>
      </c>
      <c r="H1204" s="6">
        <v>4.4000000000000004</v>
      </c>
      <c r="I1204" s="10">
        <v>25886</v>
      </c>
      <c r="J1204" s="10">
        <f t="shared" si="72"/>
        <v>15272740</v>
      </c>
      <c r="K1204" s="37" t="str">
        <f>IF(Table24[rating_count]&lt;1000,"Yes", "No")</f>
        <v>No</v>
      </c>
      <c r="L1204" s="11">
        <f t="shared" si="73"/>
        <v>113898.40000000001</v>
      </c>
      <c r="M1204" s="11">
        <f>Table24[[#This Row],[rating]]*Table24[[#This Row],[rating_count]]</f>
        <v>113898.40000000001</v>
      </c>
      <c r="N1204" s="35">
        <f t="shared" si="74"/>
        <v>400</v>
      </c>
      <c r="O1204" s="35">
        <f t="shared" si="75"/>
        <v>500</v>
      </c>
      <c r="P1204" s="6" t="s">
        <v>11940</v>
      </c>
      <c r="Q1204" s="6" t="s">
        <v>5409</v>
      </c>
      <c r="R1204" s="6" t="s">
        <v>5410</v>
      </c>
      <c r="S1204" s="6" t="s">
        <v>12277</v>
      </c>
      <c r="T1204" s="6" t="s">
        <v>5411</v>
      </c>
      <c r="U1204" s="6" t="s">
        <v>5412</v>
      </c>
      <c r="V1204" s="6" t="s">
        <v>5413</v>
      </c>
      <c r="W1204" s="6" t="s">
        <v>5414</v>
      </c>
    </row>
    <row r="1205" spans="1:23" s="6" customFormat="1">
      <c r="A1205" s="6" t="s">
        <v>5415</v>
      </c>
      <c r="B1205" s="6" t="s">
        <v>5416</v>
      </c>
      <c r="C1205" s="7" t="s">
        <v>11337</v>
      </c>
      <c r="D1205" s="6">
        <v>599</v>
      </c>
      <c r="E1205" s="8">
        <v>1999</v>
      </c>
      <c r="F1205" s="9">
        <v>0.7</v>
      </c>
      <c r="G1205" s="27" t="str">
        <f>IF(Table24[discount_percentage]&gt;=0.5,"Yes","No")</f>
        <v>Yes</v>
      </c>
      <c r="H1205" s="6">
        <v>4.4000000000000004</v>
      </c>
      <c r="I1205" s="10">
        <v>4736</v>
      </c>
      <c r="J1205" s="10">
        <f t="shared" si="72"/>
        <v>9467264</v>
      </c>
      <c r="K1205" s="37" t="str">
        <f>IF(Table24[rating_count]&lt;1000,"Yes", "No")</f>
        <v>No</v>
      </c>
      <c r="L1205" s="11">
        <f t="shared" si="73"/>
        <v>20838.400000000001</v>
      </c>
      <c r="M1205" s="11">
        <f>Table24[[#This Row],[rating]]*Table24[[#This Row],[rating_count]]</f>
        <v>20838.400000000001</v>
      </c>
      <c r="N1205" s="35">
        <f t="shared" si="74"/>
        <v>1800</v>
      </c>
      <c r="O1205" s="35">
        <f t="shared" si="75"/>
        <v>1500</v>
      </c>
      <c r="P1205" s="6" t="s">
        <v>5417</v>
      </c>
      <c r="Q1205" s="6" t="s">
        <v>5418</v>
      </c>
      <c r="R1205" s="6" t="s">
        <v>5419</v>
      </c>
      <c r="S1205" s="6" t="s">
        <v>5420</v>
      </c>
      <c r="T1205" s="6" t="s">
        <v>5421</v>
      </c>
      <c r="U1205" s="6" t="s">
        <v>12042</v>
      </c>
      <c r="V1205" s="6" t="s">
        <v>5422</v>
      </c>
      <c r="W1205" s="6" t="s">
        <v>5423</v>
      </c>
    </row>
    <row r="1206" spans="1:23" s="6" customFormat="1">
      <c r="A1206" s="6" t="s">
        <v>5424</v>
      </c>
      <c r="B1206" s="6" t="s">
        <v>5425</v>
      </c>
      <c r="C1206" s="7" t="s">
        <v>11344</v>
      </c>
      <c r="D1206" s="12">
        <v>5599</v>
      </c>
      <c r="E1206" s="8">
        <v>7350</v>
      </c>
      <c r="F1206" s="9">
        <v>0.24</v>
      </c>
      <c r="G1206" s="27" t="str">
        <f>IF(Table24[discount_percentage]&gt;=0.5,"Yes","No")</f>
        <v>No</v>
      </c>
      <c r="H1206" s="6">
        <v>4.4000000000000004</v>
      </c>
      <c r="I1206" s="10">
        <v>73005</v>
      </c>
      <c r="J1206" s="10">
        <f t="shared" si="72"/>
        <v>536586750</v>
      </c>
      <c r="K1206" s="37" t="str">
        <f>IF(Table24[rating_count]&lt;1000,"Yes", "No")</f>
        <v>No</v>
      </c>
      <c r="L1206" s="11">
        <f t="shared" si="73"/>
        <v>321222</v>
      </c>
      <c r="M1206" s="11">
        <f>Table24[[#This Row],[rating]]*Table24[[#This Row],[rating_count]]</f>
        <v>321222</v>
      </c>
      <c r="N1206" s="35">
        <f t="shared" si="74"/>
        <v>7200</v>
      </c>
      <c r="O1206" s="35">
        <f t="shared" si="75"/>
        <v>7000</v>
      </c>
      <c r="P1206" s="6" t="s">
        <v>5426</v>
      </c>
      <c r="Q1206" s="6" t="s">
        <v>5427</v>
      </c>
      <c r="R1206" s="6" t="s">
        <v>5428</v>
      </c>
      <c r="S1206" s="6" t="s">
        <v>5429</v>
      </c>
      <c r="T1206" s="6" t="s">
        <v>5430</v>
      </c>
      <c r="U1206" s="6" t="s">
        <v>5431</v>
      </c>
      <c r="V1206" s="6" t="s">
        <v>5432</v>
      </c>
      <c r="W1206" s="6" t="s">
        <v>5433</v>
      </c>
    </row>
    <row r="1207" spans="1:23" s="6" customFormat="1">
      <c r="A1207" s="6" t="s">
        <v>5601</v>
      </c>
      <c r="B1207" s="6" t="s">
        <v>5602</v>
      </c>
      <c r="C1207" s="7" t="s">
        <v>11354</v>
      </c>
      <c r="D1207" s="6">
        <v>499</v>
      </c>
      <c r="E1207" s="8">
        <v>999</v>
      </c>
      <c r="F1207" s="9">
        <v>0.5</v>
      </c>
      <c r="G1207" s="27" t="str">
        <f>IF(Table24[discount_percentage]&gt;=0.5,"Yes","No")</f>
        <v>Yes</v>
      </c>
      <c r="H1207" s="6">
        <v>4.4000000000000004</v>
      </c>
      <c r="I1207" s="10">
        <v>1030</v>
      </c>
      <c r="J1207" s="10">
        <f t="shared" si="72"/>
        <v>1028970</v>
      </c>
      <c r="K1207" s="37" t="str">
        <f>IF(Table24[rating_count]&lt;1000,"Yes", "No")</f>
        <v>No</v>
      </c>
      <c r="L1207" s="11">
        <f t="shared" si="73"/>
        <v>4532</v>
      </c>
      <c r="M1207" s="11">
        <f>Table24[[#This Row],[rating]]*Table24[[#This Row],[rating_count]]</f>
        <v>4532</v>
      </c>
      <c r="N1207" s="35">
        <f t="shared" si="74"/>
        <v>800</v>
      </c>
      <c r="O1207" s="35">
        <f t="shared" si="75"/>
        <v>500</v>
      </c>
      <c r="P1207" s="6" t="s">
        <v>5603</v>
      </c>
      <c r="Q1207" s="6" t="s">
        <v>5604</v>
      </c>
      <c r="R1207" s="6" t="s">
        <v>5605</v>
      </c>
      <c r="S1207" s="6" t="s">
        <v>5606</v>
      </c>
      <c r="T1207" s="6" t="s">
        <v>5607</v>
      </c>
      <c r="U1207" s="6" t="s">
        <v>5608</v>
      </c>
      <c r="V1207" s="6" t="s">
        <v>5609</v>
      </c>
      <c r="W1207" s="6" t="s">
        <v>5610</v>
      </c>
    </row>
    <row r="1208" spans="1:23" s="6" customFormat="1">
      <c r="A1208" s="6" t="s">
        <v>5640</v>
      </c>
      <c r="B1208" s="6" t="s">
        <v>5641</v>
      </c>
      <c r="C1208" s="7" t="s">
        <v>11344</v>
      </c>
      <c r="D1208" s="12">
        <v>4449</v>
      </c>
      <c r="E1208" s="8">
        <v>5734</v>
      </c>
      <c r="F1208" s="9">
        <v>0.22</v>
      </c>
      <c r="G1208" s="27" t="str">
        <f>IF(Table24[discount_percentage]&gt;=0.5,"Yes","No")</f>
        <v>No</v>
      </c>
      <c r="H1208" s="6">
        <v>4.4000000000000004</v>
      </c>
      <c r="I1208" s="10">
        <v>25006</v>
      </c>
      <c r="J1208" s="10">
        <f t="shared" si="72"/>
        <v>143384404</v>
      </c>
      <c r="K1208" s="37" t="str">
        <f>IF(Table24[rating_count]&lt;1000,"Yes", "No")</f>
        <v>No</v>
      </c>
      <c r="L1208" s="11">
        <f t="shared" si="73"/>
        <v>110026.40000000001</v>
      </c>
      <c r="M1208" s="11">
        <f>Table24[[#This Row],[rating]]*Table24[[#This Row],[rating_count]]</f>
        <v>110026.40000000001</v>
      </c>
      <c r="N1208" s="35">
        <f t="shared" si="74"/>
        <v>5600</v>
      </c>
      <c r="O1208" s="35">
        <f t="shared" si="75"/>
        <v>5500</v>
      </c>
      <c r="P1208" s="6" t="s">
        <v>5642</v>
      </c>
      <c r="Q1208" s="6" t="s">
        <v>5643</v>
      </c>
      <c r="R1208" s="6" t="s">
        <v>5644</v>
      </c>
      <c r="S1208" s="6" t="s">
        <v>5645</v>
      </c>
      <c r="T1208" s="6" t="s">
        <v>5646</v>
      </c>
      <c r="U1208" s="6" t="s">
        <v>11681</v>
      </c>
      <c r="V1208" s="6" t="s">
        <v>5647</v>
      </c>
      <c r="W1208" s="6" t="s">
        <v>5648</v>
      </c>
    </row>
    <row r="1209" spans="1:23" s="6" customFormat="1">
      <c r="A1209" s="6" t="s">
        <v>5659</v>
      </c>
      <c r="B1209" s="6" t="s">
        <v>5660</v>
      </c>
      <c r="C1209" s="7" t="s">
        <v>11334</v>
      </c>
      <c r="D1209" s="6">
        <v>629</v>
      </c>
      <c r="E1209" s="8">
        <v>1390</v>
      </c>
      <c r="F1209" s="9">
        <v>0.55000000000000004</v>
      </c>
      <c r="G1209" s="27" t="str">
        <f>IF(Table24[discount_percentage]&gt;=0.5,"Yes","No")</f>
        <v>Yes</v>
      </c>
      <c r="H1209" s="6">
        <v>4.4000000000000004</v>
      </c>
      <c r="I1209" s="10">
        <v>6301</v>
      </c>
      <c r="J1209" s="10">
        <f t="shared" si="72"/>
        <v>8758390</v>
      </c>
      <c r="K1209" s="37" t="str">
        <f>IF(Table24[rating_count]&lt;1000,"Yes", "No")</f>
        <v>No</v>
      </c>
      <c r="L1209" s="11">
        <f t="shared" si="73"/>
        <v>27724.400000000001</v>
      </c>
      <c r="M1209" s="11">
        <f>Table24[[#This Row],[rating]]*Table24[[#This Row],[rating_count]]</f>
        <v>27724.400000000001</v>
      </c>
      <c r="N1209" s="35">
        <f t="shared" si="74"/>
        <v>1200</v>
      </c>
      <c r="O1209" s="35">
        <f t="shared" si="75"/>
        <v>1000</v>
      </c>
      <c r="P1209" s="6" t="s">
        <v>5661</v>
      </c>
      <c r="Q1209" s="6" t="s">
        <v>5662</v>
      </c>
      <c r="R1209" s="6" t="s">
        <v>5663</v>
      </c>
      <c r="S1209" s="6" t="s">
        <v>5664</v>
      </c>
      <c r="T1209" s="6" t="s">
        <v>5665</v>
      </c>
      <c r="U1209" s="6" t="s">
        <v>5666</v>
      </c>
      <c r="V1209" s="6" t="s">
        <v>5667</v>
      </c>
      <c r="W1209" s="6" t="s">
        <v>5668</v>
      </c>
    </row>
    <row r="1210" spans="1:23" s="6" customFormat="1">
      <c r="A1210" s="6" t="s">
        <v>5669</v>
      </c>
      <c r="B1210" s="6" t="s">
        <v>5670</v>
      </c>
      <c r="C1210" s="7" t="s">
        <v>11338</v>
      </c>
      <c r="D1210" s="12">
        <v>2595</v>
      </c>
      <c r="E1210" s="8">
        <v>3295</v>
      </c>
      <c r="F1210" s="9">
        <v>0.21</v>
      </c>
      <c r="G1210" s="27" t="str">
        <f>IF(Table24[discount_percentage]&gt;=0.5,"Yes","No")</f>
        <v>No</v>
      </c>
      <c r="H1210" s="6">
        <v>4.4000000000000004</v>
      </c>
      <c r="I1210" s="10">
        <v>22618</v>
      </c>
      <c r="J1210" s="10">
        <f t="shared" si="72"/>
        <v>74526310</v>
      </c>
      <c r="K1210" s="37" t="str">
        <f>IF(Table24[rating_count]&lt;1000,"Yes", "No")</f>
        <v>No</v>
      </c>
      <c r="L1210" s="11">
        <f t="shared" si="73"/>
        <v>99519.200000000012</v>
      </c>
      <c r="M1210" s="11">
        <f>Table24[[#This Row],[rating]]*Table24[[#This Row],[rating_count]]</f>
        <v>99519.200000000012</v>
      </c>
      <c r="N1210" s="35">
        <f t="shared" si="74"/>
        <v>3200</v>
      </c>
      <c r="O1210" s="35">
        <f t="shared" si="75"/>
        <v>3000</v>
      </c>
      <c r="P1210" s="6" t="s">
        <v>5671</v>
      </c>
      <c r="Q1210" s="6" t="s">
        <v>12287</v>
      </c>
      <c r="R1210" s="6" t="s">
        <v>5672</v>
      </c>
      <c r="S1210" s="6" t="s">
        <v>5673</v>
      </c>
      <c r="T1210" s="6" t="s">
        <v>5674</v>
      </c>
      <c r="U1210" s="6" t="s">
        <v>5675</v>
      </c>
      <c r="V1210" s="6" t="s">
        <v>5676</v>
      </c>
      <c r="W1210" s="6" t="s">
        <v>5677</v>
      </c>
    </row>
    <row r="1211" spans="1:23" s="6" customFormat="1">
      <c r="A1211" s="6" t="s">
        <v>5685</v>
      </c>
      <c r="B1211" s="6" t="s">
        <v>5686</v>
      </c>
      <c r="C1211" s="7" t="s">
        <v>11367</v>
      </c>
      <c r="D1211" s="6">
        <v>90</v>
      </c>
      <c r="E1211" s="8">
        <v>175</v>
      </c>
      <c r="F1211" s="9">
        <v>0.49</v>
      </c>
      <c r="G1211" s="27" t="str">
        <f>IF(Table24[discount_percentage]&gt;=0.5,"Yes","No")</f>
        <v>No</v>
      </c>
      <c r="H1211" s="6">
        <v>4.4000000000000004</v>
      </c>
      <c r="I1211" s="10">
        <v>7429</v>
      </c>
      <c r="J1211" s="10">
        <f t="shared" si="72"/>
        <v>1300075</v>
      </c>
      <c r="K1211" s="37" t="str">
        <f>IF(Table24[rating_count]&lt;1000,"Yes", "No")</f>
        <v>No</v>
      </c>
      <c r="L1211" s="11">
        <f t="shared" si="73"/>
        <v>32687.600000000002</v>
      </c>
      <c r="M1211" s="11">
        <f>Table24[[#This Row],[rating]]*Table24[[#This Row],[rating_count]]</f>
        <v>32687.600000000002</v>
      </c>
      <c r="N1211" s="35">
        <f t="shared" si="74"/>
        <v>0</v>
      </c>
      <c r="O1211" s="35">
        <f t="shared" si="75"/>
        <v>0</v>
      </c>
      <c r="P1211" s="6" t="s">
        <v>5687</v>
      </c>
      <c r="Q1211" s="6" t="s">
        <v>5688</v>
      </c>
      <c r="R1211" s="6" t="s">
        <v>5689</v>
      </c>
      <c r="S1211" s="6" t="s">
        <v>5690</v>
      </c>
      <c r="T1211" s="6" t="s">
        <v>5691</v>
      </c>
      <c r="U1211" s="6" t="s">
        <v>5692</v>
      </c>
      <c r="V1211" s="6" t="s">
        <v>5693</v>
      </c>
      <c r="W1211" s="6" t="s">
        <v>5694</v>
      </c>
    </row>
    <row r="1212" spans="1:23" s="6" customFormat="1">
      <c r="A1212" s="6" t="s">
        <v>5747</v>
      </c>
      <c r="B1212" s="6" t="s">
        <v>12045</v>
      </c>
      <c r="C1212" s="7" t="s">
        <v>11382</v>
      </c>
      <c r="D1212" s="6">
        <v>287</v>
      </c>
      <c r="E1212" s="8">
        <v>499</v>
      </c>
      <c r="F1212" s="9">
        <v>0.42</v>
      </c>
      <c r="G1212" s="27" t="str">
        <f>IF(Table24[discount_percentage]&gt;=0.5,"Yes","No")</f>
        <v>No</v>
      </c>
      <c r="H1212" s="6">
        <v>4.4000000000000004</v>
      </c>
      <c r="I1212" s="10">
        <v>8076</v>
      </c>
      <c r="J1212" s="10">
        <f t="shared" si="72"/>
        <v>4029924</v>
      </c>
      <c r="K1212" s="37" t="str">
        <f>IF(Table24[rating_count]&lt;1000,"Yes", "No")</f>
        <v>No</v>
      </c>
      <c r="L1212" s="11">
        <f t="shared" si="73"/>
        <v>35534.400000000001</v>
      </c>
      <c r="M1212" s="11">
        <f>Table24[[#This Row],[rating]]*Table24[[#This Row],[rating_count]]</f>
        <v>35534.400000000001</v>
      </c>
      <c r="N1212" s="35">
        <f t="shared" si="74"/>
        <v>400</v>
      </c>
      <c r="O1212" s="35">
        <f t="shared" si="75"/>
        <v>0</v>
      </c>
      <c r="P1212" s="6" t="s">
        <v>5748</v>
      </c>
      <c r="Q1212" s="6" t="s">
        <v>5749</v>
      </c>
      <c r="R1212" s="6" t="s">
        <v>5750</v>
      </c>
      <c r="S1212" s="6" t="s">
        <v>5751</v>
      </c>
      <c r="T1212" s="6" t="s">
        <v>5752</v>
      </c>
      <c r="U1212" s="6" t="s">
        <v>5753</v>
      </c>
      <c r="V1212" s="6" t="s">
        <v>5754</v>
      </c>
      <c r="W1212" s="6" t="s">
        <v>5755</v>
      </c>
    </row>
    <row r="1213" spans="1:23" s="6" customFormat="1">
      <c r="A1213" s="6" t="s">
        <v>5766</v>
      </c>
      <c r="B1213" s="6" t="s">
        <v>5767</v>
      </c>
      <c r="C1213" s="7" t="s">
        <v>11340</v>
      </c>
      <c r="D1213" s="6">
        <v>879</v>
      </c>
      <c r="E1213" s="8">
        <v>1109</v>
      </c>
      <c r="F1213" s="9">
        <v>0.21</v>
      </c>
      <c r="G1213" s="27" t="str">
        <f>IF(Table24[discount_percentage]&gt;=0.5,"Yes","No")</f>
        <v>No</v>
      </c>
      <c r="H1213" s="6">
        <v>4.4000000000000004</v>
      </c>
      <c r="I1213" s="10">
        <v>31599</v>
      </c>
      <c r="J1213" s="10">
        <f t="shared" si="72"/>
        <v>35043291</v>
      </c>
      <c r="K1213" s="37" t="str">
        <f>IF(Table24[rating_count]&lt;1000,"Yes", "No")</f>
        <v>No</v>
      </c>
      <c r="L1213" s="11">
        <f t="shared" si="73"/>
        <v>139035.6</v>
      </c>
      <c r="M1213" s="11">
        <f>Table24[[#This Row],[rating]]*Table24[[#This Row],[rating_count]]</f>
        <v>139035.6</v>
      </c>
      <c r="N1213" s="35">
        <f t="shared" si="74"/>
        <v>1000</v>
      </c>
      <c r="O1213" s="35">
        <f t="shared" si="75"/>
        <v>1000</v>
      </c>
      <c r="P1213" s="6" t="s">
        <v>5768</v>
      </c>
      <c r="Q1213" s="6" t="s">
        <v>5769</v>
      </c>
      <c r="R1213" s="6" t="s">
        <v>5770</v>
      </c>
      <c r="S1213" s="6" t="s">
        <v>5771</v>
      </c>
      <c r="T1213" s="6" t="s">
        <v>5772</v>
      </c>
      <c r="U1213" s="6" t="s">
        <v>5773</v>
      </c>
      <c r="V1213" s="6" t="s">
        <v>5774</v>
      </c>
      <c r="W1213" s="6" t="s">
        <v>5775</v>
      </c>
    </row>
    <row r="1214" spans="1:23" s="6" customFormat="1">
      <c r="A1214" s="6" t="s">
        <v>6071</v>
      </c>
      <c r="B1214" s="6" t="s">
        <v>12302</v>
      </c>
      <c r="C1214" s="7" t="s">
        <v>11335</v>
      </c>
      <c r="D1214" s="12">
        <v>3303</v>
      </c>
      <c r="E1214" s="8">
        <v>4699</v>
      </c>
      <c r="F1214" s="9">
        <v>0.3</v>
      </c>
      <c r="G1214" s="27" t="str">
        <f>IF(Table24[discount_percentage]&gt;=0.5,"Yes","No")</f>
        <v>No</v>
      </c>
      <c r="H1214" s="6">
        <v>4.4000000000000004</v>
      </c>
      <c r="I1214" s="10">
        <v>13544</v>
      </c>
      <c r="J1214" s="10">
        <f t="shared" si="72"/>
        <v>63643256</v>
      </c>
      <c r="K1214" s="37" t="str">
        <f>IF(Table24[rating_count]&lt;1000,"Yes", "No")</f>
        <v>No</v>
      </c>
      <c r="L1214" s="11">
        <f t="shared" si="73"/>
        <v>59593.600000000006</v>
      </c>
      <c r="M1214" s="11">
        <f>Table24[[#This Row],[rating]]*Table24[[#This Row],[rating_count]]</f>
        <v>59593.600000000006</v>
      </c>
      <c r="N1214" s="35">
        <f t="shared" si="74"/>
        <v>4600</v>
      </c>
      <c r="O1214" s="35">
        <f t="shared" si="75"/>
        <v>4500</v>
      </c>
      <c r="P1214" s="6" t="s">
        <v>6072</v>
      </c>
      <c r="Q1214" s="6" t="s">
        <v>6073</v>
      </c>
      <c r="R1214" s="6" t="s">
        <v>6074</v>
      </c>
      <c r="S1214" s="6" t="s">
        <v>6075</v>
      </c>
      <c r="T1214" s="6" t="s">
        <v>6076</v>
      </c>
      <c r="U1214" s="6" t="s">
        <v>6077</v>
      </c>
      <c r="V1214" s="6" t="s">
        <v>6078</v>
      </c>
      <c r="W1214" s="6" t="s">
        <v>6079</v>
      </c>
    </row>
    <row r="1215" spans="1:23" s="6" customFormat="1">
      <c r="A1215" s="6" t="s">
        <v>6186</v>
      </c>
      <c r="B1215" s="6" t="s">
        <v>6187</v>
      </c>
      <c r="C1215" s="7" t="s">
        <v>11393</v>
      </c>
      <c r="D1215" s="12">
        <v>1709</v>
      </c>
      <c r="E1215" s="8">
        <v>4000</v>
      </c>
      <c r="F1215" s="9">
        <v>0.56999999999999995</v>
      </c>
      <c r="G1215" s="27" t="str">
        <f>IF(Table24[discount_percentage]&gt;=0.5,"Yes","No")</f>
        <v>Yes</v>
      </c>
      <c r="H1215" s="6">
        <v>4.4000000000000004</v>
      </c>
      <c r="I1215" s="10">
        <v>3029</v>
      </c>
      <c r="J1215" s="10">
        <f t="shared" si="72"/>
        <v>12116000</v>
      </c>
      <c r="K1215" s="37" t="str">
        <f>IF(Table24[rating_count]&lt;1000,"Yes", "No")</f>
        <v>No</v>
      </c>
      <c r="L1215" s="11">
        <f t="shared" si="73"/>
        <v>13327.6</v>
      </c>
      <c r="M1215" s="11">
        <f>Table24[[#This Row],[rating]]*Table24[[#This Row],[rating_count]]</f>
        <v>13327.6</v>
      </c>
      <c r="N1215" s="35">
        <f t="shared" si="74"/>
        <v>4000</v>
      </c>
      <c r="O1215" s="35">
        <f t="shared" si="75"/>
        <v>4000</v>
      </c>
      <c r="P1215" s="6" t="s">
        <v>6188</v>
      </c>
      <c r="Q1215" s="6" t="s">
        <v>6189</v>
      </c>
      <c r="R1215" s="6" t="s">
        <v>6190</v>
      </c>
      <c r="S1215" s="6" t="s">
        <v>6191</v>
      </c>
      <c r="T1215" s="6" t="s">
        <v>6192</v>
      </c>
      <c r="U1215" s="6" t="s">
        <v>6193</v>
      </c>
      <c r="V1215" s="6" t="s">
        <v>6194</v>
      </c>
      <c r="W1215" s="6" t="s">
        <v>6195</v>
      </c>
    </row>
    <row r="1216" spans="1:23" s="6" customFormat="1">
      <c r="A1216" s="6" t="s">
        <v>6206</v>
      </c>
      <c r="B1216" s="6" t="s">
        <v>6207</v>
      </c>
      <c r="C1216" s="7" t="s">
        <v>11403</v>
      </c>
      <c r="D1216" s="6">
        <v>90</v>
      </c>
      <c r="E1216" s="8">
        <v>100</v>
      </c>
      <c r="F1216" s="9">
        <v>0.1</v>
      </c>
      <c r="G1216" s="27" t="str">
        <f>IF(Table24[discount_percentage]&gt;=0.5,"Yes","No")</f>
        <v>No</v>
      </c>
      <c r="H1216" s="6">
        <v>4.4000000000000004</v>
      </c>
      <c r="I1216" s="10">
        <v>10718</v>
      </c>
      <c r="J1216" s="10">
        <f t="shared" si="72"/>
        <v>1071800</v>
      </c>
      <c r="K1216" s="37" t="str">
        <f>IF(Table24[rating_count]&lt;1000,"Yes", "No")</f>
        <v>No</v>
      </c>
      <c r="L1216" s="11">
        <f t="shared" si="73"/>
        <v>47159.200000000004</v>
      </c>
      <c r="M1216" s="11">
        <f>Table24[[#This Row],[rating]]*Table24[[#This Row],[rating_count]]</f>
        <v>47159.200000000004</v>
      </c>
      <c r="N1216" s="35">
        <f t="shared" si="74"/>
        <v>0</v>
      </c>
      <c r="O1216" s="35">
        <f t="shared" si="75"/>
        <v>0</v>
      </c>
      <c r="P1216" s="6" t="s">
        <v>6208</v>
      </c>
      <c r="Q1216" s="6" t="s">
        <v>6209</v>
      </c>
      <c r="R1216" s="6" t="s">
        <v>6210</v>
      </c>
      <c r="S1216" s="6" t="s">
        <v>6211</v>
      </c>
      <c r="T1216" s="6" t="s">
        <v>6212</v>
      </c>
      <c r="U1216" s="6" t="s">
        <v>6213</v>
      </c>
      <c r="V1216" s="6" t="s">
        <v>6214</v>
      </c>
      <c r="W1216" s="6" t="s">
        <v>6215</v>
      </c>
    </row>
    <row r="1217" spans="1:23" s="6" customFormat="1">
      <c r="A1217" s="6" t="s">
        <v>6261</v>
      </c>
      <c r="B1217" s="6" t="s">
        <v>6262</v>
      </c>
      <c r="C1217" s="7" t="s">
        <v>11361</v>
      </c>
      <c r="D1217" s="6">
        <v>116</v>
      </c>
      <c r="E1217" s="8">
        <v>200</v>
      </c>
      <c r="F1217" s="9">
        <v>0.42</v>
      </c>
      <c r="G1217" s="27" t="str">
        <f>IF(Table24[discount_percentage]&gt;=0.5,"Yes","No")</f>
        <v>No</v>
      </c>
      <c r="H1217" s="6">
        <v>4.4000000000000004</v>
      </c>
      <c r="I1217" s="10">
        <v>357</v>
      </c>
      <c r="J1217" s="10">
        <f t="shared" si="72"/>
        <v>71400</v>
      </c>
      <c r="K1217" s="37" t="str">
        <f>IF(Table24[rating_count]&lt;1000,"Yes", "No")</f>
        <v>Yes</v>
      </c>
      <c r="L1217" s="11">
        <f t="shared" si="73"/>
        <v>1570.8000000000002</v>
      </c>
      <c r="M1217" s="11">
        <f>Table24[[#This Row],[rating]]*Table24[[#This Row],[rating_count]]</f>
        <v>1570.8000000000002</v>
      </c>
      <c r="N1217" s="35">
        <f t="shared" si="74"/>
        <v>200</v>
      </c>
      <c r="O1217" s="35">
        <f t="shared" si="75"/>
        <v>0</v>
      </c>
      <c r="P1217" s="6" t="s">
        <v>6263</v>
      </c>
      <c r="Q1217" s="6" t="s">
        <v>6264</v>
      </c>
      <c r="R1217" s="6" t="s">
        <v>6265</v>
      </c>
      <c r="S1217" s="6" t="s">
        <v>6266</v>
      </c>
      <c r="T1217" s="6" t="s">
        <v>6267</v>
      </c>
      <c r="U1217" s="6" t="s">
        <v>6268</v>
      </c>
      <c r="V1217" s="6" t="s">
        <v>6269</v>
      </c>
      <c r="W1217" s="6" t="s">
        <v>6270</v>
      </c>
    </row>
    <row r="1218" spans="1:23" s="6" customFormat="1">
      <c r="A1218" s="6" t="s">
        <v>6271</v>
      </c>
      <c r="B1218" s="6" t="s">
        <v>6272</v>
      </c>
      <c r="C1218" s="7" t="s">
        <v>11353</v>
      </c>
      <c r="D1218" s="6">
        <v>200</v>
      </c>
      <c r="E1218" s="8">
        <v>230</v>
      </c>
      <c r="F1218" s="9">
        <v>0.13</v>
      </c>
      <c r="G1218" s="27" t="str">
        <f>IF(Table24[discount_percentage]&gt;=0.5,"Yes","No")</f>
        <v>No</v>
      </c>
      <c r="H1218" s="6">
        <v>4.4000000000000004</v>
      </c>
      <c r="I1218" s="10">
        <v>10170</v>
      </c>
      <c r="J1218" s="10">
        <f t="shared" ref="J1218:J1281" si="76">E1218*I1218</f>
        <v>2339100</v>
      </c>
      <c r="K1218" s="37" t="str">
        <f>IF(Table24[rating_count]&lt;1000,"Yes", "No")</f>
        <v>No</v>
      </c>
      <c r="L1218" s="11">
        <f t="shared" ref="L1218:L1281" si="77">H1218*I1218</f>
        <v>44748</v>
      </c>
      <c r="M1218" s="11">
        <f>Table24[[#This Row],[rating]]*Table24[[#This Row],[rating_count]]</f>
        <v>44748</v>
      </c>
      <c r="N1218" s="35">
        <f t="shared" ref="N1218:N1281" si="78">FLOOR(E1218,200)</f>
        <v>200</v>
      </c>
      <c r="O1218" s="35">
        <f t="shared" ref="O1218:O1281" si="79">FLOOR(E1218,500)</f>
        <v>0</v>
      </c>
      <c r="P1218" s="6" t="s">
        <v>6273</v>
      </c>
      <c r="Q1218" s="6" t="s">
        <v>6274</v>
      </c>
      <c r="R1218" s="6" t="s">
        <v>6275</v>
      </c>
      <c r="S1218" s="6" t="s">
        <v>6276</v>
      </c>
      <c r="T1218" s="6" t="s">
        <v>6277</v>
      </c>
      <c r="U1218" s="6" t="s">
        <v>6278</v>
      </c>
      <c r="V1218" s="6" t="s">
        <v>6279</v>
      </c>
      <c r="W1218" s="6" t="s">
        <v>6280</v>
      </c>
    </row>
    <row r="1219" spans="1:23" s="6" customFormat="1">
      <c r="A1219" s="6" t="s">
        <v>6281</v>
      </c>
      <c r="B1219" s="6" t="s">
        <v>6282</v>
      </c>
      <c r="C1219" s="7" t="s">
        <v>11396</v>
      </c>
      <c r="D1219" s="12">
        <v>1249</v>
      </c>
      <c r="E1219" s="8">
        <v>2796</v>
      </c>
      <c r="F1219" s="9">
        <v>0.55000000000000004</v>
      </c>
      <c r="G1219" s="27" t="str">
        <f>IF(Table24[discount_percentage]&gt;=0.5,"Yes","No")</f>
        <v>Yes</v>
      </c>
      <c r="H1219" s="6">
        <v>4.4000000000000004</v>
      </c>
      <c r="I1219" s="10">
        <v>4598</v>
      </c>
      <c r="J1219" s="10">
        <f t="shared" si="76"/>
        <v>12856008</v>
      </c>
      <c r="K1219" s="37" t="str">
        <f>IF(Table24[rating_count]&lt;1000,"Yes", "No")</f>
        <v>No</v>
      </c>
      <c r="L1219" s="11">
        <f t="shared" si="77"/>
        <v>20231.2</v>
      </c>
      <c r="M1219" s="11">
        <f>Table24[[#This Row],[rating]]*Table24[[#This Row],[rating_count]]</f>
        <v>20231.2</v>
      </c>
      <c r="N1219" s="35">
        <f t="shared" si="78"/>
        <v>2600</v>
      </c>
      <c r="O1219" s="35">
        <f t="shared" si="79"/>
        <v>2500</v>
      </c>
      <c r="P1219" s="6" t="s">
        <v>6283</v>
      </c>
      <c r="Q1219" s="6" t="s">
        <v>6284</v>
      </c>
      <c r="R1219" s="6" t="s">
        <v>6285</v>
      </c>
      <c r="S1219" s="6" t="s">
        <v>6286</v>
      </c>
      <c r="T1219" s="6" t="s">
        <v>6287</v>
      </c>
      <c r="U1219" s="6" t="s">
        <v>12667</v>
      </c>
      <c r="V1219" s="6" t="s">
        <v>6288</v>
      </c>
      <c r="W1219" s="6" t="s">
        <v>6289</v>
      </c>
    </row>
    <row r="1220" spans="1:23" s="6" customFormat="1">
      <c r="A1220" s="6" t="s">
        <v>6308</v>
      </c>
      <c r="B1220" s="6" t="s">
        <v>6309</v>
      </c>
      <c r="C1220" s="7" t="s">
        <v>11350</v>
      </c>
      <c r="D1220" s="6">
        <v>596</v>
      </c>
      <c r="E1220" s="8">
        <v>723</v>
      </c>
      <c r="F1220" s="9">
        <v>0.18</v>
      </c>
      <c r="G1220" s="27" t="str">
        <f>IF(Table24[discount_percentage]&gt;=0.5,"Yes","No")</f>
        <v>No</v>
      </c>
      <c r="H1220" s="6">
        <v>4.4000000000000004</v>
      </c>
      <c r="I1220" s="10">
        <v>3219</v>
      </c>
      <c r="J1220" s="10">
        <f t="shared" si="76"/>
        <v>2327337</v>
      </c>
      <c r="K1220" s="37" t="str">
        <f>IF(Table24[rating_count]&lt;1000,"Yes", "No")</f>
        <v>No</v>
      </c>
      <c r="L1220" s="11">
        <f t="shared" si="77"/>
        <v>14163.6</v>
      </c>
      <c r="M1220" s="11">
        <f>Table24[[#This Row],[rating]]*Table24[[#This Row],[rating_count]]</f>
        <v>14163.6</v>
      </c>
      <c r="N1220" s="35">
        <f t="shared" si="78"/>
        <v>600</v>
      </c>
      <c r="O1220" s="35">
        <f t="shared" si="79"/>
        <v>500</v>
      </c>
      <c r="P1220" s="6" t="s">
        <v>6310</v>
      </c>
      <c r="Q1220" s="6" t="s">
        <v>6311</v>
      </c>
      <c r="R1220" s="6" t="s">
        <v>6312</v>
      </c>
      <c r="S1220" s="6" t="s">
        <v>12313</v>
      </c>
      <c r="T1220" s="6" t="s">
        <v>6313</v>
      </c>
      <c r="U1220" s="6" t="s">
        <v>6314</v>
      </c>
      <c r="V1220" s="6" t="s">
        <v>6315</v>
      </c>
      <c r="W1220" s="6" t="s">
        <v>6316</v>
      </c>
    </row>
    <row r="1221" spans="1:23" s="6" customFormat="1">
      <c r="A1221" s="6" t="s">
        <v>6508</v>
      </c>
      <c r="B1221" s="6" t="s">
        <v>6509</v>
      </c>
      <c r="C1221" s="7" t="s">
        <v>11412</v>
      </c>
      <c r="D1221" s="12">
        <v>10389</v>
      </c>
      <c r="E1221" s="8">
        <v>32000</v>
      </c>
      <c r="F1221" s="9">
        <v>0.68</v>
      </c>
      <c r="G1221" s="27" t="str">
        <f>IF(Table24[discount_percentage]&gt;=0.5,"Yes","No")</f>
        <v>Yes</v>
      </c>
      <c r="H1221" s="6">
        <v>4.4000000000000004</v>
      </c>
      <c r="I1221" s="10">
        <v>41398</v>
      </c>
      <c r="J1221" s="10">
        <f t="shared" si="76"/>
        <v>1324736000</v>
      </c>
      <c r="K1221" s="37" t="str">
        <f>IF(Table24[rating_count]&lt;1000,"Yes", "No")</f>
        <v>No</v>
      </c>
      <c r="L1221" s="11">
        <f t="shared" si="77"/>
        <v>182151.2</v>
      </c>
      <c r="M1221" s="11">
        <f>Table24[[#This Row],[rating]]*Table24[[#This Row],[rating_count]]</f>
        <v>182151.2</v>
      </c>
      <c r="N1221" s="35">
        <f t="shared" si="78"/>
        <v>32000</v>
      </c>
      <c r="O1221" s="35">
        <f t="shared" si="79"/>
        <v>32000</v>
      </c>
      <c r="P1221" s="6" t="s">
        <v>12640</v>
      </c>
      <c r="Q1221" s="6" t="s">
        <v>6510</v>
      </c>
      <c r="R1221" s="6" t="s">
        <v>6511</v>
      </c>
      <c r="S1221" s="6" t="s">
        <v>6512</v>
      </c>
      <c r="T1221" s="6" t="s">
        <v>6513</v>
      </c>
      <c r="U1221" s="6" t="s">
        <v>11694</v>
      </c>
      <c r="V1221" s="6" t="s">
        <v>6514</v>
      </c>
      <c r="W1221" s="6" t="s">
        <v>6515</v>
      </c>
    </row>
    <row r="1222" spans="1:23" s="6" customFormat="1">
      <c r="A1222" s="6" t="s">
        <v>6661</v>
      </c>
      <c r="B1222" s="6" t="s">
        <v>6662</v>
      </c>
      <c r="C1222" s="7" t="s">
        <v>11358</v>
      </c>
      <c r="D1222" s="12">
        <v>2499</v>
      </c>
      <c r="E1222" s="8">
        <v>3999</v>
      </c>
      <c r="F1222" s="9">
        <v>0.38</v>
      </c>
      <c r="G1222" s="27" t="str">
        <f>IF(Table24[discount_percentage]&gt;=0.5,"Yes","No")</f>
        <v>No</v>
      </c>
      <c r="H1222" s="6">
        <v>4.4000000000000004</v>
      </c>
      <c r="I1222" s="10">
        <v>12679</v>
      </c>
      <c r="J1222" s="10">
        <f t="shared" si="76"/>
        <v>50703321</v>
      </c>
      <c r="K1222" s="37" t="str">
        <f>IF(Table24[rating_count]&lt;1000,"Yes", "No")</f>
        <v>No</v>
      </c>
      <c r="L1222" s="11">
        <f t="shared" si="77"/>
        <v>55787.600000000006</v>
      </c>
      <c r="M1222" s="11">
        <f>Table24[[#This Row],[rating]]*Table24[[#This Row],[rating_count]]</f>
        <v>55787.600000000006</v>
      </c>
      <c r="N1222" s="35">
        <f t="shared" si="78"/>
        <v>3800</v>
      </c>
      <c r="O1222" s="35">
        <f t="shared" si="79"/>
        <v>3500</v>
      </c>
      <c r="P1222" s="6" t="s">
        <v>11813</v>
      </c>
      <c r="Q1222" s="6" t="s">
        <v>12330</v>
      </c>
      <c r="R1222" s="6" t="s">
        <v>6663</v>
      </c>
      <c r="S1222" s="6" t="s">
        <v>6664</v>
      </c>
      <c r="T1222" s="6" t="s">
        <v>6665</v>
      </c>
      <c r="U1222" s="6" t="s">
        <v>11744</v>
      </c>
      <c r="V1222" s="6" t="s">
        <v>4489</v>
      </c>
      <c r="W1222" s="6" t="s">
        <v>6666</v>
      </c>
    </row>
    <row r="1223" spans="1:23" s="6" customFormat="1">
      <c r="A1223" s="6" t="s">
        <v>6679</v>
      </c>
      <c r="B1223" s="6" t="s">
        <v>6680</v>
      </c>
      <c r="C1223" s="7" t="s">
        <v>11346</v>
      </c>
      <c r="D1223" s="6">
        <v>326</v>
      </c>
      <c r="E1223" s="8">
        <v>799</v>
      </c>
      <c r="F1223" s="9">
        <v>0.59</v>
      </c>
      <c r="G1223" s="27" t="str">
        <f>IF(Table24[discount_percentage]&gt;=0.5,"Yes","No")</f>
        <v>Yes</v>
      </c>
      <c r="H1223" s="6">
        <v>4.4000000000000004</v>
      </c>
      <c r="I1223" s="10">
        <v>10773</v>
      </c>
      <c r="J1223" s="10">
        <f t="shared" si="76"/>
        <v>8607627</v>
      </c>
      <c r="K1223" s="37" t="str">
        <f>IF(Table24[rating_count]&lt;1000,"Yes", "No")</f>
        <v>No</v>
      </c>
      <c r="L1223" s="11">
        <f t="shared" si="77"/>
        <v>47401.200000000004</v>
      </c>
      <c r="M1223" s="11">
        <f>Table24[[#This Row],[rating]]*Table24[[#This Row],[rating_count]]</f>
        <v>47401.200000000004</v>
      </c>
      <c r="N1223" s="35">
        <f t="shared" si="78"/>
        <v>600</v>
      </c>
      <c r="O1223" s="35">
        <f t="shared" si="79"/>
        <v>500</v>
      </c>
      <c r="P1223" s="6" t="s">
        <v>6681</v>
      </c>
      <c r="Q1223" s="6" t="s">
        <v>6682</v>
      </c>
      <c r="R1223" s="6" t="s">
        <v>6683</v>
      </c>
      <c r="S1223" s="6" t="s">
        <v>6684</v>
      </c>
      <c r="T1223" s="6" t="s">
        <v>6685</v>
      </c>
      <c r="U1223" s="6" t="s">
        <v>6686</v>
      </c>
      <c r="V1223" s="6" t="s">
        <v>6687</v>
      </c>
      <c r="W1223" s="6" t="s">
        <v>6688</v>
      </c>
    </row>
    <row r="1224" spans="1:23" s="6" customFormat="1">
      <c r="A1224" s="6" t="s">
        <v>6884</v>
      </c>
      <c r="B1224" s="6" t="s">
        <v>6885</v>
      </c>
      <c r="C1224" s="7" t="s">
        <v>11334</v>
      </c>
      <c r="D1224" s="6">
        <v>579</v>
      </c>
      <c r="E1224" s="8">
        <v>1090</v>
      </c>
      <c r="F1224" s="9">
        <v>0.47</v>
      </c>
      <c r="G1224" s="27" t="str">
        <f>IF(Table24[discount_percentage]&gt;=0.5,"Yes","No")</f>
        <v>No</v>
      </c>
      <c r="H1224" s="6">
        <v>4.4000000000000004</v>
      </c>
      <c r="I1224" s="10">
        <v>3482</v>
      </c>
      <c r="J1224" s="10">
        <f t="shared" si="76"/>
        <v>3795380</v>
      </c>
      <c r="K1224" s="37" t="str">
        <f>IF(Table24[rating_count]&lt;1000,"Yes", "No")</f>
        <v>No</v>
      </c>
      <c r="L1224" s="11">
        <f t="shared" si="77"/>
        <v>15320.800000000001</v>
      </c>
      <c r="M1224" s="11">
        <f>Table24[[#This Row],[rating]]*Table24[[#This Row],[rating_count]]</f>
        <v>15320.800000000001</v>
      </c>
      <c r="N1224" s="35">
        <f t="shared" si="78"/>
        <v>1000</v>
      </c>
      <c r="O1224" s="35">
        <f t="shared" si="79"/>
        <v>1000</v>
      </c>
      <c r="P1224" s="6" t="s">
        <v>6886</v>
      </c>
      <c r="Q1224" s="6" t="s">
        <v>6887</v>
      </c>
      <c r="R1224" s="6" t="s">
        <v>6888</v>
      </c>
      <c r="S1224" s="6" t="s">
        <v>12348</v>
      </c>
      <c r="T1224" s="6" t="s">
        <v>6889</v>
      </c>
      <c r="U1224" s="6" t="s">
        <v>6890</v>
      </c>
      <c r="V1224" s="6" t="s">
        <v>6891</v>
      </c>
      <c r="W1224" s="6" t="s">
        <v>6892</v>
      </c>
    </row>
    <row r="1225" spans="1:23" s="6" customFormat="1">
      <c r="A1225" s="6" t="s">
        <v>6902</v>
      </c>
      <c r="B1225" s="6" t="s">
        <v>6903</v>
      </c>
      <c r="C1225" s="7" t="s">
        <v>11336</v>
      </c>
      <c r="D1225" s="6">
        <v>899</v>
      </c>
      <c r="E1225" s="8">
        <v>1999</v>
      </c>
      <c r="F1225" s="9">
        <v>0.55000000000000004</v>
      </c>
      <c r="G1225" s="27" t="str">
        <f>IF(Table24[discount_percentage]&gt;=0.5,"Yes","No")</f>
        <v>Yes</v>
      </c>
      <c r="H1225" s="6">
        <v>4.4000000000000004</v>
      </c>
      <c r="I1225" s="10">
        <v>1667</v>
      </c>
      <c r="J1225" s="10">
        <f t="shared" si="76"/>
        <v>3332333</v>
      </c>
      <c r="K1225" s="37" t="str">
        <f>IF(Table24[rating_count]&lt;1000,"Yes", "No")</f>
        <v>No</v>
      </c>
      <c r="L1225" s="11">
        <f t="shared" si="77"/>
        <v>7334.8</v>
      </c>
      <c r="M1225" s="11">
        <f>Table24[[#This Row],[rating]]*Table24[[#This Row],[rating_count]]</f>
        <v>7334.8</v>
      </c>
      <c r="N1225" s="35">
        <f t="shared" si="78"/>
        <v>1800</v>
      </c>
      <c r="O1225" s="35">
        <f t="shared" si="79"/>
        <v>1500</v>
      </c>
      <c r="P1225" s="6" t="s">
        <v>6904</v>
      </c>
      <c r="Q1225" s="6" t="s">
        <v>6905</v>
      </c>
      <c r="R1225" s="6" t="s">
        <v>6906</v>
      </c>
      <c r="S1225" s="6" t="s">
        <v>6907</v>
      </c>
      <c r="T1225" s="6" t="s">
        <v>6908</v>
      </c>
      <c r="U1225" s="6" t="s">
        <v>12058</v>
      </c>
      <c r="V1225" s="6" t="s">
        <v>6909</v>
      </c>
      <c r="W1225" s="6" t="s">
        <v>6910</v>
      </c>
    </row>
    <row r="1226" spans="1:23" s="6" customFormat="1">
      <c r="A1226" s="6" t="s">
        <v>7031</v>
      </c>
      <c r="B1226" s="6" t="s">
        <v>7032</v>
      </c>
      <c r="C1226" s="7" t="s">
        <v>11340</v>
      </c>
      <c r="D1226" s="6">
        <v>380</v>
      </c>
      <c r="E1226" s="8">
        <v>400</v>
      </c>
      <c r="F1226" s="9">
        <v>0.05</v>
      </c>
      <c r="G1226" s="27" t="str">
        <f>IF(Table24[discount_percentage]&gt;=0.5,"Yes","No")</f>
        <v>No</v>
      </c>
      <c r="H1226" s="6">
        <v>4.4000000000000004</v>
      </c>
      <c r="I1226" s="10">
        <v>2111</v>
      </c>
      <c r="J1226" s="10">
        <f t="shared" si="76"/>
        <v>844400</v>
      </c>
      <c r="K1226" s="37" t="str">
        <f>IF(Table24[rating_count]&lt;1000,"Yes", "No")</f>
        <v>No</v>
      </c>
      <c r="L1226" s="11">
        <f t="shared" si="77"/>
        <v>9288.4000000000015</v>
      </c>
      <c r="M1226" s="11">
        <f>Table24[[#This Row],[rating]]*Table24[[#This Row],[rating_count]]</f>
        <v>9288.4000000000015</v>
      </c>
      <c r="N1226" s="35">
        <f t="shared" si="78"/>
        <v>400</v>
      </c>
      <c r="O1226" s="35">
        <f t="shared" si="79"/>
        <v>0</v>
      </c>
      <c r="P1226" s="6" t="s">
        <v>7033</v>
      </c>
      <c r="Q1226" s="6" t="s">
        <v>7034</v>
      </c>
      <c r="R1226" s="6" t="s">
        <v>7035</v>
      </c>
      <c r="S1226" s="6" t="s">
        <v>7036</v>
      </c>
      <c r="T1226" s="6" t="s">
        <v>7037</v>
      </c>
      <c r="U1226" s="6" t="s">
        <v>7038</v>
      </c>
      <c r="V1226" s="6" t="s">
        <v>7039</v>
      </c>
      <c r="W1226" s="6" t="s">
        <v>7040</v>
      </c>
    </row>
    <row r="1227" spans="1:23" s="6" customFormat="1">
      <c r="A1227" s="6" t="s">
        <v>7471</v>
      </c>
      <c r="B1227" s="6" t="s">
        <v>7472</v>
      </c>
      <c r="C1227" s="7" t="s">
        <v>11430</v>
      </c>
      <c r="D1227" s="12">
        <v>1490</v>
      </c>
      <c r="E1227" s="8">
        <v>1695</v>
      </c>
      <c r="F1227" s="9">
        <v>0.12</v>
      </c>
      <c r="G1227" s="27" t="str">
        <f>IF(Table24[discount_percentage]&gt;=0.5,"Yes","No")</f>
        <v>No</v>
      </c>
      <c r="H1227" s="6">
        <v>4.4000000000000004</v>
      </c>
      <c r="I1227" s="10">
        <v>3543</v>
      </c>
      <c r="J1227" s="10">
        <f t="shared" si="76"/>
        <v>6005385</v>
      </c>
      <c r="K1227" s="37" t="str">
        <f>IF(Table24[rating_count]&lt;1000,"Yes", "No")</f>
        <v>No</v>
      </c>
      <c r="L1227" s="11">
        <f t="shared" si="77"/>
        <v>15589.2</v>
      </c>
      <c r="M1227" s="11">
        <f>Table24[[#This Row],[rating]]*Table24[[#This Row],[rating_count]]</f>
        <v>15589.2</v>
      </c>
      <c r="N1227" s="35">
        <f t="shared" si="78"/>
        <v>1600</v>
      </c>
      <c r="O1227" s="35">
        <f t="shared" si="79"/>
        <v>1500</v>
      </c>
      <c r="P1227" s="6" t="s">
        <v>7473</v>
      </c>
      <c r="Q1227" s="6" t="s">
        <v>7474</v>
      </c>
      <c r="R1227" s="6" t="s">
        <v>7475</v>
      </c>
      <c r="S1227" s="6" t="s">
        <v>7476</v>
      </c>
      <c r="T1227" s="6" t="s">
        <v>7477</v>
      </c>
      <c r="U1227" s="6" t="s">
        <v>7478</v>
      </c>
      <c r="V1227" s="6" t="s">
        <v>7479</v>
      </c>
      <c r="W1227" s="6" t="s">
        <v>7480</v>
      </c>
    </row>
    <row r="1228" spans="1:23" s="6" customFormat="1">
      <c r="A1228" s="6" t="s">
        <v>7697</v>
      </c>
      <c r="B1228" s="6" t="s">
        <v>7698</v>
      </c>
      <c r="C1228" s="7" t="s">
        <v>11449</v>
      </c>
      <c r="D1228" s="12">
        <v>1819</v>
      </c>
      <c r="E1228" s="8">
        <v>2490</v>
      </c>
      <c r="F1228" s="9">
        <v>0.27</v>
      </c>
      <c r="G1228" s="27" t="str">
        <f>IF(Table24[discount_percentage]&gt;=0.5,"Yes","No")</f>
        <v>No</v>
      </c>
      <c r="H1228" s="6">
        <v>4.4000000000000004</v>
      </c>
      <c r="I1228" s="10">
        <v>7946</v>
      </c>
      <c r="J1228" s="10">
        <f t="shared" si="76"/>
        <v>19785540</v>
      </c>
      <c r="K1228" s="37" t="str">
        <f>IF(Table24[rating_count]&lt;1000,"Yes", "No")</f>
        <v>No</v>
      </c>
      <c r="L1228" s="11">
        <f t="shared" si="77"/>
        <v>34962.400000000001</v>
      </c>
      <c r="M1228" s="11">
        <f>Table24[[#This Row],[rating]]*Table24[[#This Row],[rating_count]]</f>
        <v>34962.400000000001</v>
      </c>
      <c r="N1228" s="35">
        <f t="shared" si="78"/>
        <v>2400</v>
      </c>
      <c r="O1228" s="35">
        <f t="shared" si="79"/>
        <v>2000</v>
      </c>
      <c r="P1228" s="6" t="s">
        <v>7699</v>
      </c>
      <c r="Q1228" s="6" t="s">
        <v>12375</v>
      </c>
      <c r="R1228" s="6" t="s">
        <v>7700</v>
      </c>
      <c r="S1228" s="6" t="s">
        <v>7701</v>
      </c>
      <c r="T1228" s="6" t="s">
        <v>7702</v>
      </c>
      <c r="U1228" s="6" t="s">
        <v>7703</v>
      </c>
      <c r="V1228" s="6" t="s">
        <v>7704</v>
      </c>
      <c r="W1228" s="6" t="s">
        <v>7705</v>
      </c>
    </row>
    <row r="1229" spans="1:23" s="6" customFormat="1">
      <c r="A1229" s="6" t="s">
        <v>7759</v>
      </c>
      <c r="B1229" s="6" t="s">
        <v>7760</v>
      </c>
      <c r="C1229" s="7" t="s">
        <v>11436</v>
      </c>
      <c r="D1229" s="12">
        <v>6999</v>
      </c>
      <c r="E1229" s="8">
        <v>10590</v>
      </c>
      <c r="F1229" s="9">
        <v>0.34</v>
      </c>
      <c r="G1229" s="27" t="str">
        <f>IF(Table24[discount_percentage]&gt;=0.5,"Yes","No")</f>
        <v>No</v>
      </c>
      <c r="H1229" s="6">
        <v>4.4000000000000004</v>
      </c>
      <c r="I1229" s="10">
        <v>11499</v>
      </c>
      <c r="J1229" s="10">
        <f t="shared" si="76"/>
        <v>121774410</v>
      </c>
      <c r="K1229" s="37" t="str">
        <f>IF(Table24[rating_count]&lt;1000,"Yes", "No")</f>
        <v>No</v>
      </c>
      <c r="L1229" s="11">
        <f t="shared" si="77"/>
        <v>50595.600000000006</v>
      </c>
      <c r="M1229" s="11">
        <f>Table24[[#This Row],[rating]]*Table24[[#This Row],[rating_count]]</f>
        <v>50595.600000000006</v>
      </c>
      <c r="N1229" s="35">
        <f t="shared" si="78"/>
        <v>10400</v>
      </c>
      <c r="O1229" s="35">
        <f t="shared" si="79"/>
        <v>10500</v>
      </c>
      <c r="P1229" s="6" t="s">
        <v>7761</v>
      </c>
      <c r="Q1229" s="6" t="s">
        <v>7762</v>
      </c>
      <c r="R1229" s="6" t="s">
        <v>7763</v>
      </c>
      <c r="S1229" s="6" t="s">
        <v>7764</v>
      </c>
      <c r="T1229" s="6" t="s">
        <v>7765</v>
      </c>
      <c r="U1229" s="6" t="s">
        <v>11700</v>
      </c>
      <c r="V1229" s="6" t="s">
        <v>7766</v>
      </c>
      <c r="W1229" s="6" t="s">
        <v>7767</v>
      </c>
    </row>
    <row r="1230" spans="1:23" s="6" customFormat="1">
      <c r="A1230" s="6" t="s">
        <v>7919</v>
      </c>
      <c r="B1230" s="6" t="s">
        <v>7920</v>
      </c>
      <c r="C1230" s="7" t="s">
        <v>11442</v>
      </c>
      <c r="D1230" s="12">
        <v>8799</v>
      </c>
      <c r="E1230" s="8">
        <v>11595</v>
      </c>
      <c r="F1230" s="9">
        <v>0.24</v>
      </c>
      <c r="G1230" s="27" t="str">
        <f>IF(Table24[discount_percentage]&gt;=0.5,"Yes","No")</f>
        <v>No</v>
      </c>
      <c r="H1230" s="6">
        <v>4.4000000000000004</v>
      </c>
      <c r="I1230" s="10">
        <v>2981</v>
      </c>
      <c r="J1230" s="10">
        <f t="shared" si="76"/>
        <v>34564695</v>
      </c>
      <c r="K1230" s="37" t="str">
        <f>IF(Table24[rating_count]&lt;1000,"Yes", "No")</f>
        <v>No</v>
      </c>
      <c r="L1230" s="11">
        <f t="shared" si="77"/>
        <v>13116.400000000001</v>
      </c>
      <c r="M1230" s="11">
        <f>Table24[[#This Row],[rating]]*Table24[[#This Row],[rating_count]]</f>
        <v>13116.400000000001</v>
      </c>
      <c r="N1230" s="35">
        <f t="shared" si="78"/>
        <v>11400</v>
      </c>
      <c r="O1230" s="35">
        <f t="shared" si="79"/>
        <v>11500</v>
      </c>
      <c r="P1230" s="6" t="s">
        <v>7921</v>
      </c>
      <c r="Q1230" s="6" t="s">
        <v>7922</v>
      </c>
      <c r="R1230" s="6" t="s">
        <v>7923</v>
      </c>
      <c r="S1230" s="6" t="s">
        <v>7924</v>
      </c>
      <c r="T1230" s="6" t="s">
        <v>7925</v>
      </c>
      <c r="U1230" s="6" t="s">
        <v>7926</v>
      </c>
      <c r="V1230" s="6" t="s">
        <v>7927</v>
      </c>
      <c r="W1230" s="6" t="s">
        <v>7928</v>
      </c>
    </row>
    <row r="1231" spans="1:23" s="6" customFormat="1">
      <c r="A1231" s="6" t="s">
        <v>8227</v>
      </c>
      <c r="B1231" s="6" t="s">
        <v>8228</v>
      </c>
      <c r="C1231" s="7" t="s">
        <v>11453</v>
      </c>
      <c r="D1231" s="12">
        <v>8999</v>
      </c>
      <c r="E1231" s="8">
        <v>9995</v>
      </c>
      <c r="F1231" s="9">
        <v>0.1</v>
      </c>
      <c r="G1231" s="27" t="str">
        <f>IF(Table24[discount_percentage]&gt;=0.5,"Yes","No")</f>
        <v>No</v>
      </c>
      <c r="H1231" s="6">
        <v>4.4000000000000004</v>
      </c>
      <c r="I1231" s="10">
        <v>17994</v>
      </c>
      <c r="J1231" s="10">
        <f t="shared" si="76"/>
        <v>179850030</v>
      </c>
      <c r="K1231" s="37" t="str">
        <f>IF(Table24[rating_count]&lt;1000,"Yes", "No")</f>
        <v>No</v>
      </c>
      <c r="L1231" s="11">
        <f t="shared" si="77"/>
        <v>79173.600000000006</v>
      </c>
      <c r="M1231" s="11">
        <f>Table24[[#This Row],[rating]]*Table24[[#This Row],[rating_count]]</f>
        <v>79173.600000000006</v>
      </c>
      <c r="N1231" s="35">
        <f t="shared" si="78"/>
        <v>9800</v>
      </c>
      <c r="O1231" s="35">
        <f t="shared" si="79"/>
        <v>9500</v>
      </c>
      <c r="P1231" s="6" t="s">
        <v>8229</v>
      </c>
      <c r="Q1231" s="6" t="s">
        <v>8230</v>
      </c>
      <c r="R1231" s="6" t="s">
        <v>8231</v>
      </c>
      <c r="S1231" s="6" t="s">
        <v>8232</v>
      </c>
      <c r="T1231" s="6" t="s">
        <v>8233</v>
      </c>
      <c r="U1231" s="6" t="s">
        <v>8234</v>
      </c>
      <c r="V1231" s="6" t="s">
        <v>8235</v>
      </c>
      <c r="W1231" s="6" t="s">
        <v>8236</v>
      </c>
    </row>
    <row r="1232" spans="1:23" s="6" customFormat="1">
      <c r="A1232" s="6" t="s">
        <v>8464</v>
      </c>
      <c r="B1232" s="6" t="s">
        <v>8465</v>
      </c>
      <c r="C1232" s="7" t="s">
        <v>11440</v>
      </c>
      <c r="D1232" s="12">
        <v>6990</v>
      </c>
      <c r="E1232" s="8">
        <v>14290</v>
      </c>
      <c r="F1232" s="9">
        <v>0.51</v>
      </c>
      <c r="G1232" s="27" t="str">
        <f>IF(Table24[discount_percentage]&gt;=0.5,"Yes","No")</f>
        <v>Yes</v>
      </c>
      <c r="H1232" s="6">
        <v>4.4000000000000004</v>
      </c>
      <c r="I1232" s="10">
        <v>1771</v>
      </c>
      <c r="J1232" s="10">
        <f t="shared" si="76"/>
        <v>25307590</v>
      </c>
      <c r="K1232" s="37" t="str">
        <f>IF(Table24[rating_count]&lt;1000,"Yes", "No")</f>
        <v>No</v>
      </c>
      <c r="L1232" s="11">
        <f t="shared" si="77"/>
        <v>7792.4000000000005</v>
      </c>
      <c r="M1232" s="11">
        <f>Table24[[#This Row],[rating]]*Table24[[#This Row],[rating_count]]</f>
        <v>7792.4000000000005</v>
      </c>
      <c r="N1232" s="35">
        <f t="shared" si="78"/>
        <v>14200</v>
      </c>
      <c r="O1232" s="35">
        <f t="shared" si="79"/>
        <v>14000</v>
      </c>
      <c r="P1232" s="6" t="s">
        <v>8466</v>
      </c>
      <c r="Q1232" s="6" t="s">
        <v>12400</v>
      </c>
      <c r="R1232" s="6" t="s">
        <v>8467</v>
      </c>
      <c r="S1232" s="6" t="s">
        <v>8468</v>
      </c>
      <c r="T1232" s="6" t="s">
        <v>8469</v>
      </c>
      <c r="U1232" s="6" t="s">
        <v>8470</v>
      </c>
      <c r="V1232" s="6" t="s">
        <v>8471</v>
      </c>
      <c r="W1232" s="6" t="s">
        <v>8472</v>
      </c>
    </row>
    <row r="1233" spans="1:23" s="6" customFormat="1">
      <c r="A1233" s="6" t="s">
        <v>8562</v>
      </c>
      <c r="B1233" s="6" t="s">
        <v>8563</v>
      </c>
      <c r="C1233" s="7" t="s">
        <v>11430</v>
      </c>
      <c r="D1233" s="6">
        <v>298</v>
      </c>
      <c r="E1233" s="8">
        <v>499</v>
      </c>
      <c r="F1233" s="9">
        <v>0.4</v>
      </c>
      <c r="G1233" s="27" t="str">
        <f>IF(Table24[discount_percentage]&gt;=0.5,"Yes","No")</f>
        <v>No</v>
      </c>
      <c r="H1233" s="6">
        <v>4.4000000000000004</v>
      </c>
      <c r="I1233" s="10">
        <v>290</v>
      </c>
      <c r="J1233" s="10">
        <f t="shared" si="76"/>
        <v>144710</v>
      </c>
      <c r="K1233" s="37" t="str">
        <f>IF(Table24[rating_count]&lt;1000,"Yes", "No")</f>
        <v>Yes</v>
      </c>
      <c r="L1233" s="11">
        <f t="shared" si="77"/>
        <v>1276</v>
      </c>
      <c r="M1233" s="11">
        <f>Table24[[#This Row],[rating]]*Table24[[#This Row],[rating_count]]</f>
        <v>1276</v>
      </c>
      <c r="N1233" s="35">
        <f t="shared" si="78"/>
        <v>400</v>
      </c>
      <c r="O1233" s="35">
        <f t="shared" si="79"/>
        <v>0</v>
      </c>
      <c r="P1233" s="6" t="s">
        <v>8564</v>
      </c>
      <c r="Q1233" s="6" t="s">
        <v>12408</v>
      </c>
      <c r="R1233" s="6" t="s">
        <v>8565</v>
      </c>
      <c r="S1233" s="6" t="s">
        <v>8566</v>
      </c>
      <c r="T1233" s="6" t="s">
        <v>8567</v>
      </c>
      <c r="U1233" s="6" t="s">
        <v>8568</v>
      </c>
      <c r="V1233" s="6" t="s">
        <v>8569</v>
      </c>
      <c r="W1233" s="6" t="s">
        <v>8570</v>
      </c>
    </row>
    <row r="1234" spans="1:23" s="6" customFormat="1">
      <c r="A1234" s="6" t="s">
        <v>8610</v>
      </c>
      <c r="B1234" s="6" t="s">
        <v>8611</v>
      </c>
      <c r="C1234" s="7" t="s">
        <v>11466</v>
      </c>
      <c r="D1234" s="12">
        <v>14400</v>
      </c>
      <c r="E1234" s="8">
        <v>59900</v>
      </c>
      <c r="F1234" s="9">
        <v>0.76</v>
      </c>
      <c r="G1234" s="27" t="str">
        <f>IF(Table24[discount_percentage]&gt;=0.5,"Yes","No")</f>
        <v>Yes</v>
      </c>
      <c r="H1234" s="6">
        <v>4.4000000000000004</v>
      </c>
      <c r="I1234" s="10">
        <v>3837</v>
      </c>
      <c r="J1234" s="10">
        <f t="shared" si="76"/>
        <v>229836300</v>
      </c>
      <c r="K1234" s="37" t="str">
        <f>IF(Table24[rating_count]&lt;1000,"Yes", "No")</f>
        <v>No</v>
      </c>
      <c r="L1234" s="11">
        <f t="shared" si="77"/>
        <v>16882.800000000003</v>
      </c>
      <c r="M1234" s="11">
        <f>Table24[[#This Row],[rating]]*Table24[[#This Row],[rating_count]]</f>
        <v>16882.800000000003</v>
      </c>
      <c r="N1234" s="35">
        <f t="shared" si="78"/>
        <v>59800</v>
      </c>
      <c r="O1234" s="35">
        <f t="shared" si="79"/>
        <v>59500</v>
      </c>
      <c r="P1234" s="6" t="s">
        <v>8612</v>
      </c>
      <c r="Q1234" s="6" t="s">
        <v>12410</v>
      </c>
      <c r="R1234" s="6" t="s">
        <v>8613</v>
      </c>
      <c r="S1234" s="6" t="s">
        <v>8614</v>
      </c>
      <c r="T1234" s="6" t="s">
        <v>8615</v>
      </c>
      <c r="U1234" s="6" t="s">
        <v>12070</v>
      </c>
      <c r="V1234" s="6" t="s">
        <v>8616</v>
      </c>
      <c r="W1234" s="6" t="s">
        <v>8617</v>
      </c>
    </row>
    <row r="1235" spans="1:23" s="6" customFormat="1">
      <c r="A1235" s="6" t="s">
        <v>8685</v>
      </c>
      <c r="B1235" s="6" t="s">
        <v>8686</v>
      </c>
      <c r="C1235" s="7" t="s">
        <v>11440</v>
      </c>
      <c r="D1235" s="12">
        <v>6499</v>
      </c>
      <c r="E1235" s="8">
        <v>8500</v>
      </c>
      <c r="F1235" s="9">
        <v>0.24</v>
      </c>
      <c r="G1235" s="27" t="str">
        <f>IF(Table24[discount_percentage]&gt;=0.5,"Yes","No")</f>
        <v>No</v>
      </c>
      <c r="H1235" s="6">
        <v>4.4000000000000004</v>
      </c>
      <c r="I1235" s="10">
        <v>5865</v>
      </c>
      <c r="J1235" s="10">
        <f t="shared" si="76"/>
        <v>49852500</v>
      </c>
      <c r="K1235" s="37" t="str">
        <f>IF(Table24[rating_count]&lt;1000,"Yes", "No")</f>
        <v>No</v>
      </c>
      <c r="L1235" s="11">
        <f t="shared" si="77"/>
        <v>25806.000000000004</v>
      </c>
      <c r="M1235" s="11">
        <f>Table24[[#This Row],[rating]]*Table24[[#This Row],[rating_count]]</f>
        <v>25806.000000000004</v>
      </c>
      <c r="N1235" s="35">
        <f t="shared" si="78"/>
        <v>8400</v>
      </c>
      <c r="O1235" s="35">
        <f t="shared" si="79"/>
        <v>8500</v>
      </c>
      <c r="P1235" s="6" t="s">
        <v>12570</v>
      </c>
      <c r="Q1235" s="6" t="s">
        <v>8687</v>
      </c>
      <c r="R1235" s="6" t="s">
        <v>8688</v>
      </c>
      <c r="S1235" s="6" t="s">
        <v>8689</v>
      </c>
      <c r="T1235" s="6" t="s">
        <v>8690</v>
      </c>
      <c r="U1235" s="6" t="s">
        <v>8691</v>
      </c>
      <c r="V1235" s="6" t="s">
        <v>8692</v>
      </c>
      <c r="W1235" s="6" t="s">
        <v>8693</v>
      </c>
    </row>
    <row r="1236" spans="1:23" s="6" customFormat="1">
      <c r="A1236" s="6" t="s">
        <v>9000</v>
      </c>
      <c r="B1236" s="6" t="s">
        <v>9001</v>
      </c>
      <c r="C1236" s="7" t="s">
        <v>11475</v>
      </c>
      <c r="D1236" s="12">
        <v>2599</v>
      </c>
      <c r="E1236" s="8">
        <v>4290</v>
      </c>
      <c r="F1236" s="9">
        <v>0.39</v>
      </c>
      <c r="G1236" s="27" t="str">
        <f>IF(Table24[discount_percentage]&gt;=0.5,"Yes","No")</f>
        <v>No</v>
      </c>
      <c r="H1236" s="6">
        <v>4.4000000000000004</v>
      </c>
      <c r="I1236" s="10">
        <v>2116</v>
      </c>
      <c r="J1236" s="10">
        <f t="shared" si="76"/>
        <v>9077640</v>
      </c>
      <c r="K1236" s="37" t="str">
        <f>IF(Table24[rating_count]&lt;1000,"Yes", "No")</f>
        <v>No</v>
      </c>
      <c r="L1236" s="11">
        <f t="shared" si="77"/>
        <v>9310.4000000000015</v>
      </c>
      <c r="M1236" s="11">
        <f>Table24[[#This Row],[rating]]*Table24[[#This Row],[rating_count]]</f>
        <v>9310.4000000000015</v>
      </c>
      <c r="N1236" s="35">
        <f t="shared" si="78"/>
        <v>4200</v>
      </c>
      <c r="O1236" s="35">
        <f t="shared" si="79"/>
        <v>4000</v>
      </c>
      <c r="P1236" s="6" t="s">
        <v>9002</v>
      </c>
      <c r="Q1236" s="6" t="s">
        <v>9003</v>
      </c>
      <c r="R1236" s="6" t="s">
        <v>9004</v>
      </c>
      <c r="S1236" s="6" t="s">
        <v>9005</v>
      </c>
      <c r="T1236" s="6" t="s">
        <v>9006</v>
      </c>
      <c r="U1236" s="6" t="s">
        <v>9007</v>
      </c>
      <c r="V1236" s="6" t="s">
        <v>9008</v>
      </c>
      <c r="W1236" s="6" t="s">
        <v>9009</v>
      </c>
    </row>
    <row r="1237" spans="1:23" s="6" customFormat="1">
      <c r="A1237" s="6" t="s">
        <v>9049</v>
      </c>
      <c r="B1237" s="6" t="s">
        <v>9050</v>
      </c>
      <c r="C1237" s="7" t="s">
        <v>11437</v>
      </c>
      <c r="D1237" s="12">
        <v>2599</v>
      </c>
      <c r="E1237" s="8">
        <v>4560</v>
      </c>
      <c r="F1237" s="9">
        <v>0.43</v>
      </c>
      <c r="G1237" s="27" t="str">
        <f>IF(Table24[discount_percentage]&gt;=0.5,"Yes","No")</f>
        <v>No</v>
      </c>
      <c r="H1237" s="6">
        <v>4.4000000000000004</v>
      </c>
      <c r="I1237" s="10">
        <v>646</v>
      </c>
      <c r="J1237" s="10">
        <f t="shared" si="76"/>
        <v>2945760</v>
      </c>
      <c r="K1237" s="37" t="str">
        <f>IF(Table24[rating_count]&lt;1000,"Yes", "No")</f>
        <v>Yes</v>
      </c>
      <c r="L1237" s="11">
        <f t="shared" si="77"/>
        <v>2842.4</v>
      </c>
      <c r="M1237" s="11">
        <f>Table24[[#This Row],[rating]]*Table24[[#This Row],[rating_count]]</f>
        <v>2842.4</v>
      </c>
      <c r="N1237" s="35">
        <f t="shared" si="78"/>
        <v>4400</v>
      </c>
      <c r="O1237" s="35">
        <f t="shared" si="79"/>
        <v>4500</v>
      </c>
      <c r="P1237" s="6" t="s">
        <v>9051</v>
      </c>
      <c r="Q1237" s="6" t="s">
        <v>9052</v>
      </c>
      <c r="R1237" s="6" t="s">
        <v>9053</v>
      </c>
      <c r="S1237" s="6" t="s">
        <v>9054</v>
      </c>
      <c r="T1237" s="6" t="s">
        <v>9055</v>
      </c>
      <c r="U1237" s="6" t="s">
        <v>9056</v>
      </c>
      <c r="V1237" s="6" t="s">
        <v>7268</v>
      </c>
      <c r="W1237" s="6" t="s">
        <v>9057</v>
      </c>
    </row>
    <row r="1238" spans="1:23" s="6" customFormat="1">
      <c r="A1238" s="6" t="s">
        <v>9114</v>
      </c>
      <c r="B1238" s="6" t="s">
        <v>9115</v>
      </c>
      <c r="C1238" s="7" t="s">
        <v>11442</v>
      </c>
      <c r="D1238" s="12">
        <v>7199</v>
      </c>
      <c r="E1238" s="8">
        <v>9995</v>
      </c>
      <c r="F1238" s="9">
        <v>0.28000000000000003</v>
      </c>
      <c r="G1238" s="27" t="str">
        <f>IF(Table24[discount_percentage]&gt;=0.5,"Yes","No")</f>
        <v>No</v>
      </c>
      <c r="H1238" s="6">
        <v>4.4000000000000004</v>
      </c>
      <c r="I1238" s="10">
        <v>1964</v>
      </c>
      <c r="J1238" s="10">
        <f t="shared" si="76"/>
        <v>19630180</v>
      </c>
      <c r="K1238" s="37" t="str">
        <f>IF(Table24[rating_count]&lt;1000,"Yes", "No")</f>
        <v>No</v>
      </c>
      <c r="L1238" s="11">
        <f t="shared" si="77"/>
        <v>8641.6</v>
      </c>
      <c r="M1238" s="11">
        <f>Table24[[#This Row],[rating]]*Table24[[#This Row],[rating_count]]</f>
        <v>8641.6</v>
      </c>
      <c r="N1238" s="35">
        <f t="shared" si="78"/>
        <v>9800</v>
      </c>
      <c r="O1238" s="35">
        <f t="shared" si="79"/>
        <v>9500</v>
      </c>
      <c r="P1238" s="6" t="s">
        <v>9116</v>
      </c>
      <c r="Q1238" s="6" t="s">
        <v>9117</v>
      </c>
      <c r="R1238" s="6" t="s">
        <v>9118</v>
      </c>
      <c r="S1238" s="6" t="s">
        <v>9119</v>
      </c>
      <c r="T1238" s="6" t="s">
        <v>9120</v>
      </c>
      <c r="U1238" s="6" t="s">
        <v>9121</v>
      </c>
      <c r="V1238" s="6" t="s">
        <v>9122</v>
      </c>
      <c r="W1238" s="6" t="s">
        <v>9123</v>
      </c>
    </row>
    <row r="1239" spans="1:23" s="6" customFormat="1">
      <c r="A1239" s="6" t="s">
        <v>9144</v>
      </c>
      <c r="B1239" s="6" t="s">
        <v>9145</v>
      </c>
      <c r="C1239" s="7" t="s">
        <v>11449</v>
      </c>
      <c r="D1239" s="12">
        <v>1599</v>
      </c>
      <c r="E1239" s="8">
        <v>1999</v>
      </c>
      <c r="F1239" s="9">
        <v>0.2</v>
      </c>
      <c r="G1239" s="27" t="str">
        <f>IF(Table24[discount_percentage]&gt;=0.5,"Yes","No")</f>
        <v>No</v>
      </c>
      <c r="H1239" s="6">
        <v>4.4000000000000004</v>
      </c>
      <c r="I1239" s="10">
        <v>1558</v>
      </c>
      <c r="J1239" s="10">
        <f t="shared" si="76"/>
        <v>3114442</v>
      </c>
      <c r="K1239" s="37" t="str">
        <f>IF(Table24[rating_count]&lt;1000,"Yes", "No")</f>
        <v>No</v>
      </c>
      <c r="L1239" s="11">
        <f t="shared" si="77"/>
        <v>6855.2000000000007</v>
      </c>
      <c r="M1239" s="11">
        <f>Table24[[#This Row],[rating]]*Table24[[#This Row],[rating_count]]</f>
        <v>6855.2000000000007</v>
      </c>
      <c r="N1239" s="35">
        <f t="shared" si="78"/>
        <v>1800</v>
      </c>
      <c r="O1239" s="35">
        <f t="shared" si="79"/>
        <v>1500</v>
      </c>
      <c r="P1239" s="6" t="s">
        <v>9146</v>
      </c>
      <c r="Q1239" s="6" t="s">
        <v>9147</v>
      </c>
      <c r="R1239" s="6" t="s">
        <v>9148</v>
      </c>
      <c r="S1239" s="6" t="s">
        <v>9149</v>
      </c>
      <c r="T1239" s="6" t="s">
        <v>9150</v>
      </c>
      <c r="U1239" s="6" t="s">
        <v>9151</v>
      </c>
      <c r="V1239" s="6" t="s">
        <v>9152</v>
      </c>
      <c r="W1239" s="6" t="s">
        <v>9153</v>
      </c>
    </row>
    <row r="1240" spans="1:23" s="6" customFormat="1">
      <c r="A1240" s="6" t="s">
        <v>9231</v>
      </c>
      <c r="B1240" s="6" t="s">
        <v>9232</v>
      </c>
      <c r="C1240" s="7" t="s">
        <v>11439</v>
      </c>
      <c r="D1240" s="12">
        <v>1349</v>
      </c>
      <c r="E1240" s="8">
        <v>1850</v>
      </c>
      <c r="F1240" s="9">
        <v>0.27</v>
      </c>
      <c r="G1240" s="27" t="str">
        <f>IF(Table24[discount_percentage]&gt;=0.5,"Yes","No")</f>
        <v>No</v>
      </c>
      <c r="H1240" s="6">
        <v>4.4000000000000004</v>
      </c>
      <c r="I1240" s="10">
        <v>638</v>
      </c>
      <c r="J1240" s="10">
        <f t="shared" si="76"/>
        <v>1180300</v>
      </c>
      <c r="K1240" s="37" t="str">
        <f>IF(Table24[rating_count]&lt;1000,"Yes", "No")</f>
        <v>Yes</v>
      </c>
      <c r="L1240" s="11">
        <f t="shared" si="77"/>
        <v>2807.2000000000003</v>
      </c>
      <c r="M1240" s="11">
        <f>Table24[[#This Row],[rating]]*Table24[[#This Row],[rating_count]]</f>
        <v>2807.2000000000003</v>
      </c>
      <c r="N1240" s="35">
        <f t="shared" si="78"/>
        <v>1800</v>
      </c>
      <c r="O1240" s="35">
        <f t="shared" si="79"/>
        <v>1500</v>
      </c>
      <c r="P1240" s="6" t="s">
        <v>9233</v>
      </c>
      <c r="Q1240" s="6" t="s">
        <v>12433</v>
      </c>
      <c r="R1240" s="6" t="s">
        <v>9234</v>
      </c>
      <c r="S1240" s="6" t="s">
        <v>9235</v>
      </c>
      <c r="T1240" s="6" t="s">
        <v>9236</v>
      </c>
      <c r="U1240" s="6" t="s">
        <v>9237</v>
      </c>
      <c r="V1240" s="6" t="s">
        <v>9238</v>
      </c>
      <c r="W1240" s="6" t="s">
        <v>9239</v>
      </c>
    </row>
    <row r="1241" spans="1:23" s="6" customFormat="1">
      <c r="A1241" s="6" t="s">
        <v>9250</v>
      </c>
      <c r="B1241" s="6" t="s">
        <v>9251</v>
      </c>
      <c r="C1241" s="7" t="s">
        <v>11434</v>
      </c>
      <c r="D1241" s="12">
        <v>2742</v>
      </c>
      <c r="E1241" s="8">
        <v>3995</v>
      </c>
      <c r="F1241" s="9">
        <v>0.31</v>
      </c>
      <c r="G1241" s="27" t="str">
        <f>IF(Table24[discount_percentage]&gt;=0.5,"Yes","No")</f>
        <v>No</v>
      </c>
      <c r="H1241" s="6">
        <v>4.4000000000000004</v>
      </c>
      <c r="I1241" s="10">
        <v>11148</v>
      </c>
      <c r="J1241" s="10">
        <f t="shared" si="76"/>
        <v>44536260</v>
      </c>
      <c r="K1241" s="37" t="str">
        <f>IF(Table24[rating_count]&lt;1000,"Yes", "No")</f>
        <v>No</v>
      </c>
      <c r="L1241" s="11">
        <f t="shared" si="77"/>
        <v>49051.200000000004</v>
      </c>
      <c r="M1241" s="11">
        <f>Table24[[#This Row],[rating]]*Table24[[#This Row],[rating_count]]</f>
        <v>49051.200000000004</v>
      </c>
      <c r="N1241" s="35">
        <f t="shared" si="78"/>
        <v>3800</v>
      </c>
      <c r="O1241" s="35">
        <f t="shared" si="79"/>
        <v>3500</v>
      </c>
      <c r="P1241" s="6" t="s">
        <v>9252</v>
      </c>
      <c r="Q1241" s="6" t="s">
        <v>9253</v>
      </c>
      <c r="R1241" s="6" t="s">
        <v>9254</v>
      </c>
      <c r="S1241" s="6" t="s">
        <v>9255</v>
      </c>
      <c r="T1241" s="6" t="s">
        <v>9256</v>
      </c>
      <c r="U1241" s="6" t="s">
        <v>9257</v>
      </c>
      <c r="V1241" s="6" t="s">
        <v>9258</v>
      </c>
      <c r="W1241" s="6" t="s">
        <v>9259</v>
      </c>
    </row>
    <row r="1242" spans="1:23" s="6" customFormat="1">
      <c r="A1242" s="6" t="s">
        <v>9279</v>
      </c>
      <c r="B1242" s="6" t="s">
        <v>9280</v>
      </c>
      <c r="C1242" s="7" t="s">
        <v>11449</v>
      </c>
      <c r="D1242" s="12">
        <v>1656</v>
      </c>
      <c r="E1242" s="8">
        <v>2695</v>
      </c>
      <c r="F1242" s="9">
        <v>0.39</v>
      </c>
      <c r="G1242" s="27" t="str">
        <f>IF(Table24[discount_percentage]&gt;=0.5,"Yes","No")</f>
        <v>No</v>
      </c>
      <c r="H1242" s="6">
        <v>4.4000000000000004</v>
      </c>
      <c r="I1242" s="10">
        <v>6027</v>
      </c>
      <c r="J1242" s="10">
        <f t="shared" si="76"/>
        <v>16242765</v>
      </c>
      <c r="K1242" s="37" t="str">
        <f>IF(Table24[rating_count]&lt;1000,"Yes", "No")</f>
        <v>No</v>
      </c>
      <c r="L1242" s="11">
        <f t="shared" si="77"/>
        <v>26518.800000000003</v>
      </c>
      <c r="M1242" s="11">
        <f>Table24[[#This Row],[rating]]*Table24[[#This Row],[rating_count]]</f>
        <v>26518.800000000003</v>
      </c>
      <c r="N1242" s="35">
        <f t="shared" si="78"/>
        <v>2600</v>
      </c>
      <c r="O1242" s="35">
        <f t="shared" si="79"/>
        <v>2500</v>
      </c>
      <c r="P1242" s="6" t="s">
        <v>12073</v>
      </c>
      <c r="Q1242" s="6" t="s">
        <v>9281</v>
      </c>
      <c r="R1242" s="6" t="s">
        <v>9282</v>
      </c>
      <c r="S1242" s="6" t="s">
        <v>9283</v>
      </c>
      <c r="T1242" s="6" t="s">
        <v>9284</v>
      </c>
      <c r="U1242" s="6" t="s">
        <v>9285</v>
      </c>
      <c r="V1242" s="6" t="s">
        <v>9286</v>
      </c>
      <c r="W1242" s="6" t="s">
        <v>9287</v>
      </c>
    </row>
    <row r="1243" spans="1:23" s="6" customFormat="1" ht="12" customHeight="1">
      <c r="A1243" s="6" t="s">
        <v>9288</v>
      </c>
      <c r="B1243" s="6" t="s">
        <v>9289</v>
      </c>
      <c r="C1243" s="7" t="s">
        <v>11447</v>
      </c>
      <c r="D1243" s="12">
        <v>1399</v>
      </c>
      <c r="E1243" s="8">
        <v>2290</v>
      </c>
      <c r="F1243" s="9">
        <v>0.39</v>
      </c>
      <c r="G1243" s="27" t="str">
        <f>IF(Table24[discount_percentage]&gt;=0.5,"Yes","No")</f>
        <v>No</v>
      </c>
      <c r="H1243" s="6">
        <v>4.4000000000000004</v>
      </c>
      <c r="I1243" s="10">
        <v>461</v>
      </c>
      <c r="J1243" s="10">
        <f t="shared" si="76"/>
        <v>1055690</v>
      </c>
      <c r="K1243" s="37" t="str">
        <f>IF(Table24[rating_count]&lt;1000,"Yes", "No")</f>
        <v>Yes</v>
      </c>
      <c r="L1243" s="11">
        <f t="shared" si="77"/>
        <v>2028.4</v>
      </c>
      <c r="M1243" s="11">
        <f>Table24[[#This Row],[rating]]*Table24[[#This Row],[rating_count]]</f>
        <v>2028.4</v>
      </c>
      <c r="N1243" s="35">
        <f t="shared" si="78"/>
        <v>2200</v>
      </c>
      <c r="O1243" s="35">
        <f t="shared" si="79"/>
        <v>2000</v>
      </c>
      <c r="P1243" s="6" t="s">
        <v>9290</v>
      </c>
      <c r="Q1243" s="6" t="s">
        <v>12435</v>
      </c>
      <c r="R1243" s="6" t="s">
        <v>9291</v>
      </c>
      <c r="S1243" s="6" t="s">
        <v>9292</v>
      </c>
      <c r="T1243" s="6" t="s">
        <v>9293</v>
      </c>
      <c r="U1243" s="6" t="s">
        <v>9294</v>
      </c>
      <c r="V1243" s="6" t="s">
        <v>9295</v>
      </c>
      <c r="W1243" s="6" t="s">
        <v>9296</v>
      </c>
    </row>
    <row r="1244" spans="1:23" s="6" customFormat="1">
      <c r="A1244" s="6" t="s">
        <v>9719</v>
      </c>
      <c r="B1244" s="6" t="s">
        <v>9720</v>
      </c>
      <c r="C1244" s="7" t="s">
        <v>11467</v>
      </c>
      <c r="D1244" s="12">
        <v>13999</v>
      </c>
      <c r="E1244" s="8">
        <v>24850</v>
      </c>
      <c r="F1244" s="9">
        <v>0.44</v>
      </c>
      <c r="G1244" s="27" t="str">
        <f>IF(Table24[discount_percentage]&gt;=0.5,"Yes","No")</f>
        <v>No</v>
      </c>
      <c r="H1244" s="6">
        <v>4.4000000000000004</v>
      </c>
      <c r="I1244" s="10">
        <v>8948</v>
      </c>
      <c r="J1244" s="10">
        <f t="shared" si="76"/>
        <v>222357800</v>
      </c>
      <c r="K1244" s="37" t="str">
        <f>IF(Table24[rating_count]&lt;1000,"Yes", "No")</f>
        <v>No</v>
      </c>
      <c r="L1244" s="11">
        <f t="shared" si="77"/>
        <v>39371.200000000004</v>
      </c>
      <c r="M1244" s="11">
        <f>Table24[[#This Row],[rating]]*Table24[[#This Row],[rating_count]]</f>
        <v>39371.200000000004</v>
      </c>
      <c r="N1244" s="35">
        <f t="shared" si="78"/>
        <v>24800</v>
      </c>
      <c r="O1244" s="35">
        <f t="shared" si="79"/>
        <v>24500</v>
      </c>
      <c r="P1244" s="6" t="s">
        <v>9721</v>
      </c>
      <c r="Q1244" s="6" t="s">
        <v>9722</v>
      </c>
      <c r="R1244" s="6" t="s">
        <v>9723</v>
      </c>
      <c r="S1244" s="6" t="s">
        <v>9724</v>
      </c>
      <c r="T1244" s="6" t="s">
        <v>9725</v>
      </c>
      <c r="U1244" s="6" t="s">
        <v>9726</v>
      </c>
      <c r="V1244" s="6" t="s">
        <v>9727</v>
      </c>
      <c r="W1244" s="6" t="s">
        <v>9728</v>
      </c>
    </row>
    <row r="1245" spans="1:23" s="6" customFormat="1">
      <c r="A1245" s="6" t="s">
        <v>9778</v>
      </c>
      <c r="B1245" s="6" t="s">
        <v>9779</v>
      </c>
      <c r="C1245" s="7" t="s">
        <v>11482</v>
      </c>
      <c r="D1245" s="12">
        <v>27900</v>
      </c>
      <c r="E1245" s="8">
        <v>59900</v>
      </c>
      <c r="F1245" s="9">
        <v>0.53</v>
      </c>
      <c r="G1245" s="27" t="str">
        <f>IF(Table24[discount_percentage]&gt;=0.5,"Yes","No")</f>
        <v>Yes</v>
      </c>
      <c r="H1245" s="6">
        <v>4.4000000000000004</v>
      </c>
      <c r="I1245" s="10">
        <v>5298</v>
      </c>
      <c r="J1245" s="10">
        <f t="shared" si="76"/>
        <v>317350200</v>
      </c>
      <c r="K1245" s="37" t="str">
        <f>IF(Table24[rating_count]&lt;1000,"Yes", "No")</f>
        <v>No</v>
      </c>
      <c r="L1245" s="11">
        <f t="shared" si="77"/>
        <v>23311.200000000001</v>
      </c>
      <c r="M1245" s="11">
        <f>Table24[[#This Row],[rating]]*Table24[[#This Row],[rating_count]]</f>
        <v>23311.200000000001</v>
      </c>
      <c r="N1245" s="35">
        <f t="shared" si="78"/>
        <v>59800</v>
      </c>
      <c r="O1245" s="35">
        <f t="shared" si="79"/>
        <v>59500</v>
      </c>
      <c r="P1245" s="6" t="s">
        <v>12079</v>
      </c>
      <c r="Q1245" s="6" t="s">
        <v>9780</v>
      </c>
      <c r="R1245" s="6" t="s">
        <v>9781</v>
      </c>
      <c r="S1245" s="6" t="s">
        <v>9782</v>
      </c>
      <c r="T1245" s="6" t="s">
        <v>9783</v>
      </c>
      <c r="U1245" s="6" t="s">
        <v>12455</v>
      </c>
      <c r="V1245" s="6" t="s">
        <v>9784</v>
      </c>
      <c r="W1245" s="6" t="s">
        <v>9785</v>
      </c>
    </row>
    <row r="1246" spans="1:23" s="6" customFormat="1">
      <c r="A1246" s="6" t="s">
        <v>9876</v>
      </c>
      <c r="B1246" s="6" t="s">
        <v>9877</v>
      </c>
      <c r="C1246" s="7" t="s">
        <v>11467</v>
      </c>
      <c r="D1246" s="12">
        <v>5395</v>
      </c>
      <c r="E1246" s="8">
        <v>19990</v>
      </c>
      <c r="F1246" s="9">
        <v>0.73</v>
      </c>
      <c r="G1246" s="27" t="str">
        <f>IF(Table24[discount_percentage]&gt;=0.5,"Yes","No")</f>
        <v>Yes</v>
      </c>
      <c r="H1246" s="6">
        <v>4.4000000000000004</v>
      </c>
      <c r="I1246" s="10">
        <v>535</v>
      </c>
      <c r="J1246" s="10">
        <f t="shared" si="76"/>
        <v>10694650</v>
      </c>
      <c r="K1246" s="37" t="str">
        <f>IF(Table24[rating_count]&lt;1000,"Yes", "No")</f>
        <v>Yes</v>
      </c>
      <c r="L1246" s="11">
        <f t="shared" si="77"/>
        <v>2354</v>
      </c>
      <c r="M1246" s="11">
        <f>Table24[[#This Row],[rating]]*Table24[[#This Row],[rating_count]]</f>
        <v>2354</v>
      </c>
      <c r="N1246" s="35">
        <f t="shared" si="78"/>
        <v>19800</v>
      </c>
      <c r="O1246" s="35">
        <f t="shared" si="79"/>
        <v>19500</v>
      </c>
      <c r="P1246" s="6" t="s">
        <v>12460</v>
      </c>
      <c r="Q1246" s="6" t="s">
        <v>9878</v>
      </c>
      <c r="R1246" s="6" t="s">
        <v>9879</v>
      </c>
      <c r="S1246" s="6" t="s">
        <v>9880</v>
      </c>
      <c r="T1246" s="6" t="s">
        <v>9881</v>
      </c>
      <c r="U1246" s="6" t="s">
        <v>9882</v>
      </c>
      <c r="V1246" s="6" t="s">
        <v>9883</v>
      </c>
      <c r="W1246" s="6" t="s">
        <v>9884</v>
      </c>
    </row>
    <row r="1247" spans="1:23" s="6" customFormat="1">
      <c r="A1247" s="6" t="s">
        <v>9905</v>
      </c>
      <c r="B1247" s="6" t="s">
        <v>9906</v>
      </c>
      <c r="C1247" s="7" t="s">
        <v>11447</v>
      </c>
      <c r="D1247" s="6">
        <v>419</v>
      </c>
      <c r="E1247" s="8">
        <v>999</v>
      </c>
      <c r="F1247" s="9">
        <v>0.57999999999999996</v>
      </c>
      <c r="G1247" s="27" t="str">
        <f>IF(Table24[discount_percentage]&gt;=0.5,"Yes","No")</f>
        <v>Yes</v>
      </c>
      <c r="H1247" s="6">
        <v>4.4000000000000004</v>
      </c>
      <c r="I1247" s="10">
        <v>227</v>
      </c>
      <c r="J1247" s="10">
        <f t="shared" si="76"/>
        <v>226773</v>
      </c>
      <c r="K1247" s="37" t="str">
        <f>IF(Table24[rating_count]&lt;1000,"Yes", "No")</f>
        <v>Yes</v>
      </c>
      <c r="L1247" s="11">
        <f t="shared" si="77"/>
        <v>998.80000000000007</v>
      </c>
      <c r="M1247" s="11">
        <f>Table24[[#This Row],[rating]]*Table24[[#This Row],[rating_count]]</f>
        <v>998.80000000000007</v>
      </c>
      <c r="N1247" s="35">
        <f t="shared" si="78"/>
        <v>800</v>
      </c>
      <c r="O1247" s="35">
        <f t="shared" si="79"/>
        <v>500</v>
      </c>
      <c r="P1247" s="6" t="s">
        <v>9907</v>
      </c>
      <c r="Q1247" s="6" t="s">
        <v>9908</v>
      </c>
      <c r="R1247" s="6" t="s">
        <v>9909</v>
      </c>
      <c r="S1247" s="6" t="s">
        <v>9910</v>
      </c>
      <c r="T1247" s="6" t="s">
        <v>9911</v>
      </c>
      <c r="U1247" s="6" t="s">
        <v>9912</v>
      </c>
      <c r="V1247" s="6" t="s">
        <v>9913</v>
      </c>
      <c r="W1247" s="6" t="s">
        <v>9914</v>
      </c>
    </row>
    <row r="1248" spans="1:23" s="6" customFormat="1">
      <c r="A1248" s="6" t="s">
        <v>10054</v>
      </c>
      <c r="B1248" s="6" t="s">
        <v>10055</v>
      </c>
      <c r="C1248" s="7" t="s">
        <v>11484</v>
      </c>
      <c r="D1248" s="12">
        <v>12609</v>
      </c>
      <c r="E1248" s="8">
        <v>23999</v>
      </c>
      <c r="F1248" s="9">
        <v>0.47</v>
      </c>
      <c r="G1248" s="27" t="str">
        <f>IF(Table24[discount_percentage]&gt;=0.5,"Yes","No")</f>
        <v>No</v>
      </c>
      <c r="H1248" s="6">
        <v>4.4000000000000004</v>
      </c>
      <c r="I1248" s="10">
        <v>2288</v>
      </c>
      <c r="J1248" s="10">
        <f t="shared" si="76"/>
        <v>54909712</v>
      </c>
      <c r="K1248" s="37" t="str">
        <f>IF(Table24[rating_count]&lt;1000,"Yes", "No")</f>
        <v>No</v>
      </c>
      <c r="L1248" s="11">
        <f t="shared" si="77"/>
        <v>10067.200000000001</v>
      </c>
      <c r="M1248" s="11">
        <f>Table24[[#This Row],[rating]]*Table24[[#This Row],[rating_count]]</f>
        <v>10067.200000000001</v>
      </c>
      <c r="N1248" s="35">
        <f t="shared" si="78"/>
        <v>23800</v>
      </c>
      <c r="O1248" s="35">
        <f t="shared" si="79"/>
        <v>23500</v>
      </c>
      <c r="P1248" s="6" t="s">
        <v>10056</v>
      </c>
      <c r="Q1248" s="6" t="s">
        <v>10057</v>
      </c>
      <c r="R1248" s="6" t="s">
        <v>10058</v>
      </c>
      <c r="S1248" s="6" t="s">
        <v>10059</v>
      </c>
      <c r="T1248" s="6" t="s">
        <v>10060</v>
      </c>
      <c r="U1248" s="6" t="s">
        <v>10061</v>
      </c>
      <c r="V1248" s="6" t="s">
        <v>10062</v>
      </c>
      <c r="W1248" s="6" t="s">
        <v>10063</v>
      </c>
    </row>
    <row r="1249" spans="1:23" s="6" customFormat="1">
      <c r="A1249" s="6" t="s">
        <v>10519</v>
      </c>
      <c r="B1249" s="6" t="s">
        <v>10520</v>
      </c>
      <c r="C1249" s="7" t="s">
        <v>11473</v>
      </c>
      <c r="D1249" s="12">
        <v>8599</v>
      </c>
      <c r="E1249" s="8">
        <v>8995</v>
      </c>
      <c r="F1249" s="9">
        <v>0.04</v>
      </c>
      <c r="G1249" s="27" t="str">
        <f>IF(Table24[discount_percentage]&gt;=0.5,"Yes","No")</f>
        <v>No</v>
      </c>
      <c r="H1249" s="6">
        <v>4.4000000000000004</v>
      </c>
      <c r="I1249" s="10">
        <v>9734</v>
      </c>
      <c r="J1249" s="10">
        <f t="shared" si="76"/>
        <v>87557330</v>
      </c>
      <c r="K1249" s="37" t="str">
        <f>IF(Table24[rating_count]&lt;1000,"Yes", "No")</f>
        <v>No</v>
      </c>
      <c r="L1249" s="11">
        <f t="shared" si="77"/>
        <v>42829.600000000006</v>
      </c>
      <c r="M1249" s="11">
        <f>Table24[[#This Row],[rating]]*Table24[[#This Row],[rating_count]]</f>
        <v>42829.600000000006</v>
      </c>
      <c r="N1249" s="35">
        <f t="shared" si="78"/>
        <v>8800</v>
      </c>
      <c r="O1249" s="35">
        <f t="shared" si="79"/>
        <v>8500</v>
      </c>
      <c r="P1249" s="6" t="s">
        <v>10521</v>
      </c>
      <c r="Q1249" s="6" t="s">
        <v>10522</v>
      </c>
      <c r="R1249" s="6" t="s">
        <v>10523</v>
      </c>
      <c r="S1249" s="6" t="s">
        <v>12492</v>
      </c>
      <c r="T1249" s="6" t="s">
        <v>10524</v>
      </c>
      <c r="U1249" s="6" t="s">
        <v>10525</v>
      </c>
      <c r="V1249" s="6" t="s">
        <v>10526</v>
      </c>
      <c r="W1249" s="6" t="s">
        <v>10527</v>
      </c>
    </row>
    <row r="1250" spans="1:23" s="6" customFormat="1">
      <c r="A1250" s="6" t="s">
        <v>10622</v>
      </c>
      <c r="B1250" s="6" t="s">
        <v>10623</v>
      </c>
      <c r="C1250" s="7" t="s">
        <v>11445</v>
      </c>
      <c r="D1250" s="12">
        <v>5865</v>
      </c>
      <c r="E1250" s="8">
        <v>7776</v>
      </c>
      <c r="F1250" s="9">
        <v>0.25</v>
      </c>
      <c r="G1250" s="27" t="str">
        <f>IF(Table24[discount_percentage]&gt;=0.5,"Yes","No")</f>
        <v>No</v>
      </c>
      <c r="H1250" s="6">
        <v>4.4000000000000004</v>
      </c>
      <c r="I1250" s="10">
        <v>2737</v>
      </c>
      <c r="J1250" s="10">
        <f t="shared" si="76"/>
        <v>21282912</v>
      </c>
      <c r="K1250" s="37" t="str">
        <f>IF(Table24[rating_count]&lt;1000,"Yes", "No")</f>
        <v>No</v>
      </c>
      <c r="L1250" s="11">
        <f t="shared" si="77"/>
        <v>12042.800000000001</v>
      </c>
      <c r="M1250" s="11">
        <f>Table24[[#This Row],[rating]]*Table24[[#This Row],[rating_count]]</f>
        <v>12042.800000000001</v>
      </c>
      <c r="N1250" s="35">
        <f t="shared" si="78"/>
        <v>7600</v>
      </c>
      <c r="O1250" s="35">
        <f t="shared" si="79"/>
        <v>7500</v>
      </c>
      <c r="P1250" s="6" t="s">
        <v>10624</v>
      </c>
      <c r="Q1250" s="6" t="s">
        <v>10625</v>
      </c>
      <c r="R1250" s="6" t="s">
        <v>10626</v>
      </c>
      <c r="S1250" s="6" t="s">
        <v>10627</v>
      </c>
      <c r="T1250" s="6" t="s">
        <v>10628</v>
      </c>
      <c r="U1250" s="6" t="s">
        <v>10629</v>
      </c>
      <c r="V1250" s="6" t="s">
        <v>10630</v>
      </c>
      <c r="W1250" s="6" t="s">
        <v>10631</v>
      </c>
    </row>
    <row r="1251" spans="1:23" s="6" customFormat="1">
      <c r="A1251" s="6" t="s">
        <v>10820</v>
      </c>
      <c r="B1251" s="6" t="s">
        <v>10821</v>
      </c>
      <c r="C1251" s="7" t="s">
        <v>11491</v>
      </c>
      <c r="D1251" s="12">
        <v>1999</v>
      </c>
      <c r="E1251" s="8">
        <v>2999</v>
      </c>
      <c r="F1251" s="9">
        <v>0.33</v>
      </c>
      <c r="G1251" s="27" t="str">
        <f>IF(Table24[discount_percentage]&gt;=0.5,"Yes","No")</f>
        <v>No</v>
      </c>
      <c r="H1251" s="6">
        <v>4.4000000000000004</v>
      </c>
      <c r="I1251" s="10">
        <v>388</v>
      </c>
      <c r="J1251" s="10">
        <f t="shared" si="76"/>
        <v>1163612</v>
      </c>
      <c r="K1251" s="37" t="str">
        <f>IF(Table24[rating_count]&lt;1000,"Yes", "No")</f>
        <v>Yes</v>
      </c>
      <c r="L1251" s="11">
        <f t="shared" si="77"/>
        <v>1707.2</v>
      </c>
      <c r="M1251" s="11">
        <f>Table24[[#This Row],[rating]]*Table24[[#This Row],[rating_count]]</f>
        <v>1707.2</v>
      </c>
      <c r="N1251" s="35">
        <f t="shared" si="78"/>
        <v>2800</v>
      </c>
      <c r="O1251" s="35">
        <f t="shared" si="79"/>
        <v>2500</v>
      </c>
      <c r="P1251" s="6" t="s">
        <v>12092</v>
      </c>
      <c r="Q1251" s="6" t="s">
        <v>10822</v>
      </c>
      <c r="R1251" s="6" t="s">
        <v>10823</v>
      </c>
      <c r="S1251" s="6" t="s">
        <v>10824</v>
      </c>
      <c r="T1251" s="6" t="s">
        <v>10825</v>
      </c>
      <c r="U1251" s="6" t="s">
        <v>11705</v>
      </c>
      <c r="V1251" s="6" t="s">
        <v>10826</v>
      </c>
      <c r="W1251" s="6" t="s">
        <v>10827</v>
      </c>
    </row>
    <row r="1252" spans="1:23" s="6" customFormat="1">
      <c r="A1252" s="6" t="s">
        <v>10984</v>
      </c>
      <c r="B1252" s="6" t="s">
        <v>10985</v>
      </c>
      <c r="C1252" s="7" t="s">
        <v>11429</v>
      </c>
      <c r="D1252" s="6">
        <v>799</v>
      </c>
      <c r="E1252" s="8">
        <v>1199</v>
      </c>
      <c r="F1252" s="9">
        <v>0.33</v>
      </c>
      <c r="G1252" s="27" t="str">
        <f>IF(Table24[discount_percentage]&gt;=0.5,"Yes","No")</f>
        <v>No</v>
      </c>
      <c r="H1252" s="6">
        <v>4.4000000000000004</v>
      </c>
      <c r="I1252" s="10">
        <v>17</v>
      </c>
      <c r="J1252" s="10">
        <f t="shared" si="76"/>
        <v>20383</v>
      </c>
      <c r="K1252" s="37" t="str">
        <f>IF(Table24[rating_count]&lt;1000,"Yes", "No")</f>
        <v>Yes</v>
      </c>
      <c r="L1252" s="11">
        <f t="shared" si="77"/>
        <v>74.800000000000011</v>
      </c>
      <c r="M1252" s="11">
        <f>Table24[[#This Row],[rating]]*Table24[[#This Row],[rating_count]]</f>
        <v>74.800000000000011</v>
      </c>
      <c r="N1252" s="35">
        <f t="shared" si="78"/>
        <v>1000</v>
      </c>
      <c r="O1252" s="35">
        <f t="shared" si="79"/>
        <v>1000</v>
      </c>
      <c r="P1252" s="6" t="s">
        <v>7652</v>
      </c>
      <c r="Q1252" s="6" t="s">
        <v>10986</v>
      </c>
      <c r="R1252" s="6" t="s">
        <v>10987</v>
      </c>
      <c r="S1252" s="6" t="s">
        <v>12510</v>
      </c>
      <c r="T1252" s="6" t="s">
        <v>10988</v>
      </c>
      <c r="U1252" s="6" t="s">
        <v>10989</v>
      </c>
      <c r="V1252" s="6" t="s">
        <v>7658</v>
      </c>
      <c r="W1252" s="6" t="s">
        <v>10990</v>
      </c>
    </row>
    <row r="1253" spans="1:23" s="6" customFormat="1">
      <c r="A1253" s="6" t="s">
        <v>11126</v>
      </c>
      <c r="B1253" s="6" t="s">
        <v>11127</v>
      </c>
      <c r="C1253" s="7" t="s">
        <v>11471</v>
      </c>
      <c r="D1253" s="12">
        <v>1499</v>
      </c>
      <c r="E1253" s="8">
        <v>2199</v>
      </c>
      <c r="F1253" s="9">
        <v>0.32</v>
      </c>
      <c r="G1253" s="27" t="str">
        <f>IF(Table24[discount_percentage]&gt;=0.5,"Yes","No")</f>
        <v>No</v>
      </c>
      <c r="H1253" s="6">
        <v>4.4000000000000004</v>
      </c>
      <c r="I1253" s="10">
        <v>6531</v>
      </c>
      <c r="J1253" s="10">
        <f t="shared" si="76"/>
        <v>14361669</v>
      </c>
      <c r="K1253" s="37" t="str">
        <f>IF(Table24[rating_count]&lt;1000,"Yes", "No")</f>
        <v>No</v>
      </c>
      <c r="L1253" s="11">
        <f t="shared" si="77"/>
        <v>28736.400000000001</v>
      </c>
      <c r="M1253" s="11">
        <f>Table24[[#This Row],[rating]]*Table24[[#This Row],[rating_count]]</f>
        <v>28736.400000000001</v>
      </c>
      <c r="N1253" s="35">
        <f t="shared" si="78"/>
        <v>2000</v>
      </c>
      <c r="O1253" s="35">
        <f t="shared" si="79"/>
        <v>2000</v>
      </c>
      <c r="P1253" s="6" t="s">
        <v>11128</v>
      </c>
      <c r="Q1253" s="6" t="s">
        <v>12516</v>
      </c>
      <c r="R1253" s="6" t="s">
        <v>11129</v>
      </c>
      <c r="S1253" s="6" t="s">
        <v>11130</v>
      </c>
      <c r="T1253" s="6" t="s">
        <v>11131</v>
      </c>
      <c r="U1253" s="6" t="s">
        <v>11132</v>
      </c>
      <c r="V1253" s="6" t="s">
        <v>11133</v>
      </c>
      <c r="W1253" s="6" t="s">
        <v>11134</v>
      </c>
    </row>
    <row r="1254" spans="1:23" s="6" customFormat="1">
      <c r="A1254" s="6" t="s">
        <v>6632</v>
      </c>
      <c r="B1254" s="6" t="s">
        <v>6633</v>
      </c>
      <c r="C1254" s="7" t="s">
        <v>11417</v>
      </c>
      <c r="D1254" s="6">
        <v>535</v>
      </c>
      <c r="E1254" s="8">
        <v>535</v>
      </c>
      <c r="F1254" s="9">
        <v>0</v>
      </c>
      <c r="G1254" s="27" t="str">
        <f>IF(Table24[discount_percentage]&gt;=0.5,"Yes","No")</f>
        <v>No</v>
      </c>
      <c r="H1254" s="6">
        <v>4.4000000000000004</v>
      </c>
      <c r="I1254" s="10">
        <v>4426</v>
      </c>
      <c r="J1254" s="10">
        <f t="shared" si="76"/>
        <v>2367910</v>
      </c>
      <c r="K1254" s="37" t="str">
        <f>IF(Table24[rating_count]&lt;1000,"Yes", "No")</f>
        <v>No</v>
      </c>
      <c r="L1254" s="11">
        <f t="shared" si="77"/>
        <v>19474.400000000001</v>
      </c>
      <c r="M1254" s="11">
        <f>Table24[[#This Row],[rating]]*Table24[[#This Row],[rating_count]]</f>
        <v>19474.400000000001</v>
      </c>
      <c r="N1254" s="35">
        <f t="shared" si="78"/>
        <v>400</v>
      </c>
      <c r="O1254" s="35">
        <f t="shared" si="79"/>
        <v>500</v>
      </c>
      <c r="P1254" s="6" t="s">
        <v>6634</v>
      </c>
      <c r="Q1254" s="6" t="s">
        <v>6635</v>
      </c>
      <c r="R1254" s="6" t="s">
        <v>6636</v>
      </c>
      <c r="S1254" s="6" t="s">
        <v>6637</v>
      </c>
      <c r="T1254" s="6" t="s">
        <v>6638</v>
      </c>
      <c r="U1254" s="6" t="s">
        <v>6639</v>
      </c>
      <c r="V1254" s="6" t="s">
        <v>6640</v>
      </c>
      <c r="W1254" s="6" t="s">
        <v>6641</v>
      </c>
    </row>
    <row r="1255" spans="1:23" s="6" customFormat="1">
      <c r="A1255" s="6" t="s">
        <v>6707</v>
      </c>
      <c r="B1255" s="6" t="s">
        <v>6708</v>
      </c>
      <c r="C1255" s="7" t="s">
        <v>11361</v>
      </c>
      <c r="D1255" s="12">
        <v>1500</v>
      </c>
      <c r="E1255" s="8">
        <v>1500</v>
      </c>
      <c r="F1255" s="9">
        <v>0</v>
      </c>
      <c r="G1255" s="27" t="str">
        <f>IF(Table24[discount_percentage]&gt;=0.5,"Yes","No")</f>
        <v>No</v>
      </c>
      <c r="H1255" s="6">
        <v>4.4000000000000004</v>
      </c>
      <c r="I1255" s="10">
        <v>25996</v>
      </c>
      <c r="J1255" s="10">
        <f t="shared" si="76"/>
        <v>38994000</v>
      </c>
      <c r="K1255" s="37" t="str">
        <f>IF(Table24[rating_count]&lt;1000,"Yes", "No")</f>
        <v>No</v>
      </c>
      <c r="L1255" s="11">
        <f t="shared" si="77"/>
        <v>114382.40000000001</v>
      </c>
      <c r="M1255" s="11">
        <f>Table24[[#This Row],[rating]]*Table24[[#This Row],[rating_count]]</f>
        <v>114382.40000000001</v>
      </c>
      <c r="N1255" s="35">
        <f t="shared" si="78"/>
        <v>1400</v>
      </c>
      <c r="O1255" s="35">
        <f t="shared" si="79"/>
        <v>1500</v>
      </c>
      <c r="P1255" s="6" t="s">
        <v>6709</v>
      </c>
      <c r="Q1255" s="6" t="s">
        <v>6710</v>
      </c>
      <c r="R1255" s="6" t="s">
        <v>6711</v>
      </c>
      <c r="S1255" s="6" t="s">
        <v>6712</v>
      </c>
      <c r="T1255" s="6" t="s">
        <v>6713</v>
      </c>
      <c r="U1255" s="6" t="s">
        <v>6714</v>
      </c>
      <c r="V1255" s="6" t="s">
        <v>6715</v>
      </c>
      <c r="W1255" s="6" t="s">
        <v>6716</v>
      </c>
    </row>
    <row r="1256" spans="1:23" s="6" customFormat="1">
      <c r="A1256" s="6" t="s">
        <v>11184</v>
      </c>
      <c r="B1256" s="6" t="s">
        <v>11185</v>
      </c>
      <c r="C1256" s="7" t="s">
        <v>11427</v>
      </c>
      <c r="D1256" s="12">
        <v>2695</v>
      </c>
      <c r="E1256" s="8">
        <v>2695</v>
      </c>
      <c r="F1256" s="9">
        <v>0</v>
      </c>
      <c r="G1256" s="27" t="str">
        <f>IF(Table24[discount_percentage]&gt;=0.5,"Yes","No")</f>
        <v>No</v>
      </c>
      <c r="H1256" s="6">
        <v>4.4000000000000004</v>
      </c>
      <c r="I1256" s="10">
        <v>2518</v>
      </c>
      <c r="J1256" s="10">
        <f t="shared" si="76"/>
        <v>6786010</v>
      </c>
      <c r="K1256" s="37" t="str">
        <f>IF(Table24[rating_count]&lt;1000,"Yes", "No")</f>
        <v>No</v>
      </c>
      <c r="L1256" s="11">
        <f t="shared" si="77"/>
        <v>11079.2</v>
      </c>
      <c r="M1256" s="11">
        <f>Table24[[#This Row],[rating]]*Table24[[#This Row],[rating_count]]</f>
        <v>11079.2</v>
      </c>
      <c r="N1256" s="35">
        <f t="shared" si="78"/>
        <v>2600</v>
      </c>
      <c r="O1256" s="35">
        <f t="shared" si="79"/>
        <v>2500</v>
      </c>
      <c r="P1256" s="6" t="s">
        <v>11186</v>
      </c>
      <c r="Q1256" s="6" t="s">
        <v>11187</v>
      </c>
      <c r="R1256" s="6" t="s">
        <v>11188</v>
      </c>
      <c r="S1256" s="6" t="s">
        <v>11189</v>
      </c>
      <c r="T1256" s="6" t="s">
        <v>11190</v>
      </c>
      <c r="U1256" s="6" t="s">
        <v>11191</v>
      </c>
      <c r="V1256" s="6" t="s">
        <v>11192</v>
      </c>
      <c r="W1256" s="6" t="s">
        <v>11193</v>
      </c>
    </row>
    <row r="1257" spans="1:23" s="6" customFormat="1">
      <c r="A1257" s="6" t="s">
        <v>160</v>
      </c>
      <c r="B1257" s="6" t="s">
        <v>12683</v>
      </c>
      <c r="C1257" s="7" t="s">
        <v>11291</v>
      </c>
      <c r="D1257" s="6">
        <v>970</v>
      </c>
      <c r="E1257" s="8">
        <v>1799</v>
      </c>
      <c r="F1257" s="9">
        <v>0.46</v>
      </c>
      <c r="G1257" s="27" t="str">
        <f>IF(Table24[discount_percentage]&gt;=0.5,"Yes","No")</f>
        <v>No</v>
      </c>
      <c r="H1257" s="6">
        <v>4.5</v>
      </c>
      <c r="I1257" s="10">
        <v>815</v>
      </c>
      <c r="J1257" s="10">
        <f t="shared" si="76"/>
        <v>1466185</v>
      </c>
      <c r="K1257" s="37" t="str">
        <f>IF(Table24[rating_count]&lt;1000,"Yes", "No")</f>
        <v>Yes</v>
      </c>
      <c r="L1257" s="11">
        <f t="shared" si="77"/>
        <v>3667.5</v>
      </c>
      <c r="M1257" s="11">
        <f>Table24[[#This Row],[rating]]*Table24[[#This Row],[rating_count]]</f>
        <v>3667.5</v>
      </c>
      <c r="N1257" s="35">
        <f t="shared" si="78"/>
        <v>1600</v>
      </c>
      <c r="O1257" s="35">
        <f t="shared" si="79"/>
        <v>1500</v>
      </c>
      <c r="P1257" s="6" t="s">
        <v>12579</v>
      </c>
      <c r="Q1257" s="6" t="s">
        <v>161</v>
      </c>
      <c r="R1257" s="6" t="s">
        <v>162</v>
      </c>
      <c r="S1257" s="6" t="s">
        <v>163</v>
      </c>
      <c r="T1257" s="6" t="s">
        <v>164</v>
      </c>
      <c r="U1257" s="6" t="s">
        <v>11822</v>
      </c>
      <c r="V1257" s="6" t="s">
        <v>165</v>
      </c>
      <c r="W1257" s="6" t="s">
        <v>166</v>
      </c>
    </row>
    <row r="1258" spans="1:23" s="6" customFormat="1">
      <c r="A1258" s="6" t="s">
        <v>238</v>
      </c>
      <c r="B1258" s="6" t="s">
        <v>239</v>
      </c>
      <c r="C1258" s="7" t="s">
        <v>11291</v>
      </c>
      <c r="D1258" s="6">
        <v>199</v>
      </c>
      <c r="E1258" s="8">
        <v>750</v>
      </c>
      <c r="F1258" s="9">
        <v>0.73</v>
      </c>
      <c r="G1258" s="27" t="str">
        <f>IF(Table24[discount_percentage]&gt;=0.5,"Yes","No")</f>
        <v>Yes</v>
      </c>
      <c r="H1258" s="6">
        <v>4.5</v>
      </c>
      <c r="I1258" s="10">
        <v>74976</v>
      </c>
      <c r="J1258" s="10">
        <f t="shared" si="76"/>
        <v>56232000</v>
      </c>
      <c r="K1258" s="37" t="str">
        <f>IF(Table24[rating_count]&lt;1000,"Yes", "No")</f>
        <v>No</v>
      </c>
      <c r="L1258" s="11">
        <f t="shared" si="77"/>
        <v>337392</v>
      </c>
      <c r="M1258" s="11">
        <f>Table24[[#This Row],[rating]]*Table24[[#This Row],[rating_count]]</f>
        <v>337392</v>
      </c>
      <c r="N1258" s="35">
        <f t="shared" si="78"/>
        <v>600</v>
      </c>
      <c r="O1258" s="35">
        <f t="shared" si="79"/>
        <v>500</v>
      </c>
      <c r="P1258" s="6" t="s">
        <v>240</v>
      </c>
      <c r="Q1258" s="6" t="s">
        <v>12104</v>
      </c>
      <c r="R1258" s="6" t="s">
        <v>241</v>
      </c>
      <c r="S1258" s="6" t="s">
        <v>242</v>
      </c>
      <c r="T1258" s="6" t="s">
        <v>243</v>
      </c>
      <c r="U1258" s="6" t="s">
        <v>11823</v>
      </c>
      <c r="V1258" s="6" t="s">
        <v>244</v>
      </c>
      <c r="W1258" s="6" t="s">
        <v>245</v>
      </c>
    </row>
    <row r="1259" spans="1:23" s="6" customFormat="1">
      <c r="A1259" s="6" t="s">
        <v>306</v>
      </c>
      <c r="B1259" s="6" t="s">
        <v>307</v>
      </c>
      <c r="C1259" s="7" t="s">
        <v>11291</v>
      </c>
      <c r="D1259" s="6">
        <v>209</v>
      </c>
      <c r="E1259" s="8">
        <v>695</v>
      </c>
      <c r="F1259" s="9">
        <v>0.7</v>
      </c>
      <c r="G1259" s="27" t="str">
        <f>IF(Table24[discount_percentage]&gt;=0.5,"Yes","No")</f>
        <v>Yes</v>
      </c>
      <c r="H1259" s="6">
        <v>4.5</v>
      </c>
      <c r="I1259" s="10">
        <v>107687</v>
      </c>
      <c r="J1259" s="10">
        <f t="shared" si="76"/>
        <v>74842465</v>
      </c>
      <c r="K1259" s="37" t="str">
        <f>IF(Table24[rating_count]&lt;1000,"Yes", "No")</f>
        <v>No</v>
      </c>
      <c r="L1259" s="11">
        <f t="shared" si="77"/>
        <v>484591.5</v>
      </c>
      <c r="M1259" s="11">
        <f>Table24[[#This Row],[rating]]*Table24[[#This Row],[rating_count]]</f>
        <v>484591.5</v>
      </c>
      <c r="N1259" s="35">
        <f t="shared" si="78"/>
        <v>600</v>
      </c>
      <c r="O1259" s="35">
        <f t="shared" si="79"/>
        <v>500</v>
      </c>
      <c r="P1259" s="6" t="s">
        <v>308</v>
      </c>
      <c r="Q1259" s="6" t="s">
        <v>309</v>
      </c>
      <c r="R1259" s="6" t="s">
        <v>310</v>
      </c>
      <c r="S1259" s="6" t="s">
        <v>311</v>
      </c>
      <c r="T1259" s="6" t="s">
        <v>312</v>
      </c>
      <c r="U1259" s="6" t="s">
        <v>11621</v>
      </c>
      <c r="V1259" s="6" t="s">
        <v>313</v>
      </c>
      <c r="W1259" s="6" t="s">
        <v>314</v>
      </c>
    </row>
    <row r="1260" spans="1:23" s="6" customFormat="1">
      <c r="A1260" s="6" t="s">
        <v>521</v>
      </c>
      <c r="B1260" s="6" t="s">
        <v>12703</v>
      </c>
      <c r="C1260" s="7" t="s">
        <v>11291</v>
      </c>
      <c r="D1260" s="6">
        <v>349</v>
      </c>
      <c r="E1260" s="8">
        <v>899</v>
      </c>
      <c r="F1260" s="9">
        <v>0.61</v>
      </c>
      <c r="G1260" s="27" t="str">
        <f>IF(Table24[discount_percentage]&gt;=0.5,"Yes","No")</f>
        <v>Yes</v>
      </c>
      <c r="H1260" s="6">
        <v>4.5</v>
      </c>
      <c r="I1260" s="10">
        <v>149</v>
      </c>
      <c r="J1260" s="10">
        <f t="shared" si="76"/>
        <v>133951</v>
      </c>
      <c r="K1260" s="37" t="str">
        <f>IF(Table24[rating_count]&lt;1000,"Yes", "No")</f>
        <v>Yes</v>
      </c>
      <c r="L1260" s="11">
        <f t="shared" si="77"/>
        <v>670.5</v>
      </c>
      <c r="M1260" s="11">
        <f>Table24[[#This Row],[rating]]*Table24[[#This Row],[rating_count]]</f>
        <v>670.5</v>
      </c>
      <c r="N1260" s="35">
        <f t="shared" si="78"/>
        <v>800</v>
      </c>
      <c r="O1260" s="35">
        <f t="shared" si="79"/>
        <v>500</v>
      </c>
      <c r="P1260" s="6" t="s">
        <v>12521</v>
      </c>
      <c r="Q1260" s="6" t="s">
        <v>522</v>
      </c>
      <c r="R1260" s="6" t="s">
        <v>523</v>
      </c>
      <c r="S1260" s="6" t="s">
        <v>524</v>
      </c>
      <c r="T1260" s="6" t="s">
        <v>525</v>
      </c>
      <c r="U1260" s="6" t="s">
        <v>11880</v>
      </c>
      <c r="V1260" s="6" t="s">
        <v>526</v>
      </c>
      <c r="W1260" s="6" t="s">
        <v>527</v>
      </c>
    </row>
    <row r="1261" spans="1:23" s="6" customFormat="1">
      <c r="A1261" s="6" t="s">
        <v>637</v>
      </c>
      <c r="B1261" s="6" t="s">
        <v>11974</v>
      </c>
      <c r="C1261" s="7" t="s">
        <v>11291</v>
      </c>
      <c r="D1261" s="6">
        <v>199</v>
      </c>
      <c r="E1261" s="8">
        <v>999</v>
      </c>
      <c r="F1261" s="9">
        <v>0.8</v>
      </c>
      <c r="G1261" s="27" t="str">
        <f>IF(Table24[discount_percentage]&gt;=0.5,"Yes","No")</f>
        <v>Yes</v>
      </c>
      <c r="H1261" s="6">
        <v>4.5</v>
      </c>
      <c r="I1261" s="10">
        <v>127</v>
      </c>
      <c r="J1261" s="10">
        <f t="shared" si="76"/>
        <v>126873</v>
      </c>
      <c r="K1261" s="37" t="str">
        <f>IF(Table24[rating_count]&lt;1000,"Yes", "No")</f>
        <v>Yes</v>
      </c>
      <c r="L1261" s="11">
        <f t="shared" si="77"/>
        <v>571.5</v>
      </c>
      <c r="M1261" s="11">
        <f>Table24[[#This Row],[rating]]*Table24[[#This Row],[rating_count]]</f>
        <v>571.5</v>
      </c>
      <c r="N1261" s="35">
        <f t="shared" si="78"/>
        <v>800</v>
      </c>
      <c r="O1261" s="35">
        <f t="shared" si="79"/>
        <v>500</v>
      </c>
      <c r="P1261" s="6" t="s">
        <v>12589</v>
      </c>
      <c r="Q1261" s="6" t="s">
        <v>638</v>
      </c>
      <c r="R1261" s="6" t="s">
        <v>639</v>
      </c>
      <c r="S1261" s="6" t="s">
        <v>640</v>
      </c>
      <c r="T1261" s="6" t="s">
        <v>641</v>
      </c>
      <c r="U1261" s="6" t="s">
        <v>642</v>
      </c>
      <c r="V1261" s="6" t="s">
        <v>643</v>
      </c>
      <c r="W1261" s="6" t="s">
        <v>644</v>
      </c>
    </row>
    <row r="1262" spans="1:23" s="6" customFormat="1">
      <c r="A1262" s="6" t="s">
        <v>710</v>
      </c>
      <c r="B1262" s="6" t="s">
        <v>711</v>
      </c>
      <c r="C1262" s="7" t="s">
        <v>11292</v>
      </c>
      <c r="D1262" s="12">
        <v>1099</v>
      </c>
      <c r="E1262" s="8">
        <v>1899</v>
      </c>
      <c r="F1262" s="9">
        <v>0.42</v>
      </c>
      <c r="G1262" s="27" t="str">
        <f>IF(Table24[discount_percentage]&gt;=0.5,"Yes","No")</f>
        <v>No</v>
      </c>
      <c r="H1262" s="6">
        <v>4.5</v>
      </c>
      <c r="I1262" s="10">
        <v>22420</v>
      </c>
      <c r="J1262" s="10">
        <f t="shared" si="76"/>
        <v>42575580</v>
      </c>
      <c r="K1262" s="37" t="str">
        <f>IF(Table24[rating_count]&lt;1000,"Yes", "No")</f>
        <v>No</v>
      </c>
      <c r="L1262" s="11">
        <f t="shared" si="77"/>
        <v>100890</v>
      </c>
      <c r="M1262" s="11">
        <f>Table24[[#This Row],[rating]]*Table24[[#This Row],[rating_count]]</f>
        <v>100890</v>
      </c>
      <c r="N1262" s="35">
        <f t="shared" si="78"/>
        <v>1800</v>
      </c>
      <c r="O1262" s="35">
        <f t="shared" si="79"/>
        <v>1500</v>
      </c>
      <c r="P1262" s="6" t="s">
        <v>712</v>
      </c>
      <c r="Q1262" s="6" t="s">
        <v>713</v>
      </c>
      <c r="R1262" s="6" t="s">
        <v>714</v>
      </c>
      <c r="S1262" s="6" t="s">
        <v>715</v>
      </c>
      <c r="T1262" s="6" t="s">
        <v>716</v>
      </c>
      <c r="U1262" s="6" t="s">
        <v>717</v>
      </c>
      <c r="V1262" s="6" t="s">
        <v>718</v>
      </c>
      <c r="W1262" s="6" t="s">
        <v>719</v>
      </c>
    </row>
    <row r="1263" spans="1:23" s="6" customFormat="1">
      <c r="A1263" s="6" t="s">
        <v>822</v>
      </c>
      <c r="B1263" s="6" t="s">
        <v>823</v>
      </c>
      <c r="C1263" s="7" t="s">
        <v>11295</v>
      </c>
      <c r="D1263" s="6">
        <v>399</v>
      </c>
      <c r="E1263" s="8">
        <v>1999</v>
      </c>
      <c r="F1263" s="9">
        <v>0.8</v>
      </c>
      <c r="G1263" s="27" t="str">
        <f>IF(Table24[discount_percentage]&gt;=0.5,"Yes","No")</f>
        <v>Yes</v>
      </c>
      <c r="H1263" s="6">
        <v>4.5</v>
      </c>
      <c r="I1263" s="10">
        <v>505</v>
      </c>
      <c r="J1263" s="10">
        <f t="shared" si="76"/>
        <v>1009495</v>
      </c>
      <c r="K1263" s="37" t="str">
        <f>IF(Table24[rating_count]&lt;1000,"Yes", "No")</f>
        <v>Yes</v>
      </c>
      <c r="L1263" s="11">
        <f t="shared" si="77"/>
        <v>2272.5</v>
      </c>
      <c r="M1263" s="11">
        <f>Table24[[#This Row],[rating]]*Table24[[#This Row],[rating_count]]</f>
        <v>2272.5</v>
      </c>
      <c r="N1263" s="35">
        <f t="shared" si="78"/>
        <v>1800</v>
      </c>
      <c r="O1263" s="35">
        <f t="shared" si="79"/>
        <v>1500</v>
      </c>
      <c r="P1263" s="6" t="s">
        <v>12526</v>
      </c>
      <c r="Q1263" s="6" t="s">
        <v>824</v>
      </c>
      <c r="R1263" s="6" t="s">
        <v>825</v>
      </c>
      <c r="S1263" s="6" t="s">
        <v>826</v>
      </c>
      <c r="T1263" s="6" t="s">
        <v>827</v>
      </c>
      <c r="U1263" s="6" t="s">
        <v>828</v>
      </c>
      <c r="V1263" s="6" t="s">
        <v>829</v>
      </c>
      <c r="W1263" s="6" t="s">
        <v>830</v>
      </c>
    </row>
    <row r="1264" spans="1:23" s="6" customFormat="1">
      <c r="A1264" s="6" t="s">
        <v>1058</v>
      </c>
      <c r="B1264" s="6" t="s">
        <v>1059</v>
      </c>
      <c r="C1264" s="7" t="s">
        <v>11291</v>
      </c>
      <c r="D1264" s="6">
        <v>999</v>
      </c>
      <c r="E1264" s="8">
        <v>2100</v>
      </c>
      <c r="F1264" s="9">
        <v>0.52</v>
      </c>
      <c r="G1264" s="27" t="str">
        <f>IF(Table24[discount_percentage]&gt;=0.5,"Yes","No")</f>
        <v>Yes</v>
      </c>
      <c r="H1264" s="6">
        <v>4.5</v>
      </c>
      <c r="I1264" s="10">
        <v>5492</v>
      </c>
      <c r="J1264" s="10">
        <f t="shared" si="76"/>
        <v>11533200</v>
      </c>
      <c r="K1264" s="37" t="str">
        <f>IF(Table24[rating_count]&lt;1000,"Yes", "No")</f>
        <v>No</v>
      </c>
      <c r="L1264" s="11">
        <f t="shared" si="77"/>
        <v>24714</v>
      </c>
      <c r="M1264" s="11">
        <f>Table24[[#This Row],[rating]]*Table24[[#This Row],[rating_count]]</f>
        <v>24714</v>
      </c>
      <c r="N1264" s="35">
        <f t="shared" si="78"/>
        <v>2000</v>
      </c>
      <c r="O1264" s="35">
        <f t="shared" si="79"/>
        <v>2000</v>
      </c>
      <c r="P1264" s="6" t="s">
        <v>386</v>
      </c>
      <c r="Q1264" s="6" t="s">
        <v>1060</v>
      </c>
      <c r="R1264" s="6" t="s">
        <v>1061</v>
      </c>
      <c r="S1264" s="6" t="s">
        <v>1062</v>
      </c>
      <c r="T1264" s="6" t="s">
        <v>1063</v>
      </c>
      <c r="U1264" s="6" t="s">
        <v>11828</v>
      </c>
      <c r="V1264" s="6" t="s">
        <v>1064</v>
      </c>
      <c r="W1264" s="6" t="s">
        <v>1065</v>
      </c>
    </row>
    <row r="1265" spans="1:23" s="6" customFormat="1">
      <c r="A1265" s="6" t="s">
        <v>1178</v>
      </c>
      <c r="B1265" s="6" t="s">
        <v>12735</v>
      </c>
      <c r="C1265" s="7" t="s">
        <v>11291</v>
      </c>
      <c r="D1265" s="6">
        <v>599</v>
      </c>
      <c r="E1265" s="8">
        <v>849</v>
      </c>
      <c r="F1265" s="9">
        <v>0.28999999999999998</v>
      </c>
      <c r="G1265" s="27" t="str">
        <f>IF(Table24[discount_percentage]&gt;=0.5,"Yes","No")</f>
        <v>No</v>
      </c>
      <c r="H1265" s="6">
        <v>4.5</v>
      </c>
      <c r="I1265" s="10">
        <v>577</v>
      </c>
      <c r="J1265" s="10">
        <f t="shared" si="76"/>
        <v>489873</v>
      </c>
      <c r="K1265" s="37" t="str">
        <f>IF(Table24[rating_count]&lt;1000,"Yes", "No")</f>
        <v>Yes</v>
      </c>
      <c r="L1265" s="11">
        <f t="shared" si="77"/>
        <v>2596.5</v>
      </c>
      <c r="M1265" s="11">
        <f>Table24[[#This Row],[rating]]*Table24[[#This Row],[rating_count]]</f>
        <v>2596.5</v>
      </c>
      <c r="N1265" s="35">
        <f t="shared" si="78"/>
        <v>800</v>
      </c>
      <c r="O1265" s="35">
        <f t="shared" si="79"/>
        <v>500</v>
      </c>
      <c r="P1265" s="6" t="s">
        <v>12598</v>
      </c>
      <c r="Q1265" s="6" t="s">
        <v>1179</v>
      </c>
      <c r="R1265" s="6" t="s">
        <v>1180</v>
      </c>
      <c r="S1265" s="6" t="s">
        <v>1181</v>
      </c>
      <c r="T1265" s="6" t="s">
        <v>1182</v>
      </c>
      <c r="U1265" s="6" t="s">
        <v>11635</v>
      </c>
      <c r="V1265" s="6" t="s">
        <v>1183</v>
      </c>
      <c r="W1265" s="6" t="s">
        <v>1184</v>
      </c>
    </row>
    <row r="1266" spans="1:23" s="6" customFormat="1">
      <c r="A1266" s="6" t="s">
        <v>1524</v>
      </c>
      <c r="B1266" s="6" t="s">
        <v>1525</v>
      </c>
      <c r="C1266" s="7" t="s">
        <v>11291</v>
      </c>
      <c r="D1266" s="6">
        <v>299</v>
      </c>
      <c r="E1266" s="8">
        <v>800</v>
      </c>
      <c r="F1266" s="9">
        <v>0.63</v>
      </c>
      <c r="G1266" s="27" t="str">
        <f>IF(Table24[discount_percentage]&gt;=0.5,"Yes","No")</f>
        <v>Yes</v>
      </c>
      <c r="H1266" s="6">
        <v>4.5</v>
      </c>
      <c r="I1266" s="10">
        <v>74977</v>
      </c>
      <c r="J1266" s="10">
        <f t="shared" si="76"/>
        <v>59981600</v>
      </c>
      <c r="K1266" s="37" t="str">
        <f>IF(Table24[rating_count]&lt;1000,"Yes", "No")</f>
        <v>No</v>
      </c>
      <c r="L1266" s="11">
        <f t="shared" si="77"/>
        <v>337396.5</v>
      </c>
      <c r="M1266" s="11">
        <f>Table24[[#This Row],[rating]]*Table24[[#This Row],[rating_count]]</f>
        <v>337396.5</v>
      </c>
      <c r="N1266" s="35">
        <f t="shared" si="78"/>
        <v>800</v>
      </c>
      <c r="O1266" s="35">
        <f t="shared" si="79"/>
        <v>500</v>
      </c>
      <c r="P1266" s="6" t="s">
        <v>1526</v>
      </c>
      <c r="Q1266" s="6" t="s">
        <v>12104</v>
      </c>
      <c r="R1266" s="6" t="s">
        <v>241</v>
      </c>
      <c r="S1266" s="6" t="s">
        <v>242</v>
      </c>
      <c r="T1266" s="6" t="s">
        <v>243</v>
      </c>
      <c r="U1266" s="6" t="s">
        <v>11823</v>
      </c>
      <c r="V1266" s="6" t="s">
        <v>1527</v>
      </c>
      <c r="W1266" s="6" t="s">
        <v>1528</v>
      </c>
    </row>
    <row r="1267" spans="1:23" s="6" customFormat="1">
      <c r="A1267" s="6" t="s">
        <v>1716</v>
      </c>
      <c r="B1267" s="6" t="s">
        <v>12749</v>
      </c>
      <c r="C1267" s="7" t="s">
        <v>11291</v>
      </c>
      <c r="D1267" s="6">
        <v>599</v>
      </c>
      <c r="E1267" s="8">
        <v>849</v>
      </c>
      <c r="F1267" s="9">
        <v>0.28999999999999998</v>
      </c>
      <c r="G1267" s="27" t="str">
        <f>IF(Table24[discount_percentage]&gt;=0.5,"Yes","No")</f>
        <v>No</v>
      </c>
      <c r="H1267" s="6">
        <v>4.5</v>
      </c>
      <c r="I1267" s="10">
        <v>474</v>
      </c>
      <c r="J1267" s="10">
        <f t="shared" si="76"/>
        <v>402426</v>
      </c>
      <c r="K1267" s="37" t="str">
        <f>IF(Table24[rating_count]&lt;1000,"Yes", "No")</f>
        <v>Yes</v>
      </c>
      <c r="L1267" s="11">
        <f t="shared" si="77"/>
        <v>2133</v>
      </c>
      <c r="M1267" s="11">
        <f>Table24[[#This Row],[rating]]*Table24[[#This Row],[rating_count]]</f>
        <v>2133</v>
      </c>
      <c r="N1267" s="35">
        <f t="shared" si="78"/>
        <v>800</v>
      </c>
      <c r="O1267" s="35">
        <f t="shared" si="79"/>
        <v>500</v>
      </c>
      <c r="P1267" s="6" t="s">
        <v>12598</v>
      </c>
      <c r="Q1267" s="6" t="s">
        <v>1717</v>
      </c>
      <c r="R1267" s="6" t="s">
        <v>1718</v>
      </c>
      <c r="S1267" s="6" t="s">
        <v>1719</v>
      </c>
      <c r="T1267" s="6" t="s">
        <v>1720</v>
      </c>
      <c r="U1267" s="6" t="s">
        <v>1721</v>
      </c>
      <c r="V1267" s="6" t="s">
        <v>1722</v>
      </c>
      <c r="W1267" s="6" t="s">
        <v>1723</v>
      </c>
    </row>
    <row r="1268" spans="1:23" s="6" customFormat="1">
      <c r="A1268" s="6" t="s">
        <v>2106</v>
      </c>
      <c r="B1268" s="6" t="s">
        <v>2107</v>
      </c>
      <c r="C1268" s="7" t="s">
        <v>11293</v>
      </c>
      <c r="D1268" s="6">
        <v>609</v>
      </c>
      <c r="E1268" s="8">
        <v>1500</v>
      </c>
      <c r="F1268" s="9">
        <v>0.59</v>
      </c>
      <c r="G1268" s="27" t="str">
        <f>IF(Table24[discount_percentage]&gt;=0.5,"Yes","No")</f>
        <v>Yes</v>
      </c>
      <c r="H1268" s="6">
        <v>4.5</v>
      </c>
      <c r="I1268" s="10">
        <v>1029</v>
      </c>
      <c r="J1268" s="10">
        <f t="shared" si="76"/>
        <v>1543500</v>
      </c>
      <c r="K1268" s="37" t="str">
        <f>IF(Table24[rating_count]&lt;1000,"Yes", "No")</f>
        <v>No</v>
      </c>
      <c r="L1268" s="11">
        <f t="shared" si="77"/>
        <v>4630.5</v>
      </c>
      <c r="M1268" s="11">
        <f>Table24[[#This Row],[rating]]*Table24[[#This Row],[rating_count]]</f>
        <v>4630.5</v>
      </c>
      <c r="N1268" s="35">
        <f t="shared" si="78"/>
        <v>1400</v>
      </c>
      <c r="O1268" s="35">
        <f t="shared" si="79"/>
        <v>1500</v>
      </c>
      <c r="P1268" s="6" t="s">
        <v>11838</v>
      </c>
      <c r="Q1268" s="6" t="s">
        <v>2108</v>
      </c>
      <c r="R1268" s="6" t="s">
        <v>2109</v>
      </c>
      <c r="S1268" s="6" t="s">
        <v>2110</v>
      </c>
      <c r="T1268" s="6" t="s">
        <v>2111</v>
      </c>
      <c r="U1268" s="6" t="s">
        <v>2112</v>
      </c>
      <c r="V1268" s="6" t="s">
        <v>2113</v>
      </c>
      <c r="W1268" s="6" t="s">
        <v>2114</v>
      </c>
    </row>
    <row r="1269" spans="1:23" s="6" customFormat="1">
      <c r="A1269" s="6" t="s">
        <v>2169</v>
      </c>
      <c r="B1269" s="6" t="s">
        <v>2170</v>
      </c>
      <c r="C1269" s="7" t="s">
        <v>11301</v>
      </c>
      <c r="D1269" s="12">
        <v>13990</v>
      </c>
      <c r="E1269" s="8">
        <v>28900</v>
      </c>
      <c r="F1269" s="9">
        <v>0.52</v>
      </c>
      <c r="G1269" s="27" t="str">
        <f>IF(Table24[discount_percentage]&gt;=0.5,"Yes","No")</f>
        <v>Yes</v>
      </c>
      <c r="H1269" s="6">
        <v>4.5</v>
      </c>
      <c r="I1269" s="10">
        <v>7</v>
      </c>
      <c r="J1269" s="10">
        <f t="shared" si="76"/>
        <v>202300</v>
      </c>
      <c r="K1269" s="37" t="str">
        <f>IF(Table24[rating_count]&lt;1000,"Yes", "No")</f>
        <v>Yes</v>
      </c>
      <c r="L1269" s="11">
        <f t="shared" si="77"/>
        <v>31.5</v>
      </c>
      <c r="M1269" s="11">
        <f>Table24[[#This Row],[rating]]*Table24[[#This Row],[rating_count]]</f>
        <v>31.5</v>
      </c>
      <c r="N1269" s="35">
        <f t="shared" si="78"/>
        <v>28800</v>
      </c>
      <c r="O1269" s="35">
        <f t="shared" si="79"/>
        <v>28500</v>
      </c>
      <c r="P1269" s="6" t="s">
        <v>12000</v>
      </c>
      <c r="Q1269" s="6" t="s">
        <v>2171</v>
      </c>
      <c r="R1269" s="6" t="s">
        <v>2172</v>
      </c>
      <c r="S1269" s="6" t="s">
        <v>2173</v>
      </c>
      <c r="T1269" s="6" t="s">
        <v>2174</v>
      </c>
      <c r="U1269" s="6" t="s">
        <v>2175</v>
      </c>
      <c r="V1269" s="6" t="s">
        <v>2176</v>
      </c>
      <c r="W1269" s="6" t="s">
        <v>2177</v>
      </c>
    </row>
    <row r="1270" spans="1:23" s="6" customFormat="1">
      <c r="A1270" s="6" t="s">
        <v>3043</v>
      </c>
      <c r="B1270" s="6" t="s">
        <v>3044</v>
      </c>
      <c r="C1270" s="7" t="s">
        <v>11317</v>
      </c>
      <c r="D1270" s="6">
        <v>99</v>
      </c>
      <c r="E1270" s="8">
        <v>171</v>
      </c>
      <c r="F1270" s="9">
        <v>0.42</v>
      </c>
      <c r="G1270" s="27" t="str">
        <f>IF(Table24[discount_percentage]&gt;=0.5,"Yes","No")</f>
        <v>No</v>
      </c>
      <c r="H1270" s="6">
        <v>4.5</v>
      </c>
      <c r="I1270" s="10">
        <v>11339</v>
      </c>
      <c r="J1270" s="10">
        <f t="shared" si="76"/>
        <v>1938969</v>
      </c>
      <c r="K1270" s="37" t="str">
        <f>IF(Table24[rating_count]&lt;1000,"Yes", "No")</f>
        <v>No</v>
      </c>
      <c r="L1270" s="11">
        <f t="shared" si="77"/>
        <v>51025.5</v>
      </c>
      <c r="M1270" s="11">
        <f>Table24[[#This Row],[rating]]*Table24[[#This Row],[rating_count]]</f>
        <v>51025.5</v>
      </c>
      <c r="N1270" s="35">
        <f t="shared" si="78"/>
        <v>0</v>
      </c>
      <c r="O1270" s="35">
        <f t="shared" si="79"/>
        <v>0</v>
      </c>
      <c r="P1270" s="6" t="s">
        <v>3045</v>
      </c>
      <c r="Q1270" s="6" t="s">
        <v>3046</v>
      </c>
      <c r="R1270" s="6" t="s">
        <v>3047</v>
      </c>
      <c r="S1270" s="6" t="s">
        <v>3048</v>
      </c>
      <c r="T1270" s="6" t="s">
        <v>3049</v>
      </c>
      <c r="U1270" s="6" t="s">
        <v>3050</v>
      </c>
      <c r="V1270" s="6" t="s">
        <v>3051</v>
      </c>
      <c r="W1270" s="6" t="s">
        <v>3052</v>
      </c>
    </row>
    <row r="1271" spans="1:23" s="6" customFormat="1">
      <c r="A1271" s="6" t="s">
        <v>3299</v>
      </c>
      <c r="B1271" s="6" t="s">
        <v>3300</v>
      </c>
      <c r="C1271" s="7" t="s">
        <v>11321</v>
      </c>
      <c r="D1271" s="6">
        <v>269</v>
      </c>
      <c r="E1271" s="8">
        <v>1499</v>
      </c>
      <c r="F1271" s="9">
        <v>0.82</v>
      </c>
      <c r="G1271" s="27" t="str">
        <f>IF(Table24[discount_percentage]&gt;=0.5,"Yes","No")</f>
        <v>Yes</v>
      </c>
      <c r="H1271" s="6">
        <v>4.5</v>
      </c>
      <c r="I1271" s="10">
        <v>28978</v>
      </c>
      <c r="J1271" s="10">
        <f t="shared" si="76"/>
        <v>43438022</v>
      </c>
      <c r="K1271" s="37" t="str">
        <f>IF(Table24[rating_count]&lt;1000,"Yes", "No")</f>
        <v>No</v>
      </c>
      <c r="L1271" s="11">
        <f t="shared" si="77"/>
        <v>130401</v>
      </c>
      <c r="M1271" s="11">
        <f>Table24[[#This Row],[rating]]*Table24[[#This Row],[rating_count]]</f>
        <v>130401</v>
      </c>
      <c r="N1271" s="35">
        <f t="shared" si="78"/>
        <v>1400</v>
      </c>
      <c r="O1271" s="35">
        <f t="shared" si="79"/>
        <v>1000</v>
      </c>
      <c r="P1271" s="6" t="s">
        <v>3301</v>
      </c>
      <c r="Q1271" s="6" t="s">
        <v>3302</v>
      </c>
      <c r="R1271" s="6" t="s">
        <v>3303</v>
      </c>
      <c r="S1271" s="6" t="s">
        <v>3304</v>
      </c>
      <c r="T1271" s="6" t="s">
        <v>3305</v>
      </c>
      <c r="U1271" s="6" t="s">
        <v>3306</v>
      </c>
      <c r="V1271" s="6" t="s">
        <v>3307</v>
      </c>
      <c r="W1271" s="6" t="s">
        <v>3308</v>
      </c>
    </row>
    <row r="1272" spans="1:23" s="6" customFormat="1">
      <c r="A1272" s="6" t="s">
        <v>3558</v>
      </c>
      <c r="B1272" s="6" t="s">
        <v>3559</v>
      </c>
      <c r="C1272" s="7" t="s">
        <v>11324</v>
      </c>
      <c r="D1272" s="6">
        <v>299</v>
      </c>
      <c r="E1272" s="8">
        <v>1199</v>
      </c>
      <c r="F1272" s="9">
        <v>0.75</v>
      </c>
      <c r="G1272" s="27" t="str">
        <f>IF(Table24[discount_percentage]&gt;=0.5,"Yes","No")</f>
        <v>Yes</v>
      </c>
      <c r="H1272" s="6">
        <v>4.5</v>
      </c>
      <c r="I1272" s="10">
        <v>596</v>
      </c>
      <c r="J1272" s="10">
        <f t="shared" si="76"/>
        <v>714604</v>
      </c>
      <c r="K1272" s="37" t="str">
        <f>IF(Table24[rating_count]&lt;1000,"Yes", "No")</f>
        <v>Yes</v>
      </c>
      <c r="L1272" s="11">
        <f t="shared" si="77"/>
        <v>2682</v>
      </c>
      <c r="M1272" s="11">
        <f>Table24[[#This Row],[rating]]*Table24[[#This Row],[rating_count]]</f>
        <v>2682</v>
      </c>
      <c r="N1272" s="35">
        <f t="shared" si="78"/>
        <v>1000</v>
      </c>
      <c r="O1272" s="35">
        <f t="shared" si="79"/>
        <v>1000</v>
      </c>
      <c r="P1272" s="6" t="s">
        <v>3560</v>
      </c>
      <c r="Q1272" s="6" t="s">
        <v>3561</v>
      </c>
      <c r="R1272" s="6" t="s">
        <v>3562</v>
      </c>
      <c r="S1272" s="6" t="s">
        <v>3563</v>
      </c>
      <c r="T1272" s="6" t="s">
        <v>3564</v>
      </c>
      <c r="U1272" s="6" t="s">
        <v>3565</v>
      </c>
      <c r="V1272" s="6" t="s">
        <v>3566</v>
      </c>
      <c r="W1272" s="6" t="s">
        <v>3567</v>
      </c>
    </row>
    <row r="1273" spans="1:23" s="6" customFormat="1">
      <c r="A1273" s="6" t="s">
        <v>3767</v>
      </c>
      <c r="B1273" s="6" t="s">
        <v>12793</v>
      </c>
      <c r="C1273" s="7" t="s">
        <v>11310</v>
      </c>
      <c r="D1273" s="6">
        <v>249</v>
      </c>
      <c r="E1273" s="8">
        <v>999</v>
      </c>
      <c r="F1273" s="9">
        <v>0.75</v>
      </c>
      <c r="G1273" s="27" t="str">
        <f>IF(Table24[discount_percentage]&gt;=0.5,"Yes","No")</f>
        <v>Yes</v>
      </c>
      <c r="H1273" s="6">
        <v>4.5</v>
      </c>
      <c r="I1273" s="10">
        <v>38</v>
      </c>
      <c r="J1273" s="10">
        <f t="shared" si="76"/>
        <v>37962</v>
      </c>
      <c r="K1273" s="37" t="str">
        <f>IF(Table24[rating_count]&lt;1000,"Yes", "No")</f>
        <v>Yes</v>
      </c>
      <c r="L1273" s="11">
        <f t="shared" si="77"/>
        <v>171</v>
      </c>
      <c r="M1273" s="11">
        <f>Table24[[#This Row],[rating]]*Table24[[#This Row],[rating_count]]</f>
        <v>171</v>
      </c>
      <c r="N1273" s="35">
        <f t="shared" si="78"/>
        <v>800</v>
      </c>
      <c r="O1273" s="35">
        <f t="shared" si="79"/>
        <v>500</v>
      </c>
      <c r="P1273" s="6" t="s">
        <v>3768</v>
      </c>
      <c r="Q1273" s="6" t="s">
        <v>3769</v>
      </c>
      <c r="R1273" s="6" t="s">
        <v>3770</v>
      </c>
      <c r="S1273" s="6" t="s">
        <v>3771</v>
      </c>
      <c r="T1273" s="6" t="s">
        <v>3772</v>
      </c>
      <c r="U1273" s="6" t="s">
        <v>3773</v>
      </c>
      <c r="V1273" s="6" t="s">
        <v>3774</v>
      </c>
      <c r="W1273" s="6" t="s">
        <v>3775</v>
      </c>
    </row>
    <row r="1274" spans="1:23" s="6" customFormat="1">
      <c r="A1274" s="6" t="s">
        <v>3988</v>
      </c>
      <c r="B1274" s="6" t="s">
        <v>3989</v>
      </c>
      <c r="C1274" s="7" t="s">
        <v>11321</v>
      </c>
      <c r="D1274" s="6">
        <v>314</v>
      </c>
      <c r="E1274" s="8">
        <v>1499</v>
      </c>
      <c r="F1274" s="9">
        <v>0.79</v>
      </c>
      <c r="G1274" s="27" t="str">
        <f>IF(Table24[discount_percentage]&gt;=0.5,"Yes","No")</f>
        <v>Yes</v>
      </c>
      <c r="H1274" s="6">
        <v>4.5</v>
      </c>
      <c r="I1274" s="10">
        <v>28978</v>
      </c>
      <c r="J1274" s="10">
        <f t="shared" si="76"/>
        <v>43438022</v>
      </c>
      <c r="K1274" s="37" t="str">
        <f>IF(Table24[rating_count]&lt;1000,"Yes", "No")</f>
        <v>No</v>
      </c>
      <c r="L1274" s="11">
        <f t="shared" si="77"/>
        <v>130401</v>
      </c>
      <c r="M1274" s="11">
        <f>Table24[[#This Row],[rating]]*Table24[[#This Row],[rating_count]]</f>
        <v>130401</v>
      </c>
      <c r="N1274" s="35">
        <f t="shared" si="78"/>
        <v>1400</v>
      </c>
      <c r="O1274" s="35">
        <f t="shared" si="79"/>
        <v>1000</v>
      </c>
      <c r="P1274" s="6" t="s">
        <v>3990</v>
      </c>
      <c r="Q1274" s="6" t="s">
        <v>3302</v>
      </c>
      <c r="R1274" s="6" t="s">
        <v>3303</v>
      </c>
      <c r="S1274" s="6" t="s">
        <v>3304</v>
      </c>
      <c r="T1274" s="6" t="s">
        <v>3305</v>
      </c>
      <c r="U1274" s="6" t="s">
        <v>3306</v>
      </c>
      <c r="V1274" s="6" t="s">
        <v>3991</v>
      </c>
      <c r="W1274" s="6" t="s">
        <v>3992</v>
      </c>
    </row>
    <row r="1275" spans="1:23" s="6" customFormat="1">
      <c r="A1275" s="6" t="s">
        <v>4006</v>
      </c>
      <c r="B1275" s="6" t="s">
        <v>4007</v>
      </c>
      <c r="C1275" s="7" t="s">
        <v>11325</v>
      </c>
      <c r="D1275" s="12">
        <v>2599</v>
      </c>
      <c r="E1275" s="8">
        <v>6999</v>
      </c>
      <c r="F1275" s="9">
        <v>0.63</v>
      </c>
      <c r="G1275" s="27" t="str">
        <f>IF(Table24[discount_percentage]&gt;=0.5,"Yes","No")</f>
        <v>Yes</v>
      </c>
      <c r="H1275" s="6">
        <v>4.5</v>
      </c>
      <c r="I1275" s="10">
        <v>1526</v>
      </c>
      <c r="J1275" s="10">
        <f t="shared" si="76"/>
        <v>10680474</v>
      </c>
      <c r="K1275" s="37" t="str">
        <f>IF(Table24[rating_count]&lt;1000,"Yes", "No")</f>
        <v>No</v>
      </c>
      <c r="L1275" s="11">
        <f t="shared" si="77"/>
        <v>6867</v>
      </c>
      <c r="M1275" s="11">
        <f>Table24[[#This Row],[rating]]*Table24[[#This Row],[rating_count]]</f>
        <v>6867</v>
      </c>
      <c r="N1275" s="35">
        <f t="shared" si="78"/>
        <v>6800</v>
      </c>
      <c r="O1275" s="35">
        <f t="shared" si="79"/>
        <v>6500</v>
      </c>
      <c r="P1275" s="6" t="s">
        <v>12556</v>
      </c>
      <c r="Q1275" s="6" t="s">
        <v>4008</v>
      </c>
      <c r="R1275" s="6" t="s">
        <v>4009</v>
      </c>
      <c r="S1275" s="6" t="s">
        <v>4010</v>
      </c>
      <c r="T1275" s="6" t="s">
        <v>4011</v>
      </c>
      <c r="U1275" s="6" t="s">
        <v>4012</v>
      </c>
      <c r="V1275" s="6" t="s">
        <v>4013</v>
      </c>
      <c r="W1275" s="6" t="s">
        <v>4014</v>
      </c>
    </row>
    <row r="1276" spans="1:23" s="6" customFormat="1">
      <c r="A1276" s="6" t="s">
        <v>4158</v>
      </c>
      <c r="B1276" s="6" t="s">
        <v>4159</v>
      </c>
      <c r="C1276" s="7" t="s">
        <v>11334</v>
      </c>
      <c r="D1276" s="6">
        <v>299</v>
      </c>
      <c r="E1276" s="8">
        <v>650</v>
      </c>
      <c r="F1276" s="9">
        <v>0.54</v>
      </c>
      <c r="G1276" s="27" t="str">
        <f>IF(Table24[discount_percentage]&gt;=0.5,"Yes","No")</f>
        <v>Yes</v>
      </c>
      <c r="H1276" s="6">
        <v>4.5</v>
      </c>
      <c r="I1276" s="10">
        <v>33176</v>
      </c>
      <c r="J1276" s="10">
        <f t="shared" si="76"/>
        <v>21564400</v>
      </c>
      <c r="K1276" s="37" t="str">
        <f>IF(Table24[rating_count]&lt;1000,"Yes", "No")</f>
        <v>No</v>
      </c>
      <c r="L1276" s="11">
        <f t="shared" si="77"/>
        <v>149292</v>
      </c>
      <c r="M1276" s="11">
        <f>Table24[[#This Row],[rating]]*Table24[[#This Row],[rating_count]]</f>
        <v>149292</v>
      </c>
      <c r="N1276" s="35">
        <f t="shared" si="78"/>
        <v>600</v>
      </c>
      <c r="O1276" s="35">
        <f t="shared" si="79"/>
        <v>500</v>
      </c>
      <c r="P1276" s="6" t="s">
        <v>4160</v>
      </c>
      <c r="Q1276" s="6" t="s">
        <v>4161</v>
      </c>
      <c r="R1276" s="6" t="s">
        <v>4162</v>
      </c>
      <c r="S1276" s="6" t="s">
        <v>4163</v>
      </c>
      <c r="T1276" s="6" t="s">
        <v>4164</v>
      </c>
      <c r="U1276" s="6" t="s">
        <v>4165</v>
      </c>
      <c r="V1276" s="6" t="s">
        <v>4166</v>
      </c>
      <c r="W1276" s="6" t="s">
        <v>4167</v>
      </c>
    </row>
    <row r="1277" spans="1:23" s="6" customFormat="1">
      <c r="A1277" s="6" t="s">
        <v>4178</v>
      </c>
      <c r="B1277" s="6" t="s">
        <v>4179</v>
      </c>
      <c r="C1277" s="7" t="s">
        <v>11340</v>
      </c>
      <c r="D1277" s="6">
        <v>266</v>
      </c>
      <c r="E1277" s="8">
        <v>315</v>
      </c>
      <c r="F1277" s="9">
        <v>0.16</v>
      </c>
      <c r="G1277" s="27" t="str">
        <f>IF(Table24[discount_percentage]&gt;=0.5,"Yes","No")</f>
        <v>No</v>
      </c>
      <c r="H1277" s="6">
        <v>4.5</v>
      </c>
      <c r="I1277" s="10">
        <v>28030</v>
      </c>
      <c r="J1277" s="10">
        <f t="shared" si="76"/>
        <v>8829450</v>
      </c>
      <c r="K1277" s="37" t="str">
        <f>IF(Table24[rating_count]&lt;1000,"Yes", "No")</f>
        <v>No</v>
      </c>
      <c r="L1277" s="11">
        <f t="shared" si="77"/>
        <v>126135</v>
      </c>
      <c r="M1277" s="11">
        <f>Table24[[#This Row],[rating]]*Table24[[#This Row],[rating_count]]</f>
        <v>126135</v>
      </c>
      <c r="N1277" s="35">
        <f t="shared" si="78"/>
        <v>200</v>
      </c>
      <c r="O1277" s="35">
        <f t="shared" si="79"/>
        <v>0</v>
      </c>
      <c r="P1277" s="6" t="s">
        <v>4180</v>
      </c>
      <c r="Q1277" s="6" t="s">
        <v>12239</v>
      </c>
      <c r="R1277" s="6" t="s">
        <v>4181</v>
      </c>
      <c r="S1277" s="6" t="s">
        <v>4182</v>
      </c>
      <c r="T1277" s="6" t="s">
        <v>4183</v>
      </c>
      <c r="U1277" s="6" t="s">
        <v>4184</v>
      </c>
      <c r="V1277" s="6" t="s">
        <v>4185</v>
      </c>
      <c r="W1277" s="6" t="s">
        <v>4186</v>
      </c>
    </row>
    <row r="1278" spans="1:23" s="6" customFormat="1">
      <c r="A1278" s="6" t="s">
        <v>4230</v>
      </c>
      <c r="B1278" s="6" t="s">
        <v>4231</v>
      </c>
      <c r="C1278" s="7" t="s">
        <v>11344</v>
      </c>
      <c r="D1278" s="12">
        <v>4098</v>
      </c>
      <c r="E1278" s="8">
        <v>4999</v>
      </c>
      <c r="F1278" s="9">
        <v>0.18</v>
      </c>
      <c r="G1278" s="27" t="str">
        <f>IF(Table24[discount_percentage]&gt;=0.5,"Yes","No")</f>
        <v>No</v>
      </c>
      <c r="H1278" s="6">
        <v>4.5</v>
      </c>
      <c r="I1278" s="10">
        <v>50810</v>
      </c>
      <c r="J1278" s="10">
        <f t="shared" si="76"/>
        <v>253999190</v>
      </c>
      <c r="K1278" s="37" t="str">
        <f>IF(Table24[rating_count]&lt;1000,"Yes", "No")</f>
        <v>No</v>
      </c>
      <c r="L1278" s="11">
        <f t="shared" si="77"/>
        <v>228645</v>
      </c>
      <c r="M1278" s="11">
        <f>Table24[[#This Row],[rating]]*Table24[[#This Row],[rating_count]]</f>
        <v>228645</v>
      </c>
      <c r="N1278" s="35">
        <f t="shared" si="78"/>
        <v>4800</v>
      </c>
      <c r="O1278" s="35">
        <f t="shared" si="79"/>
        <v>4500</v>
      </c>
      <c r="P1278" s="6" t="s">
        <v>4232</v>
      </c>
      <c r="Q1278" s="6" t="s">
        <v>4233</v>
      </c>
      <c r="R1278" s="6" t="s">
        <v>4234</v>
      </c>
      <c r="S1278" s="6" t="s">
        <v>4235</v>
      </c>
      <c r="T1278" s="6" t="s">
        <v>4236</v>
      </c>
      <c r="U1278" s="6" t="s">
        <v>4237</v>
      </c>
      <c r="V1278" s="6" t="s">
        <v>4238</v>
      </c>
      <c r="W1278" s="6" t="s">
        <v>4239</v>
      </c>
    </row>
    <row r="1279" spans="1:23" s="6" customFormat="1">
      <c r="A1279" s="6" t="s">
        <v>4424</v>
      </c>
      <c r="B1279" s="6" t="s">
        <v>12249</v>
      </c>
      <c r="C1279" s="7" t="s">
        <v>11355</v>
      </c>
      <c r="D1279" s="6">
        <v>199</v>
      </c>
      <c r="E1279" s="8">
        <v>599</v>
      </c>
      <c r="F1279" s="9">
        <v>0.67</v>
      </c>
      <c r="G1279" s="27" t="str">
        <f>IF(Table24[discount_percentage]&gt;=0.5,"Yes","No")</f>
        <v>Yes</v>
      </c>
      <c r="H1279" s="6">
        <v>4.5</v>
      </c>
      <c r="I1279" s="10">
        <v>13568</v>
      </c>
      <c r="J1279" s="10">
        <f t="shared" si="76"/>
        <v>8127232</v>
      </c>
      <c r="K1279" s="37" t="str">
        <f>IF(Table24[rating_count]&lt;1000,"Yes", "No")</f>
        <v>No</v>
      </c>
      <c r="L1279" s="11">
        <f t="shared" si="77"/>
        <v>61056</v>
      </c>
      <c r="M1279" s="11">
        <f>Table24[[#This Row],[rating]]*Table24[[#This Row],[rating_count]]</f>
        <v>61056</v>
      </c>
      <c r="N1279" s="35">
        <f t="shared" si="78"/>
        <v>400</v>
      </c>
      <c r="O1279" s="35">
        <f t="shared" si="79"/>
        <v>500</v>
      </c>
      <c r="P1279" s="6" t="s">
        <v>11672</v>
      </c>
      <c r="Q1279" s="6" t="s">
        <v>4425</v>
      </c>
      <c r="R1279" s="6" t="s">
        <v>4426</v>
      </c>
      <c r="S1279" s="6" t="s">
        <v>4427</v>
      </c>
      <c r="T1279" s="6" t="s">
        <v>4428</v>
      </c>
      <c r="U1279" s="6" t="s">
        <v>4429</v>
      </c>
      <c r="V1279" s="6" t="s">
        <v>4430</v>
      </c>
      <c r="W1279" s="6" t="s">
        <v>4431</v>
      </c>
    </row>
    <row r="1280" spans="1:23" s="6" customFormat="1">
      <c r="A1280" s="6" t="s">
        <v>4634</v>
      </c>
      <c r="B1280" s="6" t="s">
        <v>4635</v>
      </c>
      <c r="C1280" s="7" t="s">
        <v>11362</v>
      </c>
      <c r="D1280" s="6">
        <v>157</v>
      </c>
      <c r="E1280" s="8">
        <v>160</v>
      </c>
      <c r="F1280" s="9">
        <v>0.02</v>
      </c>
      <c r="G1280" s="27" t="str">
        <f>IF(Table24[discount_percentage]&gt;=0.5,"Yes","No")</f>
        <v>No</v>
      </c>
      <c r="H1280" s="6">
        <v>4.5</v>
      </c>
      <c r="I1280" s="10">
        <v>8618</v>
      </c>
      <c r="J1280" s="10">
        <f t="shared" si="76"/>
        <v>1378880</v>
      </c>
      <c r="K1280" s="37" t="str">
        <f>IF(Table24[rating_count]&lt;1000,"Yes", "No")</f>
        <v>No</v>
      </c>
      <c r="L1280" s="11">
        <f t="shared" si="77"/>
        <v>38781</v>
      </c>
      <c r="M1280" s="11">
        <f>Table24[[#This Row],[rating]]*Table24[[#This Row],[rating_count]]</f>
        <v>38781</v>
      </c>
      <c r="N1280" s="35">
        <f t="shared" si="78"/>
        <v>0</v>
      </c>
      <c r="O1280" s="35">
        <f t="shared" si="79"/>
        <v>0</v>
      </c>
      <c r="P1280" s="6" t="s">
        <v>4636</v>
      </c>
      <c r="Q1280" s="6" t="s">
        <v>4637</v>
      </c>
      <c r="R1280" s="6" t="s">
        <v>4638</v>
      </c>
      <c r="S1280" s="6" t="s">
        <v>4639</v>
      </c>
      <c r="T1280" s="6" t="s">
        <v>4640</v>
      </c>
      <c r="U1280" s="6" t="s">
        <v>4641</v>
      </c>
      <c r="V1280" s="6" t="s">
        <v>4642</v>
      </c>
      <c r="W1280" s="6" t="s">
        <v>4643</v>
      </c>
    </row>
    <row r="1281" spans="1:23" s="6" customFormat="1">
      <c r="A1281" s="6" t="s">
        <v>4765</v>
      </c>
      <c r="B1281" s="6" t="s">
        <v>4766</v>
      </c>
      <c r="C1281" s="7" t="s">
        <v>11340</v>
      </c>
      <c r="D1281" s="6">
        <v>269</v>
      </c>
      <c r="E1281" s="8">
        <v>315</v>
      </c>
      <c r="F1281" s="9">
        <v>0.15</v>
      </c>
      <c r="G1281" s="27" t="str">
        <f>IF(Table24[discount_percentage]&gt;=0.5,"Yes","No")</f>
        <v>No</v>
      </c>
      <c r="H1281" s="6">
        <v>4.5</v>
      </c>
      <c r="I1281" s="10">
        <v>17810</v>
      </c>
      <c r="J1281" s="10">
        <f t="shared" si="76"/>
        <v>5610150</v>
      </c>
      <c r="K1281" s="37" t="str">
        <f>IF(Table24[rating_count]&lt;1000,"Yes", "No")</f>
        <v>No</v>
      </c>
      <c r="L1281" s="11">
        <f t="shared" si="77"/>
        <v>80145</v>
      </c>
      <c r="M1281" s="11">
        <f>Table24[[#This Row],[rating]]*Table24[[#This Row],[rating_count]]</f>
        <v>80145</v>
      </c>
      <c r="N1281" s="35">
        <f t="shared" si="78"/>
        <v>200</v>
      </c>
      <c r="O1281" s="35">
        <f t="shared" si="79"/>
        <v>0</v>
      </c>
      <c r="P1281" s="6" t="s">
        <v>4767</v>
      </c>
      <c r="Q1281" s="6" t="s">
        <v>4768</v>
      </c>
      <c r="R1281" s="6" t="s">
        <v>4769</v>
      </c>
      <c r="S1281" s="6" t="s">
        <v>4770</v>
      </c>
      <c r="T1281" s="6" t="s">
        <v>4771</v>
      </c>
      <c r="U1281" s="6" t="s">
        <v>4772</v>
      </c>
      <c r="V1281" s="6" t="s">
        <v>4773</v>
      </c>
      <c r="W1281" s="6" t="s">
        <v>4774</v>
      </c>
    </row>
    <row r="1282" spans="1:23" s="6" customFormat="1">
      <c r="A1282" s="6" t="s">
        <v>4906</v>
      </c>
      <c r="B1282" s="6" t="s">
        <v>4907</v>
      </c>
      <c r="C1282" s="7" t="s">
        <v>11355</v>
      </c>
      <c r="D1282" s="6">
        <v>299</v>
      </c>
      <c r="E1282" s="8">
        <v>499</v>
      </c>
      <c r="F1282" s="9">
        <v>0.4</v>
      </c>
      <c r="G1282" s="27" t="str">
        <f>IF(Table24[discount_percentage]&gt;=0.5,"Yes","No")</f>
        <v>No</v>
      </c>
      <c r="H1282" s="6">
        <v>4.5</v>
      </c>
      <c r="I1282" s="10">
        <v>21010</v>
      </c>
      <c r="J1282" s="10">
        <f t="shared" ref="J1282:J1345" si="80">E1282*I1282</f>
        <v>10483990</v>
      </c>
      <c r="K1282" s="37" t="str">
        <f>IF(Table24[rating_count]&lt;1000,"Yes", "No")</f>
        <v>No</v>
      </c>
      <c r="L1282" s="11">
        <f t="shared" ref="L1282:L1345" si="81">H1282*I1282</f>
        <v>94545</v>
      </c>
      <c r="M1282" s="11">
        <f>Table24[[#This Row],[rating]]*Table24[[#This Row],[rating_count]]</f>
        <v>94545</v>
      </c>
      <c r="N1282" s="35">
        <f t="shared" ref="N1282:N1345" si="82">FLOOR(E1282,200)</f>
        <v>400</v>
      </c>
      <c r="O1282" s="35">
        <f t="shared" ref="O1282:O1345" si="83">FLOOR(E1282,500)</f>
        <v>0</v>
      </c>
      <c r="P1282" s="6" t="s">
        <v>4908</v>
      </c>
      <c r="Q1282" s="6" t="s">
        <v>4909</v>
      </c>
      <c r="R1282" s="6" t="s">
        <v>4910</v>
      </c>
      <c r="S1282" s="6" t="s">
        <v>4911</v>
      </c>
      <c r="T1282" s="6" t="s">
        <v>4912</v>
      </c>
      <c r="U1282" s="6" t="s">
        <v>4913</v>
      </c>
      <c r="V1282" s="6" t="s">
        <v>4914</v>
      </c>
      <c r="W1282" s="6" t="s">
        <v>4915</v>
      </c>
    </row>
    <row r="1283" spans="1:23" s="6" customFormat="1">
      <c r="A1283" s="6" t="s">
        <v>4955</v>
      </c>
      <c r="B1283" s="6" t="s">
        <v>4956</v>
      </c>
      <c r="C1283" s="7" t="s">
        <v>11334</v>
      </c>
      <c r="D1283" s="6">
        <v>699</v>
      </c>
      <c r="E1283" s="8">
        <v>995</v>
      </c>
      <c r="F1283" s="9">
        <v>0.3</v>
      </c>
      <c r="G1283" s="27" t="str">
        <f>IF(Table24[discount_percentage]&gt;=0.5,"Yes","No")</f>
        <v>No</v>
      </c>
      <c r="H1283" s="6">
        <v>4.5</v>
      </c>
      <c r="I1283" s="10">
        <v>54405</v>
      </c>
      <c r="J1283" s="10">
        <f t="shared" si="80"/>
        <v>54132975</v>
      </c>
      <c r="K1283" s="37" t="str">
        <f>IF(Table24[rating_count]&lt;1000,"Yes", "No")</f>
        <v>No</v>
      </c>
      <c r="L1283" s="11">
        <f t="shared" si="81"/>
        <v>244822.5</v>
      </c>
      <c r="M1283" s="11">
        <f>Table24[[#This Row],[rating]]*Table24[[#This Row],[rating_count]]</f>
        <v>244822.5</v>
      </c>
      <c r="N1283" s="35">
        <f t="shared" si="82"/>
        <v>800</v>
      </c>
      <c r="O1283" s="35">
        <f t="shared" si="83"/>
        <v>500</v>
      </c>
      <c r="P1283" s="6" t="s">
        <v>4957</v>
      </c>
      <c r="Q1283" s="6" t="s">
        <v>4958</v>
      </c>
      <c r="R1283" s="6" t="s">
        <v>4959</v>
      </c>
      <c r="S1283" s="6" t="s">
        <v>4960</v>
      </c>
      <c r="T1283" s="6" t="s">
        <v>4961</v>
      </c>
      <c r="U1283" s="6" t="s">
        <v>4962</v>
      </c>
      <c r="V1283" s="6" t="s">
        <v>4963</v>
      </c>
      <c r="W1283" s="6" t="s">
        <v>4964</v>
      </c>
    </row>
    <row r="1284" spans="1:23" s="6" customFormat="1">
      <c r="A1284" s="6" t="s">
        <v>5083</v>
      </c>
      <c r="B1284" s="6" t="s">
        <v>5084</v>
      </c>
      <c r="C1284" s="7" t="s">
        <v>11313</v>
      </c>
      <c r="D1284" s="12">
        <v>1329</v>
      </c>
      <c r="E1284" s="8">
        <v>2900</v>
      </c>
      <c r="F1284" s="9">
        <v>0.54</v>
      </c>
      <c r="G1284" s="27" t="str">
        <f>IF(Table24[discount_percentage]&gt;=0.5,"Yes","No")</f>
        <v>Yes</v>
      </c>
      <c r="H1284" s="6">
        <v>4.5</v>
      </c>
      <c r="I1284" s="10">
        <v>19624</v>
      </c>
      <c r="J1284" s="10">
        <f t="shared" si="80"/>
        <v>56909600</v>
      </c>
      <c r="K1284" s="37" t="str">
        <f>IF(Table24[rating_count]&lt;1000,"Yes", "No")</f>
        <v>No</v>
      </c>
      <c r="L1284" s="11">
        <f t="shared" si="81"/>
        <v>88308</v>
      </c>
      <c r="M1284" s="11">
        <f>Table24[[#This Row],[rating]]*Table24[[#This Row],[rating_count]]</f>
        <v>88308</v>
      </c>
      <c r="N1284" s="35">
        <f t="shared" si="82"/>
        <v>2800</v>
      </c>
      <c r="O1284" s="35">
        <f t="shared" si="83"/>
        <v>2500</v>
      </c>
      <c r="P1284" s="6" t="s">
        <v>5085</v>
      </c>
      <c r="Q1284" s="6" t="s">
        <v>5086</v>
      </c>
      <c r="R1284" s="6" t="s">
        <v>5087</v>
      </c>
      <c r="S1284" s="6" t="s">
        <v>5088</v>
      </c>
      <c r="T1284" s="6" t="s">
        <v>5089</v>
      </c>
      <c r="U1284" s="6" t="s">
        <v>5090</v>
      </c>
      <c r="V1284" s="6" t="s">
        <v>5091</v>
      </c>
      <c r="W1284" s="6" t="s">
        <v>5092</v>
      </c>
    </row>
    <row r="1285" spans="1:23" s="6" customFormat="1">
      <c r="A1285" s="6" t="s">
        <v>5171</v>
      </c>
      <c r="B1285" s="6" t="s">
        <v>5172</v>
      </c>
      <c r="C1285" s="7" t="s">
        <v>11380</v>
      </c>
      <c r="D1285" s="6">
        <v>252</v>
      </c>
      <c r="E1285" s="8">
        <v>315</v>
      </c>
      <c r="F1285" s="9">
        <v>0.2</v>
      </c>
      <c r="G1285" s="27" t="str">
        <f>IF(Table24[discount_percentage]&gt;=0.5,"Yes","No")</f>
        <v>No</v>
      </c>
      <c r="H1285" s="6">
        <v>4.5</v>
      </c>
      <c r="I1285" s="10">
        <v>3785</v>
      </c>
      <c r="J1285" s="10">
        <f t="shared" si="80"/>
        <v>1192275</v>
      </c>
      <c r="K1285" s="37" t="str">
        <f>IF(Table24[rating_count]&lt;1000,"Yes", "No")</f>
        <v>No</v>
      </c>
      <c r="L1285" s="11">
        <f t="shared" si="81"/>
        <v>17032.5</v>
      </c>
      <c r="M1285" s="11">
        <f>Table24[[#This Row],[rating]]*Table24[[#This Row],[rating_count]]</f>
        <v>17032.5</v>
      </c>
      <c r="N1285" s="35">
        <f t="shared" si="82"/>
        <v>200</v>
      </c>
      <c r="O1285" s="35">
        <f t="shared" si="83"/>
        <v>0</v>
      </c>
      <c r="P1285" s="6" t="s">
        <v>5173</v>
      </c>
      <c r="Q1285" s="6" t="s">
        <v>5174</v>
      </c>
      <c r="R1285" s="6" t="s">
        <v>5175</v>
      </c>
      <c r="S1285" s="6" t="s">
        <v>5176</v>
      </c>
      <c r="T1285" s="6" t="s">
        <v>5177</v>
      </c>
      <c r="U1285" s="6" t="s">
        <v>5178</v>
      </c>
      <c r="V1285" s="6" t="s">
        <v>5179</v>
      </c>
      <c r="W1285" s="6" t="s">
        <v>5180</v>
      </c>
    </row>
    <row r="1286" spans="1:23" s="6" customFormat="1">
      <c r="A1286" s="6" t="s">
        <v>5278</v>
      </c>
      <c r="B1286" s="6" t="s">
        <v>5279</v>
      </c>
      <c r="C1286" s="7" t="s">
        <v>11383</v>
      </c>
      <c r="D1286" s="12">
        <v>1792</v>
      </c>
      <c r="E1286" s="8">
        <v>3500</v>
      </c>
      <c r="F1286" s="9">
        <v>0.49</v>
      </c>
      <c r="G1286" s="27" t="str">
        <f>IF(Table24[discount_percentage]&gt;=0.5,"Yes","No")</f>
        <v>No</v>
      </c>
      <c r="H1286" s="6">
        <v>4.5</v>
      </c>
      <c r="I1286" s="10">
        <v>26194</v>
      </c>
      <c r="J1286" s="10">
        <f t="shared" si="80"/>
        <v>91679000</v>
      </c>
      <c r="K1286" s="37" t="str">
        <f>IF(Table24[rating_count]&lt;1000,"Yes", "No")</f>
        <v>No</v>
      </c>
      <c r="L1286" s="11">
        <f t="shared" si="81"/>
        <v>117873</v>
      </c>
      <c r="M1286" s="11">
        <f>Table24[[#This Row],[rating]]*Table24[[#This Row],[rating_count]]</f>
        <v>117873</v>
      </c>
      <c r="N1286" s="35">
        <f t="shared" si="82"/>
        <v>3400</v>
      </c>
      <c r="O1286" s="35">
        <f t="shared" si="83"/>
        <v>3500</v>
      </c>
      <c r="P1286" s="6" t="s">
        <v>5280</v>
      </c>
      <c r="Q1286" s="6" t="s">
        <v>5281</v>
      </c>
      <c r="R1286" s="6" t="s">
        <v>5282</v>
      </c>
      <c r="S1286" s="6" t="s">
        <v>5283</v>
      </c>
      <c r="T1286" s="6" t="s">
        <v>5284</v>
      </c>
      <c r="U1286" s="6" t="s">
        <v>5285</v>
      </c>
      <c r="V1286" s="6" t="s">
        <v>5286</v>
      </c>
      <c r="W1286" s="6" t="s">
        <v>5287</v>
      </c>
    </row>
    <row r="1287" spans="1:23" s="6" customFormat="1">
      <c r="A1287" s="6" t="s">
        <v>5556</v>
      </c>
      <c r="B1287" s="6" t="s">
        <v>11805</v>
      </c>
      <c r="C1287" s="7" t="s">
        <v>11358</v>
      </c>
      <c r="D1287" s="12">
        <v>1499</v>
      </c>
      <c r="E1287" s="8">
        <v>2999</v>
      </c>
      <c r="F1287" s="9">
        <v>0.5</v>
      </c>
      <c r="G1287" s="27" t="str">
        <f>IF(Table24[discount_percentage]&gt;=0.5,"Yes","No")</f>
        <v>Yes</v>
      </c>
      <c r="H1287" s="6">
        <v>4.5</v>
      </c>
      <c r="I1287" s="10">
        <v>8656</v>
      </c>
      <c r="J1287" s="10">
        <f t="shared" si="80"/>
        <v>25959344</v>
      </c>
      <c r="K1287" s="37" t="str">
        <f>IF(Table24[rating_count]&lt;1000,"Yes", "No")</f>
        <v>No</v>
      </c>
      <c r="L1287" s="11">
        <f t="shared" si="81"/>
        <v>38952</v>
      </c>
      <c r="M1287" s="11">
        <f>Table24[[#This Row],[rating]]*Table24[[#This Row],[rating_count]]</f>
        <v>38952</v>
      </c>
      <c r="N1287" s="35">
        <f t="shared" si="82"/>
        <v>2800</v>
      </c>
      <c r="O1287" s="35">
        <f t="shared" si="83"/>
        <v>2500</v>
      </c>
      <c r="P1287" s="6" t="s">
        <v>5557</v>
      </c>
      <c r="Q1287" s="6" t="s">
        <v>5558</v>
      </c>
      <c r="R1287" s="6" t="s">
        <v>5559</v>
      </c>
      <c r="S1287" s="6" t="s">
        <v>12285</v>
      </c>
      <c r="T1287" s="6" t="s">
        <v>5560</v>
      </c>
      <c r="U1287" s="6" t="s">
        <v>11736</v>
      </c>
      <c r="V1287" s="6" t="s">
        <v>5561</v>
      </c>
      <c r="W1287" s="6" t="s">
        <v>5562</v>
      </c>
    </row>
    <row r="1288" spans="1:23" s="6" customFormat="1">
      <c r="A1288" s="6" t="s">
        <v>5563</v>
      </c>
      <c r="B1288" s="6" t="s">
        <v>5564</v>
      </c>
      <c r="C1288" s="7" t="s">
        <v>11393</v>
      </c>
      <c r="D1288" s="12">
        <v>1815</v>
      </c>
      <c r="E1288" s="8">
        <v>3100</v>
      </c>
      <c r="F1288" s="9">
        <v>0.41</v>
      </c>
      <c r="G1288" s="27" t="str">
        <f>IF(Table24[discount_percentage]&gt;=0.5,"Yes","No")</f>
        <v>No</v>
      </c>
      <c r="H1288" s="6">
        <v>4.5</v>
      </c>
      <c r="I1288" s="10">
        <v>92925</v>
      </c>
      <c r="J1288" s="10">
        <f t="shared" si="80"/>
        <v>288067500</v>
      </c>
      <c r="K1288" s="37" t="str">
        <f>IF(Table24[rating_count]&lt;1000,"Yes", "No")</f>
        <v>No</v>
      </c>
      <c r="L1288" s="11">
        <f t="shared" si="81"/>
        <v>418162.5</v>
      </c>
      <c r="M1288" s="11">
        <f>Table24[[#This Row],[rating]]*Table24[[#This Row],[rating_count]]</f>
        <v>418162.5</v>
      </c>
      <c r="N1288" s="35">
        <f t="shared" si="82"/>
        <v>3000</v>
      </c>
      <c r="O1288" s="35">
        <f t="shared" si="83"/>
        <v>3000</v>
      </c>
      <c r="P1288" s="6" t="s">
        <v>5565</v>
      </c>
      <c r="Q1288" s="6" t="s">
        <v>5566</v>
      </c>
      <c r="R1288" s="6" t="s">
        <v>5567</v>
      </c>
      <c r="S1288" s="6" t="s">
        <v>5568</v>
      </c>
      <c r="T1288" s="6" t="s">
        <v>5569</v>
      </c>
      <c r="U1288" s="6" t="s">
        <v>5570</v>
      </c>
      <c r="V1288" s="6" t="s">
        <v>5571</v>
      </c>
      <c r="W1288" s="6" t="s">
        <v>5572</v>
      </c>
    </row>
    <row r="1289" spans="1:23" s="6" customFormat="1">
      <c r="A1289" s="6" t="s">
        <v>5611</v>
      </c>
      <c r="B1289" s="6" t="s">
        <v>5612</v>
      </c>
      <c r="C1289" s="7" t="s">
        <v>11344</v>
      </c>
      <c r="D1289" s="12">
        <v>5799</v>
      </c>
      <c r="E1289" s="8">
        <v>7999</v>
      </c>
      <c r="F1289" s="9">
        <v>0.28000000000000003</v>
      </c>
      <c r="G1289" s="27" t="str">
        <f>IF(Table24[discount_percentage]&gt;=0.5,"Yes","No")</f>
        <v>No</v>
      </c>
      <c r="H1289" s="6">
        <v>4.5</v>
      </c>
      <c r="I1289" s="10">
        <v>50273</v>
      </c>
      <c r="J1289" s="10">
        <f t="shared" si="80"/>
        <v>402133727</v>
      </c>
      <c r="K1289" s="37" t="str">
        <f>IF(Table24[rating_count]&lt;1000,"Yes", "No")</f>
        <v>No</v>
      </c>
      <c r="L1289" s="11">
        <f t="shared" si="81"/>
        <v>226228.5</v>
      </c>
      <c r="M1289" s="11">
        <f>Table24[[#This Row],[rating]]*Table24[[#This Row],[rating_count]]</f>
        <v>226228.5</v>
      </c>
      <c r="N1289" s="35">
        <f t="shared" si="82"/>
        <v>7800</v>
      </c>
      <c r="O1289" s="35">
        <f t="shared" si="83"/>
        <v>7500</v>
      </c>
      <c r="P1289" s="6" t="s">
        <v>5613</v>
      </c>
      <c r="Q1289" s="6" t="s">
        <v>5614</v>
      </c>
      <c r="R1289" s="6" t="s">
        <v>5615</v>
      </c>
      <c r="S1289" s="6" t="s">
        <v>5616</v>
      </c>
      <c r="T1289" s="6" t="s">
        <v>5617</v>
      </c>
      <c r="U1289" s="6" t="s">
        <v>5618</v>
      </c>
      <c r="V1289" s="6" t="s">
        <v>5619</v>
      </c>
      <c r="W1289" s="6" t="s">
        <v>5620</v>
      </c>
    </row>
    <row r="1290" spans="1:23" s="6" customFormat="1">
      <c r="A1290" s="6" t="s">
        <v>5974</v>
      </c>
      <c r="B1290" s="6" t="s">
        <v>5975</v>
      </c>
      <c r="C1290" s="7" t="s">
        <v>11313</v>
      </c>
      <c r="D1290" s="6">
        <v>939</v>
      </c>
      <c r="E1290" s="8">
        <v>1800</v>
      </c>
      <c r="F1290" s="9">
        <v>0.48</v>
      </c>
      <c r="G1290" s="27" t="str">
        <f>IF(Table24[discount_percentage]&gt;=0.5,"Yes","No")</f>
        <v>No</v>
      </c>
      <c r="H1290" s="6">
        <v>4.5</v>
      </c>
      <c r="I1290" s="10">
        <v>205052</v>
      </c>
      <c r="J1290" s="10">
        <f t="shared" si="80"/>
        <v>369093600</v>
      </c>
      <c r="K1290" s="37" t="str">
        <f>IF(Table24[rating_count]&lt;1000,"Yes", "No")</f>
        <v>No</v>
      </c>
      <c r="L1290" s="11">
        <f t="shared" si="81"/>
        <v>922734</v>
      </c>
      <c r="M1290" s="11">
        <f>Table24[[#This Row],[rating]]*Table24[[#This Row],[rating_count]]</f>
        <v>922734</v>
      </c>
      <c r="N1290" s="35">
        <f t="shared" si="82"/>
        <v>1800</v>
      </c>
      <c r="O1290" s="35">
        <f t="shared" si="83"/>
        <v>1500</v>
      </c>
      <c r="P1290" s="6" t="s">
        <v>5976</v>
      </c>
      <c r="Q1290" s="6" t="s">
        <v>5977</v>
      </c>
      <c r="R1290" s="6" t="s">
        <v>5978</v>
      </c>
      <c r="S1290" s="6" t="s">
        <v>5979</v>
      </c>
      <c r="T1290" s="6" t="s">
        <v>5980</v>
      </c>
      <c r="U1290" s="6" t="s">
        <v>5981</v>
      </c>
      <c r="V1290" s="6" t="s">
        <v>5982</v>
      </c>
      <c r="W1290" s="6" t="s">
        <v>5983</v>
      </c>
    </row>
    <row r="1291" spans="1:23" s="6" customFormat="1">
      <c r="A1291" s="6" t="s">
        <v>5993</v>
      </c>
      <c r="B1291" s="6" t="s">
        <v>5994</v>
      </c>
      <c r="C1291" s="7" t="s">
        <v>11334</v>
      </c>
      <c r="D1291" s="12">
        <v>1439</v>
      </c>
      <c r="E1291" s="8">
        <v>2890</v>
      </c>
      <c r="F1291" s="9">
        <v>0.5</v>
      </c>
      <c r="G1291" s="27" t="str">
        <f>IF(Table24[discount_percentage]&gt;=0.5,"Yes","No")</f>
        <v>Yes</v>
      </c>
      <c r="H1291" s="6">
        <v>4.5</v>
      </c>
      <c r="I1291" s="10">
        <v>4099</v>
      </c>
      <c r="J1291" s="10">
        <f t="shared" si="80"/>
        <v>11846110</v>
      </c>
      <c r="K1291" s="37" t="str">
        <f>IF(Table24[rating_count]&lt;1000,"Yes", "No")</f>
        <v>No</v>
      </c>
      <c r="L1291" s="11">
        <f t="shared" si="81"/>
        <v>18445.5</v>
      </c>
      <c r="M1291" s="11">
        <f>Table24[[#This Row],[rating]]*Table24[[#This Row],[rating_count]]</f>
        <v>18445.5</v>
      </c>
      <c r="N1291" s="35">
        <f t="shared" si="82"/>
        <v>2800</v>
      </c>
      <c r="O1291" s="35">
        <f t="shared" si="83"/>
        <v>2500</v>
      </c>
      <c r="P1291" s="6" t="s">
        <v>5995</v>
      </c>
      <c r="Q1291" s="6" t="s">
        <v>12299</v>
      </c>
      <c r="R1291" s="6" t="s">
        <v>5996</v>
      </c>
      <c r="S1291" s="6" t="s">
        <v>5997</v>
      </c>
      <c r="T1291" s="6" t="s">
        <v>5998</v>
      </c>
      <c r="U1291" s="6" t="s">
        <v>5999</v>
      </c>
      <c r="V1291" s="6" t="s">
        <v>6000</v>
      </c>
      <c r="W1291" s="6" t="s">
        <v>6001</v>
      </c>
    </row>
    <row r="1292" spans="1:23" s="6" customFormat="1">
      <c r="A1292" s="6" t="s">
        <v>6010</v>
      </c>
      <c r="B1292" s="6" t="s">
        <v>6011</v>
      </c>
      <c r="C1292" s="7" t="s">
        <v>11362</v>
      </c>
      <c r="D1292" s="6">
        <v>157</v>
      </c>
      <c r="E1292" s="8">
        <v>160</v>
      </c>
      <c r="F1292" s="9">
        <v>0.02</v>
      </c>
      <c r="G1292" s="27" t="str">
        <f>IF(Table24[discount_percentage]&gt;=0.5,"Yes","No")</f>
        <v>No</v>
      </c>
      <c r="H1292" s="6">
        <v>4.5</v>
      </c>
      <c r="I1292" s="10">
        <v>4428</v>
      </c>
      <c r="J1292" s="10">
        <f t="shared" si="80"/>
        <v>708480</v>
      </c>
      <c r="K1292" s="37" t="str">
        <f>IF(Table24[rating_count]&lt;1000,"Yes", "No")</f>
        <v>No</v>
      </c>
      <c r="L1292" s="11">
        <f t="shared" si="81"/>
        <v>19926</v>
      </c>
      <c r="M1292" s="11">
        <f>Table24[[#This Row],[rating]]*Table24[[#This Row],[rating_count]]</f>
        <v>19926</v>
      </c>
      <c r="N1292" s="35">
        <f t="shared" si="82"/>
        <v>0</v>
      </c>
      <c r="O1292" s="35">
        <f t="shared" si="83"/>
        <v>0</v>
      </c>
      <c r="P1292" s="6" t="s">
        <v>6012</v>
      </c>
      <c r="Q1292" s="6" t="s">
        <v>6013</v>
      </c>
      <c r="R1292" s="6" t="s">
        <v>6014</v>
      </c>
      <c r="S1292" s="6" t="s">
        <v>6015</v>
      </c>
      <c r="T1292" s="6" t="s">
        <v>6016</v>
      </c>
      <c r="U1292" s="6" t="s">
        <v>6017</v>
      </c>
      <c r="V1292" s="6" t="s">
        <v>6018</v>
      </c>
      <c r="W1292" s="6" t="s">
        <v>6019</v>
      </c>
    </row>
    <row r="1293" spans="1:23" s="6" customFormat="1">
      <c r="A1293" s="6" t="s">
        <v>6062</v>
      </c>
      <c r="B1293" s="6" t="s">
        <v>6063</v>
      </c>
      <c r="C1293" s="7" t="s">
        <v>11354</v>
      </c>
      <c r="D1293" s="6">
        <v>299</v>
      </c>
      <c r="E1293" s="8">
        <v>990</v>
      </c>
      <c r="F1293" s="9">
        <v>0.7</v>
      </c>
      <c r="G1293" s="27" t="str">
        <f>IF(Table24[discount_percentage]&gt;=0.5,"Yes","No")</f>
        <v>Yes</v>
      </c>
      <c r="H1293" s="6">
        <v>4.5</v>
      </c>
      <c r="I1293" s="10">
        <v>2453</v>
      </c>
      <c r="J1293" s="10">
        <f t="shared" si="80"/>
        <v>2428470</v>
      </c>
      <c r="K1293" s="37" t="str">
        <f>IF(Table24[rating_count]&lt;1000,"Yes", "No")</f>
        <v>No</v>
      </c>
      <c r="L1293" s="11">
        <f t="shared" si="81"/>
        <v>11038.5</v>
      </c>
      <c r="M1293" s="11">
        <f>Table24[[#This Row],[rating]]*Table24[[#This Row],[rating_count]]</f>
        <v>11038.5</v>
      </c>
      <c r="N1293" s="35">
        <f t="shared" si="82"/>
        <v>800</v>
      </c>
      <c r="O1293" s="35">
        <f t="shared" si="83"/>
        <v>500</v>
      </c>
      <c r="P1293" s="6" t="s">
        <v>6064</v>
      </c>
      <c r="Q1293" s="6" t="s">
        <v>6065</v>
      </c>
      <c r="R1293" s="6" t="s">
        <v>12301</v>
      </c>
      <c r="S1293" s="6" t="s">
        <v>6066</v>
      </c>
      <c r="T1293" s="6" t="s">
        <v>6067</v>
      </c>
      <c r="U1293" s="6" t="s">
        <v>6068</v>
      </c>
      <c r="V1293" s="6" t="s">
        <v>6069</v>
      </c>
      <c r="W1293" s="6" t="s">
        <v>6070</v>
      </c>
    </row>
    <row r="1294" spans="1:23" s="6" customFormat="1">
      <c r="A1294" s="6" t="s">
        <v>6115</v>
      </c>
      <c r="B1294" s="6" t="s">
        <v>6116</v>
      </c>
      <c r="C1294" s="7" t="s">
        <v>11354</v>
      </c>
      <c r="D1294" s="6">
        <v>425</v>
      </c>
      <c r="E1294" s="8">
        <v>899</v>
      </c>
      <c r="F1294" s="9">
        <v>0.53</v>
      </c>
      <c r="G1294" s="27" t="str">
        <f>IF(Table24[discount_percentage]&gt;=0.5,"Yes","No")</f>
        <v>Yes</v>
      </c>
      <c r="H1294" s="6">
        <v>4.5</v>
      </c>
      <c r="I1294" s="10">
        <v>4219</v>
      </c>
      <c r="J1294" s="10">
        <f t="shared" si="80"/>
        <v>3792881</v>
      </c>
      <c r="K1294" s="37" t="str">
        <f>IF(Table24[rating_count]&lt;1000,"Yes", "No")</f>
        <v>No</v>
      </c>
      <c r="L1294" s="11">
        <f t="shared" si="81"/>
        <v>18985.5</v>
      </c>
      <c r="M1294" s="11">
        <f>Table24[[#This Row],[rating]]*Table24[[#This Row],[rating_count]]</f>
        <v>18985.5</v>
      </c>
      <c r="N1294" s="35">
        <f t="shared" si="82"/>
        <v>800</v>
      </c>
      <c r="O1294" s="35">
        <f t="shared" si="83"/>
        <v>500</v>
      </c>
      <c r="P1294" s="6" t="s">
        <v>6117</v>
      </c>
      <c r="Q1294" s="6" t="s">
        <v>6118</v>
      </c>
      <c r="R1294" s="6" t="s">
        <v>6119</v>
      </c>
      <c r="S1294" s="6" t="s">
        <v>6120</v>
      </c>
      <c r="T1294" s="6" t="s">
        <v>6121</v>
      </c>
      <c r="U1294" s="6" t="s">
        <v>6122</v>
      </c>
      <c r="V1294" s="6" t="s">
        <v>6123</v>
      </c>
      <c r="W1294" s="6" t="s">
        <v>6124</v>
      </c>
    </row>
    <row r="1295" spans="1:23" s="6" customFormat="1">
      <c r="A1295" s="6" t="s">
        <v>6170</v>
      </c>
      <c r="B1295" s="6" t="s">
        <v>6171</v>
      </c>
      <c r="C1295" s="7" t="s">
        <v>11336</v>
      </c>
      <c r="D1295" s="6">
        <v>499</v>
      </c>
      <c r="E1295" s="8">
        <v>1299</v>
      </c>
      <c r="F1295" s="9">
        <v>0.62</v>
      </c>
      <c r="G1295" s="27" t="str">
        <f>IF(Table24[discount_percentage]&gt;=0.5,"Yes","No")</f>
        <v>Yes</v>
      </c>
      <c r="H1295" s="6">
        <v>4.5</v>
      </c>
      <c r="I1295" s="10">
        <v>434</v>
      </c>
      <c r="J1295" s="10">
        <f t="shared" si="80"/>
        <v>563766</v>
      </c>
      <c r="K1295" s="37" t="str">
        <f>IF(Table24[rating_count]&lt;1000,"Yes", "No")</f>
        <v>Yes</v>
      </c>
      <c r="L1295" s="11">
        <f t="shared" si="81"/>
        <v>1953</v>
      </c>
      <c r="M1295" s="11">
        <f>Table24[[#This Row],[rating]]*Table24[[#This Row],[rating_count]]</f>
        <v>1953</v>
      </c>
      <c r="N1295" s="35">
        <f t="shared" si="82"/>
        <v>1200</v>
      </c>
      <c r="O1295" s="35">
        <f t="shared" si="83"/>
        <v>1000</v>
      </c>
      <c r="P1295" s="6" t="s">
        <v>6172</v>
      </c>
      <c r="Q1295" s="6" t="s">
        <v>6173</v>
      </c>
      <c r="R1295" s="6" t="s">
        <v>6174</v>
      </c>
      <c r="S1295" s="6" t="s">
        <v>6175</v>
      </c>
      <c r="T1295" s="6" t="s">
        <v>6176</v>
      </c>
      <c r="U1295" s="6" t="s">
        <v>6177</v>
      </c>
      <c r="V1295" s="6" t="s">
        <v>6178</v>
      </c>
      <c r="W1295" s="6" t="s">
        <v>6179</v>
      </c>
    </row>
    <row r="1296" spans="1:23" s="6" customFormat="1">
      <c r="A1296" s="6" t="s">
        <v>6223</v>
      </c>
      <c r="B1296" s="6" t="s">
        <v>6224</v>
      </c>
      <c r="C1296" s="7" t="s">
        <v>11352</v>
      </c>
      <c r="D1296" s="12">
        <v>1495</v>
      </c>
      <c r="E1296" s="8">
        <v>1995</v>
      </c>
      <c r="F1296" s="9">
        <v>0.25</v>
      </c>
      <c r="G1296" s="27" t="str">
        <f>IF(Table24[discount_percentage]&gt;=0.5,"Yes","No")</f>
        <v>No</v>
      </c>
      <c r="H1296" s="6">
        <v>4.5</v>
      </c>
      <c r="I1296" s="10">
        <v>10541</v>
      </c>
      <c r="J1296" s="10">
        <f t="shared" si="80"/>
        <v>21029295</v>
      </c>
      <c r="K1296" s="37" t="str">
        <f>IF(Table24[rating_count]&lt;1000,"Yes", "No")</f>
        <v>No</v>
      </c>
      <c r="L1296" s="11">
        <f t="shared" si="81"/>
        <v>47434.5</v>
      </c>
      <c r="M1296" s="11">
        <f>Table24[[#This Row],[rating]]*Table24[[#This Row],[rating_count]]</f>
        <v>47434.5</v>
      </c>
      <c r="N1296" s="35">
        <f t="shared" si="82"/>
        <v>1800</v>
      </c>
      <c r="O1296" s="35">
        <f t="shared" si="83"/>
        <v>1500</v>
      </c>
      <c r="P1296" s="6" t="s">
        <v>6225</v>
      </c>
      <c r="Q1296" s="6" t="s">
        <v>6226</v>
      </c>
      <c r="R1296" s="6" t="s">
        <v>6227</v>
      </c>
      <c r="S1296" s="6" t="s">
        <v>6228</v>
      </c>
      <c r="T1296" s="6" t="s">
        <v>6229</v>
      </c>
      <c r="U1296" s="6" t="s">
        <v>6230</v>
      </c>
      <c r="V1296" s="6" t="s">
        <v>6231</v>
      </c>
      <c r="W1296" s="6" t="s">
        <v>6232</v>
      </c>
    </row>
    <row r="1297" spans="1:23" s="6" customFormat="1">
      <c r="A1297" s="6" t="s">
        <v>6299</v>
      </c>
      <c r="B1297" s="6" t="s">
        <v>6300</v>
      </c>
      <c r="C1297" s="7" t="s">
        <v>11406</v>
      </c>
      <c r="D1297" s="12">
        <v>2649</v>
      </c>
      <c r="E1297" s="8">
        <v>3499</v>
      </c>
      <c r="F1297" s="9">
        <v>0.24</v>
      </c>
      <c r="G1297" s="27" t="str">
        <f>IF(Table24[discount_percentage]&gt;=0.5,"Yes","No")</f>
        <v>No</v>
      </c>
      <c r="H1297" s="6">
        <v>4.5</v>
      </c>
      <c r="I1297" s="10">
        <v>1271</v>
      </c>
      <c r="J1297" s="10">
        <f t="shared" si="80"/>
        <v>4447229</v>
      </c>
      <c r="K1297" s="37" t="str">
        <f>IF(Table24[rating_count]&lt;1000,"Yes", "No")</f>
        <v>No</v>
      </c>
      <c r="L1297" s="11">
        <f t="shared" si="81"/>
        <v>5719.5</v>
      </c>
      <c r="M1297" s="11">
        <f>Table24[[#This Row],[rating]]*Table24[[#This Row],[rating_count]]</f>
        <v>5719.5</v>
      </c>
      <c r="N1297" s="35">
        <f t="shared" si="82"/>
        <v>3400</v>
      </c>
      <c r="O1297" s="35">
        <f t="shared" si="83"/>
        <v>3000</v>
      </c>
      <c r="P1297" s="6" t="s">
        <v>6301</v>
      </c>
      <c r="Q1297" s="6" t="s">
        <v>6302</v>
      </c>
      <c r="R1297" s="6" t="s">
        <v>6303</v>
      </c>
      <c r="S1297" s="6" t="s">
        <v>6304</v>
      </c>
      <c r="T1297" s="6" t="s">
        <v>6305</v>
      </c>
      <c r="U1297" s="6" t="s">
        <v>11692</v>
      </c>
      <c r="V1297" s="6" t="s">
        <v>6306</v>
      </c>
      <c r="W1297" s="6" t="s">
        <v>6307</v>
      </c>
    </row>
    <row r="1298" spans="1:23" s="6" customFormat="1">
      <c r="A1298" s="6" t="s">
        <v>6371</v>
      </c>
      <c r="B1298" s="6" t="s">
        <v>6372</v>
      </c>
      <c r="C1298" s="7" t="s">
        <v>11324</v>
      </c>
      <c r="D1298" s="12">
        <v>1234</v>
      </c>
      <c r="E1298" s="8">
        <v>1599</v>
      </c>
      <c r="F1298" s="9">
        <v>0.23</v>
      </c>
      <c r="G1298" s="27" t="str">
        <f>IF(Table24[discount_percentage]&gt;=0.5,"Yes","No")</f>
        <v>No</v>
      </c>
      <c r="H1298" s="6">
        <v>4.5</v>
      </c>
      <c r="I1298" s="10">
        <v>16680</v>
      </c>
      <c r="J1298" s="10">
        <f t="shared" si="80"/>
        <v>26671320</v>
      </c>
      <c r="K1298" s="37" t="str">
        <f>IF(Table24[rating_count]&lt;1000,"Yes", "No")</f>
        <v>No</v>
      </c>
      <c r="L1298" s="11">
        <f t="shared" si="81"/>
        <v>75060</v>
      </c>
      <c r="M1298" s="11">
        <f>Table24[[#This Row],[rating]]*Table24[[#This Row],[rating_count]]</f>
        <v>75060</v>
      </c>
      <c r="N1298" s="35">
        <f t="shared" si="82"/>
        <v>1400</v>
      </c>
      <c r="O1298" s="35">
        <f t="shared" si="83"/>
        <v>1500</v>
      </c>
      <c r="P1298" s="6" t="s">
        <v>6373</v>
      </c>
      <c r="Q1298" s="6" t="s">
        <v>6374</v>
      </c>
      <c r="R1298" s="6" t="s">
        <v>6375</v>
      </c>
      <c r="S1298" s="6" t="s">
        <v>6376</v>
      </c>
      <c r="T1298" s="6" t="s">
        <v>6377</v>
      </c>
      <c r="U1298" s="6" t="s">
        <v>6378</v>
      </c>
      <c r="V1298" s="6" t="s">
        <v>6379</v>
      </c>
      <c r="W1298" s="6" t="s">
        <v>6380</v>
      </c>
    </row>
    <row r="1299" spans="1:23" s="6" customFormat="1">
      <c r="A1299" s="6" t="s">
        <v>6524</v>
      </c>
      <c r="B1299" s="6" t="s">
        <v>6525</v>
      </c>
      <c r="C1299" s="7" t="s">
        <v>11413</v>
      </c>
      <c r="D1299" s="12">
        <v>1199</v>
      </c>
      <c r="E1299" s="8">
        <v>1999</v>
      </c>
      <c r="F1299" s="9">
        <v>0.4</v>
      </c>
      <c r="G1299" s="27" t="str">
        <f>IF(Table24[discount_percentage]&gt;=0.5,"Yes","No")</f>
        <v>No</v>
      </c>
      <c r="H1299" s="6">
        <v>4.5</v>
      </c>
      <c r="I1299" s="10">
        <v>22420</v>
      </c>
      <c r="J1299" s="10">
        <f t="shared" si="80"/>
        <v>44817580</v>
      </c>
      <c r="K1299" s="37" t="str">
        <f>IF(Table24[rating_count]&lt;1000,"Yes", "No")</f>
        <v>No</v>
      </c>
      <c r="L1299" s="11">
        <f t="shared" si="81"/>
        <v>100890</v>
      </c>
      <c r="M1299" s="11">
        <f>Table24[[#This Row],[rating]]*Table24[[#This Row],[rating_count]]</f>
        <v>100890</v>
      </c>
      <c r="N1299" s="35">
        <f t="shared" si="82"/>
        <v>1800</v>
      </c>
      <c r="O1299" s="35">
        <f t="shared" si="83"/>
        <v>1500</v>
      </c>
      <c r="P1299" s="6" t="s">
        <v>6526</v>
      </c>
      <c r="Q1299" s="6" t="s">
        <v>713</v>
      </c>
      <c r="R1299" s="6" t="s">
        <v>714</v>
      </c>
      <c r="S1299" s="6" t="s">
        <v>715</v>
      </c>
      <c r="T1299" s="6" t="s">
        <v>716</v>
      </c>
      <c r="U1299" s="6" t="s">
        <v>717</v>
      </c>
      <c r="V1299" s="6" t="s">
        <v>6527</v>
      </c>
      <c r="W1299" s="6" t="s">
        <v>6528</v>
      </c>
    </row>
    <row r="1300" spans="1:23" s="6" customFormat="1">
      <c r="A1300" s="6" t="s">
        <v>6623</v>
      </c>
      <c r="B1300" s="6" t="s">
        <v>6624</v>
      </c>
      <c r="C1300" s="7" t="s">
        <v>11354</v>
      </c>
      <c r="D1300" s="6">
        <v>999</v>
      </c>
      <c r="E1300" s="8">
        <v>1995</v>
      </c>
      <c r="F1300" s="9">
        <v>0.5</v>
      </c>
      <c r="G1300" s="27" t="str">
        <f>IF(Table24[discount_percentage]&gt;=0.5,"Yes","No")</f>
        <v>Yes</v>
      </c>
      <c r="H1300" s="6">
        <v>4.5</v>
      </c>
      <c r="I1300" s="10">
        <v>7317</v>
      </c>
      <c r="J1300" s="10">
        <f t="shared" si="80"/>
        <v>14597415</v>
      </c>
      <c r="K1300" s="37" t="str">
        <f>IF(Table24[rating_count]&lt;1000,"Yes", "No")</f>
        <v>No</v>
      </c>
      <c r="L1300" s="11">
        <f t="shared" si="81"/>
        <v>32926.5</v>
      </c>
      <c r="M1300" s="11">
        <f>Table24[[#This Row],[rating]]*Table24[[#This Row],[rating_count]]</f>
        <v>32926.5</v>
      </c>
      <c r="N1300" s="35">
        <f t="shared" si="82"/>
        <v>1800</v>
      </c>
      <c r="O1300" s="35">
        <f t="shared" si="83"/>
        <v>1500</v>
      </c>
      <c r="P1300" s="6" t="s">
        <v>12328</v>
      </c>
      <c r="Q1300" s="6" t="s">
        <v>6625</v>
      </c>
      <c r="R1300" s="6" t="s">
        <v>6626</v>
      </c>
      <c r="S1300" s="6" t="s">
        <v>6627</v>
      </c>
      <c r="T1300" s="6" t="s">
        <v>6628</v>
      </c>
      <c r="U1300" s="6" t="s">
        <v>6629</v>
      </c>
      <c r="V1300" s="6" t="s">
        <v>6630</v>
      </c>
      <c r="W1300" s="6" t="s">
        <v>6631</v>
      </c>
    </row>
    <row r="1301" spans="1:23" s="6" customFormat="1">
      <c r="A1301" s="6" t="s">
        <v>6717</v>
      </c>
      <c r="B1301" s="6" t="s">
        <v>6718</v>
      </c>
      <c r="C1301" s="7" t="s">
        <v>11338</v>
      </c>
      <c r="D1301" s="12">
        <v>2640</v>
      </c>
      <c r="E1301" s="8">
        <v>3195</v>
      </c>
      <c r="F1301" s="9">
        <v>0.17</v>
      </c>
      <c r="G1301" s="27" t="str">
        <f>IF(Table24[discount_percentage]&gt;=0.5,"Yes","No")</f>
        <v>No</v>
      </c>
      <c r="H1301" s="6">
        <v>4.5</v>
      </c>
      <c r="I1301" s="10">
        <v>16146</v>
      </c>
      <c r="J1301" s="10">
        <f t="shared" si="80"/>
        <v>51586470</v>
      </c>
      <c r="K1301" s="37" t="str">
        <f>IF(Table24[rating_count]&lt;1000,"Yes", "No")</f>
        <v>No</v>
      </c>
      <c r="L1301" s="11">
        <f t="shared" si="81"/>
        <v>72657</v>
      </c>
      <c r="M1301" s="11">
        <f>Table24[[#This Row],[rating]]*Table24[[#This Row],[rating_count]]</f>
        <v>72657</v>
      </c>
      <c r="N1301" s="35">
        <f t="shared" si="82"/>
        <v>3000</v>
      </c>
      <c r="O1301" s="35">
        <f t="shared" si="83"/>
        <v>3000</v>
      </c>
      <c r="P1301" s="6" t="s">
        <v>6719</v>
      </c>
      <c r="Q1301" s="6" t="s">
        <v>6720</v>
      </c>
      <c r="R1301" s="6" t="s">
        <v>6721</v>
      </c>
      <c r="S1301" s="6" t="s">
        <v>6722</v>
      </c>
      <c r="T1301" s="6" t="s">
        <v>6723</v>
      </c>
      <c r="U1301" s="6" t="s">
        <v>6724</v>
      </c>
      <c r="V1301" s="6" t="s">
        <v>6725</v>
      </c>
      <c r="W1301" s="6" t="s">
        <v>6726</v>
      </c>
    </row>
    <row r="1302" spans="1:23" s="6" customFormat="1">
      <c r="A1302" s="6" t="s">
        <v>6743</v>
      </c>
      <c r="B1302" s="6" t="s">
        <v>6744</v>
      </c>
      <c r="C1302" s="7" t="s">
        <v>11418</v>
      </c>
      <c r="D1302" s="12">
        <v>1289</v>
      </c>
      <c r="E1302" s="8">
        <v>1499</v>
      </c>
      <c r="F1302" s="9">
        <v>0.14000000000000001</v>
      </c>
      <c r="G1302" s="27" t="str">
        <f>IF(Table24[discount_percentage]&gt;=0.5,"Yes","No")</f>
        <v>No</v>
      </c>
      <c r="H1302" s="6">
        <v>4.5</v>
      </c>
      <c r="I1302" s="10">
        <v>20668</v>
      </c>
      <c r="J1302" s="10">
        <f t="shared" si="80"/>
        <v>30981332</v>
      </c>
      <c r="K1302" s="37" t="str">
        <f>IF(Table24[rating_count]&lt;1000,"Yes", "No")</f>
        <v>No</v>
      </c>
      <c r="L1302" s="11">
        <f t="shared" si="81"/>
        <v>93006</v>
      </c>
      <c r="M1302" s="11">
        <f>Table24[[#This Row],[rating]]*Table24[[#This Row],[rating_count]]</f>
        <v>93006</v>
      </c>
      <c r="N1302" s="35">
        <f t="shared" si="82"/>
        <v>1400</v>
      </c>
      <c r="O1302" s="35">
        <f t="shared" si="83"/>
        <v>1000</v>
      </c>
      <c r="P1302" s="6" t="s">
        <v>6745</v>
      </c>
      <c r="Q1302" s="6" t="s">
        <v>6746</v>
      </c>
      <c r="R1302" s="6" t="s">
        <v>6747</v>
      </c>
      <c r="S1302" s="6" t="s">
        <v>6748</v>
      </c>
      <c r="T1302" s="6" t="s">
        <v>6749</v>
      </c>
      <c r="U1302" s="6" t="s">
        <v>6750</v>
      </c>
      <c r="V1302" s="6" t="s">
        <v>6751</v>
      </c>
      <c r="W1302" s="6" t="s">
        <v>6752</v>
      </c>
    </row>
    <row r="1303" spans="1:23" s="6" customFormat="1">
      <c r="A1303" s="6" t="s">
        <v>6832</v>
      </c>
      <c r="B1303" s="6" t="s">
        <v>6833</v>
      </c>
      <c r="C1303" s="7" t="s">
        <v>11420</v>
      </c>
      <c r="D1303" s="6">
        <v>249</v>
      </c>
      <c r="E1303" s="8">
        <v>599</v>
      </c>
      <c r="F1303" s="9">
        <v>0.57999999999999996</v>
      </c>
      <c r="G1303" s="27" t="str">
        <f>IF(Table24[discount_percentage]&gt;=0.5,"Yes","No")</f>
        <v>Yes</v>
      </c>
      <c r="H1303" s="6">
        <v>4.5</v>
      </c>
      <c r="I1303" s="10">
        <v>5985</v>
      </c>
      <c r="J1303" s="10">
        <f t="shared" si="80"/>
        <v>3585015</v>
      </c>
      <c r="K1303" s="37" t="str">
        <f>IF(Table24[rating_count]&lt;1000,"Yes", "No")</f>
        <v>No</v>
      </c>
      <c r="L1303" s="11">
        <f t="shared" si="81"/>
        <v>26932.5</v>
      </c>
      <c r="M1303" s="11">
        <f>Table24[[#This Row],[rating]]*Table24[[#This Row],[rating_count]]</f>
        <v>26932.5</v>
      </c>
      <c r="N1303" s="35">
        <f t="shared" si="82"/>
        <v>400</v>
      </c>
      <c r="O1303" s="35">
        <f t="shared" si="83"/>
        <v>500</v>
      </c>
      <c r="P1303" s="6" t="s">
        <v>12343</v>
      </c>
      <c r="Q1303" s="6" t="s">
        <v>6834</v>
      </c>
      <c r="R1303" s="6" t="s">
        <v>6835</v>
      </c>
      <c r="S1303" s="6" t="s">
        <v>12344</v>
      </c>
      <c r="T1303" s="6" t="s">
        <v>6836</v>
      </c>
      <c r="U1303" s="6" t="s">
        <v>6837</v>
      </c>
      <c r="V1303" s="6" t="s">
        <v>6838</v>
      </c>
      <c r="W1303" s="6" t="s">
        <v>6839</v>
      </c>
    </row>
    <row r="1304" spans="1:23" s="6" customFormat="1">
      <c r="A1304" s="6" t="s">
        <v>7280</v>
      </c>
      <c r="B1304" s="6" t="s">
        <v>12062</v>
      </c>
      <c r="C1304" s="7" t="s">
        <v>11427</v>
      </c>
      <c r="D1304" s="12">
        <v>1625</v>
      </c>
      <c r="E1304" s="8">
        <v>2995</v>
      </c>
      <c r="F1304" s="9">
        <v>0.46</v>
      </c>
      <c r="G1304" s="27" t="str">
        <f>IF(Table24[discount_percentage]&gt;=0.5,"Yes","No")</f>
        <v>No</v>
      </c>
      <c r="H1304" s="6">
        <v>4.5</v>
      </c>
      <c r="I1304" s="10">
        <v>23484</v>
      </c>
      <c r="J1304" s="10">
        <f t="shared" si="80"/>
        <v>70334580</v>
      </c>
      <c r="K1304" s="37" t="str">
        <f>IF(Table24[rating_count]&lt;1000,"Yes", "No")</f>
        <v>No</v>
      </c>
      <c r="L1304" s="11">
        <f t="shared" si="81"/>
        <v>105678</v>
      </c>
      <c r="M1304" s="11">
        <f>Table24[[#This Row],[rating]]*Table24[[#This Row],[rating_count]]</f>
        <v>105678</v>
      </c>
      <c r="N1304" s="35">
        <f t="shared" si="82"/>
        <v>2800</v>
      </c>
      <c r="O1304" s="35">
        <f t="shared" si="83"/>
        <v>2500</v>
      </c>
      <c r="P1304" s="6" t="s">
        <v>7281</v>
      </c>
      <c r="Q1304" s="6" t="s">
        <v>7282</v>
      </c>
      <c r="R1304" s="6" t="s">
        <v>7283</v>
      </c>
      <c r="S1304" s="6" t="s">
        <v>7284</v>
      </c>
      <c r="T1304" s="6" t="s">
        <v>7285</v>
      </c>
      <c r="U1304" s="6" t="s">
        <v>7286</v>
      </c>
      <c r="V1304" s="6" t="s">
        <v>7287</v>
      </c>
      <c r="W1304" s="6" t="s">
        <v>7288</v>
      </c>
    </row>
    <row r="1305" spans="1:23" s="6" customFormat="1">
      <c r="A1305" s="6" t="s">
        <v>8276</v>
      </c>
      <c r="B1305" s="6" t="s">
        <v>8277</v>
      </c>
      <c r="C1305" s="7" t="s">
        <v>11434</v>
      </c>
      <c r="D1305" s="12">
        <v>2799</v>
      </c>
      <c r="E1305" s="8">
        <v>3499</v>
      </c>
      <c r="F1305" s="9">
        <v>0.2</v>
      </c>
      <c r="G1305" s="27" t="str">
        <f>IF(Table24[discount_percentage]&gt;=0.5,"Yes","No")</f>
        <v>No</v>
      </c>
      <c r="H1305" s="6">
        <v>4.5</v>
      </c>
      <c r="I1305" s="10">
        <v>546</v>
      </c>
      <c r="J1305" s="10">
        <f t="shared" si="80"/>
        <v>1910454</v>
      </c>
      <c r="K1305" s="37" t="str">
        <f>IF(Table24[rating_count]&lt;1000,"Yes", "No")</f>
        <v>Yes</v>
      </c>
      <c r="L1305" s="11">
        <f t="shared" si="81"/>
        <v>2457</v>
      </c>
      <c r="M1305" s="11">
        <f>Table24[[#This Row],[rating]]*Table24[[#This Row],[rating_count]]</f>
        <v>2457</v>
      </c>
      <c r="N1305" s="35">
        <f t="shared" si="82"/>
        <v>3400</v>
      </c>
      <c r="O1305" s="35">
        <f t="shared" si="83"/>
        <v>3000</v>
      </c>
      <c r="P1305" s="6" t="s">
        <v>12644</v>
      </c>
      <c r="Q1305" s="6" t="s">
        <v>8278</v>
      </c>
      <c r="R1305" s="6" t="s">
        <v>8279</v>
      </c>
      <c r="S1305" s="6" t="s">
        <v>8280</v>
      </c>
      <c r="T1305" s="6" t="s">
        <v>8281</v>
      </c>
      <c r="U1305" s="6" t="s">
        <v>8282</v>
      </c>
      <c r="V1305" s="6" t="s">
        <v>8283</v>
      </c>
      <c r="W1305" s="6" t="s">
        <v>8284</v>
      </c>
    </row>
    <row r="1306" spans="1:23" s="6" customFormat="1">
      <c r="A1306" s="6" t="s">
        <v>8388</v>
      </c>
      <c r="B1306" s="6" t="s">
        <v>8389</v>
      </c>
      <c r="C1306" s="7" t="s">
        <v>11429</v>
      </c>
      <c r="D1306" s="6">
        <v>784</v>
      </c>
      <c r="E1306" s="8">
        <v>1599</v>
      </c>
      <c r="F1306" s="9">
        <v>0.51</v>
      </c>
      <c r="G1306" s="27" t="str">
        <f>IF(Table24[discount_percentage]&gt;=0.5,"Yes","No")</f>
        <v>Yes</v>
      </c>
      <c r="H1306" s="6">
        <v>4.5</v>
      </c>
      <c r="I1306" s="10">
        <v>11</v>
      </c>
      <c r="J1306" s="10">
        <f t="shared" si="80"/>
        <v>17589</v>
      </c>
      <c r="K1306" s="37" t="str">
        <f>IF(Table24[rating_count]&lt;1000,"Yes", "No")</f>
        <v>Yes</v>
      </c>
      <c r="L1306" s="11">
        <f t="shared" si="81"/>
        <v>49.5</v>
      </c>
      <c r="M1306" s="11">
        <f>Table24[[#This Row],[rating]]*Table24[[#This Row],[rating_count]]</f>
        <v>49.5</v>
      </c>
      <c r="N1306" s="35">
        <f t="shared" si="82"/>
        <v>1400</v>
      </c>
      <c r="O1306" s="35">
        <f t="shared" si="83"/>
        <v>1500</v>
      </c>
      <c r="P1306" s="6" t="s">
        <v>8390</v>
      </c>
      <c r="Q1306" s="6" t="s">
        <v>12398</v>
      </c>
      <c r="R1306" s="6" t="s">
        <v>8391</v>
      </c>
      <c r="S1306" s="6" t="s">
        <v>12399</v>
      </c>
      <c r="T1306" s="6" t="s">
        <v>8392</v>
      </c>
      <c r="U1306" s="6" t="s">
        <v>8393</v>
      </c>
      <c r="V1306" s="6" t="s">
        <v>8394</v>
      </c>
      <c r="W1306" s="6" t="s">
        <v>8395</v>
      </c>
    </row>
    <row r="1307" spans="1:23" s="6" customFormat="1">
      <c r="A1307" s="6" t="s">
        <v>8445</v>
      </c>
      <c r="B1307" s="6" t="s">
        <v>8446</v>
      </c>
      <c r="C1307" s="7" t="s">
        <v>11437</v>
      </c>
      <c r="D1307" s="12">
        <v>1448</v>
      </c>
      <c r="E1307" s="8">
        <v>2999</v>
      </c>
      <c r="F1307" s="9">
        <v>0.52</v>
      </c>
      <c r="G1307" s="27" t="str">
        <f>IF(Table24[discount_percentage]&gt;=0.5,"Yes","No")</f>
        <v>Yes</v>
      </c>
      <c r="H1307" s="6">
        <v>4.5</v>
      </c>
      <c r="I1307" s="10">
        <v>19</v>
      </c>
      <c r="J1307" s="10">
        <f t="shared" si="80"/>
        <v>56981</v>
      </c>
      <c r="K1307" s="37" t="str">
        <f>IF(Table24[rating_count]&lt;1000,"Yes", "No")</f>
        <v>Yes</v>
      </c>
      <c r="L1307" s="11">
        <f t="shared" si="81"/>
        <v>85.5</v>
      </c>
      <c r="M1307" s="11">
        <f>Table24[[#This Row],[rating]]*Table24[[#This Row],[rating_count]]</f>
        <v>85.5</v>
      </c>
      <c r="N1307" s="35">
        <f t="shared" si="82"/>
        <v>2800</v>
      </c>
      <c r="O1307" s="35">
        <f t="shared" si="83"/>
        <v>2500</v>
      </c>
      <c r="P1307" s="6" t="s">
        <v>8447</v>
      </c>
      <c r="Q1307" s="6" t="s">
        <v>8448</v>
      </c>
      <c r="R1307" s="6" t="s">
        <v>8449</v>
      </c>
      <c r="S1307" s="6" t="s">
        <v>8450</v>
      </c>
      <c r="T1307" s="6" t="s">
        <v>8451</v>
      </c>
      <c r="U1307" s="6" t="s">
        <v>8452</v>
      </c>
      <c r="V1307" s="6" t="s">
        <v>8453</v>
      </c>
      <c r="W1307" s="6" t="s">
        <v>8454</v>
      </c>
    </row>
    <row r="1308" spans="1:23" s="6" customFormat="1">
      <c r="A1308" s="6" t="s">
        <v>9192</v>
      </c>
      <c r="B1308" s="6" t="s">
        <v>9193</v>
      </c>
      <c r="C1308" s="7" t="s">
        <v>11445</v>
      </c>
      <c r="D1308" s="12">
        <v>5890</v>
      </c>
      <c r="E1308" s="8">
        <v>7506</v>
      </c>
      <c r="F1308" s="9">
        <v>0.22</v>
      </c>
      <c r="G1308" s="27" t="str">
        <f>IF(Table24[discount_percentage]&gt;=0.5,"Yes","No")</f>
        <v>No</v>
      </c>
      <c r="H1308" s="6">
        <v>4.5</v>
      </c>
      <c r="I1308" s="10">
        <v>7241</v>
      </c>
      <c r="J1308" s="10">
        <f t="shared" si="80"/>
        <v>54350946</v>
      </c>
      <c r="K1308" s="37" t="str">
        <f>IF(Table24[rating_count]&lt;1000,"Yes", "No")</f>
        <v>No</v>
      </c>
      <c r="L1308" s="11">
        <f t="shared" si="81"/>
        <v>32584.5</v>
      </c>
      <c r="M1308" s="11">
        <f>Table24[[#This Row],[rating]]*Table24[[#This Row],[rating_count]]</f>
        <v>32584.5</v>
      </c>
      <c r="N1308" s="35">
        <f t="shared" si="82"/>
        <v>7400</v>
      </c>
      <c r="O1308" s="35">
        <f t="shared" si="83"/>
        <v>7500</v>
      </c>
      <c r="P1308" s="6" t="s">
        <v>9194</v>
      </c>
      <c r="Q1308" s="6" t="s">
        <v>12432</v>
      </c>
      <c r="R1308" s="6" t="s">
        <v>9195</v>
      </c>
      <c r="S1308" s="6" t="s">
        <v>9196</v>
      </c>
      <c r="T1308" s="6" t="s">
        <v>9197</v>
      </c>
      <c r="U1308" s="6" t="s">
        <v>9198</v>
      </c>
      <c r="V1308" s="6" t="s">
        <v>9199</v>
      </c>
      <c r="W1308" s="6" t="s">
        <v>9200</v>
      </c>
    </row>
    <row r="1309" spans="1:23" s="6" customFormat="1">
      <c r="A1309" s="6" t="s">
        <v>9413</v>
      </c>
      <c r="B1309" s="6" t="s">
        <v>9414</v>
      </c>
      <c r="C1309" s="7" t="s">
        <v>11431</v>
      </c>
      <c r="D1309" s="6">
        <v>799</v>
      </c>
      <c r="E1309" s="8">
        <v>2999</v>
      </c>
      <c r="F1309" s="9">
        <v>0.73</v>
      </c>
      <c r="G1309" s="27" t="str">
        <f>IF(Table24[discount_percentage]&gt;=0.5,"Yes","No")</f>
        <v>Yes</v>
      </c>
      <c r="H1309" s="6">
        <v>4.5</v>
      </c>
      <c r="I1309" s="10">
        <v>63</v>
      </c>
      <c r="J1309" s="10">
        <f t="shared" si="80"/>
        <v>188937</v>
      </c>
      <c r="K1309" s="37" t="str">
        <f>IF(Table24[rating_count]&lt;1000,"Yes", "No")</f>
        <v>Yes</v>
      </c>
      <c r="L1309" s="11">
        <f t="shared" si="81"/>
        <v>283.5</v>
      </c>
      <c r="M1309" s="11">
        <f>Table24[[#This Row],[rating]]*Table24[[#This Row],[rating_count]]</f>
        <v>283.5</v>
      </c>
      <c r="N1309" s="35">
        <f t="shared" si="82"/>
        <v>2800</v>
      </c>
      <c r="O1309" s="35">
        <f t="shared" si="83"/>
        <v>2500</v>
      </c>
      <c r="P1309" s="6" t="s">
        <v>9415</v>
      </c>
      <c r="Q1309" s="6" t="s">
        <v>9416</v>
      </c>
      <c r="R1309" s="6" t="s">
        <v>9417</v>
      </c>
      <c r="S1309" s="6" t="s">
        <v>9418</v>
      </c>
      <c r="T1309" s="6" t="s">
        <v>9419</v>
      </c>
      <c r="U1309" s="6" t="s">
        <v>9420</v>
      </c>
      <c r="V1309" s="6" t="s">
        <v>9421</v>
      </c>
      <c r="W1309" s="6" t="s">
        <v>9422</v>
      </c>
    </row>
    <row r="1310" spans="1:23" s="6" customFormat="1">
      <c r="A1310" s="6" t="s">
        <v>9609</v>
      </c>
      <c r="B1310" s="6" t="s">
        <v>9610</v>
      </c>
      <c r="C1310" s="7" t="s">
        <v>11445</v>
      </c>
      <c r="D1310" s="12">
        <v>6525</v>
      </c>
      <c r="E1310" s="8">
        <v>8820</v>
      </c>
      <c r="F1310" s="9">
        <v>0.26</v>
      </c>
      <c r="G1310" s="27" t="str">
        <f>IF(Table24[discount_percentage]&gt;=0.5,"Yes","No")</f>
        <v>No</v>
      </c>
      <c r="H1310" s="6">
        <v>4.5</v>
      </c>
      <c r="I1310" s="10">
        <v>5137</v>
      </c>
      <c r="J1310" s="10">
        <f t="shared" si="80"/>
        <v>45308340</v>
      </c>
      <c r="K1310" s="37" t="str">
        <f>IF(Table24[rating_count]&lt;1000,"Yes", "No")</f>
        <v>No</v>
      </c>
      <c r="L1310" s="11">
        <f t="shared" si="81"/>
        <v>23116.5</v>
      </c>
      <c r="M1310" s="11">
        <f>Table24[[#This Row],[rating]]*Table24[[#This Row],[rating_count]]</f>
        <v>23116.5</v>
      </c>
      <c r="N1310" s="35">
        <f t="shared" si="82"/>
        <v>8800</v>
      </c>
      <c r="O1310" s="35">
        <f t="shared" si="83"/>
        <v>8500</v>
      </c>
      <c r="P1310" s="6" t="s">
        <v>12077</v>
      </c>
      <c r="Q1310" s="6" t="s">
        <v>12448</v>
      </c>
      <c r="R1310" s="6" t="s">
        <v>9611</v>
      </c>
      <c r="S1310" s="6" t="s">
        <v>9612</v>
      </c>
      <c r="T1310" s="6" t="s">
        <v>9613</v>
      </c>
      <c r="U1310" s="6" t="s">
        <v>9614</v>
      </c>
      <c r="V1310" s="6" t="s">
        <v>9615</v>
      </c>
      <c r="W1310" s="6" t="s">
        <v>9616</v>
      </c>
    </row>
    <row r="1311" spans="1:23" s="6" customFormat="1">
      <c r="A1311" s="6" t="s">
        <v>10262</v>
      </c>
      <c r="B1311" s="6" t="s">
        <v>10263</v>
      </c>
      <c r="C1311" s="7" t="s">
        <v>11486</v>
      </c>
      <c r="D1311" s="6">
        <v>688</v>
      </c>
      <c r="E1311" s="8">
        <v>747</v>
      </c>
      <c r="F1311" s="9">
        <v>0.08</v>
      </c>
      <c r="G1311" s="27" t="str">
        <f>IF(Table24[discount_percentage]&gt;=0.5,"Yes","No")</f>
        <v>No</v>
      </c>
      <c r="H1311" s="6">
        <v>4.5</v>
      </c>
      <c r="I1311" s="10">
        <v>2280</v>
      </c>
      <c r="J1311" s="10">
        <f t="shared" si="80"/>
        <v>1703160</v>
      </c>
      <c r="K1311" s="37" t="str">
        <f>IF(Table24[rating_count]&lt;1000,"Yes", "No")</f>
        <v>No</v>
      </c>
      <c r="L1311" s="11">
        <f t="shared" si="81"/>
        <v>10260</v>
      </c>
      <c r="M1311" s="11">
        <f>Table24[[#This Row],[rating]]*Table24[[#This Row],[rating_count]]</f>
        <v>10260</v>
      </c>
      <c r="N1311" s="35">
        <f t="shared" si="82"/>
        <v>600</v>
      </c>
      <c r="O1311" s="35">
        <f t="shared" si="83"/>
        <v>500</v>
      </c>
      <c r="P1311" s="6" t="s">
        <v>10264</v>
      </c>
      <c r="Q1311" s="6" t="s">
        <v>12477</v>
      </c>
      <c r="R1311" s="6" t="s">
        <v>10265</v>
      </c>
      <c r="S1311" s="6" t="s">
        <v>12478</v>
      </c>
      <c r="T1311" s="6" t="s">
        <v>10266</v>
      </c>
      <c r="U1311" s="6" t="s">
        <v>10267</v>
      </c>
      <c r="V1311" s="6" t="s">
        <v>10268</v>
      </c>
      <c r="W1311" s="6" t="s">
        <v>12479</v>
      </c>
    </row>
    <row r="1312" spans="1:23" s="6" customFormat="1">
      <c r="A1312" s="6" t="s">
        <v>10642</v>
      </c>
      <c r="B1312" s="6" t="s">
        <v>10643</v>
      </c>
      <c r="C1312" s="7" t="s">
        <v>11490</v>
      </c>
      <c r="D1312" s="12">
        <v>1099</v>
      </c>
      <c r="E1312" s="8">
        <v>1500</v>
      </c>
      <c r="F1312" s="9">
        <v>0.27</v>
      </c>
      <c r="G1312" s="27" t="str">
        <f>IF(Table24[discount_percentage]&gt;=0.5,"Yes","No")</f>
        <v>No</v>
      </c>
      <c r="H1312" s="6">
        <v>4.5</v>
      </c>
      <c r="I1312" s="10">
        <v>1065</v>
      </c>
      <c r="J1312" s="10">
        <f t="shared" si="80"/>
        <v>1597500</v>
      </c>
      <c r="K1312" s="37" t="str">
        <f>IF(Table24[rating_count]&lt;1000,"Yes", "No")</f>
        <v>No</v>
      </c>
      <c r="L1312" s="11">
        <f t="shared" si="81"/>
        <v>4792.5</v>
      </c>
      <c r="M1312" s="11">
        <f>Table24[[#This Row],[rating]]*Table24[[#This Row],[rating_count]]</f>
        <v>4792.5</v>
      </c>
      <c r="N1312" s="35">
        <f t="shared" si="82"/>
        <v>1400</v>
      </c>
      <c r="O1312" s="35">
        <f t="shared" si="83"/>
        <v>1500</v>
      </c>
      <c r="P1312" s="6" t="s">
        <v>10644</v>
      </c>
      <c r="Q1312" s="6" t="s">
        <v>10645</v>
      </c>
      <c r="R1312" s="6" t="s">
        <v>10646</v>
      </c>
      <c r="S1312" s="6" t="s">
        <v>10647</v>
      </c>
      <c r="T1312" s="6" t="s">
        <v>10648</v>
      </c>
      <c r="U1312" s="6" t="s">
        <v>12088</v>
      </c>
      <c r="V1312" s="6" t="s">
        <v>10649</v>
      </c>
      <c r="W1312" s="6" t="s">
        <v>10650</v>
      </c>
    </row>
    <row r="1313" spans="1:23" s="6" customFormat="1">
      <c r="A1313" s="6" t="s">
        <v>10745</v>
      </c>
      <c r="B1313" s="6" t="s">
        <v>10746</v>
      </c>
      <c r="C1313" s="7" t="s">
        <v>11436</v>
      </c>
      <c r="D1313" s="12">
        <v>5490</v>
      </c>
      <c r="E1313" s="8">
        <v>7200</v>
      </c>
      <c r="F1313" s="9">
        <v>0.24</v>
      </c>
      <c r="G1313" s="27" t="str">
        <f>IF(Table24[discount_percentage]&gt;=0.5,"Yes","No")</f>
        <v>No</v>
      </c>
      <c r="H1313" s="6">
        <v>4.5</v>
      </c>
      <c r="I1313" s="10">
        <v>1408</v>
      </c>
      <c r="J1313" s="10">
        <f t="shared" si="80"/>
        <v>10137600</v>
      </c>
      <c r="K1313" s="37" t="str">
        <f>IF(Table24[rating_count]&lt;1000,"Yes", "No")</f>
        <v>No</v>
      </c>
      <c r="L1313" s="11">
        <f t="shared" si="81"/>
        <v>6336</v>
      </c>
      <c r="M1313" s="11">
        <f>Table24[[#This Row],[rating]]*Table24[[#This Row],[rating_count]]</f>
        <v>6336</v>
      </c>
      <c r="N1313" s="35">
        <f t="shared" si="82"/>
        <v>7200</v>
      </c>
      <c r="O1313" s="35">
        <f t="shared" si="83"/>
        <v>7000</v>
      </c>
      <c r="P1313" s="6" t="s">
        <v>10747</v>
      </c>
      <c r="Q1313" s="6" t="s">
        <v>10748</v>
      </c>
      <c r="R1313" s="6" t="s">
        <v>10749</v>
      </c>
      <c r="S1313" s="6" t="s">
        <v>10750</v>
      </c>
      <c r="T1313" s="6" t="s">
        <v>10751</v>
      </c>
      <c r="U1313" s="6" t="s">
        <v>10752</v>
      </c>
      <c r="V1313" s="6" t="s">
        <v>10753</v>
      </c>
      <c r="W1313" s="6" t="s">
        <v>10754</v>
      </c>
    </row>
    <row r="1314" spans="1:23" s="6" customFormat="1">
      <c r="A1314" s="6" t="s">
        <v>10803</v>
      </c>
      <c r="B1314" s="6" t="s">
        <v>10804</v>
      </c>
      <c r="C1314" s="7" t="s">
        <v>11467</v>
      </c>
      <c r="D1314" s="12">
        <v>4999</v>
      </c>
      <c r="E1314" s="8">
        <v>24999</v>
      </c>
      <c r="F1314" s="9">
        <v>0.8</v>
      </c>
      <c r="G1314" s="27" t="str">
        <f>IF(Table24[discount_percentage]&gt;=0.5,"Yes","No")</f>
        <v>Yes</v>
      </c>
      <c r="H1314" s="6">
        <v>4.5</v>
      </c>
      <c r="I1314" s="10">
        <v>287</v>
      </c>
      <c r="J1314" s="10">
        <f t="shared" si="80"/>
        <v>7174713</v>
      </c>
      <c r="K1314" s="37" t="str">
        <f>IF(Table24[rating_count]&lt;1000,"Yes", "No")</f>
        <v>Yes</v>
      </c>
      <c r="L1314" s="11">
        <f t="shared" si="81"/>
        <v>1291.5</v>
      </c>
      <c r="M1314" s="11">
        <f>Table24[[#This Row],[rating]]*Table24[[#This Row],[rating_count]]</f>
        <v>1291.5</v>
      </c>
      <c r="N1314" s="35">
        <f t="shared" si="82"/>
        <v>24800</v>
      </c>
      <c r="O1314" s="35">
        <f t="shared" si="83"/>
        <v>24500</v>
      </c>
      <c r="P1314" s="6" t="s">
        <v>11964</v>
      </c>
      <c r="Q1314" s="6" t="s">
        <v>10805</v>
      </c>
      <c r="R1314" s="6" t="s">
        <v>10806</v>
      </c>
      <c r="S1314" s="6" t="s">
        <v>12501</v>
      </c>
      <c r="T1314" s="6" t="s">
        <v>10807</v>
      </c>
      <c r="U1314" s="6" t="s">
        <v>10808</v>
      </c>
      <c r="V1314" s="6" t="s">
        <v>10809</v>
      </c>
      <c r="W1314" s="6" t="s">
        <v>10810</v>
      </c>
    </row>
    <row r="1315" spans="1:23" s="6" customFormat="1">
      <c r="A1315" s="6" t="s">
        <v>11000</v>
      </c>
      <c r="B1315" s="6" t="s">
        <v>11001</v>
      </c>
      <c r="C1315" s="7" t="s">
        <v>11442</v>
      </c>
      <c r="D1315" s="12">
        <v>6790</v>
      </c>
      <c r="E1315" s="8">
        <v>10995</v>
      </c>
      <c r="F1315" s="9">
        <v>0.38</v>
      </c>
      <c r="G1315" s="27" t="str">
        <f>IF(Table24[discount_percentage]&gt;=0.5,"Yes","No")</f>
        <v>No</v>
      </c>
      <c r="H1315" s="6">
        <v>4.5</v>
      </c>
      <c r="I1315" s="10">
        <v>3192</v>
      </c>
      <c r="J1315" s="10">
        <f t="shared" si="80"/>
        <v>35096040</v>
      </c>
      <c r="K1315" s="37" t="str">
        <f>IF(Table24[rating_count]&lt;1000,"Yes", "No")</f>
        <v>No</v>
      </c>
      <c r="L1315" s="11">
        <f t="shared" si="81"/>
        <v>14364</v>
      </c>
      <c r="M1315" s="11">
        <f>Table24[[#This Row],[rating]]*Table24[[#This Row],[rating_count]]</f>
        <v>14364</v>
      </c>
      <c r="N1315" s="35">
        <f t="shared" si="82"/>
        <v>10800</v>
      </c>
      <c r="O1315" s="35">
        <f t="shared" si="83"/>
        <v>10500</v>
      </c>
      <c r="P1315" s="6" t="s">
        <v>11002</v>
      </c>
      <c r="Q1315" s="6" t="s">
        <v>11003</v>
      </c>
      <c r="R1315" s="6" t="s">
        <v>11004</v>
      </c>
      <c r="S1315" s="6" t="s">
        <v>11005</v>
      </c>
      <c r="T1315" s="6" t="s">
        <v>11006</v>
      </c>
      <c r="U1315" s="6" t="s">
        <v>11007</v>
      </c>
      <c r="V1315" s="6" t="s">
        <v>11008</v>
      </c>
      <c r="W1315" s="6" t="s">
        <v>11009</v>
      </c>
    </row>
    <row r="1316" spans="1:23" s="6" customFormat="1">
      <c r="A1316" s="6" t="s">
        <v>1905</v>
      </c>
      <c r="B1316" s="6" t="s">
        <v>1906</v>
      </c>
      <c r="C1316" s="7" t="s">
        <v>11306</v>
      </c>
      <c r="D1316" s="12">
        <v>4699</v>
      </c>
      <c r="E1316" s="8">
        <v>4699</v>
      </c>
      <c r="F1316" s="9">
        <v>0</v>
      </c>
      <c r="G1316" s="27" t="str">
        <f>IF(Table24[discount_percentage]&gt;=0.5,"Yes","No")</f>
        <v>No</v>
      </c>
      <c r="H1316" s="6">
        <v>4.5</v>
      </c>
      <c r="I1316" s="10">
        <v>224</v>
      </c>
      <c r="J1316" s="10">
        <f t="shared" si="80"/>
        <v>1052576</v>
      </c>
      <c r="K1316" s="37" t="str">
        <f>IF(Table24[rating_count]&lt;1000,"Yes", "No")</f>
        <v>Yes</v>
      </c>
      <c r="L1316" s="11">
        <f t="shared" si="81"/>
        <v>1008</v>
      </c>
      <c r="M1316" s="11">
        <f>Table24[[#This Row],[rating]]*Table24[[#This Row],[rating_count]]</f>
        <v>1008</v>
      </c>
      <c r="N1316" s="35">
        <f t="shared" si="82"/>
        <v>4600</v>
      </c>
      <c r="O1316" s="35">
        <f t="shared" si="83"/>
        <v>4500</v>
      </c>
      <c r="P1316" s="6" t="s">
        <v>1907</v>
      </c>
      <c r="Q1316" s="6" t="s">
        <v>1908</v>
      </c>
      <c r="R1316" s="6" t="s">
        <v>1909</v>
      </c>
      <c r="S1316" s="6" t="s">
        <v>1910</v>
      </c>
      <c r="T1316" s="6" t="s">
        <v>1911</v>
      </c>
      <c r="U1316" s="6" t="s">
        <v>11720</v>
      </c>
      <c r="V1316" s="6" t="s">
        <v>1912</v>
      </c>
      <c r="W1316" s="6" t="s">
        <v>1913</v>
      </c>
    </row>
    <row r="1317" spans="1:23" s="6" customFormat="1">
      <c r="A1317" s="6" t="s">
        <v>4300</v>
      </c>
      <c r="B1317" s="6" t="s">
        <v>4301</v>
      </c>
      <c r="C1317" s="7" t="s">
        <v>11347</v>
      </c>
      <c r="D1317" s="12">
        <v>1295</v>
      </c>
      <c r="E1317" s="8">
        <v>1295</v>
      </c>
      <c r="F1317" s="9">
        <v>0</v>
      </c>
      <c r="G1317" s="27" t="str">
        <f>IF(Table24[discount_percentage]&gt;=0.5,"Yes","No")</f>
        <v>No</v>
      </c>
      <c r="H1317" s="6">
        <v>4.5</v>
      </c>
      <c r="I1317" s="10">
        <v>5760</v>
      </c>
      <c r="J1317" s="10">
        <f t="shared" si="80"/>
        <v>7459200</v>
      </c>
      <c r="K1317" s="37" t="str">
        <f>IF(Table24[rating_count]&lt;1000,"Yes", "No")</f>
        <v>No</v>
      </c>
      <c r="L1317" s="11">
        <f t="shared" si="81"/>
        <v>25920</v>
      </c>
      <c r="M1317" s="11">
        <f>Table24[[#This Row],[rating]]*Table24[[#This Row],[rating_count]]</f>
        <v>25920</v>
      </c>
      <c r="N1317" s="35">
        <f t="shared" si="82"/>
        <v>1200</v>
      </c>
      <c r="O1317" s="35">
        <f t="shared" si="83"/>
        <v>1000</v>
      </c>
      <c r="P1317" s="6" t="s">
        <v>4302</v>
      </c>
      <c r="Q1317" s="6" t="s">
        <v>4303</v>
      </c>
      <c r="R1317" s="6" t="s">
        <v>4304</v>
      </c>
      <c r="S1317" s="6" t="s">
        <v>4305</v>
      </c>
      <c r="T1317" s="6" t="s">
        <v>4306</v>
      </c>
      <c r="U1317" s="6" t="s">
        <v>11272</v>
      </c>
      <c r="V1317" s="6" t="s">
        <v>4307</v>
      </c>
      <c r="W1317" s="6" t="s">
        <v>4308</v>
      </c>
    </row>
    <row r="1318" spans="1:23" s="6" customFormat="1">
      <c r="A1318" s="6" t="s">
        <v>4740</v>
      </c>
      <c r="B1318" s="6" t="s">
        <v>4741</v>
      </c>
      <c r="C1318" s="7" t="s">
        <v>11368</v>
      </c>
      <c r="D1318" s="6">
        <v>549</v>
      </c>
      <c r="E1318" s="8">
        <v>549</v>
      </c>
      <c r="F1318" s="9">
        <v>0</v>
      </c>
      <c r="G1318" s="27" t="str">
        <f>IF(Table24[discount_percentage]&gt;=0.5,"Yes","No")</f>
        <v>No</v>
      </c>
      <c r="H1318" s="6">
        <v>4.5</v>
      </c>
      <c r="I1318" s="10">
        <v>4875</v>
      </c>
      <c r="J1318" s="10">
        <f t="shared" si="80"/>
        <v>2676375</v>
      </c>
      <c r="K1318" s="37" t="str">
        <f>IF(Table24[rating_count]&lt;1000,"Yes", "No")</f>
        <v>No</v>
      </c>
      <c r="L1318" s="11">
        <f t="shared" si="81"/>
        <v>21937.5</v>
      </c>
      <c r="M1318" s="11">
        <f>Table24[[#This Row],[rating]]*Table24[[#This Row],[rating_count]]</f>
        <v>21937.5</v>
      </c>
      <c r="N1318" s="35">
        <f t="shared" si="82"/>
        <v>400</v>
      </c>
      <c r="O1318" s="35">
        <f t="shared" si="83"/>
        <v>500</v>
      </c>
      <c r="P1318" s="6" t="s">
        <v>4742</v>
      </c>
      <c r="Q1318" s="6" t="s">
        <v>4743</v>
      </c>
      <c r="R1318" s="6" t="s">
        <v>4744</v>
      </c>
      <c r="S1318" s="6" t="s">
        <v>12259</v>
      </c>
      <c r="T1318" s="6" t="s">
        <v>4745</v>
      </c>
      <c r="U1318" s="6" t="s">
        <v>4746</v>
      </c>
      <c r="V1318" s="6" t="s">
        <v>4747</v>
      </c>
      <c r="W1318" s="6" t="s">
        <v>4748</v>
      </c>
    </row>
    <row r="1319" spans="1:23" s="6" customFormat="1">
      <c r="A1319" s="6" t="s">
        <v>4992</v>
      </c>
      <c r="B1319" s="6" t="s">
        <v>4993</v>
      </c>
      <c r="C1319" s="7" t="s">
        <v>11374</v>
      </c>
      <c r="D1319" s="6">
        <v>440</v>
      </c>
      <c r="E1319" s="8">
        <v>440</v>
      </c>
      <c r="F1319" s="9">
        <v>0</v>
      </c>
      <c r="G1319" s="27" t="str">
        <f>IF(Table24[discount_percentage]&gt;=0.5,"Yes","No")</f>
        <v>No</v>
      </c>
      <c r="H1319" s="6">
        <v>4.5</v>
      </c>
      <c r="I1319" s="10">
        <v>8610</v>
      </c>
      <c r="J1319" s="10">
        <f t="shared" si="80"/>
        <v>3788400</v>
      </c>
      <c r="K1319" s="37" t="str">
        <f>IF(Table24[rating_count]&lt;1000,"Yes", "No")</f>
        <v>No</v>
      </c>
      <c r="L1319" s="11">
        <f t="shared" si="81"/>
        <v>38745</v>
      </c>
      <c r="M1319" s="11">
        <f>Table24[[#This Row],[rating]]*Table24[[#This Row],[rating_count]]</f>
        <v>38745</v>
      </c>
      <c r="N1319" s="35">
        <f t="shared" si="82"/>
        <v>400</v>
      </c>
      <c r="O1319" s="35">
        <f t="shared" si="83"/>
        <v>0</v>
      </c>
      <c r="P1319" s="6" t="s">
        <v>4994</v>
      </c>
      <c r="Q1319" s="6" t="s">
        <v>12265</v>
      </c>
      <c r="R1319" s="6" t="s">
        <v>4995</v>
      </c>
      <c r="S1319" s="6" t="s">
        <v>12266</v>
      </c>
      <c r="T1319" s="6" t="s">
        <v>4996</v>
      </c>
      <c r="U1319" s="6" t="s">
        <v>4997</v>
      </c>
      <c r="V1319" s="6" t="s">
        <v>4998</v>
      </c>
      <c r="W1319" s="6" t="s">
        <v>4999</v>
      </c>
    </row>
    <row r="1320" spans="1:23" s="6" customFormat="1">
      <c r="A1320" s="6" t="s">
        <v>6152</v>
      </c>
      <c r="B1320" s="6" t="s">
        <v>6153</v>
      </c>
      <c r="C1320" s="7" t="s">
        <v>11353</v>
      </c>
      <c r="D1320" s="6">
        <v>310</v>
      </c>
      <c r="E1320" s="8">
        <v>310</v>
      </c>
      <c r="F1320" s="9">
        <v>0</v>
      </c>
      <c r="G1320" s="27" t="str">
        <f>IF(Table24[discount_percentage]&gt;=0.5,"Yes","No")</f>
        <v>No</v>
      </c>
      <c r="H1320" s="6">
        <v>4.5</v>
      </c>
      <c r="I1320" s="10">
        <v>5882</v>
      </c>
      <c r="J1320" s="10">
        <f t="shared" si="80"/>
        <v>1823420</v>
      </c>
      <c r="K1320" s="37" t="str">
        <f>IF(Table24[rating_count]&lt;1000,"Yes", "No")</f>
        <v>No</v>
      </c>
      <c r="L1320" s="11">
        <f t="shared" si="81"/>
        <v>26469</v>
      </c>
      <c r="M1320" s="11">
        <f>Table24[[#This Row],[rating]]*Table24[[#This Row],[rating_count]]</f>
        <v>26469</v>
      </c>
      <c r="N1320" s="35">
        <f t="shared" si="82"/>
        <v>200</v>
      </c>
      <c r="O1320" s="35">
        <f t="shared" si="83"/>
        <v>0</v>
      </c>
      <c r="P1320" s="6" t="s">
        <v>6154</v>
      </c>
      <c r="Q1320" s="6" t="s">
        <v>6155</v>
      </c>
      <c r="R1320" s="6" t="s">
        <v>6156</v>
      </c>
      <c r="S1320" s="6" t="s">
        <v>6157</v>
      </c>
      <c r="T1320" s="6" t="s">
        <v>6158</v>
      </c>
      <c r="U1320" s="6" t="s">
        <v>6159</v>
      </c>
      <c r="V1320" s="6" t="s">
        <v>6160</v>
      </c>
      <c r="W1320" s="6" t="s">
        <v>6161</v>
      </c>
    </row>
    <row r="1321" spans="1:23" s="6" customFormat="1">
      <c r="A1321" s="6" t="s">
        <v>6753</v>
      </c>
      <c r="B1321" s="6" t="s">
        <v>6754</v>
      </c>
      <c r="C1321" s="7" t="s">
        <v>11380</v>
      </c>
      <c r="D1321" s="6">
        <v>165</v>
      </c>
      <c r="E1321" s="8">
        <v>165</v>
      </c>
      <c r="F1321" s="9">
        <v>0</v>
      </c>
      <c r="G1321" s="27" t="str">
        <f>IF(Table24[discount_percentage]&gt;=0.5,"Yes","No")</f>
        <v>No</v>
      </c>
      <c r="H1321" s="6">
        <v>4.5</v>
      </c>
      <c r="I1321" s="10">
        <v>1674</v>
      </c>
      <c r="J1321" s="10">
        <f t="shared" si="80"/>
        <v>276210</v>
      </c>
      <c r="K1321" s="37" t="str">
        <f>IF(Table24[rating_count]&lt;1000,"Yes", "No")</f>
        <v>No</v>
      </c>
      <c r="L1321" s="11">
        <f t="shared" si="81"/>
        <v>7533</v>
      </c>
      <c r="M1321" s="11">
        <f>Table24[[#This Row],[rating]]*Table24[[#This Row],[rating_count]]</f>
        <v>7533</v>
      </c>
      <c r="N1321" s="35">
        <f t="shared" si="82"/>
        <v>0</v>
      </c>
      <c r="O1321" s="35">
        <f t="shared" si="83"/>
        <v>0</v>
      </c>
      <c r="P1321" s="6" t="s">
        <v>6755</v>
      </c>
      <c r="Q1321" s="6" t="s">
        <v>6756</v>
      </c>
      <c r="R1321" s="6" t="s">
        <v>6757</v>
      </c>
      <c r="S1321" s="6" t="s">
        <v>12336</v>
      </c>
      <c r="T1321" s="6" t="s">
        <v>6758</v>
      </c>
      <c r="U1321" s="6" t="s">
        <v>6759</v>
      </c>
      <c r="V1321" s="6" t="s">
        <v>6760</v>
      </c>
      <c r="W1321" s="6" t="s">
        <v>6761</v>
      </c>
    </row>
    <row r="1322" spans="1:23" s="6" customFormat="1">
      <c r="A1322" s="6" t="s">
        <v>6840</v>
      </c>
      <c r="B1322" s="6" t="s">
        <v>6841</v>
      </c>
      <c r="C1322" s="7" t="s">
        <v>11421</v>
      </c>
      <c r="D1322" s="6">
        <v>230</v>
      </c>
      <c r="E1322" s="8">
        <v>230</v>
      </c>
      <c r="F1322" s="9">
        <v>0</v>
      </c>
      <c r="G1322" s="27" t="str">
        <f>IF(Table24[discount_percentage]&gt;=0.5,"Yes","No")</f>
        <v>No</v>
      </c>
      <c r="H1322" s="6">
        <v>4.5</v>
      </c>
      <c r="I1322" s="10">
        <v>9427</v>
      </c>
      <c r="J1322" s="10">
        <f t="shared" si="80"/>
        <v>2168210</v>
      </c>
      <c r="K1322" s="37" t="str">
        <f>IF(Table24[rating_count]&lt;1000,"Yes", "No")</f>
        <v>No</v>
      </c>
      <c r="L1322" s="11">
        <f t="shared" si="81"/>
        <v>42421.5</v>
      </c>
      <c r="M1322" s="11">
        <f>Table24[[#This Row],[rating]]*Table24[[#This Row],[rating_count]]</f>
        <v>42421.5</v>
      </c>
      <c r="N1322" s="35">
        <f t="shared" si="82"/>
        <v>200</v>
      </c>
      <c r="O1322" s="35">
        <f t="shared" si="83"/>
        <v>0</v>
      </c>
      <c r="P1322" s="6" t="s">
        <v>6842</v>
      </c>
      <c r="Q1322" s="6" t="s">
        <v>6843</v>
      </c>
      <c r="R1322" s="6" t="s">
        <v>6844</v>
      </c>
      <c r="S1322" s="6" t="s">
        <v>6845</v>
      </c>
      <c r="T1322" s="6" t="s">
        <v>6846</v>
      </c>
      <c r="U1322" s="6" t="s">
        <v>6847</v>
      </c>
      <c r="V1322" s="6" t="s">
        <v>6848</v>
      </c>
      <c r="W1322" s="6" t="s">
        <v>6849</v>
      </c>
    </row>
    <row r="1323" spans="1:23" s="6" customFormat="1">
      <c r="A1323" s="6" t="s">
        <v>6956</v>
      </c>
      <c r="B1323" s="6" t="s">
        <v>6957</v>
      </c>
      <c r="C1323" s="7" t="s">
        <v>11380</v>
      </c>
      <c r="D1323" s="6">
        <v>120</v>
      </c>
      <c r="E1323" s="8">
        <v>120</v>
      </c>
      <c r="F1323" s="9">
        <v>0</v>
      </c>
      <c r="G1323" s="27" t="str">
        <f>IF(Table24[discount_percentage]&gt;=0.5,"Yes","No")</f>
        <v>No</v>
      </c>
      <c r="H1323" s="6">
        <v>4.5</v>
      </c>
      <c r="I1323" s="10">
        <v>4951</v>
      </c>
      <c r="J1323" s="10">
        <f t="shared" si="80"/>
        <v>594120</v>
      </c>
      <c r="K1323" s="37" t="str">
        <f>IF(Table24[rating_count]&lt;1000,"Yes", "No")</f>
        <v>No</v>
      </c>
      <c r="L1323" s="11">
        <f t="shared" si="81"/>
        <v>22279.5</v>
      </c>
      <c r="M1323" s="11">
        <f>Table24[[#This Row],[rating]]*Table24[[#This Row],[rating_count]]</f>
        <v>22279.5</v>
      </c>
      <c r="N1323" s="35">
        <f t="shared" si="82"/>
        <v>0</v>
      </c>
      <c r="O1323" s="35">
        <f t="shared" si="83"/>
        <v>0</v>
      </c>
      <c r="P1323" s="6" t="s">
        <v>6958</v>
      </c>
      <c r="Q1323" s="6" t="s">
        <v>6959</v>
      </c>
      <c r="R1323" s="6" t="s">
        <v>6960</v>
      </c>
      <c r="S1323" s="6" t="s">
        <v>6961</v>
      </c>
      <c r="T1323" s="6" t="s">
        <v>6962</v>
      </c>
      <c r="U1323" s="6" t="s">
        <v>6963</v>
      </c>
      <c r="V1323" s="6" t="s">
        <v>6964</v>
      </c>
      <c r="W1323" s="6" t="s">
        <v>6965</v>
      </c>
    </row>
    <row r="1324" spans="1:23" s="6" customFormat="1">
      <c r="A1324" s="6" t="s">
        <v>7939</v>
      </c>
      <c r="B1324" s="6" t="s">
        <v>7940</v>
      </c>
      <c r="C1324" s="7" t="s">
        <v>11456</v>
      </c>
      <c r="D1324" s="12">
        <v>2095</v>
      </c>
      <c r="E1324" s="8">
        <v>2095</v>
      </c>
      <c r="F1324" s="9">
        <v>0</v>
      </c>
      <c r="G1324" s="27" t="str">
        <f>IF(Table24[discount_percentage]&gt;=0.5,"Yes","No")</f>
        <v>No</v>
      </c>
      <c r="H1324" s="6">
        <v>4.5</v>
      </c>
      <c r="I1324" s="10">
        <v>7949</v>
      </c>
      <c r="J1324" s="10">
        <f t="shared" si="80"/>
        <v>16653155</v>
      </c>
      <c r="K1324" s="37" t="str">
        <f>IF(Table24[rating_count]&lt;1000,"Yes", "No")</f>
        <v>No</v>
      </c>
      <c r="L1324" s="11">
        <f t="shared" si="81"/>
        <v>35770.5</v>
      </c>
      <c r="M1324" s="11">
        <f>Table24[[#This Row],[rating]]*Table24[[#This Row],[rating_count]]</f>
        <v>35770.5</v>
      </c>
      <c r="N1324" s="35">
        <f t="shared" si="82"/>
        <v>2000</v>
      </c>
      <c r="O1324" s="35">
        <f t="shared" si="83"/>
        <v>2000</v>
      </c>
      <c r="P1324" s="6" t="s">
        <v>7941</v>
      </c>
      <c r="Q1324" s="6" t="s">
        <v>7942</v>
      </c>
      <c r="R1324" s="6" t="s">
        <v>7943</v>
      </c>
      <c r="S1324" s="6" t="s">
        <v>7944</v>
      </c>
      <c r="T1324" s="6" t="s">
        <v>7945</v>
      </c>
      <c r="U1324" s="6" t="s">
        <v>7946</v>
      </c>
      <c r="V1324" s="6" t="s">
        <v>7947</v>
      </c>
      <c r="W1324" s="6" t="s">
        <v>7948</v>
      </c>
    </row>
    <row r="1325" spans="1:23" s="6" customFormat="1">
      <c r="A1325" s="6" t="s">
        <v>994</v>
      </c>
      <c r="B1325" s="6" t="s">
        <v>995</v>
      </c>
      <c r="C1325" s="7" t="s">
        <v>11293</v>
      </c>
      <c r="D1325" s="6">
        <v>999</v>
      </c>
      <c r="E1325" s="8">
        <v>2399</v>
      </c>
      <c r="F1325" s="9">
        <v>0.57999999999999996</v>
      </c>
      <c r="G1325" s="27" t="str">
        <f>IF(Table24[discount_percentage]&gt;=0.5,"Yes","No")</f>
        <v>Yes</v>
      </c>
      <c r="H1325" s="6">
        <v>4.5999999999999996</v>
      </c>
      <c r="I1325" s="10">
        <v>3664</v>
      </c>
      <c r="J1325" s="10">
        <f t="shared" si="80"/>
        <v>8789936</v>
      </c>
      <c r="K1325" s="37" t="str">
        <f>IF(Table24[rating_count]&lt;1000,"Yes", "No")</f>
        <v>No</v>
      </c>
      <c r="L1325" s="11">
        <f t="shared" si="81"/>
        <v>16854.399999999998</v>
      </c>
      <c r="M1325" s="11">
        <f>Table24[[#This Row],[rating]]*Table24[[#This Row],[rating_count]]</f>
        <v>16854.399999999998</v>
      </c>
      <c r="N1325" s="35">
        <f t="shared" si="82"/>
        <v>2200</v>
      </c>
      <c r="O1325" s="35">
        <f t="shared" si="83"/>
        <v>2000</v>
      </c>
      <c r="P1325" s="6" t="s">
        <v>996</v>
      </c>
      <c r="Q1325" s="6" t="s">
        <v>997</v>
      </c>
      <c r="R1325" s="6" t="s">
        <v>998</v>
      </c>
      <c r="S1325" s="6" t="s">
        <v>999</v>
      </c>
      <c r="T1325" s="6" t="s">
        <v>1000</v>
      </c>
      <c r="U1325" s="6" t="s">
        <v>1001</v>
      </c>
      <c r="V1325" s="6" t="s">
        <v>1002</v>
      </c>
      <c r="W1325" s="6" t="s">
        <v>1003</v>
      </c>
    </row>
    <row r="1326" spans="1:23" s="6" customFormat="1">
      <c r="A1326" s="6" t="s">
        <v>3129</v>
      </c>
      <c r="B1326" s="6" t="s">
        <v>3130</v>
      </c>
      <c r="C1326" s="7" t="s">
        <v>11324</v>
      </c>
      <c r="D1326" s="6">
        <v>999</v>
      </c>
      <c r="E1326" s="8">
        <v>2899</v>
      </c>
      <c r="F1326" s="9">
        <v>0.66</v>
      </c>
      <c r="G1326" s="27" t="str">
        <f>IF(Table24[discount_percentage]&gt;=0.5,"Yes","No")</f>
        <v>Yes</v>
      </c>
      <c r="H1326" s="6">
        <v>4.5999999999999996</v>
      </c>
      <c r="I1326" s="10">
        <v>26603</v>
      </c>
      <c r="J1326" s="10">
        <f t="shared" si="80"/>
        <v>77122097</v>
      </c>
      <c r="K1326" s="37" t="str">
        <f>IF(Table24[rating_count]&lt;1000,"Yes", "No")</f>
        <v>No</v>
      </c>
      <c r="L1326" s="11">
        <f t="shared" si="81"/>
        <v>122373.79999999999</v>
      </c>
      <c r="M1326" s="11">
        <f>Table24[[#This Row],[rating]]*Table24[[#This Row],[rating_count]]</f>
        <v>122373.79999999999</v>
      </c>
      <c r="N1326" s="35">
        <f t="shared" si="82"/>
        <v>2800</v>
      </c>
      <c r="O1326" s="35">
        <f t="shared" si="83"/>
        <v>2500</v>
      </c>
      <c r="P1326" s="6" t="s">
        <v>12006</v>
      </c>
      <c r="Q1326" s="6" t="s">
        <v>3131</v>
      </c>
      <c r="R1326" s="6" t="s">
        <v>3132</v>
      </c>
      <c r="S1326" s="6" t="s">
        <v>3133</v>
      </c>
      <c r="T1326" s="6" t="s">
        <v>3134</v>
      </c>
      <c r="U1326" s="6" t="s">
        <v>3135</v>
      </c>
      <c r="V1326" s="6" t="s">
        <v>3136</v>
      </c>
      <c r="W1326" s="6" t="s">
        <v>3137</v>
      </c>
    </row>
    <row r="1327" spans="1:23" s="6" customFormat="1">
      <c r="A1327" s="6" t="s">
        <v>3253</v>
      </c>
      <c r="B1327" s="6" t="s">
        <v>3254</v>
      </c>
      <c r="C1327" s="7" t="s">
        <v>11324</v>
      </c>
      <c r="D1327" s="6">
        <v>999</v>
      </c>
      <c r="E1327" s="8">
        <v>2899</v>
      </c>
      <c r="F1327" s="9">
        <v>0.66</v>
      </c>
      <c r="G1327" s="27" t="str">
        <f>IF(Table24[discount_percentage]&gt;=0.5,"Yes","No")</f>
        <v>Yes</v>
      </c>
      <c r="H1327" s="6">
        <v>4.5999999999999996</v>
      </c>
      <c r="I1327" s="10">
        <v>6129</v>
      </c>
      <c r="J1327" s="10">
        <f t="shared" si="80"/>
        <v>17767971</v>
      </c>
      <c r="K1327" s="37" t="str">
        <f>IF(Table24[rating_count]&lt;1000,"Yes", "No")</f>
        <v>No</v>
      </c>
      <c r="L1327" s="11">
        <f t="shared" si="81"/>
        <v>28193.399999999998</v>
      </c>
      <c r="M1327" s="11">
        <f>Table24[[#This Row],[rating]]*Table24[[#This Row],[rating_count]]</f>
        <v>28193.399999999998</v>
      </c>
      <c r="N1327" s="35">
        <f t="shared" si="82"/>
        <v>2800</v>
      </c>
      <c r="O1327" s="35">
        <f t="shared" si="83"/>
        <v>2500</v>
      </c>
      <c r="P1327" s="6" t="s">
        <v>3255</v>
      </c>
      <c r="Q1327" s="6" t="s">
        <v>3256</v>
      </c>
      <c r="R1327" s="6" t="s">
        <v>3257</v>
      </c>
      <c r="S1327" s="6" t="s">
        <v>3258</v>
      </c>
      <c r="T1327" s="6" t="s">
        <v>3259</v>
      </c>
      <c r="U1327" s="6" t="s">
        <v>11269</v>
      </c>
      <c r="V1327" s="6" t="s">
        <v>3260</v>
      </c>
      <c r="W1327" s="6" t="s">
        <v>3261</v>
      </c>
    </row>
    <row r="1328" spans="1:23" s="6" customFormat="1">
      <c r="A1328" s="6" t="s">
        <v>3917</v>
      </c>
      <c r="B1328" s="6" t="s">
        <v>12226</v>
      </c>
      <c r="C1328" s="7" t="s">
        <v>11320</v>
      </c>
      <c r="D1328" s="12">
        <v>1799</v>
      </c>
      <c r="E1328" s="8">
        <v>3999</v>
      </c>
      <c r="F1328" s="9">
        <v>0.55000000000000004</v>
      </c>
      <c r="G1328" s="27" t="str">
        <f>IF(Table24[discount_percentage]&gt;=0.5,"Yes","No")</f>
        <v>Yes</v>
      </c>
      <c r="H1328" s="6">
        <v>4.5999999999999996</v>
      </c>
      <c r="I1328" s="10">
        <v>245</v>
      </c>
      <c r="J1328" s="10">
        <f t="shared" si="80"/>
        <v>979755</v>
      </c>
      <c r="K1328" s="37" t="str">
        <f>IF(Table24[rating_count]&lt;1000,"Yes", "No")</f>
        <v>Yes</v>
      </c>
      <c r="L1328" s="11">
        <f t="shared" si="81"/>
        <v>1127</v>
      </c>
      <c r="M1328" s="11">
        <f>Table24[[#This Row],[rating]]*Table24[[#This Row],[rating_count]]</f>
        <v>1127</v>
      </c>
      <c r="N1328" s="35">
        <f t="shared" si="82"/>
        <v>3800</v>
      </c>
      <c r="O1328" s="35">
        <f t="shared" si="83"/>
        <v>3500</v>
      </c>
      <c r="P1328" s="6" t="s">
        <v>11963</v>
      </c>
      <c r="Q1328" s="6" t="s">
        <v>3918</v>
      </c>
      <c r="R1328" s="6" t="s">
        <v>3919</v>
      </c>
      <c r="S1328" s="6" t="s">
        <v>3920</v>
      </c>
      <c r="T1328" s="6" t="s">
        <v>3921</v>
      </c>
      <c r="U1328" s="6" t="s">
        <v>3922</v>
      </c>
      <c r="V1328" s="6" t="s">
        <v>3923</v>
      </c>
      <c r="W1328" s="6" t="s">
        <v>3924</v>
      </c>
    </row>
    <row r="1329" spans="1:23" s="6" customFormat="1">
      <c r="A1329" s="6" t="s">
        <v>5649</v>
      </c>
      <c r="B1329" s="6" t="s">
        <v>5650</v>
      </c>
      <c r="C1329" s="7" t="s">
        <v>11373</v>
      </c>
      <c r="D1329" s="6">
        <v>299</v>
      </c>
      <c r="E1329" s="8">
        <v>550</v>
      </c>
      <c r="F1329" s="9">
        <v>0.46</v>
      </c>
      <c r="G1329" s="27" t="str">
        <f>IF(Table24[discount_percentage]&gt;=0.5,"Yes","No")</f>
        <v>No</v>
      </c>
      <c r="H1329" s="6">
        <v>4.5999999999999996</v>
      </c>
      <c r="I1329" s="10">
        <v>33434</v>
      </c>
      <c r="J1329" s="10">
        <f t="shared" si="80"/>
        <v>18388700</v>
      </c>
      <c r="K1329" s="37" t="str">
        <f>IF(Table24[rating_count]&lt;1000,"Yes", "No")</f>
        <v>No</v>
      </c>
      <c r="L1329" s="11">
        <f t="shared" si="81"/>
        <v>153796.4</v>
      </c>
      <c r="M1329" s="11">
        <f>Table24[[#This Row],[rating]]*Table24[[#This Row],[rating_count]]</f>
        <v>153796.4</v>
      </c>
      <c r="N1329" s="35">
        <f t="shared" si="82"/>
        <v>400</v>
      </c>
      <c r="O1329" s="35">
        <f t="shared" si="83"/>
        <v>500</v>
      </c>
      <c r="P1329" s="6" t="s">
        <v>5651</v>
      </c>
      <c r="Q1329" s="6" t="s">
        <v>5652</v>
      </c>
      <c r="R1329" s="6" t="s">
        <v>5653</v>
      </c>
      <c r="S1329" s="6" t="s">
        <v>5654</v>
      </c>
      <c r="T1329" s="6" t="s">
        <v>5655</v>
      </c>
      <c r="U1329" s="6" t="s">
        <v>5656</v>
      </c>
      <c r="V1329" s="6" t="s">
        <v>5657</v>
      </c>
      <c r="W1329" s="6" t="s">
        <v>5658</v>
      </c>
    </row>
    <row r="1330" spans="1:23" s="6" customFormat="1">
      <c r="A1330" s="6" t="s">
        <v>5884</v>
      </c>
      <c r="B1330" s="6" t="s">
        <v>5885</v>
      </c>
      <c r="C1330" s="7" t="s">
        <v>11334</v>
      </c>
      <c r="D1330" s="12">
        <v>1490</v>
      </c>
      <c r="E1330" s="8">
        <v>2295</v>
      </c>
      <c r="F1330" s="9">
        <v>0.35</v>
      </c>
      <c r="G1330" s="27" t="str">
        <f>IF(Table24[discount_percentage]&gt;=0.5,"Yes","No")</f>
        <v>No</v>
      </c>
      <c r="H1330" s="6">
        <v>4.5999999999999996</v>
      </c>
      <c r="I1330" s="10">
        <v>10652</v>
      </c>
      <c r="J1330" s="10">
        <f t="shared" si="80"/>
        <v>24446340</v>
      </c>
      <c r="K1330" s="37" t="str">
        <f>IF(Table24[rating_count]&lt;1000,"Yes", "No")</f>
        <v>No</v>
      </c>
      <c r="L1330" s="11">
        <f t="shared" si="81"/>
        <v>48999.199999999997</v>
      </c>
      <c r="M1330" s="11">
        <f>Table24[[#This Row],[rating]]*Table24[[#This Row],[rating_count]]</f>
        <v>48999.199999999997</v>
      </c>
      <c r="N1330" s="35">
        <f t="shared" si="82"/>
        <v>2200</v>
      </c>
      <c r="O1330" s="35">
        <f t="shared" si="83"/>
        <v>2000</v>
      </c>
      <c r="P1330" s="6" t="s">
        <v>5886</v>
      </c>
      <c r="Q1330" s="6" t="s">
        <v>5887</v>
      </c>
      <c r="R1330" s="6" t="s">
        <v>5888</v>
      </c>
      <c r="S1330" s="6" t="s">
        <v>5889</v>
      </c>
      <c r="T1330" s="6" t="s">
        <v>5890</v>
      </c>
      <c r="U1330" s="6" t="s">
        <v>11686</v>
      </c>
      <c r="V1330" s="6" t="s">
        <v>5891</v>
      </c>
      <c r="W1330" s="6" t="s">
        <v>5892</v>
      </c>
    </row>
    <row r="1331" spans="1:23" s="6" customFormat="1">
      <c r="A1331" s="6" t="s">
        <v>6143</v>
      </c>
      <c r="B1331" s="6" t="s">
        <v>6144</v>
      </c>
      <c r="C1331" s="7" t="s">
        <v>11334</v>
      </c>
      <c r="D1331" s="12">
        <v>1295</v>
      </c>
      <c r="E1331" s="8">
        <v>1645</v>
      </c>
      <c r="F1331" s="9">
        <v>0.21</v>
      </c>
      <c r="G1331" s="27" t="str">
        <f>IF(Table24[discount_percentage]&gt;=0.5,"Yes","No")</f>
        <v>No</v>
      </c>
      <c r="H1331" s="6">
        <v>4.5999999999999996</v>
      </c>
      <c r="I1331" s="10">
        <v>12375</v>
      </c>
      <c r="J1331" s="10">
        <f t="shared" si="80"/>
        <v>20356875</v>
      </c>
      <c r="K1331" s="37" t="str">
        <f>IF(Table24[rating_count]&lt;1000,"Yes", "No")</f>
        <v>No</v>
      </c>
      <c r="L1331" s="11">
        <f t="shared" si="81"/>
        <v>56924.999999999993</v>
      </c>
      <c r="M1331" s="11">
        <f>Table24[[#This Row],[rating]]*Table24[[#This Row],[rating_count]]</f>
        <v>56924.999999999993</v>
      </c>
      <c r="N1331" s="35">
        <f t="shared" si="82"/>
        <v>1600</v>
      </c>
      <c r="O1331" s="35">
        <f t="shared" si="83"/>
        <v>1500</v>
      </c>
      <c r="P1331" s="6" t="s">
        <v>6145</v>
      </c>
      <c r="Q1331" s="6" t="s">
        <v>12305</v>
      </c>
      <c r="R1331" s="6" t="s">
        <v>6146</v>
      </c>
      <c r="S1331" s="6" t="s">
        <v>6147</v>
      </c>
      <c r="T1331" s="6" t="s">
        <v>6148</v>
      </c>
      <c r="U1331" s="6" t="s">
        <v>6149</v>
      </c>
      <c r="V1331" s="6" t="s">
        <v>6150</v>
      </c>
      <c r="W1331" s="6" t="s">
        <v>6151</v>
      </c>
    </row>
    <row r="1332" spans="1:23" s="6" customFormat="1">
      <c r="A1332" s="6" t="s">
        <v>6698</v>
      </c>
      <c r="B1332" s="6" t="s">
        <v>6699</v>
      </c>
      <c r="C1332" s="7" t="s">
        <v>11352</v>
      </c>
      <c r="D1332" s="12">
        <v>1995</v>
      </c>
      <c r="E1332" s="8">
        <v>2895</v>
      </c>
      <c r="F1332" s="9">
        <v>0.31</v>
      </c>
      <c r="G1332" s="27" t="str">
        <f>IF(Table24[discount_percentage]&gt;=0.5,"Yes","No")</f>
        <v>No</v>
      </c>
      <c r="H1332" s="6">
        <v>4.5999999999999996</v>
      </c>
      <c r="I1332" s="10">
        <v>10760</v>
      </c>
      <c r="J1332" s="10">
        <f t="shared" si="80"/>
        <v>31150200</v>
      </c>
      <c r="K1332" s="37" t="str">
        <f>IF(Table24[rating_count]&lt;1000,"Yes", "No")</f>
        <v>No</v>
      </c>
      <c r="L1332" s="11">
        <f t="shared" si="81"/>
        <v>49495.999999999993</v>
      </c>
      <c r="M1332" s="11">
        <f>Table24[[#This Row],[rating]]*Table24[[#This Row],[rating_count]]</f>
        <v>49495.999999999993</v>
      </c>
      <c r="N1332" s="35">
        <f t="shared" si="82"/>
        <v>2800</v>
      </c>
      <c r="O1332" s="35">
        <f t="shared" si="83"/>
        <v>2500</v>
      </c>
      <c r="P1332" s="6" t="s">
        <v>6700</v>
      </c>
      <c r="Q1332" s="6" t="s">
        <v>6701</v>
      </c>
      <c r="R1332" s="6" t="s">
        <v>6702</v>
      </c>
      <c r="S1332" s="6" t="s">
        <v>6703</v>
      </c>
      <c r="T1332" s="6" t="s">
        <v>6704</v>
      </c>
      <c r="U1332" s="6" t="s">
        <v>11697</v>
      </c>
      <c r="V1332" s="6" t="s">
        <v>6705</v>
      </c>
      <c r="W1332" s="6" t="s">
        <v>6706</v>
      </c>
    </row>
    <row r="1333" spans="1:23" s="6" customFormat="1">
      <c r="A1333" s="6" t="s">
        <v>6788</v>
      </c>
      <c r="B1333" s="6" t="s">
        <v>12340</v>
      </c>
      <c r="C1333" s="7" t="s">
        <v>11419</v>
      </c>
      <c r="D1333" s="12">
        <v>26999</v>
      </c>
      <c r="E1333" s="8">
        <v>37999</v>
      </c>
      <c r="F1333" s="9">
        <v>0.28999999999999998</v>
      </c>
      <c r="G1333" s="27" t="str">
        <f>IF(Table24[discount_percentage]&gt;=0.5,"Yes","No")</f>
        <v>No</v>
      </c>
      <c r="H1333" s="6">
        <v>4.5999999999999996</v>
      </c>
      <c r="I1333" s="10">
        <v>2886</v>
      </c>
      <c r="J1333" s="10">
        <f t="shared" si="80"/>
        <v>109665114</v>
      </c>
      <c r="K1333" s="37" t="str">
        <f>IF(Table24[rating_count]&lt;1000,"Yes", "No")</f>
        <v>No</v>
      </c>
      <c r="L1333" s="11">
        <f t="shared" si="81"/>
        <v>13275.599999999999</v>
      </c>
      <c r="M1333" s="11">
        <f>Table24[[#This Row],[rating]]*Table24[[#This Row],[rating_count]]</f>
        <v>13275.599999999999</v>
      </c>
      <c r="N1333" s="35">
        <f t="shared" si="82"/>
        <v>37800</v>
      </c>
      <c r="O1333" s="35">
        <f t="shared" si="83"/>
        <v>37500</v>
      </c>
      <c r="P1333" s="6" t="s">
        <v>6789</v>
      </c>
      <c r="Q1333" s="6" t="s">
        <v>6790</v>
      </c>
      <c r="R1333" s="6" t="s">
        <v>6791</v>
      </c>
      <c r="S1333" s="6" t="s">
        <v>6792</v>
      </c>
      <c r="T1333" s="6" t="s">
        <v>6793</v>
      </c>
      <c r="U1333" s="6" t="s">
        <v>11605</v>
      </c>
      <c r="V1333" s="6" t="s">
        <v>6794</v>
      </c>
      <c r="W1333" s="6" t="s">
        <v>12341</v>
      </c>
    </row>
    <row r="1334" spans="1:23" s="6" customFormat="1">
      <c r="A1334" s="6" t="s">
        <v>8014</v>
      </c>
      <c r="B1334" s="6" t="s">
        <v>8015</v>
      </c>
      <c r="C1334" s="7" t="s">
        <v>11430</v>
      </c>
      <c r="D1334" s="6">
        <v>319</v>
      </c>
      <c r="E1334" s="8">
        <v>749</v>
      </c>
      <c r="F1334" s="9">
        <v>0.56999999999999995</v>
      </c>
      <c r="G1334" s="27" t="str">
        <f>IF(Table24[discount_percentage]&gt;=0.5,"Yes","No")</f>
        <v>Yes</v>
      </c>
      <c r="H1334" s="6">
        <v>4.5999999999999996</v>
      </c>
      <c r="I1334" s="10">
        <v>124</v>
      </c>
      <c r="J1334" s="10">
        <f t="shared" si="80"/>
        <v>92876</v>
      </c>
      <c r="K1334" s="37" t="str">
        <f>IF(Table24[rating_count]&lt;1000,"Yes", "No")</f>
        <v>Yes</v>
      </c>
      <c r="L1334" s="11">
        <f t="shared" si="81"/>
        <v>570.4</v>
      </c>
      <c r="M1334" s="11">
        <f>Table24[[#This Row],[rating]]*Table24[[#This Row],[rating_count]]</f>
        <v>570.4</v>
      </c>
      <c r="N1334" s="35">
        <f t="shared" si="82"/>
        <v>600</v>
      </c>
      <c r="O1334" s="35">
        <f t="shared" si="83"/>
        <v>500</v>
      </c>
      <c r="P1334" s="6" t="s">
        <v>8016</v>
      </c>
      <c r="Q1334" s="6" t="s">
        <v>8017</v>
      </c>
      <c r="R1334" s="6" t="s">
        <v>8018</v>
      </c>
      <c r="S1334" s="6" t="s">
        <v>8019</v>
      </c>
      <c r="T1334" s="6" t="s">
        <v>8020</v>
      </c>
      <c r="U1334" s="6" t="s">
        <v>8021</v>
      </c>
      <c r="V1334" s="6" t="s">
        <v>8022</v>
      </c>
      <c r="W1334" s="6" t="s">
        <v>8023</v>
      </c>
    </row>
    <row r="1335" spans="1:23" s="6" customFormat="1">
      <c r="A1335" s="6" t="s">
        <v>8092</v>
      </c>
      <c r="B1335" s="6" t="s">
        <v>8093</v>
      </c>
      <c r="C1335" s="7" t="s">
        <v>11451</v>
      </c>
      <c r="D1335" s="6">
        <v>160</v>
      </c>
      <c r="E1335" s="8">
        <v>299</v>
      </c>
      <c r="F1335" s="9">
        <v>0.46</v>
      </c>
      <c r="G1335" s="27" t="str">
        <f>IF(Table24[discount_percentage]&gt;=0.5,"Yes","No")</f>
        <v>No</v>
      </c>
      <c r="H1335" s="6">
        <v>4.5999999999999996</v>
      </c>
      <c r="I1335" s="10">
        <v>2781</v>
      </c>
      <c r="J1335" s="10">
        <f t="shared" si="80"/>
        <v>831519</v>
      </c>
      <c r="K1335" s="37" t="str">
        <f>IF(Table24[rating_count]&lt;1000,"Yes", "No")</f>
        <v>No</v>
      </c>
      <c r="L1335" s="11">
        <f t="shared" si="81"/>
        <v>12792.599999999999</v>
      </c>
      <c r="M1335" s="11">
        <f>Table24[[#This Row],[rating]]*Table24[[#This Row],[rating_count]]</f>
        <v>12792.599999999999</v>
      </c>
      <c r="N1335" s="35">
        <f t="shared" si="82"/>
        <v>200</v>
      </c>
      <c r="O1335" s="35">
        <f t="shared" si="83"/>
        <v>0</v>
      </c>
      <c r="P1335" s="6" t="s">
        <v>8094</v>
      </c>
      <c r="Q1335" s="6" t="s">
        <v>8095</v>
      </c>
      <c r="R1335" s="6" t="s">
        <v>8096</v>
      </c>
      <c r="S1335" s="6" t="s">
        <v>8097</v>
      </c>
      <c r="T1335" s="6" t="s">
        <v>8098</v>
      </c>
      <c r="U1335" s="6" t="s">
        <v>8099</v>
      </c>
      <c r="V1335" s="6" t="s">
        <v>8100</v>
      </c>
      <c r="W1335" s="6" t="s">
        <v>8101</v>
      </c>
    </row>
    <row r="1336" spans="1:23" s="6" customFormat="1">
      <c r="A1336" s="6" t="s">
        <v>12423</v>
      </c>
      <c r="B1336" s="6" t="s">
        <v>8931</v>
      </c>
      <c r="C1336" s="7" t="s">
        <v>11430</v>
      </c>
      <c r="D1336" s="6">
        <v>499</v>
      </c>
      <c r="E1336" s="8">
        <v>999</v>
      </c>
      <c r="F1336" s="9">
        <v>0.5</v>
      </c>
      <c r="G1336" s="27" t="str">
        <f>IF(Table24[discount_percentage]&gt;=0.5,"Yes","No")</f>
        <v>Yes</v>
      </c>
      <c r="H1336" s="6">
        <v>4.5999999999999996</v>
      </c>
      <c r="I1336" s="10">
        <v>79</v>
      </c>
      <c r="J1336" s="10">
        <f t="shared" si="80"/>
        <v>78921</v>
      </c>
      <c r="K1336" s="37" t="str">
        <f>IF(Table24[rating_count]&lt;1000,"Yes", "No")</f>
        <v>Yes</v>
      </c>
      <c r="L1336" s="11">
        <f t="shared" si="81"/>
        <v>363.4</v>
      </c>
      <c r="M1336" s="11">
        <f>Table24[[#This Row],[rating]]*Table24[[#This Row],[rating_count]]</f>
        <v>363.4</v>
      </c>
      <c r="N1336" s="35">
        <f t="shared" si="82"/>
        <v>800</v>
      </c>
      <c r="O1336" s="35">
        <f t="shared" si="83"/>
        <v>500</v>
      </c>
      <c r="P1336" s="6" t="s">
        <v>12572</v>
      </c>
      <c r="Q1336" s="6" t="s">
        <v>8932</v>
      </c>
      <c r="R1336" s="6" t="s">
        <v>8933</v>
      </c>
      <c r="S1336" s="6" t="s">
        <v>8934</v>
      </c>
      <c r="T1336" s="6" t="s">
        <v>8935</v>
      </c>
      <c r="U1336" s="6" t="s">
        <v>8936</v>
      </c>
      <c r="V1336" s="6" t="s">
        <v>8937</v>
      </c>
      <c r="W1336" s="6" t="s">
        <v>12424</v>
      </c>
    </row>
    <row r="1337" spans="1:23" s="6" customFormat="1">
      <c r="A1337" s="6" t="s">
        <v>9617</v>
      </c>
      <c r="B1337" s="6" t="s">
        <v>9618</v>
      </c>
      <c r="C1337" s="7" t="s">
        <v>11467</v>
      </c>
      <c r="D1337" s="12">
        <v>4999</v>
      </c>
      <c r="E1337" s="8">
        <v>24999</v>
      </c>
      <c r="F1337" s="9">
        <v>0.8</v>
      </c>
      <c r="G1337" s="27" t="str">
        <f>IF(Table24[discount_percentage]&gt;=0.5,"Yes","No")</f>
        <v>Yes</v>
      </c>
      <c r="H1337" s="6">
        <v>4.5999999999999996</v>
      </c>
      <c r="I1337" s="10">
        <v>124</v>
      </c>
      <c r="J1337" s="10">
        <f t="shared" si="80"/>
        <v>3099876</v>
      </c>
      <c r="K1337" s="37" t="str">
        <f>IF(Table24[rating_count]&lt;1000,"Yes", "No")</f>
        <v>Yes</v>
      </c>
      <c r="L1337" s="11">
        <f t="shared" si="81"/>
        <v>570.4</v>
      </c>
      <c r="M1337" s="11">
        <f>Table24[[#This Row],[rating]]*Table24[[#This Row],[rating_count]]</f>
        <v>570.4</v>
      </c>
      <c r="N1337" s="35">
        <f t="shared" si="82"/>
        <v>24800</v>
      </c>
      <c r="O1337" s="35">
        <f t="shared" si="83"/>
        <v>24500</v>
      </c>
      <c r="P1337" s="6" t="s">
        <v>12449</v>
      </c>
      <c r="Q1337" s="6" t="s">
        <v>12450</v>
      </c>
      <c r="R1337" s="6" t="s">
        <v>9619</v>
      </c>
      <c r="S1337" s="6" t="s">
        <v>9620</v>
      </c>
      <c r="T1337" s="6" t="s">
        <v>9621</v>
      </c>
      <c r="U1337" s="6" t="s">
        <v>9622</v>
      </c>
      <c r="V1337" s="6" t="s">
        <v>9623</v>
      </c>
      <c r="W1337" s="6" t="s">
        <v>9624</v>
      </c>
    </row>
    <row r="1338" spans="1:23" s="6" customFormat="1">
      <c r="A1338" s="6" t="s">
        <v>9652</v>
      </c>
      <c r="B1338" s="6" t="s">
        <v>9653</v>
      </c>
      <c r="C1338" s="7" t="s">
        <v>11429</v>
      </c>
      <c r="D1338" s="6">
        <v>998</v>
      </c>
      <c r="E1338" s="8">
        <v>2999</v>
      </c>
      <c r="F1338" s="9">
        <v>0.67</v>
      </c>
      <c r="G1338" s="27" t="str">
        <f>IF(Table24[discount_percentage]&gt;=0.5,"Yes","No")</f>
        <v>Yes</v>
      </c>
      <c r="H1338" s="6">
        <v>4.5999999999999996</v>
      </c>
      <c r="I1338" s="10">
        <v>9</v>
      </c>
      <c r="J1338" s="10">
        <f t="shared" si="80"/>
        <v>26991</v>
      </c>
      <c r="K1338" s="37" t="str">
        <f>IF(Table24[rating_count]&lt;1000,"Yes", "No")</f>
        <v>Yes</v>
      </c>
      <c r="L1338" s="11">
        <f t="shared" si="81"/>
        <v>41.4</v>
      </c>
      <c r="M1338" s="11">
        <f>Table24[[#This Row],[rating]]*Table24[[#This Row],[rating_count]]</f>
        <v>41.4</v>
      </c>
      <c r="N1338" s="35">
        <f t="shared" si="82"/>
        <v>2800</v>
      </c>
      <c r="O1338" s="35">
        <f t="shared" si="83"/>
        <v>2500</v>
      </c>
      <c r="P1338" s="6" t="s">
        <v>9654</v>
      </c>
      <c r="Q1338" s="6" t="s">
        <v>9655</v>
      </c>
      <c r="R1338" s="6" t="s">
        <v>9656</v>
      </c>
      <c r="S1338" s="6" t="s">
        <v>9657</v>
      </c>
      <c r="T1338" s="6" t="s">
        <v>9658</v>
      </c>
      <c r="U1338" s="6" t="s">
        <v>9659</v>
      </c>
      <c r="V1338" s="6" t="s">
        <v>9660</v>
      </c>
      <c r="W1338" s="6" t="s">
        <v>9661</v>
      </c>
    </row>
    <row r="1339" spans="1:23" s="6" customFormat="1">
      <c r="A1339" s="6" t="s">
        <v>10472</v>
      </c>
      <c r="B1339" s="6" t="s">
        <v>10473</v>
      </c>
      <c r="C1339" s="7" t="s">
        <v>11436</v>
      </c>
      <c r="D1339" s="12">
        <v>6120</v>
      </c>
      <c r="E1339" s="8">
        <v>8478</v>
      </c>
      <c r="F1339" s="9">
        <v>0.28000000000000003</v>
      </c>
      <c r="G1339" s="27" t="str">
        <f>IF(Table24[discount_percentage]&gt;=0.5,"Yes","No")</f>
        <v>No</v>
      </c>
      <c r="H1339" s="6">
        <v>4.5999999999999996</v>
      </c>
      <c r="I1339" s="10">
        <v>6550</v>
      </c>
      <c r="J1339" s="10">
        <f t="shared" si="80"/>
        <v>55530900</v>
      </c>
      <c r="K1339" s="37" t="str">
        <f>IF(Table24[rating_count]&lt;1000,"Yes", "No")</f>
        <v>No</v>
      </c>
      <c r="L1339" s="11">
        <f t="shared" si="81"/>
        <v>30129.999999999996</v>
      </c>
      <c r="M1339" s="11">
        <f>Table24[[#This Row],[rating]]*Table24[[#This Row],[rating_count]]</f>
        <v>30129.999999999996</v>
      </c>
      <c r="N1339" s="35">
        <f t="shared" si="82"/>
        <v>8400</v>
      </c>
      <c r="O1339" s="35">
        <f t="shared" si="83"/>
        <v>8000</v>
      </c>
      <c r="P1339" s="6" t="s">
        <v>10474</v>
      </c>
      <c r="Q1339" s="6" t="s">
        <v>10475</v>
      </c>
      <c r="R1339" s="6" t="s">
        <v>10476</v>
      </c>
      <c r="S1339" s="6" t="s">
        <v>10477</v>
      </c>
      <c r="T1339" s="6" t="s">
        <v>10478</v>
      </c>
      <c r="U1339" s="6" t="s">
        <v>10479</v>
      </c>
      <c r="V1339" s="6" t="s">
        <v>10480</v>
      </c>
      <c r="W1339" s="6" t="s">
        <v>10481</v>
      </c>
    </row>
    <row r="1340" spans="1:23" s="6" customFormat="1">
      <c r="A1340" s="6" t="s">
        <v>10911</v>
      </c>
      <c r="B1340" s="6" t="s">
        <v>10912</v>
      </c>
      <c r="C1340" s="7" t="s">
        <v>11436</v>
      </c>
      <c r="D1340" s="12">
        <v>6120</v>
      </c>
      <c r="E1340" s="8">
        <v>8073</v>
      </c>
      <c r="F1340" s="9">
        <v>0.24</v>
      </c>
      <c r="G1340" s="27" t="str">
        <f>IF(Table24[discount_percentage]&gt;=0.5,"Yes","No")</f>
        <v>No</v>
      </c>
      <c r="H1340" s="6">
        <v>4.5999999999999996</v>
      </c>
      <c r="I1340" s="10">
        <v>2751</v>
      </c>
      <c r="J1340" s="10">
        <f t="shared" si="80"/>
        <v>22208823</v>
      </c>
      <c r="K1340" s="37" t="str">
        <f>IF(Table24[rating_count]&lt;1000,"Yes", "No")</f>
        <v>No</v>
      </c>
      <c r="L1340" s="11">
        <f t="shared" si="81"/>
        <v>12654.599999999999</v>
      </c>
      <c r="M1340" s="11">
        <f>Table24[[#This Row],[rating]]*Table24[[#This Row],[rating_count]]</f>
        <v>12654.599999999999</v>
      </c>
      <c r="N1340" s="35">
        <f t="shared" si="82"/>
        <v>8000</v>
      </c>
      <c r="O1340" s="35">
        <f t="shared" si="83"/>
        <v>8000</v>
      </c>
      <c r="P1340" s="6" t="s">
        <v>10913</v>
      </c>
      <c r="Q1340" s="6" t="s">
        <v>10914</v>
      </c>
      <c r="R1340" s="6" t="s">
        <v>10915</v>
      </c>
      <c r="S1340" s="6" t="s">
        <v>10916</v>
      </c>
      <c r="T1340" s="6" t="s">
        <v>10917</v>
      </c>
      <c r="U1340" s="6" t="s">
        <v>10918</v>
      </c>
      <c r="V1340" s="6" t="s">
        <v>10919</v>
      </c>
      <c r="W1340" s="6" t="s">
        <v>10920</v>
      </c>
    </row>
    <row r="1341" spans="1:23" s="6" customFormat="1">
      <c r="A1341" s="6" t="s">
        <v>1810</v>
      </c>
      <c r="B1341" s="6" t="s">
        <v>1811</v>
      </c>
      <c r="C1341" s="7" t="s">
        <v>11294</v>
      </c>
      <c r="D1341" s="12">
        <v>77990</v>
      </c>
      <c r="E1341" s="8">
        <v>139900</v>
      </c>
      <c r="F1341" s="9">
        <v>0.44</v>
      </c>
      <c r="G1341" s="27" t="str">
        <f>IF(Table24[discount_percentage]&gt;=0.5,"Yes","No")</f>
        <v>No</v>
      </c>
      <c r="H1341" s="6">
        <v>4.7</v>
      </c>
      <c r="I1341" s="10">
        <v>5935</v>
      </c>
      <c r="J1341" s="10">
        <f t="shared" si="80"/>
        <v>830306500</v>
      </c>
      <c r="K1341" s="37" t="str">
        <f>IF(Table24[rating_count]&lt;1000,"Yes", "No")</f>
        <v>No</v>
      </c>
      <c r="L1341" s="11">
        <f t="shared" si="81"/>
        <v>27894.5</v>
      </c>
      <c r="M1341" s="11">
        <f>Table24[[#This Row],[rating]]*Table24[[#This Row],[rating_count]]</f>
        <v>27894.5</v>
      </c>
      <c r="N1341" s="35">
        <f t="shared" si="82"/>
        <v>139800</v>
      </c>
      <c r="O1341" s="35">
        <f t="shared" si="83"/>
        <v>139500</v>
      </c>
      <c r="P1341" s="6" t="s">
        <v>1812</v>
      </c>
      <c r="Q1341" s="6" t="s">
        <v>1813</v>
      </c>
      <c r="R1341" s="6" t="s">
        <v>1814</v>
      </c>
      <c r="S1341" s="6" t="s">
        <v>1815</v>
      </c>
      <c r="T1341" s="6" t="s">
        <v>1816</v>
      </c>
      <c r="U1341" s="6" t="s">
        <v>11719</v>
      </c>
      <c r="V1341" s="6" t="s">
        <v>1817</v>
      </c>
      <c r="W1341" s="6" t="s">
        <v>1818</v>
      </c>
    </row>
    <row r="1342" spans="1:23" s="6" customFormat="1">
      <c r="A1342" s="6" t="s">
        <v>3196</v>
      </c>
      <c r="B1342" s="6" t="s">
        <v>3197</v>
      </c>
      <c r="C1342" s="7" t="s">
        <v>11324</v>
      </c>
      <c r="D1342" s="6">
        <v>999</v>
      </c>
      <c r="E1342" s="8">
        <v>2899</v>
      </c>
      <c r="F1342" s="9">
        <v>0.66</v>
      </c>
      <c r="G1342" s="27" t="str">
        <f>IF(Table24[discount_percentage]&gt;=0.5,"Yes","No")</f>
        <v>Yes</v>
      </c>
      <c r="H1342" s="6">
        <v>4.7</v>
      </c>
      <c r="I1342" s="10">
        <v>7779</v>
      </c>
      <c r="J1342" s="10">
        <f t="shared" si="80"/>
        <v>22551321</v>
      </c>
      <c r="K1342" s="37" t="str">
        <f>IF(Table24[rating_count]&lt;1000,"Yes", "No")</f>
        <v>No</v>
      </c>
      <c r="L1342" s="11">
        <f t="shared" si="81"/>
        <v>36561.300000000003</v>
      </c>
      <c r="M1342" s="11">
        <f>Table24[[#This Row],[rating]]*Table24[[#This Row],[rating_count]]</f>
        <v>36561.300000000003</v>
      </c>
      <c r="N1342" s="35">
        <f t="shared" si="82"/>
        <v>2800</v>
      </c>
      <c r="O1342" s="35">
        <f t="shared" si="83"/>
        <v>2500</v>
      </c>
      <c r="P1342" s="6" t="s">
        <v>3198</v>
      </c>
      <c r="Q1342" s="6" t="s">
        <v>3199</v>
      </c>
      <c r="R1342" s="6" t="s">
        <v>3200</v>
      </c>
      <c r="S1342" s="6" t="s">
        <v>12214</v>
      </c>
      <c r="T1342" s="6" t="s">
        <v>3201</v>
      </c>
      <c r="U1342" s="6" t="s">
        <v>3202</v>
      </c>
      <c r="V1342" s="6" t="s">
        <v>3203</v>
      </c>
      <c r="W1342" s="6" t="s">
        <v>3204</v>
      </c>
    </row>
    <row r="1343" spans="1:23" s="6" customFormat="1">
      <c r="A1343" s="6" t="s">
        <v>8992</v>
      </c>
      <c r="B1343" s="6" t="s">
        <v>8993</v>
      </c>
      <c r="C1343" s="7" t="s">
        <v>11434</v>
      </c>
      <c r="D1343" s="6">
        <v>699</v>
      </c>
      <c r="E1343" s="8">
        <v>1599</v>
      </c>
      <c r="F1343" s="9">
        <v>0.56000000000000005</v>
      </c>
      <c r="G1343" s="27" t="str">
        <f>IF(Table24[discount_percentage]&gt;=0.5,"Yes","No")</f>
        <v>Yes</v>
      </c>
      <c r="H1343" s="6">
        <v>4.7</v>
      </c>
      <c r="I1343" s="10">
        <v>1729</v>
      </c>
      <c r="J1343" s="10">
        <f t="shared" si="80"/>
        <v>2764671</v>
      </c>
      <c r="K1343" s="37" t="str">
        <f>IF(Table24[rating_count]&lt;1000,"Yes", "No")</f>
        <v>No</v>
      </c>
      <c r="L1343" s="11">
        <f t="shared" si="81"/>
        <v>8126.3</v>
      </c>
      <c r="M1343" s="11">
        <f>Table24[[#This Row],[rating]]*Table24[[#This Row],[rating_count]]</f>
        <v>8126.3</v>
      </c>
      <c r="N1343" s="35">
        <f t="shared" si="82"/>
        <v>1400</v>
      </c>
      <c r="O1343" s="35">
        <f t="shared" si="83"/>
        <v>1500</v>
      </c>
      <c r="P1343" s="6" t="s">
        <v>12573</v>
      </c>
      <c r="Q1343" s="6" t="s">
        <v>12427</v>
      </c>
      <c r="R1343" s="6" t="s">
        <v>8994</v>
      </c>
      <c r="S1343" s="6" t="s">
        <v>8995</v>
      </c>
      <c r="T1343" s="6" t="s">
        <v>8996</v>
      </c>
      <c r="U1343" s="6" t="s">
        <v>8997</v>
      </c>
      <c r="V1343" s="6" t="s">
        <v>8998</v>
      </c>
      <c r="W1343" s="6" t="s">
        <v>8999</v>
      </c>
    </row>
    <row r="1344" spans="1:23" s="6" customFormat="1">
      <c r="A1344" s="6" t="s">
        <v>9020</v>
      </c>
      <c r="B1344" s="6" t="s">
        <v>9021</v>
      </c>
      <c r="C1344" s="7" t="s">
        <v>11434</v>
      </c>
      <c r="D1344" s="6">
        <v>499</v>
      </c>
      <c r="E1344" s="8">
        <v>1299</v>
      </c>
      <c r="F1344" s="9">
        <v>0.62</v>
      </c>
      <c r="G1344" s="27" t="str">
        <f>IF(Table24[discount_percentage]&gt;=0.5,"Yes","No")</f>
        <v>Yes</v>
      </c>
      <c r="H1344" s="6">
        <v>4.7</v>
      </c>
      <c r="I1344" s="10">
        <v>54</v>
      </c>
      <c r="J1344" s="10">
        <f t="shared" si="80"/>
        <v>70146</v>
      </c>
      <c r="K1344" s="37" t="str">
        <f>IF(Table24[rating_count]&lt;1000,"Yes", "No")</f>
        <v>Yes</v>
      </c>
      <c r="L1344" s="11">
        <f t="shared" si="81"/>
        <v>253.8</v>
      </c>
      <c r="M1344" s="11">
        <f>Table24[[#This Row],[rating]]*Table24[[#This Row],[rating_count]]</f>
        <v>253.8</v>
      </c>
      <c r="N1344" s="35">
        <f t="shared" si="82"/>
        <v>1200</v>
      </c>
      <c r="O1344" s="35">
        <f t="shared" si="83"/>
        <v>1000</v>
      </c>
      <c r="P1344" s="6" t="s">
        <v>9022</v>
      </c>
      <c r="Q1344" s="6" t="s">
        <v>9023</v>
      </c>
      <c r="R1344" s="6" t="s">
        <v>9024</v>
      </c>
      <c r="S1344" s="6" t="s">
        <v>9025</v>
      </c>
      <c r="T1344" s="6" t="s">
        <v>9026</v>
      </c>
      <c r="U1344" s="6" t="s">
        <v>9027</v>
      </c>
      <c r="V1344" s="6" t="s">
        <v>9028</v>
      </c>
      <c r="W1344" s="6" t="s">
        <v>9029</v>
      </c>
    </row>
    <row r="1345" spans="1:23" s="6" customFormat="1" ht="12" customHeight="1">
      <c r="A1345" s="6" t="s">
        <v>9487</v>
      </c>
      <c r="B1345" s="6" t="s">
        <v>11953</v>
      </c>
      <c r="C1345" s="7" t="s">
        <v>11447</v>
      </c>
      <c r="D1345" s="6">
        <v>699</v>
      </c>
      <c r="E1345" s="8">
        <v>1599</v>
      </c>
      <c r="F1345" s="9">
        <v>0.56000000000000005</v>
      </c>
      <c r="G1345" s="27" t="str">
        <f>IF(Table24[discount_percentage]&gt;=0.5,"Yes","No")</f>
        <v>Yes</v>
      </c>
      <c r="H1345" s="6">
        <v>4.7</v>
      </c>
      <c r="I1345" s="10">
        <v>2300</v>
      </c>
      <c r="J1345" s="10">
        <f t="shared" si="80"/>
        <v>3677700</v>
      </c>
      <c r="K1345" s="37" t="str">
        <f>IF(Table24[rating_count]&lt;1000,"Yes", "No")</f>
        <v>No</v>
      </c>
      <c r="L1345" s="11">
        <f t="shared" si="81"/>
        <v>10810</v>
      </c>
      <c r="M1345" s="11">
        <f>Table24[[#This Row],[rating]]*Table24[[#This Row],[rating_count]]</f>
        <v>10810</v>
      </c>
      <c r="N1345" s="35">
        <f t="shared" si="82"/>
        <v>1400</v>
      </c>
      <c r="O1345" s="35">
        <f t="shared" si="83"/>
        <v>1500</v>
      </c>
      <c r="P1345" s="6" t="s">
        <v>9488</v>
      </c>
      <c r="Q1345" s="6" t="s">
        <v>9489</v>
      </c>
      <c r="R1345" s="6" t="s">
        <v>9490</v>
      </c>
      <c r="S1345" s="6" t="s">
        <v>9491</v>
      </c>
      <c r="T1345" s="6" t="s">
        <v>11954</v>
      </c>
      <c r="U1345" s="6" t="s">
        <v>9492</v>
      </c>
      <c r="V1345" s="6" t="s">
        <v>9493</v>
      </c>
      <c r="W1345" s="6" t="s">
        <v>9494</v>
      </c>
    </row>
    <row r="1346" spans="1:23" s="6" customFormat="1">
      <c r="A1346" s="6" t="s">
        <v>10538</v>
      </c>
      <c r="B1346" s="6" t="s">
        <v>10539</v>
      </c>
      <c r="C1346" s="7" t="s">
        <v>11437</v>
      </c>
      <c r="D1346" s="12">
        <v>1499</v>
      </c>
      <c r="E1346" s="8">
        <v>3500</v>
      </c>
      <c r="F1346" s="9">
        <v>0.56999999999999995</v>
      </c>
      <c r="G1346" s="27" t="str">
        <f>IF(Table24[discount_percentage]&gt;=0.5,"Yes","No")</f>
        <v>Yes</v>
      </c>
      <c r="H1346" s="6">
        <v>4.7</v>
      </c>
      <c r="I1346" s="10">
        <v>2591</v>
      </c>
      <c r="J1346" s="10">
        <f t="shared" ref="J1346:J1352" si="84">E1346*I1346</f>
        <v>9068500</v>
      </c>
      <c r="K1346" s="37" t="str">
        <f>IF(Table24[rating_count]&lt;1000,"Yes", "No")</f>
        <v>No</v>
      </c>
      <c r="L1346" s="11">
        <f t="shared" ref="L1346:L1352" si="85">H1346*I1346</f>
        <v>12177.7</v>
      </c>
      <c r="M1346" s="11">
        <f>Table24[[#This Row],[rating]]*Table24[[#This Row],[rating_count]]</f>
        <v>12177.7</v>
      </c>
      <c r="N1346" s="35">
        <f t="shared" ref="N1346:N1352" si="86">FLOOR(E1346,200)</f>
        <v>3400</v>
      </c>
      <c r="O1346" s="35">
        <f t="shared" ref="O1346:O1352" si="87">FLOOR(E1346,500)</f>
        <v>3500</v>
      </c>
      <c r="P1346" s="6" t="s">
        <v>10540</v>
      </c>
      <c r="Q1346" s="6" t="s">
        <v>12493</v>
      </c>
      <c r="R1346" s="6" t="s">
        <v>10541</v>
      </c>
      <c r="S1346" s="6" t="s">
        <v>10542</v>
      </c>
      <c r="T1346" s="6" t="s">
        <v>10543</v>
      </c>
      <c r="U1346" s="6" t="s">
        <v>10544</v>
      </c>
      <c r="V1346" s="6" t="s">
        <v>10545</v>
      </c>
      <c r="W1346" s="6" t="s">
        <v>10546</v>
      </c>
    </row>
    <row r="1347" spans="1:23" s="6" customFormat="1">
      <c r="A1347" s="6" t="s">
        <v>8266</v>
      </c>
      <c r="B1347" s="6" t="s">
        <v>8267</v>
      </c>
      <c r="C1347" s="7" t="s">
        <v>11437</v>
      </c>
      <c r="D1347" s="12">
        <v>1439</v>
      </c>
      <c r="E1347" s="8">
        <v>1999</v>
      </c>
      <c r="F1347" s="9">
        <v>0.28000000000000003</v>
      </c>
      <c r="G1347" s="27" t="str">
        <f>IF(Table24[discount_percentage]&gt;=0.5,"Yes","No")</f>
        <v>No</v>
      </c>
      <c r="H1347" s="6">
        <v>4.8</v>
      </c>
      <c r="I1347" s="10">
        <v>53803</v>
      </c>
      <c r="J1347" s="10">
        <f t="shared" si="84"/>
        <v>107552197</v>
      </c>
      <c r="K1347" s="37" t="str">
        <f>IF(Table24[rating_count]&lt;1000,"Yes", "No")</f>
        <v>No</v>
      </c>
      <c r="L1347" s="11">
        <f t="shared" si="85"/>
        <v>258254.4</v>
      </c>
      <c r="M1347" s="11">
        <f>Table24[[#This Row],[rating]]*Table24[[#This Row],[rating_count]]</f>
        <v>258254.4</v>
      </c>
      <c r="N1347" s="35">
        <f t="shared" si="86"/>
        <v>1800</v>
      </c>
      <c r="O1347" s="35">
        <f t="shared" si="87"/>
        <v>1500</v>
      </c>
      <c r="P1347" s="6" t="s">
        <v>8268</v>
      </c>
      <c r="Q1347" s="6" t="s">
        <v>8269</v>
      </c>
      <c r="R1347" s="6" t="s">
        <v>8270</v>
      </c>
      <c r="S1347" s="6" t="s">
        <v>8271</v>
      </c>
      <c r="T1347" s="6" t="s">
        <v>8272</v>
      </c>
      <c r="U1347" s="6" t="s">
        <v>8273</v>
      </c>
      <c r="V1347" s="6" t="s">
        <v>8274</v>
      </c>
      <c r="W1347" s="6" t="s">
        <v>8275</v>
      </c>
    </row>
    <row r="1348" spans="1:23" s="6" customFormat="1">
      <c r="A1348" s="6" t="s">
        <v>8789</v>
      </c>
      <c r="B1348" s="6" t="s">
        <v>8790</v>
      </c>
      <c r="C1348" s="7" t="s">
        <v>11434</v>
      </c>
      <c r="D1348" s="6">
        <v>279</v>
      </c>
      <c r="E1348" s="8">
        <v>499</v>
      </c>
      <c r="F1348" s="9">
        <v>0.44</v>
      </c>
      <c r="G1348" s="27" t="str">
        <f>IF(Table24[discount_percentage]&gt;=0.5,"Yes","No")</f>
        <v>No</v>
      </c>
      <c r="H1348" s="6">
        <v>4.8</v>
      </c>
      <c r="I1348" s="10">
        <v>28</v>
      </c>
      <c r="J1348" s="10">
        <f t="shared" si="84"/>
        <v>13972</v>
      </c>
      <c r="K1348" s="37" t="str">
        <f>IF(Table24[rating_count]&lt;1000,"Yes", "No")</f>
        <v>Yes</v>
      </c>
      <c r="L1348" s="11">
        <f t="shared" si="85"/>
        <v>134.4</v>
      </c>
      <c r="M1348" s="11">
        <f>Table24[[#This Row],[rating]]*Table24[[#This Row],[rating_count]]</f>
        <v>134.4</v>
      </c>
      <c r="N1348" s="35">
        <f t="shared" si="86"/>
        <v>400</v>
      </c>
      <c r="O1348" s="35">
        <f t="shared" si="87"/>
        <v>0</v>
      </c>
      <c r="P1348" s="6" t="s">
        <v>8791</v>
      </c>
      <c r="Q1348" s="6" t="s">
        <v>8792</v>
      </c>
      <c r="R1348" s="6" t="s">
        <v>8793</v>
      </c>
      <c r="S1348" s="6" t="s">
        <v>8794</v>
      </c>
      <c r="T1348" s="6" t="s">
        <v>8795</v>
      </c>
      <c r="U1348" s="6" t="s">
        <v>12071</v>
      </c>
      <c r="V1348" s="6" t="s">
        <v>8796</v>
      </c>
      <c r="W1348" s="6" t="s">
        <v>8797</v>
      </c>
    </row>
    <row r="1349" spans="1:23" s="6" customFormat="1">
      <c r="A1349" s="6" t="s">
        <v>9709</v>
      </c>
      <c r="B1349" s="6" t="s">
        <v>9710</v>
      </c>
      <c r="C1349" s="7" t="s">
        <v>11442</v>
      </c>
      <c r="D1349" s="12">
        <v>4995</v>
      </c>
      <c r="E1349" s="8">
        <v>20049</v>
      </c>
      <c r="F1349" s="9">
        <v>0.75</v>
      </c>
      <c r="G1349" s="27" t="str">
        <f>IF(Table24[discount_percentage]&gt;=0.5,"Yes","No")</f>
        <v>Yes</v>
      </c>
      <c r="H1349" s="6">
        <v>4.8</v>
      </c>
      <c r="I1349" s="10">
        <v>3964</v>
      </c>
      <c r="J1349" s="10">
        <f t="shared" si="84"/>
        <v>79474236</v>
      </c>
      <c r="K1349" s="37" t="str">
        <f>IF(Table24[rating_count]&lt;1000,"Yes", "No")</f>
        <v>No</v>
      </c>
      <c r="L1349" s="11">
        <f t="shared" si="85"/>
        <v>19027.2</v>
      </c>
      <c r="M1349" s="11">
        <f>Table24[[#This Row],[rating]]*Table24[[#This Row],[rating_count]]</f>
        <v>19027.2</v>
      </c>
      <c r="N1349" s="35">
        <f t="shared" si="86"/>
        <v>20000</v>
      </c>
      <c r="O1349" s="35">
        <f t="shared" si="87"/>
        <v>20000</v>
      </c>
      <c r="P1349" s="6" t="s">
        <v>9711</v>
      </c>
      <c r="Q1349" s="6" t="s">
        <v>9712</v>
      </c>
      <c r="R1349" s="6" t="s">
        <v>9713</v>
      </c>
      <c r="S1349" s="6" t="s">
        <v>9714</v>
      </c>
      <c r="T1349" s="6" t="s">
        <v>9715</v>
      </c>
      <c r="U1349" s="6" t="s">
        <v>9716</v>
      </c>
      <c r="V1349" s="6" t="s">
        <v>9717</v>
      </c>
      <c r="W1349" s="6" t="s">
        <v>9718</v>
      </c>
    </row>
    <row r="1350" spans="1:23" s="6" customFormat="1">
      <c r="A1350" s="6" t="s">
        <v>1244</v>
      </c>
      <c r="B1350" s="6" t="s">
        <v>12739</v>
      </c>
      <c r="C1350" s="7" t="s">
        <v>11291</v>
      </c>
      <c r="D1350" s="6">
        <v>399</v>
      </c>
      <c r="E1350" s="8">
        <v>1999</v>
      </c>
      <c r="F1350" s="9">
        <v>0.8</v>
      </c>
      <c r="G1350" s="27" t="str">
        <f>IF(Table24[discount_percentage]&gt;=0.5,"Yes","No")</f>
        <v>Yes</v>
      </c>
      <c r="H1350" s="6">
        <v>5</v>
      </c>
      <c r="I1350" s="10">
        <v>5</v>
      </c>
      <c r="J1350" s="10">
        <f t="shared" si="84"/>
        <v>9995</v>
      </c>
      <c r="K1350" s="37" t="str">
        <f>IF(Table24[rating_count]&lt;1000,"Yes", "No")</f>
        <v>Yes</v>
      </c>
      <c r="L1350" s="11">
        <f t="shared" si="85"/>
        <v>25</v>
      </c>
      <c r="M1350" s="11">
        <f>Table24[[#This Row],[rating]]*Table24[[#This Row],[rating_count]]</f>
        <v>25</v>
      </c>
      <c r="N1350" s="35">
        <f t="shared" si="86"/>
        <v>1800</v>
      </c>
      <c r="O1350" s="35">
        <f t="shared" si="87"/>
        <v>1500</v>
      </c>
      <c r="P1350" s="6" t="s">
        <v>1245</v>
      </c>
      <c r="Q1350" s="6" t="s">
        <v>1246</v>
      </c>
      <c r="R1350" s="6" t="s">
        <v>1247</v>
      </c>
      <c r="S1350" s="6" t="s">
        <v>1248</v>
      </c>
      <c r="T1350" s="6" t="s">
        <v>1249</v>
      </c>
      <c r="U1350" s="6" t="s">
        <v>1250</v>
      </c>
      <c r="V1350" s="6" t="s">
        <v>1251</v>
      </c>
      <c r="W1350" s="6" t="s">
        <v>1252</v>
      </c>
    </row>
    <row r="1351" spans="1:23" s="6" customFormat="1">
      <c r="A1351" s="6" t="s">
        <v>2375</v>
      </c>
      <c r="B1351" s="6" t="s">
        <v>12767</v>
      </c>
      <c r="C1351" s="7" t="s">
        <v>11291</v>
      </c>
      <c r="D1351" s="6">
        <v>249</v>
      </c>
      <c r="E1351" s="8">
        <v>999</v>
      </c>
      <c r="F1351" s="9">
        <v>0.75</v>
      </c>
      <c r="G1351" s="27" t="str">
        <f>IF(Table24[discount_percentage]&gt;=0.5,"Yes","No")</f>
        <v>Yes</v>
      </c>
      <c r="H1351" s="6">
        <v>5</v>
      </c>
      <c r="I1351" s="10">
        <f>I1350</f>
        <v>5</v>
      </c>
      <c r="J1351" s="10">
        <f t="shared" si="84"/>
        <v>4995</v>
      </c>
      <c r="K1351" s="37" t="str">
        <f>IF(Table24[rating_count]&lt;1000,"Yes", "No")</f>
        <v>Yes</v>
      </c>
      <c r="L1351" s="11">
        <f t="shared" si="85"/>
        <v>25</v>
      </c>
      <c r="M1351" s="11">
        <f>Table24[[#This Row],[rating]]*Table24[[#This Row],[rating_count]]</f>
        <v>25</v>
      </c>
      <c r="N1351" s="35">
        <f t="shared" si="86"/>
        <v>800</v>
      </c>
      <c r="O1351" s="35">
        <f t="shared" si="87"/>
        <v>500</v>
      </c>
      <c r="P1351" s="6" t="s">
        <v>12609</v>
      </c>
      <c r="Q1351" s="6" t="s">
        <v>2376</v>
      </c>
      <c r="R1351" s="6" t="s">
        <v>2377</v>
      </c>
      <c r="S1351" s="6" t="s">
        <v>2378</v>
      </c>
      <c r="T1351" s="6" t="s">
        <v>2379</v>
      </c>
      <c r="U1351" s="6" t="s">
        <v>2380</v>
      </c>
      <c r="V1351" s="6" t="s">
        <v>2381</v>
      </c>
      <c r="W1351" s="6" t="s">
        <v>2382</v>
      </c>
    </row>
    <row r="1352" spans="1:23" s="6" customFormat="1">
      <c r="A1352" s="6" t="s">
        <v>5269</v>
      </c>
      <c r="B1352" s="6" t="s">
        <v>11844</v>
      </c>
      <c r="C1352" s="7" t="s">
        <v>11334</v>
      </c>
      <c r="D1352" s="6">
        <v>499</v>
      </c>
      <c r="E1352" s="8">
        <v>1000</v>
      </c>
      <c r="F1352" s="9">
        <v>0.5</v>
      </c>
      <c r="G1352" s="27" t="str">
        <f>IF(Table24[discount_percentage]&gt;=0.5,"Yes","No")</f>
        <v>Yes</v>
      </c>
      <c r="H1352" s="6">
        <v>5</v>
      </c>
      <c r="I1352" s="10">
        <v>23</v>
      </c>
      <c r="J1352" s="10">
        <f t="shared" si="84"/>
        <v>23000</v>
      </c>
      <c r="K1352" s="37" t="str">
        <f>IF(Table24[rating_count]&lt;1000,"Yes", "No")</f>
        <v>Yes</v>
      </c>
      <c r="L1352" s="11">
        <f t="shared" si="85"/>
        <v>115</v>
      </c>
      <c r="M1352" s="11">
        <f>Table24[[#This Row],[rating]]*Table24[[#This Row],[rating_count]]</f>
        <v>115</v>
      </c>
      <c r="N1352" s="35">
        <f t="shared" si="86"/>
        <v>1000</v>
      </c>
      <c r="O1352" s="35">
        <f t="shared" si="87"/>
        <v>1000</v>
      </c>
      <c r="P1352" s="6" t="s">
        <v>5270</v>
      </c>
      <c r="Q1352" s="6" t="s">
        <v>5271</v>
      </c>
      <c r="R1352" s="6" t="s">
        <v>5272</v>
      </c>
      <c r="S1352" s="6" t="s">
        <v>5273</v>
      </c>
      <c r="T1352" s="6" t="s">
        <v>5274</v>
      </c>
      <c r="U1352" s="6" t="s">
        <v>5275</v>
      </c>
      <c r="V1352" s="6" t="s">
        <v>5276</v>
      </c>
      <c r="W1352" s="6" t="s">
        <v>5277</v>
      </c>
    </row>
    <row r="1353" spans="1:23" s="6" customFormat="1">
      <c r="A1353" s="5"/>
      <c r="B1353" s="5"/>
      <c r="C1353" s="5"/>
      <c r="D1353" s="5"/>
      <c r="E1353" s="5"/>
      <c r="F1353" s="5"/>
      <c r="G1353" s="28"/>
      <c r="H1353" s="5"/>
      <c r="I1353" s="5"/>
      <c r="J1353" s="5"/>
      <c r="K1353" s="5"/>
      <c r="L1353" s="5"/>
      <c r="M1353" s="5"/>
      <c r="N1353" s="5"/>
      <c r="O1353" s="5"/>
      <c r="P1353" s="5"/>
      <c r="Q1353" s="5"/>
      <c r="R1353" s="5"/>
      <c r="S1353" s="5"/>
      <c r="T1353" s="5"/>
      <c r="U1353" s="5"/>
      <c r="V1353" s="5"/>
      <c r="W1353" s="5"/>
    </row>
    <row r="1354" spans="1:23" s="6" customFormat="1">
      <c r="A1354" s="5"/>
      <c r="B1354" s="5"/>
      <c r="C1354" s="5"/>
      <c r="D1354" s="5"/>
      <c r="E1354" s="5"/>
      <c r="F1354" s="5"/>
      <c r="G1354" s="28"/>
      <c r="H1354" s="5"/>
      <c r="I1354" s="5"/>
      <c r="J1354" s="5"/>
      <c r="K1354" s="5"/>
      <c r="L1354" s="5"/>
      <c r="M1354" s="5"/>
      <c r="N1354" s="5"/>
      <c r="O1354" s="5"/>
      <c r="P1354" s="5"/>
      <c r="Q1354" s="5"/>
      <c r="R1354" s="5"/>
      <c r="S1354" s="5"/>
      <c r="T1354" s="5"/>
      <c r="U1354" s="5"/>
      <c r="V1354" s="5"/>
      <c r="W1354" s="5"/>
    </row>
    <row r="1355" spans="1:23" s="6" customFormat="1">
      <c r="A1355" s="5"/>
      <c r="B1355" s="5"/>
      <c r="C1355" s="5"/>
      <c r="D1355" s="5"/>
      <c r="E1355" s="5"/>
      <c r="F1355" s="5"/>
      <c r="G1355" s="28"/>
      <c r="H1355" s="5"/>
      <c r="I1355" s="5"/>
      <c r="J1355" s="5"/>
      <c r="K1355" s="5"/>
      <c r="L1355" s="5"/>
      <c r="M1355" s="5"/>
      <c r="N1355" s="5"/>
      <c r="O1355" s="5"/>
      <c r="P1355" s="5"/>
      <c r="Q1355" s="5"/>
      <c r="R1355" s="5"/>
      <c r="S1355" s="5"/>
      <c r="T1355" s="5"/>
      <c r="U1355" s="5"/>
      <c r="V1355" s="5"/>
      <c r="W1355" s="5"/>
    </row>
    <row r="1356" spans="1:23" s="6" customFormat="1">
      <c r="A1356" s="5"/>
      <c r="B1356" s="5"/>
      <c r="C1356" s="5"/>
      <c r="D1356" s="5"/>
      <c r="E1356" s="5"/>
      <c r="F1356" s="5"/>
      <c r="G1356" s="28"/>
      <c r="H1356" s="5"/>
      <c r="I1356" s="5"/>
      <c r="J1356" s="5"/>
      <c r="K1356" s="5"/>
      <c r="L1356" s="5"/>
      <c r="M1356" s="5"/>
      <c r="N1356" s="5"/>
      <c r="O1356" s="5"/>
      <c r="P1356" s="5"/>
      <c r="Q1356" s="5"/>
      <c r="R1356" s="5"/>
      <c r="S1356" s="5"/>
      <c r="T1356" s="5"/>
      <c r="U1356" s="5"/>
      <c r="V1356" s="5"/>
      <c r="W1356" s="5"/>
    </row>
    <row r="1357" spans="1:23" s="6" customFormat="1">
      <c r="A1357" s="5"/>
      <c r="B1357" s="5"/>
      <c r="C1357" s="5"/>
      <c r="D1357" s="5"/>
      <c r="E1357" s="5"/>
      <c r="F1357" s="5"/>
      <c r="G1357" s="28"/>
      <c r="H1357" s="5"/>
      <c r="I1357" s="5"/>
      <c r="J1357" s="5"/>
      <c r="K1357" s="5"/>
      <c r="L1357" s="5"/>
      <c r="M1357" s="5"/>
      <c r="N1357" s="5"/>
      <c r="O1357" s="5"/>
      <c r="P1357" s="5"/>
      <c r="Q1357" s="5"/>
      <c r="R1357" s="5"/>
      <c r="S1357" s="5"/>
      <c r="T1357" s="5"/>
      <c r="U1357" s="5"/>
      <c r="V1357" s="5"/>
      <c r="W1357" s="5"/>
    </row>
    <row r="1358" spans="1:23" s="6" customFormat="1">
      <c r="A1358" s="5"/>
      <c r="B1358" s="5"/>
      <c r="C1358" s="5"/>
      <c r="D1358" s="5"/>
      <c r="E1358" s="5"/>
      <c r="F1358" s="5"/>
      <c r="G1358" s="28"/>
      <c r="H1358" s="5"/>
      <c r="I1358" s="5"/>
      <c r="J1358" s="5"/>
      <c r="K1358" s="5"/>
      <c r="L1358" s="5"/>
      <c r="M1358" s="5"/>
      <c r="N1358" s="5"/>
      <c r="O1358" s="5"/>
      <c r="P1358" s="5"/>
      <c r="Q1358" s="5"/>
      <c r="R1358" s="5"/>
      <c r="S1358" s="5"/>
      <c r="T1358" s="5"/>
      <c r="U1358" s="5"/>
      <c r="V1358" s="5"/>
      <c r="W1358" s="5"/>
    </row>
    <row r="1359" spans="1:23" s="6" customFormat="1">
      <c r="A1359" s="5"/>
      <c r="B1359" s="5"/>
      <c r="C1359" s="5"/>
      <c r="D1359" s="5"/>
      <c r="E1359" s="5"/>
      <c r="F1359" s="5"/>
      <c r="G1359" s="28"/>
      <c r="H1359" s="5"/>
      <c r="I1359" s="5"/>
      <c r="J1359" s="5"/>
      <c r="K1359" s="5"/>
      <c r="L1359" s="5"/>
      <c r="M1359" s="5"/>
      <c r="N1359" s="5"/>
      <c r="O1359" s="5"/>
      <c r="P1359" s="5"/>
      <c r="Q1359" s="5"/>
      <c r="R1359" s="5"/>
      <c r="S1359" s="5"/>
      <c r="T1359" s="5"/>
      <c r="U1359" s="5"/>
      <c r="V1359" s="5"/>
      <c r="W1359" s="5"/>
    </row>
    <row r="1360" spans="1:23" s="6" customFormat="1">
      <c r="A1360" s="5"/>
      <c r="B1360" s="5"/>
      <c r="C1360" s="5"/>
      <c r="D1360" s="5"/>
      <c r="E1360" s="5"/>
      <c r="F1360" s="5"/>
      <c r="G1360" s="28"/>
      <c r="H1360" s="5"/>
      <c r="I1360" s="5"/>
      <c r="J1360" s="5"/>
      <c r="K1360" s="5"/>
      <c r="L1360" s="5"/>
      <c r="M1360" s="5"/>
      <c r="N1360" s="5"/>
      <c r="O1360" s="5"/>
      <c r="P1360" s="5"/>
      <c r="Q1360" s="5"/>
      <c r="R1360" s="5"/>
      <c r="S1360" s="5"/>
      <c r="T1360" s="5"/>
      <c r="U1360" s="5"/>
      <c r="V1360" s="5"/>
      <c r="W1360" s="5"/>
    </row>
    <row r="1361" spans="1:23" s="6" customFormat="1">
      <c r="A1361" s="5"/>
      <c r="B1361" s="5"/>
      <c r="C1361" s="5"/>
      <c r="D1361" s="5"/>
      <c r="E1361" s="5"/>
      <c r="F1361" s="5"/>
      <c r="G1361" s="28"/>
      <c r="H1361" s="5"/>
      <c r="I1361" s="5"/>
      <c r="J1361" s="5"/>
      <c r="K1361" s="5"/>
      <c r="L1361" s="5"/>
      <c r="M1361" s="5"/>
      <c r="N1361" s="5"/>
      <c r="O1361" s="5"/>
      <c r="P1361" s="5"/>
      <c r="Q1361" s="5"/>
      <c r="R1361" s="5"/>
      <c r="S1361" s="5"/>
      <c r="T1361" s="5"/>
      <c r="U1361" s="5"/>
      <c r="V1361" s="5"/>
      <c r="W1361" s="5"/>
    </row>
    <row r="1362" spans="1:23" s="6" customFormat="1">
      <c r="A1362" s="5"/>
      <c r="B1362" s="5"/>
      <c r="C1362" s="5"/>
      <c r="D1362" s="5"/>
      <c r="E1362" s="5"/>
      <c r="F1362" s="5"/>
      <c r="G1362" s="28"/>
      <c r="H1362" s="5"/>
      <c r="I1362" s="5"/>
      <c r="J1362" s="5"/>
      <c r="K1362" s="5"/>
      <c r="L1362" s="5"/>
      <c r="M1362" s="5"/>
      <c r="N1362" s="5"/>
      <c r="O1362" s="5"/>
      <c r="P1362" s="5"/>
      <c r="Q1362" s="5"/>
      <c r="R1362" s="5"/>
      <c r="S1362" s="5"/>
      <c r="T1362" s="5"/>
      <c r="U1362" s="5"/>
      <c r="V1362" s="5"/>
      <c r="W1362" s="5"/>
    </row>
    <row r="1363" spans="1:23" s="6" customFormat="1">
      <c r="A1363" s="5"/>
      <c r="B1363" s="5"/>
      <c r="C1363" s="5"/>
      <c r="D1363" s="5"/>
      <c r="E1363" s="5"/>
      <c r="F1363" s="5"/>
      <c r="G1363" s="28"/>
      <c r="H1363" s="5"/>
      <c r="I1363" s="5"/>
      <c r="J1363" s="5"/>
      <c r="K1363" s="5"/>
      <c r="L1363" s="5"/>
      <c r="M1363" s="5"/>
      <c r="N1363" s="5"/>
      <c r="O1363" s="5"/>
      <c r="P1363" s="5"/>
      <c r="Q1363" s="5"/>
      <c r="R1363" s="5"/>
      <c r="S1363" s="5"/>
      <c r="T1363" s="5"/>
      <c r="U1363" s="5"/>
      <c r="V1363" s="5"/>
      <c r="W1363" s="5"/>
    </row>
    <row r="1364" spans="1:23" s="6" customFormat="1">
      <c r="A1364" s="5"/>
      <c r="B1364" s="5"/>
      <c r="C1364" s="5"/>
      <c r="D1364" s="5"/>
      <c r="E1364" s="5"/>
      <c r="F1364" s="5"/>
      <c r="G1364" s="28"/>
      <c r="H1364" s="5"/>
      <c r="I1364" s="5"/>
      <c r="J1364" s="5"/>
      <c r="K1364" s="5"/>
      <c r="L1364" s="5"/>
      <c r="M1364" s="5"/>
      <c r="N1364" s="5"/>
      <c r="O1364" s="5"/>
      <c r="P1364" s="5"/>
      <c r="Q1364" s="5"/>
      <c r="R1364" s="5"/>
      <c r="S1364" s="5"/>
      <c r="T1364" s="5"/>
      <c r="U1364" s="5"/>
      <c r="V1364" s="5"/>
      <c r="W1364" s="5"/>
    </row>
    <row r="1365" spans="1:23" s="6" customFormat="1">
      <c r="A1365" s="5"/>
      <c r="B1365" s="5"/>
      <c r="C1365" s="5"/>
      <c r="D1365" s="5"/>
      <c r="E1365" s="5"/>
      <c r="F1365" s="5"/>
      <c r="G1365" s="28"/>
      <c r="H1365" s="5"/>
      <c r="I1365" s="5"/>
      <c r="J1365" s="5"/>
      <c r="K1365" s="5"/>
      <c r="L1365" s="5"/>
      <c r="M1365" s="5"/>
      <c r="N1365" s="5"/>
      <c r="O1365" s="5"/>
      <c r="P1365" s="5"/>
      <c r="Q1365" s="5"/>
      <c r="R1365" s="5"/>
      <c r="S1365" s="5"/>
      <c r="T1365" s="5"/>
      <c r="U1365" s="5"/>
      <c r="V1365" s="5"/>
      <c r="W1365" s="5"/>
    </row>
    <row r="1366" spans="1:23" s="6" customFormat="1">
      <c r="A1366" s="5"/>
      <c r="B1366" s="5"/>
      <c r="C1366" s="5"/>
      <c r="D1366" s="5"/>
      <c r="E1366" s="5"/>
      <c r="F1366" s="5"/>
      <c r="G1366" s="28"/>
      <c r="H1366" s="5"/>
      <c r="I1366" s="5"/>
      <c r="J1366" s="5"/>
      <c r="K1366" s="5"/>
      <c r="L1366" s="5"/>
      <c r="M1366" s="5"/>
      <c r="N1366" s="5"/>
      <c r="O1366" s="5"/>
      <c r="P1366" s="5"/>
      <c r="Q1366" s="5"/>
      <c r="R1366" s="5"/>
      <c r="S1366" s="5"/>
      <c r="T1366" s="5"/>
      <c r="U1366" s="5"/>
      <c r="V1366" s="5"/>
      <c r="W1366" s="5"/>
    </row>
    <row r="1367" spans="1:23" s="6" customFormat="1">
      <c r="A1367" s="5"/>
      <c r="B1367" s="5"/>
      <c r="C1367" s="5"/>
      <c r="D1367" s="5"/>
      <c r="E1367" s="5"/>
      <c r="F1367" s="5"/>
      <c r="G1367" s="28"/>
      <c r="H1367" s="5"/>
      <c r="I1367" s="5"/>
      <c r="J1367" s="5"/>
      <c r="K1367" s="5"/>
      <c r="L1367" s="5"/>
      <c r="M1367" s="5"/>
      <c r="N1367" s="5"/>
      <c r="O1367" s="5"/>
      <c r="P1367" s="5"/>
      <c r="Q1367" s="5"/>
      <c r="R1367" s="5"/>
      <c r="S1367" s="5"/>
      <c r="T1367" s="5"/>
      <c r="U1367" s="5"/>
      <c r="V1367" s="5"/>
      <c r="W1367" s="5"/>
    </row>
    <row r="1368" spans="1:23" s="6" customFormat="1">
      <c r="A1368" s="5"/>
      <c r="B1368" s="5"/>
      <c r="C1368" s="5"/>
      <c r="D1368" s="5"/>
      <c r="E1368" s="5"/>
      <c r="F1368" s="5"/>
      <c r="G1368" s="28"/>
      <c r="H1368" s="5"/>
      <c r="I1368" s="5"/>
      <c r="J1368" s="5"/>
      <c r="K1368" s="5"/>
      <c r="L1368" s="5"/>
      <c r="M1368" s="5"/>
      <c r="N1368" s="5"/>
      <c r="O1368" s="5"/>
      <c r="P1368" s="5"/>
      <c r="Q1368" s="5"/>
      <c r="R1368" s="5"/>
      <c r="S1368" s="5"/>
      <c r="T1368" s="5"/>
      <c r="U1368" s="5"/>
      <c r="V1368" s="5"/>
      <c r="W1368" s="5"/>
    </row>
    <row r="1369" spans="1:23" s="6" customFormat="1">
      <c r="A1369" s="5"/>
      <c r="B1369" s="5"/>
      <c r="C1369" s="5"/>
      <c r="D1369" s="5"/>
      <c r="E1369" s="5"/>
      <c r="F1369" s="5"/>
      <c r="G1369" s="28"/>
      <c r="H1369" s="5"/>
      <c r="I1369" s="5"/>
      <c r="J1369" s="5"/>
      <c r="K1369" s="5"/>
      <c r="L1369" s="5"/>
      <c r="M1369" s="5"/>
      <c r="N1369" s="5"/>
      <c r="O1369" s="5"/>
      <c r="P1369" s="5"/>
      <c r="Q1369" s="5"/>
      <c r="R1369" s="5"/>
      <c r="S1369" s="5"/>
      <c r="T1369" s="5"/>
      <c r="U1369" s="5"/>
      <c r="V1369" s="5"/>
      <c r="W1369" s="5"/>
    </row>
    <row r="1370" spans="1:23" s="6" customFormat="1">
      <c r="A1370" s="5"/>
      <c r="B1370" s="5"/>
      <c r="C1370" s="5"/>
      <c r="D1370" s="5"/>
      <c r="E1370" s="5"/>
      <c r="F1370" s="5"/>
      <c r="G1370" s="28"/>
      <c r="H1370" s="5"/>
      <c r="I1370" s="5"/>
      <c r="J1370" s="5"/>
      <c r="K1370" s="5"/>
      <c r="L1370" s="5"/>
      <c r="M1370" s="5"/>
      <c r="N1370" s="5"/>
      <c r="O1370" s="5"/>
      <c r="P1370" s="5"/>
      <c r="Q1370" s="5"/>
      <c r="R1370" s="5"/>
      <c r="S1370" s="5"/>
      <c r="T1370" s="5"/>
      <c r="U1370" s="5"/>
      <c r="V1370" s="5"/>
      <c r="W1370" s="5"/>
    </row>
    <row r="1371" spans="1:23" s="6" customFormat="1">
      <c r="A1371" s="5"/>
      <c r="B1371" s="5"/>
      <c r="C1371" s="5"/>
      <c r="D1371" s="5"/>
      <c r="E1371" s="5"/>
      <c r="F1371" s="5"/>
      <c r="G1371" s="28"/>
      <c r="H1371" s="5"/>
      <c r="I1371" s="5"/>
      <c r="J1371" s="5"/>
      <c r="K1371" s="5"/>
      <c r="L1371" s="5"/>
      <c r="M1371" s="5"/>
      <c r="N1371" s="5"/>
      <c r="O1371" s="5"/>
      <c r="P1371" s="5"/>
      <c r="Q1371" s="5"/>
      <c r="R1371" s="5"/>
      <c r="S1371" s="5"/>
      <c r="T1371" s="5"/>
      <c r="U1371" s="5"/>
      <c r="V1371" s="5"/>
      <c r="W1371" s="5"/>
    </row>
    <row r="1372" spans="1:23" s="6" customFormat="1">
      <c r="A1372" s="5"/>
      <c r="B1372" s="5"/>
      <c r="C1372" s="5"/>
      <c r="D1372" s="5"/>
      <c r="E1372" s="5"/>
      <c r="F1372" s="5"/>
      <c r="G1372" s="28"/>
      <c r="H1372" s="5"/>
      <c r="I1372" s="5"/>
      <c r="J1372" s="5"/>
      <c r="K1372" s="5"/>
      <c r="L1372" s="5"/>
      <c r="M1372" s="5"/>
      <c r="N1372" s="5"/>
      <c r="O1372" s="5"/>
      <c r="P1372" s="5"/>
      <c r="Q1372" s="5"/>
      <c r="R1372" s="5"/>
      <c r="S1372" s="5"/>
      <c r="T1372" s="5"/>
      <c r="U1372" s="5"/>
      <c r="V1372" s="5"/>
      <c r="W1372" s="5"/>
    </row>
    <row r="1373" spans="1:23" s="6" customFormat="1">
      <c r="A1373" s="5"/>
      <c r="B1373" s="5"/>
      <c r="C1373" s="5"/>
      <c r="D1373" s="5"/>
      <c r="E1373" s="5"/>
      <c r="F1373" s="5"/>
      <c r="G1373" s="28"/>
      <c r="H1373" s="5"/>
      <c r="I1373" s="5"/>
      <c r="J1373" s="5"/>
      <c r="K1373" s="5"/>
      <c r="L1373" s="5"/>
      <c r="M1373" s="5"/>
      <c r="N1373" s="5"/>
      <c r="O1373" s="5"/>
      <c r="P1373" s="5"/>
      <c r="Q1373" s="5"/>
      <c r="R1373" s="5"/>
      <c r="S1373" s="5"/>
      <c r="T1373" s="5"/>
      <c r="U1373" s="5"/>
      <c r="V1373" s="5"/>
      <c r="W1373" s="5"/>
    </row>
    <row r="1374" spans="1:23" s="6" customFormat="1">
      <c r="A1374" s="5"/>
      <c r="B1374" s="5"/>
      <c r="C1374" s="5"/>
      <c r="D1374" s="5"/>
      <c r="E1374" s="5"/>
      <c r="F1374" s="5"/>
      <c r="G1374" s="28"/>
      <c r="H1374" s="5"/>
      <c r="I1374" s="5"/>
      <c r="J1374" s="5"/>
      <c r="K1374" s="5"/>
      <c r="L1374" s="5"/>
      <c r="M1374" s="5"/>
      <c r="N1374" s="5"/>
      <c r="O1374" s="5"/>
      <c r="P1374" s="5"/>
      <c r="Q1374" s="5"/>
      <c r="R1374" s="5"/>
      <c r="S1374" s="5"/>
      <c r="T1374" s="5"/>
      <c r="U1374" s="5"/>
      <c r="V1374" s="5"/>
      <c r="W1374" s="5"/>
    </row>
    <row r="1375" spans="1:23" s="6" customFormat="1">
      <c r="A1375" s="5"/>
      <c r="B1375" s="5"/>
      <c r="C1375" s="5"/>
      <c r="D1375" s="5"/>
      <c r="E1375" s="5"/>
      <c r="F1375" s="5"/>
      <c r="G1375" s="28"/>
      <c r="H1375" s="5"/>
      <c r="I1375" s="5"/>
      <c r="J1375" s="5"/>
      <c r="K1375" s="5"/>
      <c r="L1375" s="5"/>
      <c r="M1375" s="5"/>
      <c r="N1375" s="5"/>
      <c r="O1375" s="5"/>
      <c r="P1375" s="5"/>
      <c r="Q1375" s="5"/>
      <c r="R1375" s="5"/>
      <c r="S1375" s="5"/>
      <c r="T1375" s="5"/>
      <c r="U1375" s="5"/>
      <c r="V1375" s="5"/>
      <c r="W1375" s="5"/>
    </row>
    <row r="1376" spans="1:23" s="6" customFormat="1">
      <c r="A1376" s="5"/>
      <c r="B1376" s="5"/>
      <c r="C1376" s="5"/>
      <c r="D1376" s="5"/>
      <c r="E1376" s="5"/>
      <c r="F1376" s="5"/>
      <c r="G1376" s="28"/>
      <c r="H1376" s="5"/>
      <c r="I1376" s="5"/>
      <c r="J1376" s="5"/>
      <c r="K1376" s="5"/>
      <c r="L1376" s="5"/>
      <c r="M1376" s="5"/>
      <c r="N1376" s="5"/>
      <c r="O1376" s="5"/>
      <c r="P1376" s="5"/>
      <c r="Q1376" s="5"/>
      <c r="R1376" s="5"/>
      <c r="S1376" s="5"/>
      <c r="T1376" s="5"/>
      <c r="U1376" s="5"/>
      <c r="V1376" s="5"/>
      <c r="W1376" s="5"/>
    </row>
    <row r="1377" spans="1:23" s="6" customFormat="1">
      <c r="A1377" s="5"/>
      <c r="B1377" s="5"/>
      <c r="C1377" s="5"/>
      <c r="D1377" s="5"/>
      <c r="E1377" s="5"/>
      <c r="F1377" s="5"/>
      <c r="G1377" s="28"/>
      <c r="H1377" s="5"/>
      <c r="I1377" s="5"/>
      <c r="J1377" s="5"/>
      <c r="K1377" s="5"/>
      <c r="L1377" s="5"/>
      <c r="M1377" s="5"/>
      <c r="N1377" s="5"/>
      <c r="O1377" s="5"/>
      <c r="P1377" s="5"/>
      <c r="Q1377" s="5"/>
      <c r="R1377" s="5"/>
      <c r="S1377" s="5"/>
      <c r="T1377" s="5"/>
      <c r="U1377" s="5"/>
      <c r="V1377" s="5"/>
      <c r="W1377" s="5"/>
    </row>
    <row r="1378" spans="1:23" s="6" customFormat="1">
      <c r="A1378" s="5"/>
      <c r="B1378" s="5"/>
      <c r="C1378" s="5"/>
      <c r="D1378" s="5"/>
      <c r="E1378" s="5"/>
      <c r="F1378" s="5"/>
      <c r="G1378" s="28"/>
      <c r="H1378" s="5"/>
      <c r="I1378" s="5"/>
      <c r="J1378" s="5"/>
      <c r="K1378" s="5"/>
      <c r="L1378" s="5"/>
      <c r="M1378" s="5"/>
      <c r="N1378" s="5"/>
      <c r="O1378" s="5"/>
      <c r="P1378" s="5"/>
      <c r="Q1378" s="5"/>
      <c r="R1378" s="5"/>
      <c r="S1378" s="5"/>
      <c r="T1378" s="5"/>
      <c r="U1378" s="5"/>
      <c r="V1378" s="5"/>
      <c r="W1378" s="5"/>
    </row>
    <row r="1379" spans="1:23" s="6" customFormat="1">
      <c r="A1379" s="5"/>
      <c r="B1379" s="5"/>
      <c r="C1379" s="5"/>
      <c r="D1379" s="5"/>
      <c r="E1379" s="5"/>
      <c r="F1379" s="5"/>
      <c r="G1379" s="28"/>
      <c r="H1379" s="5"/>
      <c r="I1379" s="5"/>
      <c r="J1379" s="5"/>
      <c r="K1379" s="5"/>
      <c r="L1379" s="5"/>
      <c r="M1379" s="5"/>
      <c r="N1379" s="5"/>
      <c r="O1379" s="5"/>
      <c r="P1379" s="5"/>
      <c r="Q1379" s="5"/>
      <c r="R1379" s="5"/>
      <c r="S1379" s="5"/>
      <c r="T1379" s="5"/>
      <c r="U1379" s="5"/>
      <c r="V1379" s="5"/>
      <c r="W1379" s="5"/>
    </row>
    <row r="1380" spans="1:23" s="6" customFormat="1">
      <c r="A1380" s="5"/>
      <c r="B1380" s="5"/>
      <c r="C1380" s="5"/>
      <c r="D1380" s="5"/>
      <c r="E1380" s="5"/>
      <c r="F1380" s="5"/>
      <c r="G1380" s="28"/>
      <c r="H1380" s="5"/>
      <c r="I1380" s="5"/>
      <c r="J1380" s="5"/>
      <c r="K1380" s="5"/>
      <c r="L1380" s="5"/>
      <c r="M1380" s="5"/>
      <c r="N1380" s="5"/>
      <c r="O1380" s="5"/>
      <c r="P1380" s="5"/>
      <c r="Q1380" s="5"/>
      <c r="R1380" s="5"/>
      <c r="S1380" s="5"/>
      <c r="T1380" s="5"/>
      <c r="U1380" s="5"/>
      <c r="V1380" s="5"/>
      <c r="W1380" s="5"/>
    </row>
    <row r="1381" spans="1:23" s="6" customFormat="1">
      <c r="A1381" s="5"/>
      <c r="B1381" s="5"/>
      <c r="C1381" s="5"/>
      <c r="D1381" s="5"/>
      <c r="E1381" s="5"/>
      <c r="F1381" s="5"/>
      <c r="G1381" s="28"/>
      <c r="H1381" s="5"/>
      <c r="I1381" s="5"/>
      <c r="J1381" s="5"/>
      <c r="K1381" s="5"/>
      <c r="L1381" s="5"/>
      <c r="M1381" s="5"/>
      <c r="N1381" s="5"/>
      <c r="O1381" s="5"/>
      <c r="P1381" s="5"/>
      <c r="Q1381" s="5"/>
      <c r="R1381" s="5"/>
      <c r="S1381" s="5"/>
      <c r="T1381" s="5"/>
      <c r="U1381" s="5"/>
      <c r="V1381" s="5"/>
      <c r="W1381" s="5"/>
    </row>
    <row r="1382" spans="1:23" s="6" customFormat="1">
      <c r="A1382" s="5"/>
      <c r="B1382" s="5"/>
      <c r="C1382" s="5"/>
      <c r="D1382" s="5"/>
      <c r="E1382" s="5"/>
      <c r="F1382" s="5"/>
      <c r="G1382" s="28"/>
      <c r="H1382" s="5"/>
      <c r="I1382" s="5"/>
      <c r="J1382" s="5"/>
      <c r="K1382" s="5"/>
      <c r="L1382" s="5"/>
      <c r="M1382" s="5"/>
      <c r="N1382" s="5"/>
      <c r="O1382" s="5"/>
      <c r="P1382" s="5"/>
      <c r="Q1382" s="5"/>
      <c r="R1382" s="5"/>
      <c r="S1382" s="5"/>
      <c r="T1382" s="5"/>
      <c r="U1382" s="5"/>
      <c r="V1382" s="5"/>
      <c r="W1382" s="5"/>
    </row>
    <row r="1383" spans="1:23" s="6" customFormat="1">
      <c r="A1383" s="5"/>
      <c r="B1383" s="5"/>
      <c r="C1383" s="5"/>
      <c r="D1383" s="5"/>
      <c r="E1383" s="5"/>
      <c r="F1383" s="5"/>
      <c r="G1383" s="28"/>
      <c r="H1383" s="5"/>
      <c r="I1383" s="5"/>
      <c r="J1383" s="5"/>
      <c r="K1383" s="5"/>
      <c r="L1383" s="5"/>
      <c r="M1383" s="5"/>
      <c r="N1383" s="5"/>
      <c r="O1383" s="5"/>
      <c r="P1383" s="5"/>
      <c r="Q1383" s="5"/>
      <c r="R1383" s="5"/>
      <c r="S1383" s="5"/>
      <c r="T1383" s="5"/>
      <c r="U1383" s="5"/>
      <c r="V1383" s="5"/>
      <c r="W1383" s="5"/>
    </row>
    <row r="1384" spans="1:23" s="6" customFormat="1">
      <c r="A1384" s="5"/>
      <c r="B1384" s="5"/>
      <c r="C1384" s="5"/>
      <c r="D1384" s="5"/>
      <c r="E1384" s="5"/>
      <c r="F1384" s="5"/>
      <c r="G1384" s="28"/>
      <c r="H1384" s="5"/>
      <c r="I1384" s="5"/>
      <c r="J1384" s="5"/>
      <c r="K1384" s="5"/>
      <c r="L1384" s="5"/>
      <c r="M1384" s="5"/>
      <c r="N1384" s="5"/>
      <c r="O1384" s="5"/>
      <c r="P1384" s="5"/>
      <c r="Q1384" s="5"/>
      <c r="R1384" s="5"/>
      <c r="S1384" s="5"/>
      <c r="T1384" s="5"/>
      <c r="U1384" s="5"/>
      <c r="V1384" s="5"/>
      <c r="W1384" s="5"/>
    </row>
    <row r="1385" spans="1:23" s="6" customFormat="1">
      <c r="A1385" s="5"/>
      <c r="B1385" s="5"/>
      <c r="C1385" s="5"/>
      <c r="D1385" s="5"/>
      <c r="E1385" s="5"/>
      <c r="F1385" s="5"/>
      <c r="G1385" s="28"/>
      <c r="H1385" s="5"/>
      <c r="I1385" s="5"/>
      <c r="J1385" s="5"/>
      <c r="K1385" s="5"/>
      <c r="L1385" s="5"/>
      <c r="M1385" s="5"/>
      <c r="N1385" s="5"/>
      <c r="O1385" s="5"/>
      <c r="P1385" s="5"/>
      <c r="Q1385" s="5"/>
      <c r="R1385" s="5"/>
      <c r="S1385" s="5"/>
      <c r="T1385" s="5"/>
      <c r="U1385" s="5"/>
      <c r="V1385" s="5"/>
      <c r="W1385" s="5"/>
    </row>
    <row r="1386" spans="1:23" s="6" customFormat="1">
      <c r="A1386" s="5"/>
      <c r="B1386" s="5"/>
      <c r="C1386" s="5"/>
      <c r="D1386" s="5"/>
      <c r="E1386" s="5"/>
      <c r="F1386" s="5"/>
      <c r="G1386" s="28"/>
      <c r="H1386" s="5"/>
      <c r="I1386" s="5"/>
      <c r="J1386" s="5"/>
      <c r="K1386" s="5"/>
      <c r="L1386" s="5"/>
      <c r="M1386" s="5"/>
      <c r="N1386" s="5"/>
      <c r="O1386" s="5"/>
      <c r="P1386" s="5"/>
      <c r="Q1386" s="5"/>
      <c r="R1386" s="5"/>
      <c r="S1386" s="5"/>
      <c r="T1386" s="5"/>
      <c r="U1386" s="5"/>
      <c r="V1386" s="5"/>
      <c r="W1386" s="5"/>
    </row>
    <row r="1387" spans="1:23" s="6" customFormat="1">
      <c r="A1387" s="5"/>
      <c r="B1387" s="5"/>
      <c r="C1387" s="5"/>
      <c r="D1387" s="5"/>
      <c r="E1387" s="5"/>
      <c r="F1387" s="5"/>
      <c r="G1387" s="28"/>
      <c r="H1387" s="5"/>
      <c r="I1387" s="5"/>
      <c r="J1387" s="5"/>
      <c r="K1387" s="5"/>
      <c r="L1387" s="5"/>
      <c r="M1387" s="5"/>
      <c r="N1387" s="5"/>
      <c r="O1387" s="5"/>
      <c r="P1387" s="5"/>
      <c r="Q1387" s="5"/>
      <c r="R1387" s="5"/>
      <c r="S1387" s="5"/>
      <c r="T1387" s="5"/>
      <c r="U1387" s="5"/>
      <c r="V1387" s="5"/>
      <c r="W1387" s="5"/>
    </row>
    <row r="1388" spans="1:23" s="6" customFormat="1">
      <c r="A1388" s="5"/>
      <c r="B1388" s="5"/>
      <c r="C1388" s="5"/>
      <c r="D1388" s="5"/>
      <c r="E1388" s="5"/>
      <c r="F1388" s="5"/>
      <c r="G1388" s="28"/>
      <c r="H1388" s="5"/>
      <c r="I1388" s="5"/>
      <c r="J1388" s="5"/>
      <c r="K1388" s="5"/>
      <c r="L1388" s="5"/>
      <c r="M1388" s="5"/>
      <c r="N1388" s="5"/>
      <c r="O1388" s="5"/>
      <c r="P1388" s="5"/>
      <c r="Q1388" s="5"/>
      <c r="R1388" s="5"/>
      <c r="S1388" s="5"/>
      <c r="T1388" s="5"/>
      <c r="U1388" s="5"/>
      <c r="V1388" s="5"/>
      <c r="W1388" s="5"/>
    </row>
    <row r="1389" spans="1:23" s="6" customFormat="1">
      <c r="A1389" s="5"/>
      <c r="B1389" s="5"/>
      <c r="C1389" s="5"/>
      <c r="D1389" s="5"/>
      <c r="E1389" s="5"/>
      <c r="F1389" s="5"/>
      <c r="G1389" s="28"/>
      <c r="H1389" s="5"/>
      <c r="I1389" s="5"/>
      <c r="J1389" s="5"/>
      <c r="K1389" s="5"/>
      <c r="L1389" s="5"/>
      <c r="M1389" s="5"/>
      <c r="N1389" s="5"/>
      <c r="O1389" s="5"/>
      <c r="P1389" s="5"/>
      <c r="Q1389" s="5"/>
      <c r="R1389" s="5"/>
      <c r="S1389" s="5"/>
      <c r="T1389" s="5"/>
      <c r="U1389" s="5"/>
      <c r="V1389" s="5"/>
      <c r="W1389" s="5"/>
    </row>
    <row r="1390" spans="1:23" s="6" customFormat="1">
      <c r="A1390" s="5"/>
      <c r="B1390" s="5"/>
      <c r="C1390" s="5"/>
      <c r="D1390" s="5"/>
      <c r="E1390" s="5"/>
      <c r="F1390" s="5"/>
      <c r="G1390" s="28"/>
      <c r="H1390" s="5"/>
      <c r="I1390" s="5"/>
      <c r="J1390" s="5"/>
      <c r="K1390" s="5"/>
      <c r="L1390" s="5"/>
      <c r="M1390" s="5"/>
      <c r="N1390" s="5"/>
      <c r="O1390" s="5"/>
      <c r="P1390" s="5"/>
      <c r="Q1390" s="5"/>
      <c r="R1390" s="5"/>
      <c r="S1390" s="5"/>
      <c r="T1390" s="5"/>
      <c r="U1390" s="5"/>
      <c r="V1390" s="5"/>
      <c r="W1390" s="5"/>
    </row>
    <row r="1391" spans="1:23" s="6" customFormat="1">
      <c r="A1391" s="5"/>
      <c r="B1391" s="5"/>
      <c r="C1391" s="5"/>
      <c r="D1391" s="5"/>
      <c r="E1391" s="5"/>
      <c r="F1391" s="5"/>
      <c r="G1391" s="28"/>
      <c r="H1391" s="5"/>
      <c r="I1391" s="5"/>
      <c r="J1391" s="5"/>
      <c r="K1391" s="5"/>
      <c r="L1391" s="5"/>
      <c r="M1391" s="5"/>
      <c r="N1391" s="5"/>
      <c r="O1391" s="5"/>
      <c r="P1391" s="5"/>
      <c r="Q1391" s="5"/>
      <c r="R1391" s="5"/>
      <c r="S1391" s="5"/>
      <c r="T1391" s="5"/>
      <c r="U1391" s="5"/>
      <c r="V1391" s="5"/>
      <c r="W1391" s="5"/>
    </row>
    <row r="1392" spans="1:23" s="6" customFormat="1">
      <c r="A1392" s="5"/>
      <c r="B1392" s="5"/>
      <c r="C1392" s="5"/>
      <c r="D1392" s="5"/>
      <c r="E1392" s="5"/>
      <c r="F1392" s="5"/>
      <c r="G1392" s="28"/>
      <c r="H1392" s="5"/>
      <c r="I1392" s="5"/>
      <c r="J1392" s="5"/>
      <c r="K1392" s="5"/>
      <c r="L1392" s="5"/>
      <c r="M1392" s="5"/>
      <c r="N1392" s="5"/>
      <c r="O1392" s="5"/>
      <c r="P1392" s="5"/>
      <c r="Q1392" s="5"/>
      <c r="R1392" s="5"/>
      <c r="S1392" s="5"/>
      <c r="T1392" s="5"/>
      <c r="U1392" s="5"/>
      <c r="V1392" s="5"/>
      <c r="W1392" s="5"/>
    </row>
    <row r="1393" spans="1:23" s="6" customFormat="1">
      <c r="A1393" s="5"/>
      <c r="B1393" s="5"/>
      <c r="C1393" s="5"/>
      <c r="D1393" s="5"/>
      <c r="E1393" s="5"/>
      <c r="F1393" s="5"/>
      <c r="G1393" s="28"/>
      <c r="H1393" s="5"/>
      <c r="I1393" s="5"/>
      <c r="J1393" s="5"/>
      <c r="K1393" s="5"/>
      <c r="L1393" s="5"/>
      <c r="M1393" s="5"/>
      <c r="N1393" s="5"/>
      <c r="O1393" s="5"/>
      <c r="P1393" s="5"/>
      <c r="Q1393" s="5"/>
      <c r="R1393" s="5"/>
      <c r="S1393" s="5"/>
      <c r="T1393" s="5"/>
      <c r="U1393" s="5"/>
      <c r="V1393" s="5"/>
      <c r="W1393" s="5"/>
    </row>
    <row r="1394" spans="1:23" s="6" customFormat="1">
      <c r="A1394" s="5"/>
      <c r="B1394" s="5"/>
      <c r="C1394" s="5"/>
      <c r="D1394" s="5"/>
      <c r="E1394" s="5"/>
      <c r="F1394" s="5"/>
      <c r="G1394" s="28"/>
      <c r="H1394" s="5"/>
      <c r="I1394" s="5"/>
      <c r="J1394" s="5"/>
      <c r="K1394" s="5"/>
      <c r="L1394" s="5"/>
      <c r="M1394" s="5"/>
      <c r="N1394" s="5"/>
      <c r="O1394" s="5"/>
      <c r="P1394" s="5"/>
      <c r="Q1394" s="5"/>
      <c r="R1394" s="5"/>
      <c r="S1394" s="5"/>
      <c r="T1394" s="5"/>
      <c r="U1394" s="5"/>
      <c r="V1394" s="5"/>
      <c r="W1394" s="5"/>
    </row>
    <row r="1395" spans="1:23" s="6" customFormat="1">
      <c r="A1395" s="5"/>
      <c r="B1395" s="5"/>
      <c r="C1395" s="5"/>
      <c r="D1395" s="5"/>
      <c r="E1395" s="5"/>
      <c r="F1395" s="5"/>
      <c r="G1395" s="28"/>
      <c r="H1395" s="5"/>
      <c r="I1395" s="5"/>
      <c r="J1395" s="5"/>
      <c r="K1395" s="5"/>
      <c r="L1395" s="5"/>
      <c r="M1395" s="5"/>
      <c r="N1395" s="5"/>
      <c r="O1395" s="5"/>
      <c r="P1395" s="5"/>
      <c r="Q1395" s="5"/>
      <c r="R1395" s="5"/>
      <c r="S1395" s="5"/>
      <c r="T1395" s="5"/>
      <c r="U1395" s="5"/>
      <c r="V1395" s="5"/>
      <c r="W1395" s="5"/>
    </row>
    <row r="1396" spans="1:23" s="6" customFormat="1">
      <c r="A1396" s="5"/>
      <c r="B1396" s="5"/>
      <c r="C1396" s="5"/>
      <c r="D1396" s="5"/>
      <c r="E1396" s="5"/>
      <c r="F1396" s="5"/>
      <c r="G1396" s="28"/>
      <c r="H1396" s="5"/>
      <c r="I1396" s="5"/>
      <c r="J1396" s="5"/>
      <c r="K1396" s="5"/>
      <c r="L1396" s="5"/>
      <c r="M1396" s="5"/>
      <c r="N1396" s="5"/>
      <c r="O1396" s="5"/>
      <c r="P1396" s="5"/>
      <c r="Q1396" s="5"/>
      <c r="R1396" s="5"/>
      <c r="S1396" s="5"/>
      <c r="T1396" s="5"/>
      <c r="U1396" s="5"/>
      <c r="V1396" s="5"/>
      <c r="W1396" s="5"/>
    </row>
    <row r="1397" spans="1:23" s="6" customFormat="1">
      <c r="A1397" s="5"/>
      <c r="B1397" s="5"/>
      <c r="C1397" s="5"/>
      <c r="D1397" s="5"/>
      <c r="E1397" s="5"/>
      <c r="F1397" s="5"/>
      <c r="G1397" s="28"/>
      <c r="H1397" s="5"/>
      <c r="I1397" s="5"/>
      <c r="J1397" s="5"/>
      <c r="K1397" s="5"/>
      <c r="L1397" s="5"/>
      <c r="M1397" s="5"/>
      <c r="N1397" s="5"/>
      <c r="O1397" s="5"/>
      <c r="P1397" s="5"/>
      <c r="Q1397" s="5"/>
      <c r="R1397" s="5"/>
      <c r="S1397" s="5"/>
      <c r="T1397" s="5"/>
      <c r="U1397" s="5"/>
      <c r="V1397" s="5"/>
      <c r="W1397" s="5"/>
    </row>
    <row r="1398" spans="1:23" s="6" customFormat="1">
      <c r="A1398" s="5"/>
      <c r="B1398" s="5"/>
      <c r="C1398" s="5"/>
      <c r="D1398" s="5"/>
      <c r="E1398" s="5"/>
      <c r="F1398" s="5"/>
      <c r="G1398" s="28"/>
      <c r="H1398" s="5"/>
      <c r="I1398" s="5"/>
      <c r="J1398" s="5"/>
      <c r="K1398" s="5"/>
      <c r="L1398" s="5"/>
      <c r="M1398" s="5"/>
      <c r="N1398" s="5"/>
      <c r="O1398" s="5"/>
      <c r="P1398" s="5"/>
      <c r="Q1398" s="5"/>
      <c r="R1398" s="5"/>
      <c r="S1398" s="5"/>
      <c r="T1398" s="5"/>
      <c r="U1398" s="5"/>
      <c r="V1398" s="5"/>
      <c r="W1398" s="5"/>
    </row>
    <row r="1399" spans="1:23" s="6" customFormat="1">
      <c r="A1399" s="5"/>
      <c r="B1399" s="5"/>
      <c r="C1399" s="5"/>
      <c r="D1399" s="5"/>
      <c r="E1399" s="5"/>
      <c r="F1399" s="5"/>
      <c r="G1399" s="28"/>
      <c r="H1399" s="5"/>
      <c r="I1399" s="5"/>
      <c r="J1399" s="5"/>
      <c r="K1399" s="5"/>
      <c r="L1399" s="5"/>
      <c r="M1399" s="5"/>
      <c r="N1399" s="5"/>
      <c r="O1399" s="5"/>
      <c r="P1399" s="5"/>
      <c r="Q1399" s="5"/>
      <c r="R1399" s="5"/>
      <c r="S1399" s="5"/>
      <c r="T1399" s="5"/>
      <c r="U1399" s="5"/>
      <c r="V1399" s="5"/>
      <c r="W1399" s="5"/>
    </row>
    <row r="1400" spans="1:23" s="6" customFormat="1">
      <c r="A1400" s="5"/>
      <c r="B1400" s="5"/>
      <c r="C1400" s="5"/>
      <c r="D1400" s="5"/>
      <c r="E1400" s="5"/>
      <c r="F1400" s="5"/>
      <c r="G1400" s="28"/>
      <c r="H1400" s="5"/>
      <c r="I1400" s="5"/>
      <c r="J1400" s="5"/>
      <c r="K1400" s="5"/>
      <c r="L1400" s="5"/>
      <c r="M1400" s="5"/>
      <c r="N1400" s="5"/>
      <c r="O1400" s="5"/>
      <c r="P1400" s="5"/>
      <c r="Q1400" s="5"/>
      <c r="R1400" s="5"/>
      <c r="S1400" s="5"/>
      <c r="T1400" s="5"/>
      <c r="U1400" s="5"/>
      <c r="V1400" s="5"/>
      <c r="W1400" s="5"/>
    </row>
    <row r="1401" spans="1:23" s="6" customFormat="1">
      <c r="A1401" s="5"/>
      <c r="B1401" s="5"/>
      <c r="C1401" s="5"/>
      <c r="D1401" s="5"/>
      <c r="E1401" s="5"/>
      <c r="F1401" s="5"/>
      <c r="G1401" s="28"/>
      <c r="H1401" s="5"/>
      <c r="I1401" s="5"/>
      <c r="J1401" s="5"/>
      <c r="K1401" s="5"/>
      <c r="L1401" s="5"/>
      <c r="M1401" s="5"/>
      <c r="N1401" s="5"/>
      <c r="O1401" s="5"/>
      <c r="P1401" s="5"/>
      <c r="Q1401" s="5"/>
      <c r="R1401" s="5"/>
      <c r="S1401" s="5"/>
      <c r="T1401" s="5"/>
      <c r="U1401" s="5"/>
      <c r="V1401" s="5"/>
      <c r="W1401" s="5"/>
    </row>
    <row r="1402" spans="1:23" s="6" customFormat="1">
      <c r="A1402" s="5"/>
      <c r="B1402" s="5"/>
      <c r="C1402" s="5"/>
      <c r="D1402" s="5"/>
      <c r="E1402" s="5"/>
      <c r="F1402" s="5"/>
      <c r="G1402" s="28"/>
      <c r="H1402" s="5"/>
      <c r="I1402" s="5"/>
      <c r="J1402" s="5"/>
      <c r="K1402" s="5"/>
      <c r="L1402" s="5"/>
      <c r="M1402" s="5"/>
      <c r="N1402" s="5"/>
      <c r="O1402" s="5"/>
      <c r="P1402" s="5"/>
      <c r="Q1402" s="5"/>
      <c r="R1402" s="5"/>
      <c r="S1402" s="5"/>
      <c r="T1402" s="5"/>
      <c r="U1402" s="5"/>
      <c r="V1402" s="5"/>
      <c r="W1402" s="5"/>
    </row>
    <row r="1403" spans="1:23" s="6" customFormat="1">
      <c r="A1403" s="5"/>
      <c r="B1403" s="5"/>
      <c r="C1403" s="5"/>
      <c r="D1403" s="5"/>
      <c r="E1403" s="5"/>
      <c r="F1403" s="5"/>
      <c r="G1403" s="28"/>
      <c r="H1403" s="5"/>
      <c r="I1403" s="5"/>
      <c r="J1403" s="5"/>
      <c r="K1403" s="5"/>
      <c r="L1403" s="5"/>
      <c r="M1403" s="5"/>
      <c r="N1403" s="5"/>
      <c r="O1403" s="5"/>
      <c r="P1403" s="5"/>
      <c r="Q1403" s="5"/>
      <c r="R1403" s="5"/>
      <c r="S1403" s="5"/>
      <c r="T1403" s="5"/>
      <c r="U1403" s="5"/>
      <c r="V1403" s="5"/>
      <c r="W1403" s="5"/>
    </row>
    <row r="1404" spans="1:23" s="6" customFormat="1">
      <c r="A1404" s="5"/>
      <c r="B1404" s="5"/>
      <c r="C1404" s="5"/>
      <c r="D1404" s="5"/>
      <c r="E1404" s="5"/>
      <c r="F1404" s="5"/>
      <c r="G1404" s="28"/>
      <c r="H1404" s="5"/>
      <c r="I1404" s="5"/>
      <c r="J1404" s="5"/>
      <c r="K1404" s="5"/>
      <c r="L1404" s="5"/>
      <c r="M1404" s="5"/>
      <c r="N1404" s="5"/>
      <c r="O1404" s="5"/>
      <c r="P1404" s="5"/>
      <c r="Q1404" s="5"/>
      <c r="R1404" s="5"/>
      <c r="S1404" s="5"/>
      <c r="T1404" s="5"/>
      <c r="U1404" s="5"/>
      <c r="V1404" s="5"/>
      <c r="W1404" s="5"/>
    </row>
    <row r="1405" spans="1:23" s="6" customFormat="1">
      <c r="A1405" s="5"/>
      <c r="B1405" s="5"/>
      <c r="C1405" s="5"/>
      <c r="D1405" s="5"/>
      <c r="E1405" s="5"/>
      <c r="F1405" s="5"/>
      <c r="G1405" s="28"/>
      <c r="H1405" s="5"/>
      <c r="I1405" s="5"/>
      <c r="J1405" s="5"/>
      <c r="K1405" s="5"/>
      <c r="L1405" s="5"/>
      <c r="M1405" s="5"/>
      <c r="N1405" s="5"/>
      <c r="O1405" s="5"/>
      <c r="P1405" s="5"/>
      <c r="Q1405" s="5"/>
      <c r="R1405" s="5"/>
      <c r="S1405" s="5"/>
      <c r="T1405" s="5"/>
      <c r="U1405" s="5"/>
      <c r="V1405" s="5"/>
      <c r="W1405" s="5"/>
    </row>
    <row r="1406" spans="1:23" s="6" customFormat="1">
      <c r="A1406" s="5"/>
      <c r="B1406" s="5"/>
      <c r="C1406" s="5"/>
      <c r="D1406" s="5"/>
      <c r="E1406" s="5"/>
      <c r="F1406" s="5"/>
      <c r="G1406" s="28"/>
      <c r="H1406" s="5"/>
      <c r="I1406" s="5"/>
      <c r="J1406" s="5"/>
      <c r="K1406" s="5"/>
      <c r="L1406" s="5"/>
      <c r="M1406" s="5"/>
      <c r="N1406" s="5"/>
      <c r="O1406" s="5"/>
      <c r="P1406" s="5"/>
      <c r="Q1406" s="5"/>
      <c r="R1406" s="5"/>
      <c r="S1406" s="5"/>
      <c r="T1406" s="5"/>
      <c r="U1406" s="5"/>
      <c r="V1406" s="5"/>
      <c r="W1406" s="5"/>
    </row>
    <row r="1407" spans="1:23" s="6" customFormat="1">
      <c r="A1407" s="5"/>
      <c r="B1407" s="5"/>
      <c r="C1407" s="5"/>
      <c r="D1407" s="5"/>
      <c r="E1407" s="5"/>
      <c r="F1407" s="5"/>
      <c r="G1407" s="28"/>
      <c r="H1407" s="5"/>
      <c r="I1407" s="5"/>
      <c r="J1407" s="5"/>
      <c r="K1407" s="5"/>
      <c r="L1407" s="5"/>
      <c r="M1407" s="5"/>
      <c r="N1407" s="5"/>
      <c r="O1407" s="5"/>
      <c r="P1407" s="5"/>
      <c r="Q1407" s="5"/>
      <c r="R1407" s="5"/>
      <c r="S1407" s="5"/>
      <c r="T1407" s="5"/>
      <c r="U1407" s="5"/>
      <c r="V1407" s="5"/>
      <c r="W1407" s="5"/>
    </row>
    <row r="1408" spans="1:23" s="6" customFormat="1">
      <c r="A1408" s="5"/>
      <c r="B1408" s="5"/>
      <c r="C1408" s="5"/>
      <c r="D1408" s="5"/>
      <c r="E1408" s="5"/>
      <c r="F1408" s="5"/>
      <c r="G1408" s="28"/>
      <c r="H1408" s="5"/>
      <c r="I1408" s="5"/>
      <c r="J1408" s="5"/>
      <c r="K1408" s="5"/>
      <c r="L1408" s="5"/>
      <c r="M1408" s="5"/>
      <c r="N1408" s="5"/>
      <c r="O1408" s="5"/>
      <c r="P1408" s="5"/>
      <c r="Q1408" s="5"/>
      <c r="R1408" s="5"/>
      <c r="S1408" s="5"/>
      <c r="T1408" s="5"/>
      <c r="U1408" s="5"/>
      <c r="V1408" s="5"/>
      <c r="W1408" s="5"/>
    </row>
    <row r="1409" spans="1:23" s="6" customFormat="1">
      <c r="A1409" s="5"/>
      <c r="B1409" s="5"/>
      <c r="C1409" s="5"/>
      <c r="D1409" s="5"/>
      <c r="E1409" s="5"/>
      <c r="F1409" s="5"/>
      <c r="G1409" s="28"/>
      <c r="H1409" s="5"/>
      <c r="I1409" s="5"/>
      <c r="J1409" s="5"/>
      <c r="K1409" s="5"/>
      <c r="L1409" s="5"/>
      <c r="M1409" s="5"/>
      <c r="N1409" s="5"/>
      <c r="O1409" s="5"/>
      <c r="P1409" s="5"/>
      <c r="Q1409" s="5"/>
      <c r="R1409" s="5"/>
      <c r="S1409" s="5"/>
      <c r="T1409" s="5"/>
      <c r="U1409" s="5"/>
      <c r="V1409" s="5"/>
      <c r="W1409" s="5"/>
    </row>
    <row r="1410" spans="1:23" s="6" customFormat="1">
      <c r="A1410" s="5"/>
      <c r="B1410" s="5"/>
      <c r="C1410" s="5"/>
      <c r="D1410" s="5"/>
      <c r="E1410" s="5"/>
      <c r="F1410" s="5"/>
      <c r="G1410" s="28"/>
      <c r="H1410" s="5"/>
      <c r="I1410" s="5"/>
      <c r="J1410" s="5"/>
      <c r="K1410" s="5"/>
      <c r="L1410" s="5"/>
      <c r="M1410" s="5"/>
      <c r="N1410" s="5"/>
      <c r="O1410" s="5"/>
      <c r="P1410" s="5"/>
      <c r="Q1410" s="5"/>
      <c r="R1410" s="5"/>
      <c r="S1410" s="5"/>
      <c r="T1410" s="5"/>
      <c r="U1410" s="5"/>
      <c r="V1410" s="5"/>
      <c r="W1410" s="5"/>
    </row>
    <row r="1411" spans="1:23" s="6" customFormat="1">
      <c r="A1411" s="5"/>
      <c r="B1411" s="5"/>
      <c r="C1411" s="5"/>
      <c r="D1411" s="5"/>
      <c r="E1411" s="5"/>
      <c r="F1411" s="5"/>
      <c r="G1411" s="28"/>
      <c r="H1411" s="5"/>
      <c r="I1411" s="5"/>
      <c r="J1411" s="5"/>
      <c r="K1411" s="5"/>
      <c r="L1411" s="5"/>
      <c r="M1411" s="5"/>
      <c r="N1411" s="5"/>
      <c r="O1411" s="5"/>
      <c r="P1411" s="5"/>
      <c r="Q1411" s="5"/>
      <c r="R1411" s="5"/>
      <c r="S1411" s="5"/>
      <c r="T1411" s="5"/>
      <c r="U1411" s="5"/>
      <c r="V1411" s="5"/>
      <c r="W1411" s="5"/>
    </row>
    <row r="1412" spans="1:23" s="6" customFormat="1">
      <c r="A1412" s="5"/>
      <c r="B1412" s="5"/>
      <c r="C1412" s="5"/>
      <c r="D1412" s="5"/>
      <c r="E1412" s="5"/>
      <c r="F1412" s="5"/>
      <c r="G1412" s="28"/>
      <c r="H1412" s="5"/>
      <c r="I1412" s="5"/>
      <c r="J1412" s="5"/>
      <c r="K1412" s="5"/>
      <c r="L1412" s="5"/>
      <c r="M1412" s="5"/>
      <c r="N1412" s="5"/>
      <c r="O1412" s="5"/>
      <c r="P1412" s="5"/>
      <c r="Q1412" s="5"/>
      <c r="R1412" s="5"/>
      <c r="S1412" s="5"/>
      <c r="T1412" s="5"/>
      <c r="U1412" s="5"/>
      <c r="V1412" s="5"/>
      <c r="W1412" s="5"/>
    </row>
    <row r="1413" spans="1:23" s="6" customFormat="1">
      <c r="A1413" s="5"/>
      <c r="B1413" s="5"/>
      <c r="C1413" s="5"/>
      <c r="D1413" s="5"/>
      <c r="E1413" s="5"/>
      <c r="F1413" s="5"/>
      <c r="G1413" s="28"/>
      <c r="H1413" s="5"/>
      <c r="I1413" s="5"/>
      <c r="J1413" s="5"/>
      <c r="K1413" s="5"/>
      <c r="L1413" s="5"/>
      <c r="M1413" s="5"/>
      <c r="N1413" s="5"/>
      <c r="O1413" s="5"/>
      <c r="P1413" s="5"/>
      <c r="Q1413" s="5"/>
      <c r="R1413" s="5"/>
      <c r="S1413" s="5"/>
      <c r="T1413" s="5"/>
      <c r="U1413" s="5"/>
      <c r="V1413" s="5"/>
      <c r="W1413" s="5"/>
    </row>
    <row r="1414" spans="1:23" s="6" customFormat="1">
      <c r="A1414" s="5"/>
      <c r="B1414" s="5"/>
      <c r="C1414" s="5"/>
      <c r="D1414" s="5"/>
      <c r="E1414" s="5"/>
      <c r="F1414" s="5"/>
      <c r="G1414" s="28"/>
      <c r="H1414" s="5"/>
      <c r="I1414" s="5"/>
      <c r="J1414" s="5"/>
      <c r="K1414" s="5"/>
      <c r="L1414" s="5"/>
      <c r="M1414" s="5"/>
      <c r="N1414" s="5"/>
      <c r="O1414" s="5"/>
      <c r="P1414" s="5"/>
      <c r="Q1414" s="5"/>
      <c r="R1414" s="5"/>
      <c r="S1414" s="5"/>
      <c r="T1414" s="5"/>
      <c r="U1414" s="5"/>
      <c r="V1414" s="5"/>
      <c r="W1414" s="5"/>
    </row>
    <row r="1415" spans="1:23" s="6" customFormat="1">
      <c r="A1415" s="5"/>
      <c r="B1415" s="5"/>
      <c r="C1415" s="5"/>
      <c r="D1415" s="5"/>
      <c r="E1415" s="5"/>
      <c r="F1415" s="5"/>
      <c r="G1415" s="28"/>
      <c r="H1415" s="5"/>
      <c r="I1415" s="5"/>
      <c r="J1415" s="5"/>
      <c r="K1415" s="5"/>
      <c r="L1415" s="5"/>
      <c r="M1415" s="5"/>
      <c r="N1415" s="5"/>
      <c r="O1415" s="5"/>
      <c r="P1415" s="5"/>
      <c r="Q1415" s="5"/>
      <c r="R1415" s="5"/>
      <c r="S1415" s="5"/>
      <c r="T1415" s="5"/>
      <c r="U1415" s="5"/>
      <c r="V1415" s="5"/>
      <c r="W1415" s="5"/>
    </row>
    <row r="1416" spans="1:23" s="6" customFormat="1">
      <c r="A1416" s="5"/>
      <c r="B1416" s="5"/>
      <c r="C1416" s="5"/>
      <c r="D1416" s="5"/>
      <c r="E1416" s="5"/>
      <c r="F1416" s="5"/>
      <c r="G1416" s="28"/>
      <c r="H1416" s="5"/>
      <c r="I1416" s="5"/>
      <c r="J1416" s="5"/>
      <c r="K1416" s="5"/>
      <c r="L1416" s="5"/>
      <c r="M1416" s="5"/>
      <c r="N1416" s="5"/>
      <c r="O1416" s="5"/>
      <c r="P1416" s="5"/>
      <c r="Q1416" s="5"/>
      <c r="R1416" s="5"/>
      <c r="S1416" s="5"/>
      <c r="T1416" s="5"/>
      <c r="U1416" s="5"/>
      <c r="V1416" s="5"/>
      <c r="W1416" s="5"/>
    </row>
    <row r="1417" spans="1:23" s="6" customFormat="1">
      <c r="A1417" s="5"/>
      <c r="B1417" s="5"/>
      <c r="C1417" s="5"/>
      <c r="D1417" s="5"/>
      <c r="E1417" s="5"/>
      <c r="F1417" s="5"/>
      <c r="G1417" s="28"/>
      <c r="H1417" s="5"/>
      <c r="I1417" s="5"/>
      <c r="J1417" s="5"/>
      <c r="K1417" s="5"/>
      <c r="L1417" s="5"/>
      <c r="M1417" s="5"/>
      <c r="N1417" s="5"/>
      <c r="O1417" s="5"/>
      <c r="P1417" s="5"/>
      <c r="Q1417" s="5"/>
      <c r="R1417" s="5"/>
      <c r="S1417" s="5"/>
      <c r="T1417" s="5"/>
      <c r="U1417" s="5"/>
      <c r="V1417" s="5"/>
      <c r="W1417" s="5"/>
    </row>
    <row r="1418" spans="1:23" s="6" customFormat="1">
      <c r="A1418" s="5"/>
      <c r="B1418" s="5"/>
      <c r="C1418" s="5"/>
      <c r="D1418" s="5"/>
      <c r="E1418" s="5"/>
      <c r="F1418" s="5"/>
      <c r="G1418" s="28"/>
      <c r="H1418" s="5"/>
      <c r="I1418" s="5"/>
      <c r="J1418" s="5"/>
      <c r="K1418" s="5"/>
      <c r="L1418" s="5"/>
      <c r="M1418" s="5"/>
      <c r="N1418" s="5"/>
      <c r="O1418" s="5"/>
      <c r="P1418" s="5"/>
      <c r="Q1418" s="5"/>
      <c r="R1418" s="5"/>
      <c r="S1418" s="5"/>
      <c r="T1418" s="5"/>
      <c r="U1418" s="5"/>
      <c r="V1418" s="5"/>
      <c r="W1418" s="5"/>
    </row>
    <row r="1419" spans="1:23" s="6" customFormat="1">
      <c r="A1419" s="5"/>
      <c r="B1419" s="5"/>
      <c r="C1419" s="5"/>
      <c r="D1419" s="5"/>
      <c r="E1419" s="5"/>
      <c r="F1419" s="5"/>
      <c r="G1419" s="28"/>
      <c r="H1419" s="5"/>
      <c r="I1419" s="5"/>
      <c r="J1419" s="5"/>
      <c r="K1419" s="5"/>
      <c r="L1419" s="5"/>
      <c r="M1419" s="5"/>
      <c r="N1419" s="5"/>
      <c r="O1419" s="5"/>
      <c r="P1419" s="5"/>
      <c r="Q1419" s="5"/>
      <c r="R1419" s="5"/>
      <c r="S1419" s="5"/>
      <c r="T1419" s="5"/>
      <c r="U1419" s="5"/>
      <c r="V1419" s="5"/>
      <c r="W1419" s="5"/>
    </row>
    <row r="1420" spans="1:23" s="6" customFormat="1">
      <c r="A1420" s="5"/>
      <c r="B1420" s="5"/>
      <c r="C1420" s="5"/>
      <c r="D1420" s="5"/>
      <c r="E1420" s="5"/>
      <c r="F1420" s="5"/>
      <c r="G1420" s="28"/>
      <c r="H1420" s="5"/>
      <c r="I1420" s="5"/>
      <c r="J1420" s="5"/>
      <c r="K1420" s="5"/>
      <c r="L1420" s="5"/>
      <c r="M1420" s="5"/>
      <c r="N1420" s="5"/>
      <c r="O1420" s="5"/>
      <c r="P1420" s="5"/>
      <c r="Q1420" s="5"/>
      <c r="R1420" s="5"/>
      <c r="S1420" s="5"/>
      <c r="T1420" s="5"/>
      <c r="U1420" s="5"/>
      <c r="V1420" s="5"/>
      <c r="W1420" s="5"/>
    </row>
    <row r="1421" spans="1:23" s="6" customFormat="1">
      <c r="A1421" s="5"/>
      <c r="B1421" s="5"/>
      <c r="C1421" s="5"/>
      <c r="D1421" s="5"/>
      <c r="E1421" s="5"/>
      <c r="F1421" s="5"/>
      <c r="G1421" s="28"/>
      <c r="H1421" s="5"/>
      <c r="I1421" s="5"/>
      <c r="J1421" s="5"/>
      <c r="K1421" s="5"/>
      <c r="L1421" s="5"/>
      <c r="M1421" s="5"/>
      <c r="N1421" s="5"/>
      <c r="O1421" s="5"/>
      <c r="P1421" s="5"/>
      <c r="Q1421" s="5"/>
      <c r="R1421" s="5"/>
      <c r="S1421" s="5"/>
      <c r="T1421" s="5"/>
      <c r="U1421" s="5"/>
      <c r="V1421" s="5"/>
      <c r="W1421" s="5"/>
    </row>
    <row r="1422" spans="1:23" s="6" customFormat="1">
      <c r="A1422" s="5"/>
      <c r="B1422" s="5"/>
      <c r="C1422" s="5"/>
      <c r="D1422" s="5"/>
      <c r="E1422" s="5"/>
      <c r="F1422" s="5"/>
      <c r="G1422" s="28"/>
      <c r="H1422" s="5"/>
      <c r="I1422" s="5"/>
      <c r="J1422" s="5"/>
      <c r="K1422" s="5"/>
      <c r="L1422" s="5"/>
      <c r="M1422" s="5"/>
      <c r="N1422" s="5"/>
      <c r="O1422" s="5"/>
      <c r="P1422" s="5"/>
      <c r="Q1422" s="5"/>
      <c r="R1422" s="5"/>
      <c r="S1422" s="5"/>
      <c r="T1422" s="5"/>
      <c r="U1422" s="5"/>
      <c r="V1422" s="5"/>
      <c r="W1422" s="5"/>
    </row>
    <row r="1423" spans="1:23" s="6" customFormat="1">
      <c r="A1423" s="5"/>
      <c r="B1423" s="5"/>
      <c r="C1423" s="5"/>
      <c r="D1423" s="5"/>
      <c r="E1423" s="5"/>
      <c r="F1423" s="5"/>
      <c r="G1423" s="28"/>
      <c r="H1423" s="5"/>
      <c r="I1423" s="5"/>
      <c r="J1423" s="5"/>
      <c r="K1423" s="5"/>
      <c r="L1423" s="5"/>
      <c r="M1423" s="5"/>
      <c r="N1423" s="5"/>
      <c r="O1423" s="5"/>
      <c r="P1423" s="5"/>
      <c r="Q1423" s="5"/>
      <c r="R1423" s="5"/>
      <c r="S1423" s="5"/>
      <c r="T1423" s="5"/>
      <c r="U1423" s="5"/>
      <c r="V1423" s="5"/>
      <c r="W1423" s="5"/>
    </row>
    <row r="1424" spans="1:23" s="6" customFormat="1">
      <c r="A1424" s="5"/>
      <c r="B1424" s="5"/>
      <c r="C1424" s="5"/>
      <c r="D1424" s="5"/>
      <c r="E1424" s="5"/>
      <c r="F1424" s="5"/>
      <c r="G1424" s="28"/>
      <c r="H1424" s="5"/>
      <c r="I1424" s="5"/>
      <c r="J1424" s="5"/>
      <c r="K1424" s="5"/>
      <c r="L1424" s="5"/>
      <c r="M1424" s="5"/>
      <c r="N1424" s="5"/>
      <c r="O1424" s="5"/>
      <c r="P1424" s="5"/>
      <c r="Q1424" s="5"/>
      <c r="R1424" s="5"/>
      <c r="S1424" s="5"/>
      <c r="T1424" s="5"/>
      <c r="U1424" s="5"/>
      <c r="V1424" s="5"/>
      <c r="W1424" s="5"/>
    </row>
    <row r="1425" spans="1:23" s="6" customFormat="1">
      <c r="A1425" s="5"/>
      <c r="B1425" s="5"/>
      <c r="C1425" s="5"/>
      <c r="D1425" s="5"/>
      <c r="E1425" s="5"/>
      <c r="F1425" s="5"/>
      <c r="G1425" s="28"/>
      <c r="H1425" s="5"/>
      <c r="I1425" s="5"/>
      <c r="J1425" s="5"/>
      <c r="K1425" s="5"/>
      <c r="L1425" s="5"/>
      <c r="M1425" s="5"/>
      <c r="N1425" s="5"/>
      <c r="O1425" s="5"/>
      <c r="P1425" s="5"/>
      <c r="Q1425" s="5"/>
      <c r="R1425" s="5"/>
      <c r="S1425" s="5"/>
      <c r="T1425" s="5"/>
      <c r="U1425" s="5"/>
      <c r="V1425" s="5"/>
      <c r="W1425" s="5"/>
    </row>
    <row r="1426" spans="1:23" s="6" customFormat="1">
      <c r="A1426" s="5"/>
      <c r="B1426" s="5"/>
      <c r="C1426" s="5"/>
      <c r="D1426" s="5"/>
      <c r="E1426" s="5"/>
      <c r="F1426" s="5"/>
      <c r="G1426" s="28"/>
      <c r="H1426" s="5"/>
      <c r="I1426" s="5"/>
      <c r="J1426" s="5"/>
      <c r="K1426" s="5"/>
      <c r="L1426" s="5"/>
      <c r="M1426" s="5"/>
      <c r="N1426" s="5"/>
      <c r="O1426" s="5"/>
      <c r="P1426" s="5"/>
      <c r="Q1426" s="5"/>
      <c r="R1426" s="5"/>
      <c r="S1426" s="5"/>
      <c r="T1426" s="5"/>
      <c r="U1426" s="5"/>
      <c r="V1426" s="5"/>
      <c r="W1426" s="5"/>
    </row>
    <row r="1427" spans="1:23" s="6" customFormat="1">
      <c r="A1427" s="5"/>
      <c r="B1427" s="5"/>
      <c r="C1427" s="5"/>
      <c r="D1427" s="5"/>
      <c r="E1427" s="5"/>
      <c r="F1427" s="5"/>
      <c r="G1427" s="28"/>
      <c r="H1427" s="5"/>
      <c r="I1427" s="5"/>
      <c r="J1427" s="5"/>
      <c r="K1427" s="5"/>
      <c r="L1427" s="5"/>
      <c r="M1427" s="5"/>
      <c r="N1427" s="5"/>
      <c r="O1427" s="5"/>
      <c r="P1427" s="5"/>
      <c r="Q1427" s="5"/>
      <c r="R1427" s="5"/>
      <c r="S1427" s="5"/>
      <c r="T1427" s="5"/>
      <c r="U1427" s="5"/>
      <c r="V1427" s="5"/>
      <c r="W1427" s="5"/>
    </row>
    <row r="1428" spans="1:23" s="6" customFormat="1">
      <c r="A1428" s="5"/>
      <c r="B1428" s="5"/>
      <c r="C1428" s="5"/>
      <c r="D1428" s="5"/>
      <c r="E1428" s="5"/>
      <c r="F1428" s="5"/>
      <c r="G1428" s="28"/>
      <c r="H1428" s="5"/>
      <c r="I1428" s="5"/>
      <c r="J1428" s="5"/>
      <c r="K1428" s="5"/>
      <c r="L1428" s="5"/>
      <c r="M1428" s="5"/>
      <c r="N1428" s="5"/>
      <c r="O1428" s="5"/>
      <c r="P1428" s="5"/>
      <c r="Q1428" s="5"/>
      <c r="R1428" s="5"/>
      <c r="S1428" s="5"/>
      <c r="T1428" s="5"/>
      <c r="U1428" s="5"/>
      <c r="V1428" s="5"/>
      <c r="W1428" s="5"/>
    </row>
    <row r="1429" spans="1:23" s="6" customFormat="1">
      <c r="A1429" s="5"/>
      <c r="B1429" s="5"/>
      <c r="C1429" s="5"/>
      <c r="D1429" s="5"/>
      <c r="E1429" s="5"/>
      <c r="F1429" s="5"/>
      <c r="G1429" s="28"/>
      <c r="H1429" s="5"/>
      <c r="I1429" s="5"/>
      <c r="J1429" s="5"/>
      <c r="K1429" s="5"/>
      <c r="L1429" s="5"/>
      <c r="M1429" s="5"/>
      <c r="N1429" s="5"/>
      <c r="O1429" s="5"/>
      <c r="P1429" s="5"/>
      <c r="Q1429" s="5"/>
      <c r="R1429" s="5"/>
      <c r="S1429" s="5"/>
      <c r="T1429" s="5"/>
      <c r="U1429" s="5"/>
      <c r="V1429" s="5"/>
      <c r="W1429" s="5"/>
    </row>
    <row r="1430" spans="1:23" s="6" customFormat="1">
      <c r="A1430" s="5"/>
      <c r="B1430" s="5"/>
      <c r="C1430" s="5"/>
      <c r="D1430" s="5"/>
      <c r="E1430" s="5"/>
      <c r="F1430" s="5"/>
      <c r="G1430" s="28"/>
      <c r="H1430" s="5"/>
      <c r="I1430" s="5"/>
      <c r="J1430" s="5"/>
      <c r="K1430" s="5"/>
      <c r="L1430" s="5"/>
      <c r="M1430" s="5"/>
      <c r="N1430" s="5"/>
      <c r="O1430" s="5"/>
      <c r="P1430" s="5"/>
      <c r="Q1430" s="5"/>
      <c r="R1430" s="5"/>
      <c r="S1430" s="5"/>
      <c r="T1430" s="5"/>
      <c r="U1430" s="5"/>
      <c r="V1430" s="5"/>
      <c r="W1430" s="5"/>
    </row>
    <row r="1431" spans="1:23" s="6" customFormat="1">
      <c r="A1431" s="5"/>
      <c r="B1431" s="5"/>
      <c r="C1431" s="5"/>
      <c r="D1431" s="5"/>
      <c r="E1431" s="5"/>
      <c r="F1431" s="5"/>
      <c r="G1431" s="28"/>
      <c r="H1431" s="5"/>
      <c r="I1431" s="5"/>
      <c r="J1431" s="5"/>
      <c r="K1431" s="5"/>
      <c r="L1431" s="5"/>
      <c r="M1431" s="5"/>
      <c r="N1431" s="5"/>
      <c r="O1431" s="5"/>
      <c r="P1431" s="5"/>
      <c r="Q1431" s="5"/>
      <c r="R1431" s="5"/>
      <c r="S1431" s="5"/>
      <c r="T1431" s="5"/>
      <c r="U1431" s="5"/>
      <c r="V1431" s="5"/>
      <c r="W1431" s="5"/>
    </row>
    <row r="1432" spans="1:23" s="6" customFormat="1">
      <c r="A1432" s="5"/>
      <c r="B1432" s="5"/>
      <c r="C1432" s="5"/>
      <c r="D1432" s="5"/>
      <c r="E1432" s="5"/>
      <c r="F1432" s="5"/>
      <c r="G1432" s="28"/>
      <c r="H1432" s="5"/>
      <c r="I1432" s="5"/>
      <c r="J1432" s="5"/>
      <c r="K1432" s="5"/>
      <c r="L1432" s="5"/>
      <c r="M1432" s="5"/>
      <c r="N1432" s="5"/>
      <c r="O1432" s="5"/>
      <c r="P1432" s="5"/>
      <c r="Q1432" s="5"/>
      <c r="R1432" s="5"/>
      <c r="S1432" s="5"/>
      <c r="T1432" s="5"/>
      <c r="U1432" s="5"/>
      <c r="V1432" s="5"/>
      <c r="W1432" s="5"/>
    </row>
    <row r="1433" spans="1:23" s="6" customFormat="1">
      <c r="A1433" s="5"/>
      <c r="B1433" s="5"/>
      <c r="C1433" s="5"/>
      <c r="D1433" s="5"/>
      <c r="E1433" s="5"/>
      <c r="F1433" s="5"/>
      <c r="G1433" s="28"/>
      <c r="H1433" s="5"/>
      <c r="I1433" s="5"/>
      <c r="J1433" s="5"/>
      <c r="K1433" s="5"/>
      <c r="L1433" s="5"/>
      <c r="M1433" s="5"/>
      <c r="N1433" s="5"/>
      <c r="O1433" s="5"/>
      <c r="P1433" s="5"/>
      <c r="Q1433" s="5"/>
      <c r="R1433" s="5"/>
      <c r="S1433" s="5"/>
      <c r="T1433" s="5"/>
      <c r="U1433" s="5"/>
      <c r="V1433" s="5"/>
      <c r="W1433" s="5"/>
    </row>
    <row r="1434" spans="1:23" s="6" customFormat="1">
      <c r="A1434" s="5"/>
      <c r="B1434" s="5"/>
      <c r="C1434" s="5"/>
      <c r="D1434" s="5"/>
      <c r="E1434" s="5"/>
      <c r="F1434" s="5"/>
      <c r="G1434" s="28"/>
      <c r="H1434" s="5"/>
      <c r="I1434" s="5"/>
      <c r="J1434" s="5"/>
      <c r="K1434" s="5"/>
      <c r="L1434" s="5"/>
      <c r="M1434" s="5"/>
      <c r="N1434" s="5"/>
      <c r="O1434" s="5"/>
      <c r="P1434" s="5"/>
      <c r="Q1434" s="5"/>
      <c r="R1434" s="5"/>
      <c r="S1434" s="5"/>
      <c r="T1434" s="5"/>
      <c r="U1434" s="5"/>
      <c r="V1434" s="5"/>
      <c r="W1434" s="5"/>
    </row>
    <row r="1435" spans="1:23" s="6" customFormat="1">
      <c r="A1435" s="5"/>
      <c r="B1435" s="5"/>
      <c r="C1435" s="5"/>
      <c r="D1435" s="5"/>
      <c r="E1435" s="5"/>
      <c r="F1435" s="5"/>
      <c r="G1435" s="28"/>
      <c r="H1435" s="5"/>
      <c r="I1435" s="5"/>
      <c r="J1435" s="5"/>
      <c r="K1435" s="5"/>
      <c r="L1435" s="5"/>
      <c r="M1435" s="5"/>
      <c r="N1435" s="5"/>
      <c r="O1435" s="5"/>
      <c r="P1435" s="5"/>
      <c r="Q1435" s="5"/>
      <c r="R1435" s="5"/>
      <c r="S1435" s="5"/>
      <c r="T1435" s="5"/>
      <c r="U1435" s="5"/>
      <c r="V1435" s="5"/>
      <c r="W1435" s="5"/>
    </row>
    <row r="1436" spans="1:23" s="6" customFormat="1">
      <c r="A1436" s="5"/>
      <c r="B1436" s="5"/>
      <c r="C1436" s="5"/>
      <c r="D1436" s="5"/>
      <c r="E1436" s="5"/>
      <c r="F1436" s="5"/>
      <c r="G1436" s="28"/>
      <c r="H1436" s="5"/>
      <c r="I1436" s="5"/>
      <c r="J1436" s="5"/>
      <c r="K1436" s="5"/>
      <c r="L1436" s="5"/>
      <c r="M1436" s="5"/>
      <c r="N1436" s="5"/>
      <c r="O1436" s="5"/>
      <c r="P1436" s="5"/>
      <c r="Q1436" s="5"/>
      <c r="R1436" s="5"/>
      <c r="S1436" s="5"/>
      <c r="T1436" s="5"/>
      <c r="U1436" s="5"/>
      <c r="V1436" s="5"/>
      <c r="W1436" s="5"/>
    </row>
    <row r="1437" spans="1:23" s="6" customFormat="1">
      <c r="A1437" s="5"/>
      <c r="B1437" s="5"/>
      <c r="C1437" s="5"/>
      <c r="D1437" s="5"/>
      <c r="E1437" s="5"/>
      <c r="F1437" s="5"/>
      <c r="G1437" s="28"/>
      <c r="H1437" s="5"/>
      <c r="I1437" s="5"/>
      <c r="J1437" s="5"/>
      <c r="K1437" s="5"/>
      <c r="L1437" s="5"/>
      <c r="M1437" s="5"/>
      <c r="N1437" s="5"/>
      <c r="O1437" s="5"/>
      <c r="P1437" s="5"/>
      <c r="Q1437" s="5"/>
      <c r="R1437" s="5"/>
      <c r="S1437" s="5"/>
      <c r="T1437" s="5"/>
      <c r="U1437" s="5"/>
      <c r="V1437" s="5"/>
      <c r="W1437" s="5"/>
    </row>
    <row r="1438" spans="1:23" s="6" customFormat="1">
      <c r="A1438" s="5"/>
      <c r="B1438" s="5"/>
      <c r="C1438" s="5"/>
      <c r="D1438" s="5"/>
      <c r="E1438" s="5"/>
      <c r="F1438" s="5"/>
      <c r="G1438" s="28"/>
      <c r="H1438" s="5"/>
      <c r="I1438" s="5"/>
      <c r="J1438" s="5"/>
      <c r="K1438" s="5"/>
      <c r="L1438" s="5"/>
      <c r="M1438" s="5"/>
      <c r="N1438" s="5"/>
      <c r="O1438" s="5"/>
      <c r="P1438" s="5"/>
      <c r="Q1438" s="5"/>
      <c r="R1438" s="5"/>
      <c r="S1438" s="5"/>
      <c r="T1438" s="5"/>
      <c r="U1438" s="5"/>
      <c r="V1438" s="5"/>
      <c r="W1438" s="5"/>
    </row>
    <row r="1439" spans="1:23" s="6" customFormat="1">
      <c r="A1439" s="5"/>
      <c r="B1439" s="5"/>
      <c r="C1439" s="5"/>
      <c r="D1439" s="5"/>
      <c r="E1439" s="5"/>
      <c r="F1439" s="5"/>
      <c r="G1439" s="28"/>
      <c r="H1439" s="5"/>
      <c r="I1439" s="5"/>
      <c r="J1439" s="5"/>
      <c r="K1439" s="5"/>
      <c r="L1439" s="5"/>
      <c r="M1439" s="5"/>
      <c r="N1439" s="5"/>
      <c r="O1439" s="5"/>
      <c r="P1439" s="5"/>
      <c r="Q1439" s="5"/>
      <c r="R1439" s="5"/>
      <c r="S1439" s="5"/>
      <c r="T1439" s="5"/>
      <c r="U1439" s="5"/>
      <c r="V1439" s="5"/>
      <c r="W1439" s="5"/>
    </row>
    <row r="1440" spans="1:23" s="6" customFormat="1">
      <c r="A1440" s="5"/>
      <c r="B1440" s="5"/>
      <c r="C1440" s="5"/>
      <c r="D1440" s="5"/>
      <c r="E1440" s="5"/>
      <c r="F1440" s="5"/>
      <c r="G1440" s="28"/>
      <c r="H1440" s="5"/>
      <c r="I1440" s="5"/>
      <c r="J1440" s="5"/>
      <c r="K1440" s="5"/>
      <c r="L1440" s="5"/>
      <c r="M1440" s="5"/>
      <c r="N1440" s="5"/>
      <c r="O1440" s="5"/>
      <c r="P1440" s="5"/>
      <c r="Q1440" s="5"/>
      <c r="R1440" s="5"/>
      <c r="S1440" s="5"/>
      <c r="T1440" s="5"/>
      <c r="U1440" s="5"/>
      <c r="V1440" s="5"/>
      <c r="W1440" s="5"/>
    </row>
    <row r="1441" spans="1:23" s="6" customFormat="1">
      <c r="A1441" s="5"/>
      <c r="B1441" s="5"/>
      <c r="C1441" s="5"/>
      <c r="D1441" s="5"/>
      <c r="E1441" s="5"/>
      <c r="F1441" s="5"/>
      <c r="G1441" s="28"/>
      <c r="H1441" s="5"/>
      <c r="I1441" s="5"/>
      <c r="J1441" s="5"/>
      <c r="K1441" s="5"/>
      <c r="L1441" s="5"/>
      <c r="M1441" s="5"/>
      <c r="N1441" s="5"/>
      <c r="O1441" s="5"/>
      <c r="P1441" s="5"/>
      <c r="Q1441" s="5"/>
      <c r="R1441" s="5"/>
      <c r="S1441" s="5"/>
      <c r="T1441" s="5"/>
      <c r="U1441" s="5"/>
      <c r="V1441" s="5"/>
      <c r="W1441" s="5"/>
    </row>
    <row r="1442" spans="1:23" s="6" customFormat="1">
      <c r="A1442" s="5"/>
      <c r="B1442" s="5"/>
      <c r="C1442" s="5"/>
      <c r="D1442" s="5"/>
      <c r="E1442" s="5"/>
      <c r="F1442" s="5"/>
      <c r="G1442" s="28"/>
      <c r="H1442" s="5"/>
      <c r="I1442" s="5"/>
      <c r="J1442" s="5"/>
      <c r="K1442" s="5"/>
      <c r="L1442" s="5"/>
      <c r="M1442" s="5"/>
      <c r="N1442" s="5"/>
      <c r="O1442" s="5"/>
      <c r="P1442" s="5"/>
      <c r="Q1442" s="5"/>
      <c r="R1442" s="5"/>
      <c r="S1442" s="5"/>
      <c r="T1442" s="5"/>
      <c r="U1442" s="5"/>
      <c r="V1442" s="5"/>
      <c r="W1442" s="5"/>
    </row>
    <row r="1443" spans="1:23" s="6" customFormat="1">
      <c r="A1443" s="5"/>
      <c r="B1443" s="5"/>
      <c r="C1443" s="5"/>
      <c r="D1443" s="5"/>
      <c r="E1443" s="5"/>
      <c r="F1443" s="5"/>
      <c r="G1443" s="28"/>
      <c r="H1443" s="5"/>
      <c r="I1443" s="5"/>
      <c r="J1443" s="5"/>
      <c r="K1443" s="5"/>
      <c r="L1443" s="5"/>
      <c r="M1443" s="5"/>
      <c r="N1443" s="5"/>
      <c r="O1443" s="5"/>
      <c r="P1443" s="5"/>
      <c r="Q1443" s="5"/>
      <c r="R1443" s="5"/>
      <c r="S1443" s="5"/>
      <c r="T1443" s="5"/>
      <c r="U1443" s="5"/>
      <c r="V1443" s="5"/>
      <c r="W1443" s="5"/>
    </row>
    <row r="1444" spans="1:23" s="6" customFormat="1">
      <c r="A1444" s="5"/>
      <c r="B1444" s="5"/>
      <c r="C1444" s="5"/>
      <c r="D1444" s="5"/>
      <c r="E1444" s="5"/>
      <c r="F1444" s="5"/>
      <c r="G1444" s="28"/>
      <c r="H1444" s="5"/>
      <c r="I1444" s="5"/>
      <c r="J1444" s="5"/>
      <c r="K1444" s="5"/>
      <c r="L1444" s="5"/>
      <c r="M1444" s="5"/>
      <c r="N1444" s="5"/>
      <c r="O1444" s="5"/>
      <c r="P1444" s="5"/>
      <c r="Q1444" s="5"/>
      <c r="R1444" s="5"/>
      <c r="S1444" s="5"/>
      <c r="T1444" s="5"/>
      <c r="U1444" s="5"/>
      <c r="V1444" s="5"/>
      <c r="W1444" s="5"/>
    </row>
    <row r="1445" spans="1:23" s="6" customFormat="1">
      <c r="A1445" s="5"/>
      <c r="B1445" s="5"/>
      <c r="C1445" s="5"/>
      <c r="D1445" s="5"/>
      <c r="E1445" s="5"/>
      <c r="F1445" s="5"/>
      <c r="G1445" s="28"/>
      <c r="H1445" s="5"/>
      <c r="I1445" s="5"/>
      <c r="J1445" s="5"/>
      <c r="K1445" s="5"/>
      <c r="L1445" s="5"/>
      <c r="M1445" s="5"/>
      <c r="N1445" s="5"/>
      <c r="O1445" s="5"/>
      <c r="P1445" s="5"/>
      <c r="Q1445" s="5"/>
      <c r="R1445" s="5"/>
      <c r="S1445" s="5"/>
      <c r="T1445" s="5"/>
      <c r="U1445" s="5"/>
      <c r="V1445" s="5"/>
      <c r="W1445" s="5"/>
    </row>
    <row r="1446" spans="1:23" s="6" customFormat="1">
      <c r="A1446" s="5"/>
      <c r="B1446" s="5"/>
      <c r="C1446" s="5"/>
      <c r="D1446" s="5"/>
      <c r="E1446" s="5"/>
      <c r="F1446" s="5"/>
      <c r="G1446" s="28"/>
      <c r="H1446" s="5"/>
      <c r="I1446" s="5"/>
      <c r="J1446" s="5"/>
      <c r="K1446" s="5"/>
      <c r="L1446" s="5"/>
      <c r="M1446" s="5"/>
      <c r="N1446" s="5"/>
      <c r="O1446" s="5"/>
      <c r="P1446" s="5"/>
      <c r="Q1446" s="5"/>
      <c r="R1446" s="5"/>
      <c r="S1446" s="5"/>
      <c r="T1446" s="5"/>
      <c r="U1446" s="5"/>
      <c r="V1446" s="5"/>
      <c r="W1446" s="5"/>
    </row>
    <row r="1447" spans="1:23" s="6" customFormat="1">
      <c r="A1447" s="5"/>
      <c r="B1447" s="5"/>
      <c r="C1447" s="5"/>
      <c r="D1447" s="5"/>
      <c r="E1447" s="5"/>
      <c r="F1447" s="5"/>
      <c r="G1447" s="28"/>
      <c r="H1447" s="5"/>
      <c r="I1447" s="5"/>
      <c r="J1447" s="5"/>
      <c r="K1447" s="5"/>
      <c r="L1447" s="5"/>
      <c r="M1447" s="5"/>
      <c r="N1447" s="5"/>
      <c r="O1447" s="5"/>
      <c r="P1447" s="5"/>
      <c r="Q1447" s="5"/>
      <c r="R1447" s="5"/>
      <c r="S1447" s="5"/>
      <c r="T1447" s="5"/>
      <c r="U1447" s="5"/>
      <c r="V1447" s="5"/>
      <c r="W1447" s="5"/>
    </row>
    <row r="1448" spans="1:23" s="6" customFormat="1">
      <c r="A1448" s="5"/>
      <c r="B1448" s="5"/>
      <c r="C1448" s="5"/>
      <c r="D1448" s="5"/>
      <c r="E1448" s="5"/>
      <c r="F1448" s="5"/>
      <c r="G1448" s="28"/>
      <c r="H1448" s="5"/>
      <c r="I1448" s="5"/>
      <c r="J1448" s="5"/>
      <c r="K1448" s="5"/>
      <c r="L1448" s="5"/>
      <c r="M1448" s="5"/>
      <c r="N1448" s="5"/>
      <c r="O1448" s="5"/>
      <c r="P1448" s="5"/>
      <c r="Q1448" s="5"/>
      <c r="R1448" s="5"/>
      <c r="S1448" s="5"/>
      <c r="T1448" s="5"/>
      <c r="U1448" s="5"/>
      <c r="V1448" s="5"/>
      <c r="W1448" s="5"/>
    </row>
    <row r="1449" spans="1:23" s="6" customFormat="1">
      <c r="A1449" s="5"/>
      <c r="B1449" s="5"/>
      <c r="C1449" s="5"/>
      <c r="D1449" s="5"/>
      <c r="E1449" s="5"/>
      <c r="F1449" s="5"/>
      <c r="G1449" s="28"/>
      <c r="H1449" s="5"/>
      <c r="I1449" s="5"/>
      <c r="J1449" s="5"/>
      <c r="K1449" s="5"/>
      <c r="L1449" s="5"/>
      <c r="M1449" s="5"/>
      <c r="N1449" s="5"/>
      <c r="O1449" s="5"/>
      <c r="P1449" s="5"/>
      <c r="Q1449" s="5"/>
      <c r="R1449" s="5"/>
      <c r="S1449" s="5"/>
      <c r="T1449" s="5"/>
      <c r="U1449" s="5"/>
      <c r="V1449" s="5"/>
      <c r="W1449" s="5"/>
    </row>
    <row r="1450" spans="1:23" s="6" customFormat="1">
      <c r="A1450" s="5"/>
      <c r="B1450" s="5"/>
      <c r="C1450" s="5"/>
      <c r="D1450" s="5"/>
      <c r="E1450" s="5"/>
      <c r="F1450" s="5"/>
      <c r="G1450" s="28"/>
      <c r="H1450" s="5"/>
      <c r="I1450" s="5"/>
      <c r="J1450" s="5"/>
      <c r="K1450" s="5"/>
      <c r="L1450" s="5"/>
      <c r="M1450" s="5"/>
      <c r="N1450" s="5"/>
      <c r="O1450" s="5"/>
      <c r="P1450" s="5"/>
      <c r="Q1450" s="5"/>
      <c r="R1450" s="5"/>
      <c r="S1450" s="5"/>
      <c r="T1450" s="5"/>
      <c r="U1450" s="5"/>
      <c r="V1450" s="5"/>
      <c r="W1450" s="5"/>
    </row>
    <row r="1451" spans="1:23" s="6" customFormat="1">
      <c r="A1451" s="5"/>
      <c r="B1451" s="5"/>
      <c r="C1451" s="5"/>
      <c r="D1451" s="5"/>
      <c r="E1451" s="5"/>
      <c r="F1451" s="5"/>
      <c r="G1451" s="28"/>
      <c r="H1451" s="5"/>
      <c r="I1451" s="5"/>
      <c r="J1451" s="5"/>
      <c r="K1451" s="5"/>
      <c r="L1451" s="5"/>
      <c r="M1451" s="5"/>
      <c r="N1451" s="5"/>
      <c r="O1451" s="5"/>
      <c r="P1451" s="5"/>
      <c r="Q1451" s="5"/>
      <c r="R1451" s="5"/>
      <c r="S1451" s="5"/>
      <c r="T1451" s="5"/>
      <c r="U1451" s="5"/>
      <c r="V1451" s="5"/>
      <c r="W1451" s="5"/>
    </row>
    <row r="1452" spans="1:23" s="6" customFormat="1">
      <c r="A1452" s="5"/>
      <c r="B1452" s="5"/>
      <c r="C1452" s="5"/>
      <c r="D1452" s="5"/>
      <c r="E1452" s="5"/>
      <c r="F1452" s="5"/>
      <c r="G1452" s="28"/>
      <c r="H1452" s="5"/>
      <c r="I1452" s="5"/>
      <c r="J1452" s="5"/>
      <c r="K1452" s="5"/>
      <c r="L1452" s="5"/>
      <c r="M1452" s="5"/>
      <c r="N1452" s="5"/>
      <c r="O1452" s="5"/>
      <c r="P1452" s="5"/>
      <c r="Q1452" s="5"/>
      <c r="R1452" s="5"/>
      <c r="S1452" s="5"/>
      <c r="T1452" s="5"/>
      <c r="U1452" s="5"/>
      <c r="V1452" s="5"/>
      <c r="W1452" s="5"/>
    </row>
    <row r="1453" spans="1:23" s="6" customFormat="1">
      <c r="A1453" s="5"/>
      <c r="B1453" s="5"/>
      <c r="C1453" s="5"/>
      <c r="D1453" s="5"/>
      <c r="E1453" s="5"/>
      <c r="F1453" s="5"/>
      <c r="G1453" s="28"/>
      <c r="H1453" s="5"/>
      <c r="I1453" s="5"/>
      <c r="J1453" s="5"/>
      <c r="K1453" s="5"/>
      <c r="L1453" s="5"/>
      <c r="M1453" s="5"/>
      <c r="N1453" s="5"/>
      <c r="O1453" s="5"/>
      <c r="P1453" s="5"/>
      <c r="Q1453" s="5"/>
      <c r="R1453" s="5"/>
      <c r="S1453" s="5"/>
      <c r="T1453" s="5"/>
      <c r="U1453" s="5"/>
      <c r="V1453" s="5"/>
      <c r="W1453" s="5"/>
    </row>
    <row r="1454" spans="1:23" s="6" customFormat="1">
      <c r="A1454" s="5"/>
      <c r="B1454" s="5"/>
      <c r="C1454" s="5"/>
      <c r="D1454" s="5"/>
      <c r="E1454" s="5"/>
      <c r="F1454" s="5"/>
      <c r="G1454" s="28"/>
      <c r="H1454" s="5"/>
      <c r="I1454" s="5"/>
      <c r="J1454" s="5"/>
      <c r="K1454" s="5"/>
      <c r="L1454" s="5"/>
      <c r="M1454" s="5"/>
      <c r="N1454" s="5"/>
      <c r="O1454" s="5"/>
      <c r="P1454" s="5"/>
      <c r="Q1454" s="5"/>
      <c r="R1454" s="5"/>
      <c r="S1454" s="5"/>
      <c r="T1454" s="5"/>
      <c r="U1454" s="5"/>
      <c r="V1454" s="5"/>
      <c r="W1454" s="5"/>
    </row>
    <row r="1455" spans="1:23" s="6" customFormat="1">
      <c r="A1455" s="5"/>
      <c r="B1455" s="5"/>
      <c r="C1455" s="5"/>
      <c r="D1455" s="5"/>
      <c r="E1455" s="5"/>
      <c r="F1455" s="5"/>
      <c r="G1455" s="28"/>
      <c r="H1455" s="5"/>
      <c r="I1455" s="5"/>
      <c r="J1455" s="5"/>
      <c r="K1455" s="5"/>
      <c r="L1455" s="5"/>
      <c r="M1455" s="5"/>
      <c r="N1455" s="5"/>
      <c r="O1455" s="5"/>
      <c r="P1455" s="5"/>
      <c r="Q1455" s="5"/>
      <c r="R1455" s="5"/>
      <c r="S1455" s="5"/>
      <c r="T1455" s="5"/>
      <c r="U1455" s="5"/>
      <c r="V1455" s="5"/>
      <c r="W1455" s="5"/>
    </row>
    <row r="1456" spans="1:23" s="6" customFormat="1">
      <c r="A1456" s="5"/>
      <c r="B1456" s="5"/>
      <c r="C1456" s="5"/>
      <c r="D1456" s="5"/>
      <c r="E1456" s="5"/>
      <c r="F1456" s="5"/>
      <c r="G1456" s="28"/>
      <c r="H1456" s="5"/>
      <c r="I1456" s="5"/>
      <c r="J1456" s="5"/>
      <c r="K1456" s="5"/>
      <c r="L1456" s="5"/>
      <c r="M1456" s="5"/>
      <c r="N1456" s="5"/>
      <c r="O1456" s="5"/>
      <c r="P1456" s="5"/>
      <c r="Q1456" s="5"/>
      <c r="R1456" s="5"/>
      <c r="S1456" s="5"/>
      <c r="T1456" s="5"/>
      <c r="U1456" s="5"/>
      <c r="V1456" s="5"/>
      <c r="W1456" s="5"/>
    </row>
    <row r="1457" spans="1:23" s="6" customFormat="1">
      <c r="A1457" s="5"/>
      <c r="B1457" s="5"/>
      <c r="C1457" s="5"/>
      <c r="D1457" s="5"/>
      <c r="E1457" s="5"/>
      <c r="F1457" s="5"/>
      <c r="G1457" s="28"/>
      <c r="H1457" s="5"/>
      <c r="I1457" s="5"/>
      <c r="J1457" s="5"/>
      <c r="K1457" s="5"/>
      <c r="L1457" s="5"/>
      <c r="M1457" s="5"/>
      <c r="N1457" s="5"/>
      <c r="O1457" s="5"/>
      <c r="P1457" s="5"/>
      <c r="Q1457" s="5"/>
      <c r="R1457" s="5"/>
      <c r="S1457" s="5"/>
      <c r="T1457" s="5"/>
      <c r="U1457" s="5"/>
      <c r="V1457" s="5"/>
      <c r="W1457" s="5"/>
    </row>
    <row r="1458" spans="1:23" s="6" customFormat="1">
      <c r="A1458" s="5"/>
      <c r="B1458" s="5"/>
      <c r="C1458" s="5"/>
      <c r="D1458" s="5"/>
      <c r="E1458" s="5"/>
      <c r="F1458" s="5"/>
      <c r="G1458" s="28"/>
      <c r="H1458" s="5"/>
      <c r="I1458" s="5"/>
      <c r="J1458" s="5"/>
      <c r="K1458" s="5"/>
      <c r="L1458" s="5"/>
      <c r="M1458" s="5"/>
      <c r="N1458" s="5"/>
      <c r="O1458" s="5"/>
      <c r="P1458" s="5"/>
      <c r="Q1458" s="5"/>
      <c r="R1458" s="5"/>
      <c r="S1458" s="5"/>
      <c r="T1458" s="5"/>
      <c r="U1458" s="5"/>
      <c r="V1458" s="5"/>
      <c r="W1458" s="5"/>
    </row>
    <row r="1459" spans="1:23" s="6" customFormat="1">
      <c r="A1459" s="5"/>
      <c r="B1459" s="5"/>
      <c r="C1459" s="5"/>
      <c r="D1459" s="5"/>
      <c r="E1459" s="5"/>
      <c r="F1459" s="5"/>
      <c r="G1459" s="28"/>
      <c r="H1459" s="5"/>
      <c r="I1459" s="5"/>
      <c r="J1459" s="5"/>
      <c r="K1459" s="5"/>
      <c r="L1459" s="5"/>
      <c r="M1459" s="5"/>
      <c r="N1459" s="5"/>
      <c r="O1459" s="5"/>
      <c r="P1459" s="5"/>
      <c r="Q1459" s="5"/>
      <c r="R1459" s="5"/>
      <c r="S1459" s="5"/>
      <c r="T1459" s="5"/>
      <c r="U1459" s="5"/>
      <c r="V1459" s="5"/>
      <c r="W1459" s="5"/>
    </row>
    <row r="1460" spans="1:23" s="6" customFormat="1">
      <c r="A1460" s="5"/>
      <c r="B1460" s="5"/>
      <c r="C1460" s="5"/>
      <c r="D1460" s="5"/>
      <c r="E1460" s="5"/>
      <c r="F1460" s="5"/>
      <c r="G1460" s="28"/>
      <c r="H1460" s="5"/>
      <c r="I1460" s="5"/>
      <c r="J1460" s="5"/>
      <c r="K1460" s="5"/>
      <c r="L1460" s="5"/>
      <c r="M1460" s="5"/>
      <c r="N1460" s="5"/>
      <c r="O1460" s="5"/>
      <c r="P1460" s="5"/>
      <c r="Q1460" s="5"/>
      <c r="R1460" s="5"/>
      <c r="S1460" s="5"/>
      <c r="T1460" s="5"/>
      <c r="U1460" s="5"/>
      <c r="V1460" s="5"/>
      <c r="W1460" s="5"/>
    </row>
    <row r="1461" spans="1:23" s="6" customFormat="1">
      <c r="A1461" s="5"/>
      <c r="B1461" s="5"/>
      <c r="C1461" s="5"/>
      <c r="D1461" s="5"/>
      <c r="E1461" s="5"/>
      <c r="F1461" s="5"/>
      <c r="G1461" s="28"/>
      <c r="H1461" s="5"/>
      <c r="I1461" s="5"/>
      <c r="J1461" s="5"/>
      <c r="K1461" s="5"/>
      <c r="L1461" s="5"/>
      <c r="M1461" s="5"/>
      <c r="N1461" s="5"/>
      <c r="O1461" s="5"/>
      <c r="P1461" s="5"/>
      <c r="Q1461" s="5"/>
      <c r="R1461" s="5"/>
      <c r="S1461" s="5"/>
      <c r="T1461" s="5"/>
      <c r="U1461" s="5"/>
      <c r="V1461" s="5"/>
      <c r="W1461" s="5"/>
    </row>
    <row r="1462" spans="1:23" s="6" customFormat="1">
      <c r="A1462" s="5"/>
      <c r="B1462" s="5"/>
      <c r="C1462" s="5"/>
      <c r="D1462" s="5"/>
      <c r="E1462" s="5"/>
      <c r="F1462" s="5"/>
      <c r="G1462" s="28"/>
      <c r="H1462" s="5"/>
      <c r="I1462" s="5"/>
      <c r="J1462" s="5"/>
      <c r="K1462" s="5"/>
      <c r="L1462" s="5"/>
      <c r="M1462" s="5"/>
      <c r="N1462" s="5"/>
      <c r="O1462" s="5"/>
      <c r="P1462" s="5"/>
      <c r="Q1462" s="5"/>
      <c r="R1462" s="5"/>
      <c r="S1462" s="5"/>
      <c r="T1462" s="5"/>
      <c r="U1462" s="5"/>
      <c r="V1462" s="5"/>
      <c r="W1462" s="5"/>
    </row>
    <row r="1463" spans="1:23" s="6" customFormat="1">
      <c r="A1463" s="5"/>
      <c r="B1463" s="5"/>
      <c r="C1463" s="5"/>
      <c r="D1463" s="5"/>
      <c r="E1463" s="5"/>
      <c r="F1463" s="5"/>
      <c r="G1463" s="28"/>
      <c r="H1463" s="5"/>
      <c r="I1463" s="5"/>
      <c r="J1463" s="5"/>
      <c r="K1463" s="5"/>
      <c r="L1463" s="5"/>
      <c r="M1463" s="5"/>
      <c r="N1463" s="5"/>
      <c r="O1463" s="5"/>
      <c r="P1463" s="5"/>
      <c r="Q1463" s="5"/>
      <c r="R1463" s="5"/>
      <c r="S1463" s="5"/>
      <c r="T1463" s="5"/>
      <c r="U1463" s="5"/>
      <c r="V1463" s="5"/>
      <c r="W1463" s="5"/>
    </row>
    <row r="1464" spans="1:23" s="6" customFormat="1">
      <c r="A1464" s="5"/>
      <c r="B1464" s="5"/>
      <c r="C1464" s="5"/>
      <c r="D1464" s="5"/>
      <c r="E1464" s="5"/>
      <c r="F1464" s="5"/>
      <c r="G1464" s="28"/>
      <c r="H1464" s="5"/>
      <c r="I1464" s="5"/>
      <c r="J1464" s="5"/>
      <c r="K1464" s="5"/>
      <c r="L1464" s="5"/>
      <c r="M1464" s="5"/>
      <c r="N1464" s="5"/>
      <c r="O1464" s="5"/>
      <c r="P1464" s="5"/>
      <c r="Q1464" s="5"/>
      <c r="R1464" s="5"/>
      <c r="S1464" s="5"/>
      <c r="T1464" s="5"/>
      <c r="U1464" s="5"/>
      <c r="V1464" s="5"/>
      <c r="W1464" s="5"/>
    </row>
    <row r="1465" spans="1:23" s="6" customFormat="1">
      <c r="A1465" s="5"/>
      <c r="B1465" s="5"/>
      <c r="C1465" s="5"/>
      <c r="D1465" s="5"/>
      <c r="E1465" s="5"/>
      <c r="F1465" s="5"/>
      <c r="G1465" s="28"/>
      <c r="H1465" s="5"/>
      <c r="I1465" s="5"/>
      <c r="J1465" s="5"/>
      <c r="K1465" s="5"/>
      <c r="L1465" s="5"/>
      <c r="M1465" s="5"/>
      <c r="N1465" s="5"/>
      <c r="O1465" s="5"/>
      <c r="P1465" s="5"/>
      <c r="Q1465" s="5"/>
      <c r="R1465" s="5"/>
      <c r="S1465" s="5"/>
      <c r="T1465" s="5"/>
      <c r="U1465" s="5"/>
      <c r="V1465" s="5"/>
      <c r="W1465" s="5"/>
    </row>
    <row r="1466" spans="1:23" s="6" customFormat="1">
      <c r="A1466" s="5"/>
      <c r="B1466" s="5"/>
      <c r="C1466" s="5"/>
      <c r="D1466" s="5"/>
      <c r="E1466" s="5"/>
      <c r="F1466" s="5"/>
      <c r="G1466" s="28"/>
      <c r="H1466" s="5"/>
      <c r="I1466" s="5"/>
      <c r="J1466" s="5"/>
      <c r="K1466" s="5"/>
      <c r="L1466" s="5"/>
      <c r="M1466" s="5"/>
      <c r="N1466" s="5"/>
      <c r="O1466" s="5"/>
      <c r="P1466" s="5"/>
      <c r="Q1466" s="5"/>
      <c r="R1466" s="5"/>
      <c r="S1466" s="5"/>
      <c r="T1466" s="5"/>
      <c r="U1466" s="5"/>
      <c r="V1466" s="5"/>
      <c r="W1466" s="5"/>
    </row>
    <row r="1467" spans="1:23" ht="12.75">
      <c r="D1467" s="14"/>
      <c r="E1467" s="15"/>
      <c r="J1467" s="17"/>
      <c r="K1467" s="17"/>
      <c r="L1467" s="17"/>
      <c r="M1467" s="17"/>
      <c r="N1467" s="17"/>
      <c r="O1467" s="17"/>
    </row>
  </sheetData>
  <conditionalFormatting sqref="A1:A1048576">
    <cfRule type="duplicateValues" dxfId="39" priority="1"/>
  </conditionalFormatting>
  <pageMargins left="0.75" right="0.75" top="1" bottom="1" header="0.5" footer="0.5"/>
  <pageSetup paperSize="9"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D173"/>
  <sheetViews>
    <sheetView zoomScaleNormal="100" workbookViewId="0">
      <selection activeCell="E36" sqref="E36"/>
    </sheetView>
  </sheetViews>
  <sheetFormatPr defaultColWidth="11.5546875" defaultRowHeight="12"/>
  <cols>
    <col min="1" max="1" width="16.88671875" style="5" customWidth="1"/>
    <col min="2" max="2" width="12.33203125" style="5" customWidth="1"/>
    <col min="3" max="3" width="13.21875" style="16" customWidth="1"/>
    <col min="4" max="4" width="15.5546875" style="16" customWidth="1"/>
    <col min="5" max="16384" width="11.5546875" style="5"/>
  </cols>
  <sheetData>
    <row r="1" spans="1:4" ht="12.75">
      <c r="A1" s="44" t="s">
        <v>1</v>
      </c>
      <c r="B1" s="45" t="s">
        <v>5</v>
      </c>
      <c r="C1" s="46" t="s">
        <v>6</v>
      </c>
      <c r="D1" s="47" t="s">
        <v>12829</v>
      </c>
    </row>
    <row r="2" spans="1:4" s="6" customFormat="1">
      <c r="A2" s="48" t="s">
        <v>12739</v>
      </c>
      <c r="B2" s="39">
        <v>5</v>
      </c>
      <c r="C2" s="40">
        <v>5</v>
      </c>
      <c r="D2" s="49">
        <f t="shared" ref="D2:D11" si="0">B2*C2</f>
        <v>25</v>
      </c>
    </row>
    <row r="3" spans="1:4" s="6" customFormat="1">
      <c r="A3" s="48" t="s">
        <v>12767</v>
      </c>
      <c r="B3" s="39">
        <v>5</v>
      </c>
      <c r="C3" s="40">
        <f>C2</f>
        <v>5</v>
      </c>
      <c r="D3" s="49">
        <f t="shared" si="0"/>
        <v>25</v>
      </c>
    </row>
    <row r="4" spans="1:4" s="6" customFormat="1">
      <c r="A4" s="48" t="s">
        <v>11844</v>
      </c>
      <c r="B4" s="39">
        <v>5</v>
      </c>
      <c r="C4" s="40">
        <v>23</v>
      </c>
      <c r="D4" s="49">
        <f t="shared" si="0"/>
        <v>115</v>
      </c>
    </row>
    <row r="5" spans="1:4" s="6" customFormat="1">
      <c r="A5" s="48" t="s">
        <v>8267</v>
      </c>
      <c r="B5" s="39">
        <v>4.8</v>
      </c>
      <c r="C5" s="40">
        <v>53803</v>
      </c>
      <c r="D5" s="49">
        <f t="shared" si="0"/>
        <v>258254.4</v>
      </c>
    </row>
    <row r="6" spans="1:4" s="6" customFormat="1">
      <c r="A6" s="48" t="s">
        <v>8790</v>
      </c>
      <c r="B6" s="39">
        <v>4.8</v>
      </c>
      <c r="C6" s="40">
        <v>28</v>
      </c>
      <c r="D6" s="49">
        <f t="shared" si="0"/>
        <v>134.4</v>
      </c>
    </row>
    <row r="7" spans="1:4" s="6" customFormat="1">
      <c r="A7" s="48" t="s">
        <v>9710</v>
      </c>
      <c r="B7" s="39">
        <v>4.8</v>
      </c>
      <c r="C7" s="40">
        <v>3964</v>
      </c>
      <c r="D7" s="49">
        <f t="shared" si="0"/>
        <v>19027.2</v>
      </c>
    </row>
    <row r="8" spans="1:4" s="6" customFormat="1">
      <c r="A8" s="48" t="s">
        <v>1811</v>
      </c>
      <c r="B8" s="39">
        <v>4.7</v>
      </c>
      <c r="C8" s="40">
        <v>5935</v>
      </c>
      <c r="D8" s="49">
        <f t="shared" si="0"/>
        <v>27894.5</v>
      </c>
    </row>
    <row r="9" spans="1:4" s="6" customFormat="1">
      <c r="A9" s="48" t="s">
        <v>3197</v>
      </c>
      <c r="B9" s="39">
        <v>4.7</v>
      </c>
      <c r="C9" s="40">
        <v>7779</v>
      </c>
      <c r="D9" s="49">
        <f t="shared" si="0"/>
        <v>36561.300000000003</v>
      </c>
    </row>
    <row r="10" spans="1:4" s="6" customFormat="1">
      <c r="A10" s="48" t="s">
        <v>8993</v>
      </c>
      <c r="B10" s="39">
        <v>4.7</v>
      </c>
      <c r="C10" s="40">
        <v>1729</v>
      </c>
      <c r="D10" s="49">
        <f t="shared" si="0"/>
        <v>8126.3</v>
      </c>
    </row>
    <row r="11" spans="1:4" s="6" customFormat="1">
      <c r="A11" s="50" t="s">
        <v>9021</v>
      </c>
      <c r="B11" s="51">
        <v>4.7</v>
      </c>
      <c r="C11" s="52">
        <v>54</v>
      </c>
      <c r="D11" s="53">
        <f t="shared" si="0"/>
        <v>253.8</v>
      </c>
    </row>
    <row r="12" spans="1:4" s="6" customFormat="1" ht="12" customHeight="1">
      <c r="C12" s="10"/>
      <c r="D12" s="11"/>
    </row>
    <row r="13" spans="1:4" s="6" customFormat="1" ht="12" customHeight="1">
      <c r="C13" s="10"/>
      <c r="D13" s="11"/>
    </row>
    <row r="14" spans="1:4" s="6" customFormat="1" ht="12" customHeight="1">
      <c r="C14" s="10"/>
      <c r="D14" s="11"/>
    </row>
    <row r="15" spans="1:4" s="6" customFormat="1" ht="12" customHeight="1">
      <c r="C15" s="10"/>
      <c r="D15" s="11"/>
    </row>
    <row r="16" spans="1:4" s="6" customFormat="1" ht="12" customHeight="1">
      <c r="C16" s="10"/>
      <c r="D16" s="11"/>
    </row>
    <row r="17" spans="3:4" s="6" customFormat="1" ht="12" customHeight="1">
      <c r="C17" s="10"/>
      <c r="D17" s="11"/>
    </row>
    <row r="18" spans="3:4" s="6" customFormat="1" ht="12" customHeight="1">
      <c r="C18" s="10"/>
      <c r="D18" s="11"/>
    </row>
    <row r="19" spans="3:4" s="6" customFormat="1" ht="12" customHeight="1">
      <c r="C19" s="10"/>
      <c r="D19" s="11"/>
    </row>
    <row r="20" spans="3:4" s="6" customFormat="1" ht="12" customHeight="1">
      <c r="C20" s="10"/>
      <c r="D20" s="11"/>
    </row>
    <row r="21" spans="3:4" s="6" customFormat="1" ht="12" customHeight="1">
      <c r="C21" s="10"/>
      <c r="D21" s="11"/>
    </row>
    <row r="22" spans="3:4" s="6" customFormat="1" ht="12" customHeight="1">
      <c r="C22" s="10"/>
      <c r="D22" s="11"/>
    </row>
    <row r="23" spans="3:4" s="6" customFormat="1" ht="12" customHeight="1">
      <c r="C23" s="10"/>
      <c r="D23" s="11"/>
    </row>
    <row r="24" spans="3:4" s="6" customFormat="1" ht="12" customHeight="1">
      <c r="C24" s="10"/>
      <c r="D24" s="11"/>
    </row>
    <row r="25" spans="3:4" s="6" customFormat="1" ht="12" customHeight="1">
      <c r="C25" s="10"/>
      <c r="D25" s="11"/>
    </row>
    <row r="26" spans="3:4" s="6" customFormat="1" ht="12" customHeight="1">
      <c r="C26" s="10"/>
      <c r="D26" s="11"/>
    </row>
    <row r="27" spans="3:4" s="6" customFormat="1" ht="12" customHeight="1">
      <c r="C27" s="10"/>
      <c r="D27" s="11"/>
    </row>
    <row r="28" spans="3:4" s="6" customFormat="1" ht="12" customHeight="1">
      <c r="C28" s="10"/>
      <c r="D28" s="11"/>
    </row>
    <row r="29" spans="3:4" s="6" customFormat="1" ht="12" customHeight="1">
      <c r="C29" s="10"/>
      <c r="D29" s="11"/>
    </row>
    <row r="30" spans="3:4" s="6" customFormat="1" ht="12" customHeight="1">
      <c r="C30" s="10"/>
      <c r="D30" s="11"/>
    </row>
    <row r="31" spans="3:4" s="6" customFormat="1" ht="12" customHeight="1">
      <c r="C31" s="10"/>
      <c r="D31" s="11"/>
    </row>
    <row r="32" spans="3:4" s="6" customFormat="1" ht="12" customHeight="1">
      <c r="C32" s="10"/>
      <c r="D32" s="11"/>
    </row>
    <row r="33" spans="3:4" s="6" customFormat="1" ht="12" customHeight="1">
      <c r="C33" s="10"/>
      <c r="D33" s="11"/>
    </row>
    <row r="34" spans="3:4" s="6" customFormat="1" ht="12" customHeight="1">
      <c r="C34" s="10"/>
      <c r="D34" s="11"/>
    </row>
    <row r="35" spans="3:4" s="6" customFormat="1" ht="12" customHeight="1">
      <c r="C35" s="10"/>
      <c r="D35" s="11"/>
    </row>
    <row r="36" spans="3:4" s="6" customFormat="1" ht="12" customHeight="1">
      <c r="C36" s="10"/>
      <c r="D36" s="11"/>
    </row>
    <row r="37" spans="3:4" s="6" customFormat="1" ht="12" customHeight="1">
      <c r="C37" s="10"/>
      <c r="D37" s="11"/>
    </row>
    <row r="38" spans="3:4" s="6" customFormat="1" ht="12" customHeight="1">
      <c r="C38" s="10"/>
      <c r="D38" s="11"/>
    </row>
    <row r="39" spans="3:4" s="6" customFormat="1" ht="12" customHeight="1">
      <c r="C39" s="10"/>
      <c r="D39" s="11"/>
    </row>
    <row r="40" spans="3:4" s="6" customFormat="1" ht="12" customHeight="1">
      <c r="C40" s="10"/>
      <c r="D40" s="11"/>
    </row>
    <row r="41" spans="3:4" s="6" customFormat="1" ht="12" customHeight="1">
      <c r="C41" s="10"/>
      <c r="D41" s="11"/>
    </row>
    <row r="42" spans="3:4" s="6" customFormat="1" ht="12" customHeight="1">
      <c r="C42" s="10"/>
      <c r="D42" s="11"/>
    </row>
    <row r="43" spans="3:4" s="6" customFormat="1" ht="12" customHeight="1">
      <c r="C43" s="10"/>
      <c r="D43" s="11"/>
    </row>
    <row r="44" spans="3:4" s="6" customFormat="1" ht="12" customHeight="1">
      <c r="C44" s="10"/>
      <c r="D44" s="11"/>
    </row>
    <row r="45" spans="3:4" s="6" customFormat="1" ht="12" customHeight="1">
      <c r="C45" s="10"/>
      <c r="D45" s="11"/>
    </row>
    <row r="46" spans="3:4" s="6" customFormat="1" ht="12" customHeight="1">
      <c r="C46" s="10"/>
      <c r="D46" s="11"/>
    </row>
    <row r="47" spans="3:4" s="6" customFormat="1" ht="12" customHeight="1">
      <c r="C47" s="10"/>
      <c r="D47" s="11"/>
    </row>
    <row r="48" spans="3:4" s="6" customFormat="1" ht="12" customHeight="1">
      <c r="C48" s="10"/>
      <c r="D48" s="11"/>
    </row>
    <row r="49" spans="1:4" s="6" customFormat="1" ht="12" customHeight="1">
      <c r="C49" s="10"/>
      <c r="D49" s="11"/>
    </row>
    <row r="50" spans="1:4" s="6" customFormat="1" ht="12" customHeight="1">
      <c r="C50" s="10"/>
      <c r="D50" s="11"/>
    </row>
    <row r="51" spans="1:4" s="6" customFormat="1" ht="12" customHeight="1">
      <c r="C51" s="10"/>
      <c r="D51" s="11"/>
    </row>
    <row r="52" spans="1:4" s="6" customFormat="1" ht="12" customHeight="1">
      <c r="C52" s="10"/>
      <c r="D52" s="11"/>
    </row>
    <row r="53" spans="1:4" s="6" customFormat="1" ht="12" customHeight="1">
      <c r="C53" s="10"/>
      <c r="D53" s="11"/>
    </row>
    <row r="54" spans="1:4" s="6" customFormat="1" ht="12" customHeight="1">
      <c r="C54" s="10"/>
      <c r="D54" s="11"/>
    </row>
    <row r="55" spans="1:4" s="6" customFormat="1" ht="12" customHeight="1">
      <c r="C55" s="10"/>
      <c r="D55" s="11"/>
    </row>
    <row r="56" spans="1:4" s="6" customFormat="1" ht="12" customHeight="1">
      <c r="C56" s="10"/>
      <c r="D56" s="11"/>
    </row>
    <row r="57" spans="1:4" s="6" customFormat="1" ht="12" customHeight="1">
      <c r="C57" s="10"/>
      <c r="D57" s="11"/>
    </row>
    <row r="58" spans="1:4" s="6" customFormat="1" ht="12" customHeight="1">
      <c r="C58" s="10"/>
      <c r="D58" s="11"/>
    </row>
    <row r="59" spans="1:4" s="6" customFormat="1">
      <c r="A59" s="5"/>
      <c r="B59" s="5"/>
      <c r="C59" s="5"/>
      <c r="D59" s="5"/>
    </row>
    <row r="60" spans="1:4" s="6" customFormat="1">
      <c r="A60" s="5"/>
      <c r="B60" s="5"/>
      <c r="C60" s="5"/>
      <c r="D60" s="5"/>
    </row>
    <row r="61" spans="1:4" s="6" customFormat="1">
      <c r="A61" s="5"/>
      <c r="B61" s="5"/>
      <c r="C61" s="5"/>
      <c r="D61" s="5"/>
    </row>
    <row r="62" spans="1:4" s="6" customFormat="1">
      <c r="A62" s="5"/>
      <c r="B62" s="5"/>
      <c r="C62" s="5"/>
      <c r="D62" s="5"/>
    </row>
    <row r="63" spans="1:4" s="6" customFormat="1">
      <c r="A63" s="5"/>
      <c r="B63" s="5"/>
      <c r="C63" s="5"/>
      <c r="D63" s="5"/>
    </row>
    <row r="64" spans="1:4" s="6" customFormat="1">
      <c r="A64" s="5"/>
      <c r="B64" s="5"/>
      <c r="C64" s="5"/>
      <c r="D64" s="5"/>
    </row>
    <row r="65" spans="1:4" s="6" customFormat="1">
      <c r="A65" s="5"/>
      <c r="B65" s="5"/>
      <c r="C65" s="5"/>
      <c r="D65" s="5"/>
    </row>
    <row r="66" spans="1:4" s="6" customFormat="1">
      <c r="A66" s="5"/>
      <c r="B66" s="5"/>
      <c r="C66" s="5"/>
      <c r="D66" s="5"/>
    </row>
    <row r="67" spans="1:4" s="6" customFormat="1">
      <c r="A67" s="5"/>
      <c r="B67" s="5"/>
      <c r="C67" s="5"/>
      <c r="D67" s="5"/>
    </row>
    <row r="68" spans="1:4" s="6" customFormat="1">
      <c r="A68" s="5"/>
      <c r="B68" s="5"/>
      <c r="C68" s="5"/>
      <c r="D68" s="5"/>
    </row>
    <row r="69" spans="1:4" s="6" customFormat="1">
      <c r="A69" s="5"/>
      <c r="B69" s="5"/>
      <c r="C69" s="5"/>
      <c r="D69" s="5"/>
    </row>
    <row r="70" spans="1:4" s="6" customFormat="1">
      <c r="A70" s="5"/>
      <c r="B70" s="5"/>
      <c r="C70" s="5"/>
      <c r="D70" s="5"/>
    </row>
    <row r="71" spans="1:4" s="6" customFormat="1">
      <c r="A71" s="5"/>
      <c r="B71" s="5"/>
      <c r="C71" s="5"/>
      <c r="D71" s="5"/>
    </row>
    <row r="72" spans="1:4" s="6" customFormat="1">
      <c r="A72" s="5"/>
      <c r="B72" s="5"/>
      <c r="C72" s="5"/>
      <c r="D72" s="5"/>
    </row>
    <row r="73" spans="1:4" s="6" customFormat="1">
      <c r="A73" s="5"/>
      <c r="B73" s="5"/>
      <c r="C73" s="5"/>
      <c r="D73" s="5"/>
    </row>
    <row r="74" spans="1:4" s="6" customFormat="1">
      <c r="A74" s="5"/>
      <c r="B74" s="5"/>
      <c r="C74" s="5"/>
      <c r="D74" s="5"/>
    </row>
    <row r="75" spans="1:4" s="6" customFormat="1">
      <c r="A75" s="5"/>
      <c r="B75" s="5"/>
      <c r="C75" s="5"/>
      <c r="D75" s="5"/>
    </row>
    <row r="76" spans="1:4" s="6" customFormat="1">
      <c r="A76" s="5"/>
      <c r="B76" s="5"/>
      <c r="C76" s="5"/>
      <c r="D76" s="5"/>
    </row>
    <row r="77" spans="1:4" s="6" customFormat="1">
      <c r="A77" s="5"/>
      <c r="B77" s="5"/>
      <c r="C77" s="5"/>
      <c r="D77" s="5"/>
    </row>
    <row r="78" spans="1:4" s="6" customFormat="1">
      <c r="A78" s="5"/>
      <c r="B78" s="5"/>
      <c r="C78" s="5"/>
      <c r="D78" s="5"/>
    </row>
    <row r="79" spans="1:4" s="6" customFormat="1">
      <c r="A79" s="5"/>
      <c r="B79" s="5"/>
      <c r="C79" s="5"/>
      <c r="D79" s="5"/>
    </row>
    <row r="80" spans="1:4" s="6" customFormat="1">
      <c r="A80" s="5"/>
      <c r="B80" s="5"/>
      <c r="C80" s="5"/>
      <c r="D80" s="5"/>
    </row>
    <row r="81" spans="1:4" s="6" customFormat="1">
      <c r="A81" s="5"/>
      <c r="B81" s="5"/>
      <c r="C81" s="5"/>
      <c r="D81" s="5"/>
    </row>
    <row r="82" spans="1:4" s="6" customFormat="1">
      <c r="A82" s="5"/>
      <c r="B82" s="5"/>
      <c r="C82" s="5"/>
      <c r="D82" s="5"/>
    </row>
    <row r="83" spans="1:4" s="6" customFormat="1">
      <c r="A83" s="5"/>
      <c r="B83" s="5"/>
      <c r="C83" s="5"/>
      <c r="D83" s="5"/>
    </row>
    <row r="84" spans="1:4" s="6" customFormat="1">
      <c r="A84" s="5"/>
      <c r="B84" s="5"/>
      <c r="C84" s="5"/>
      <c r="D84" s="5"/>
    </row>
    <row r="85" spans="1:4" s="6" customFormat="1">
      <c r="A85" s="5"/>
      <c r="B85" s="5"/>
      <c r="C85" s="5"/>
      <c r="D85" s="5"/>
    </row>
    <row r="86" spans="1:4" s="6" customFormat="1">
      <c r="A86" s="5"/>
      <c r="B86" s="5"/>
      <c r="C86" s="5"/>
      <c r="D86" s="5"/>
    </row>
    <row r="87" spans="1:4" s="6" customFormat="1">
      <c r="A87" s="5"/>
      <c r="B87" s="5"/>
      <c r="C87" s="5"/>
      <c r="D87" s="5"/>
    </row>
    <row r="88" spans="1:4" s="6" customFormat="1">
      <c r="A88" s="5"/>
      <c r="B88" s="5"/>
      <c r="C88" s="5"/>
      <c r="D88" s="5"/>
    </row>
    <row r="89" spans="1:4" s="6" customFormat="1">
      <c r="A89" s="5"/>
      <c r="B89" s="5"/>
      <c r="C89" s="5"/>
      <c r="D89" s="5"/>
    </row>
    <row r="90" spans="1:4" s="6" customFormat="1">
      <c r="A90" s="5"/>
      <c r="B90" s="5"/>
      <c r="C90" s="5"/>
      <c r="D90" s="5"/>
    </row>
    <row r="91" spans="1:4" s="6" customFormat="1">
      <c r="A91" s="5"/>
      <c r="B91" s="5"/>
      <c r="C91" s="5"/>
      <c r="D91" s="5"/>
    </row>
    <row r="92" spans="1:4" s="6" customFormat="1">
      <c r="A92" s="5"/>
      <c r="B92" s="5"/>
      <c r="C92" s="5"/>
      <c r="D92" s="5"/>
    </row>
    <row r="93" spans="1:4" s="6" customFormat="1">
      <c r="A93" s="5"/>
      <c r="B93" s="5"/>
      <c r="C93" s="5"/>
      <c r="D93" s="5"/>
    </row>
    <row r="94" spans="1:4" s="6" customFormat="1">
      <c r="A94" s="5"/>
      <c r="B94" s="5"/>
      <c r="C94" s="5"/>
      <c r="D94" s="5"/>
    </row>
    <row r="95" spans="1:4" s="6" customFormat="1">
      <c r="A95" s="5"/>
      <c r="B95" s="5"/>
      <c r="C95" s="5"/>
      <c r="D95" s="5"/>
    </row>
    <row r="96" spans="1:4" s="6" customFormat="1">
      <c r="A96" s="5"/>
      <c r="B96" s="5"/>
      <c r="C96" s="5"/>
      <c r="D96" s="5"/>
    </row>
    <row r="97" spans="1:4" s="6" customFormat="1">
      <c r="A97" s="5"/>
      <c r="B97" s="5"/>
      <c r="C97" s="5"/>
      <c r="D97" s="5"/>
    </row>
    <row r="98" spans="1:4" s="6" customFormat="1">
      <c r="A98" s="5"/>
      <c r="B98" s="5"/>
      <c r="C98" s="5"/>
      <c r="D98" s="5"/>
    </row>
    <row r="99" spans="1:4" s="6" customFormat="1">
      <c r="A99" s="5"/>
      <c r="B99" s="5"/>
      <c r="C99" s="5"/>
      <c r="D99" s="5"/>
    </row>
    <row r="100" spans="1:4" s="6" customFormat="1">
      <c r="A100" s="5"/>
      <c r="B100" s="5"/>
      <c r="C100" s="5"/>
      <c r="D100" s="5"/>
    </row>
    <row r="101" spans="1:4" s="6" customFormat="1">
      <c r="A101" s="5"/>
      <c r="B101" s="5"/>
      <c r="C101" s="5"/>
      <c r="D101" s="5"/>
    </row>
    <row r="102" spans="1:4" s="6" customFormat="1">
      <c r="A102" s="5"/>
      <c r="B102" s="5"/>
      <c r="C102" s="5"/>
      <c r="D102" s="5"/>
    </row>
    <row r="103" spans="1:4" s="6" customFormat="1">
      <c r="A103" s="5"/>
      <c r="B103" s="5"/>
      <c r="C103" s="5"/>
      <c r="D103" s="5"/>
    </row>
    <row r="104" spans="1:4" s="6" customFormat="1">
      <c r="A104" s="5"/>
      <c r="B104" s="5"/>
      <c r="C104" s="5"/>
      <c r="D104" s="5"/>
    </row>
    <row r="105" spans="1:4" s="6" customFormat="1">
      <c r="A105" s="5"/>
      <c r="B105" s="5"/>
      <c r="C105" s="5"/>
      <c r="D105" s="5"/>
    </row>
    <row r="106" spans="1:4" s="6" customFormat="1">
      <c r="A106" s="5"/>
      <c r="B106" s="5"/>
      <c r="C106" s="5"/>
      <c r="D106" s="5"/>
    </row>
    <row r="107" spans="1:4" s="6" customFormat="1">
      <c r="A107" s="5"/>
      <c r="B107" s="5"/>
      <c r="C107" s="5"/>
      <c r="D107" s="5"/>
    </row>
    <row r="108" spans="1:4" s="6" customFormat="1">
      <c r="A108" s="5"/>
      <c r="B108" s="5"/>
      <c r="C108" s="5"/>
      <c r="D108" s="5"/>
    </row>
    <row r="109" spans="1:4" s="6" customFormat="1">
      <c r="A109" s="5"/>
      <c r="B109" s="5"/>
      <c r="C109" s="5"/>
      <c r="D109" s="5"/>
    </row>
    <row r="110" spans="1:4" s="6" customFormat="1">
      <c r="A110" s="5"/>
      <c r="B110" s="5"/>
      <c r="C110" s="5"/>
      <c r="D110" s="5"/>
    </row>
    <row r="111" spans="1:4" s="6" customFormat="1">
      <c r="A111" s="5"/>
      <c r="B111" s="5"/>
      <c r="C111" s="5"/>
      <c r="D111" s="5"/>
    </row>
    <row r="112" spans="1:4" s="6" customFormat="1">
      <c r="A112" s="5"/>
      <c r="B112" s="5"/>
      <c r="C112" s="5"/>
      <c r="D112" s="5"/>
    </row>
    <row r="113" spans="1:4" s="6" customFormat="1">
      <c r="A113" s="5"/>
      <c r="B113" s="5"/>
      <c r="C113" s="5"/>
      <c r="D113" s="5"/>
    </row>
    <row r="114" spans="1:4" s="6" customFormat="1">
      <c r="A114" s="5"/>
      <c r="B114" s="5"/>
      <c r="C114" s="5"/>
      <c r="D114" s="5"/>
    </row>
    <row r="115" spans="1:4" s="6" customFormat="1">
      <c r="A115" s="5"/>
      <c r="B115" s="5"/>
      <c r="C115" s="5"/>
      <c r="D115" s="5"/>
    </row>
    <row r="116" spans="1:4" s="6" customFormat="1">
      <c r="A116" s="5"/>
      <c r="B116" s="5"/>
      <c r="C116" s="5"/>
      <c r="D116" s="5"/>
    </row>
    <row r="117" spans="1:4" s="6" customFormat="1">
      <c r="A117" s="5"/>
      <c r="B117" s="5"/>
      <c r="C117" s="5"/>
      <c r="D117" s="5"/>
    </row>
    <row r="118" spans="1:4" s="6" customFormat="1">
      <c r="A118" s="5"/>
      <c r="B118" s="5"/>
      <c r="C118" s="5"/>
      <c r="D118" s="5"/>
    </row>
    <row r="119" spans="1:4" s="6" customFormat="1">
      <c r="A119" s="5"/>
      <c r="B119" s="5"/>
      <c r="C119" s="5"/>
      <c r="D119" s="5"/>
    </row>
    <row r="120" spans="1:4" s="6" customFormat="1">
      <c r="A120" s="5"/>
      <c r="B120" s="5"/>
      <c r="C120" s="5"/>
      <c r="D120" s="5"/>
    </row>
    <row r="121" spans="1:4" s="6" customFormat="1">
      <c r="A121" s="5"/>
      <c r="B121" s="5"/>
      <c r="C121" s="5"/>
      <c r="D121" s="5"/>
    </row>
    <row r="122" spans="1:4" s="6" customFormat="1">
      <c r="A122" s="5"/>
      <c r="B122" s="5"/>
      <c r="C122" s="5"/>
      <c r="D122" s="5"/>
    </row>
    <row r="123" spans="1:4" s="6" customFormat="1">
      <c r="A123" s="5"/>
      <c r="B123" s="5"/>
      <c r="C123" s="5"/>
      <c r="D123" s="5"/>
    </row>
    <row r="124" spans="1:4" s="6" customFormat="1">
      <c r="A124" s="5"/>
      <c r="B124" s="5"/>
      <c r="C124" s="5"/>
      <c r="D124" s="5"/>
    </row>
    <row r="125" spans="1:4" s="6" customFormat="1">
      <c r="A125" s="5"/>
      <c r="B125" s="5"/>
      <c r="C125" s="5"/>
      <c r="D125" s="5"/>
    </row>
    <row r="126" spans="1:4" s="6" customFormat="1">
      <c r="A126" s="5"/>
      <c r="B126" s="5"/>
      <c r="C126" s="5"/>
      <c r="D126" s="5"/>
    </row>
    <row r="127" spans="1:4" s="6" customFormat="1">
      <c r="A127" s="5"/>
      <c r="B127" s="5"/>
      <c r="C127" s="5"/>
      <c r="D127" s="5"/>
    </row>
    <row r="128" spans="1:4" s="6" customFormat="1">
      <c r="A128" s="5"/>
      <c r="B128" s="5"/>
      <c r="C128" s="5"/>
      <c r="D128" s="5"/>
    </row>
    <row r="129" spans="1:4" s="6" customFormat="1">
      <c r="A129" s="5"/>
      <c r="B129" s="5"/>
      <c r="C129" s="5"/>
      <c r="D129" s="5"/>
    </row>
    <row r="130" spans="1:4" s="6" customFormat="1">
      <c r="A130" s="5"/>
      <c r="B130" s="5"/>
      <c r="C130" s="5"/>
      <c r="D130" s="5"/>
    </row>
    <row r="131" spans="1:4" s="6" customFormat="1">
      <c r="A131" s="5"/>
      <c r="B131" s="5"/>
      <c r="C131" s="5"/>
      <c r="D131" s="5"/>
    </row>
    <row r="132" spans="1:4" s="6" customFormat="1">
      <c r="A132" s="5"/>
      <c r="B132" s="5"/>
      <c r="C132" s="5"/>
      <c r="D132" s="5"/>
    </row>
    <row r="133" spans="1:4" s="6" customFormat="1">
      <c r="A133" s="5"/>
      <c r="B133" s="5"/>
      <c r="C133" s="5"/>
      <c r="D133" s="5"/>
    </row>
    <row r="134" spans="1:4" s="6" customFormat="1">
      <c r="A134" s="5"/>
      <c r="B134" s="5"/>
      <c r="C134" s="5"/>
      <c r="D134" s="5"/>
    </row>
    <row r="135" spans="1:4" s="6" customFormat="1">
      <c r="A135" s="5"/>
      <c r="B135" s="5"/>
      <c r="C135" s="5"/>
      <c r="D135" s="5"/>
    </row>
    <row r="136" spans="1:4" s="6" customFormat="1">
      <c r="A136" s="5"/>
      <c r="B136" s="5"/>
      <c r="C136" s="5"/>
      <c r="D136" s="5"/>
    </row>
    <row r="137" spans="1:4" s="6" customFormat="1">
      <c r="A137" s="5"/>
      <c r="B137" s="5"/>
      <c r="C137" s="5"/>
      <c r="D137" s="5"/>
    </row>
    <row r="138" spans="1:4" s="6" customFormat="1">
      <c r="A138" s="5"/>
      <c r="B138" s="5"/>
      <c r="C138" s="5"/>
      <c r="D138" s="5"/>
    </row>
    <row r="139" spans="1:4" s="6" customFormat="1">
      <c r="A139" s="5"/>
      <c r="B139" s="5"/>
      <c r="C139" s="5"/>
      <c r="D139" s="5"/>
    </row>
    <row r="140" spans="1:4" s="6" customFormat="1">
      <c r="A140" s="5"/>
      <c r="B140" s="5"/>
      <c r="C140" s="5"/>
      <c r="D140" s="5"/>
    </row>
    <row r="141" spans="1:4" s="6" customFormat="1">
      <c r="A141" s="5"/>
      <c r="B141" s="5"/>
      <c r="C141" s="5"/>
      <c r="D141" s="5"/>
    </row>
    <row r="142" spans="1:4" s="6" customFormat="1">
      <c r="A142" s="5"/>
      <c r="B142" s="5"/>
      <c r="C142" s="5"/>
      <c r="D142" s="5"/>
    </row>
    <row r="143" spans="1:4" s="6" customFormat="1">
      <c r="A143" s="5"/>
      <c r="B143" s="5"/>
      <c r="C143" s="5"/>
      <c r="D143" s="5"/>
    </row>
    <row r="144" spans="1:4" s="6" customFormat="1">
      <c r="A144" s="5"/>
      <c r="B144" s="5"/>
      <c r="C144" s="5"/>
      <c r="D144" s="5"/>
    </row>
    <row r="145" spans="1:4" s="6" customFormat="1">
      <c r="A145" s="5"/>
      <c r="B145" s="5"/>
      <c r="C145" s="5"/>
      <c r="D145" s="5"/>
    </row>
    <row r="146" spans="1:4" s="6" customFormat="1">
      <c r="A146" s="5"/>
      <c r="B146" s="5"/>
      <c r="C146" s="5"/>
      <c r="D146" s="5"/>
    </row>
    <row r="147" spans="1:4" s="6" customFormat="1">
      <c r="A147" s="5"/>
      <c r="B147" s="5"/>
      <c r="C147" s="5"/>
      <c r="D147" s="5"/>
    </row>
    <row r="148" spans="1:4" s="6" customFormat="1">
      <c r="A148" s="5"/>
      <c r="B148" s="5"/>
      <c r="C148" s="5"/>
      <c r="D148" s="5"/>
    </row>
    <row r="149" spans="1:4" s="6" customFormat="1">
      <c r="A149" s="5"/>
      <c r="B149" s="5"/>
      <c r="C149" s="5"/>
      <c r="D149" s="5"/>
    </row>
    <row r="150" spans="1:4" s="6" customFormat="1">
      <c r="A150" s="5"/>
      <c r="B150" s="5"/>
      <c r="C150" s="5"/>
      <c r="D150" s="5"/>
    </row>
    <row r="151" spans="1:4" s="6" customFormat="1">
      <c r="A151" s="5"/>
      <c r="B151" s="5"/>
      <c r="C151" s="5"/>
      <c r="D151" s="5"/>
    </row>
    <row r="152" spans="1:4" s="6" customFormat="1">
      <c r="A152" s="5"/>
      <c r="B152" s="5"/>
      <c r="C152" s="5"/>
      <c r="D152" s="5"/>
    </row>
    <row r="153" spans="1:4" s="6" customFormat="1">
      <c r="A153" s="5"/>
      <c r="B153" s="5"/>
      <c r="C153" s="5"/>
      <c r="D153" s="5"/>
    </row>
    <row r="154" spans="1:4" s="6" customFormat="1">
      <c r="A154" s="5"/>
      <c r="B154" s="5"/>
      <c r="C154" s="5"/>
      <c r="D154" s="5"/>
    </row>
    <row r="155" spans="1:4" s="6" customFormat="1">
      <c r="A155" s="5"/>
      <c r="B155" s="5"/>
      <c r="C155" s="5"/>
      <c r="D155" s="5"/>
    </row>
    <row r="156" spans="1:4" s="6" customFormat="1">
      <c r="A156" s="5"/>
      <c r="B156" s="5"/>
      <c r="C156" s="5"/>
      <c r="D156" s="5"/>
    </row>
    <row r="157" spans="1:4" s="6" customFormat="1">
      <c r="A157" s="5"/>
      <c r="B157" s="5"/>
      <c r="C157" s="5"/>
      <c r="D157" s="5"/>
    </row>
    <row r="158" spans="1:4" s="6" customFormat="1">
      <c r="A158" s="5"/>
      <c r="B158" s="5"/>
      <c r="C158" s="5"/>
      <c r="D158" s="5"/>
    </row>
    <row r="159" spans="1:4" s="6" customFormat="1">
      <c r="A159" s="5"/>
      <c r="B159" s="5"/>
      <c r="C159" s="5"/>
      <c r="D159" s="5"/>
    </row>
    <row r="160" spans="1:4" s="6" customFormat="1">
      <c r="A160" s="5"/>
      <c r="B160" s="5"/>
      <c r="C160" s="5"/>
      <c r="D160" s="5"/>
    </row>
    <row r="161" spans="1:4" s="6" customFormat="1">
      <c r="A161" s="5"/>
      <c r="B161" s="5"/>
      <c r="C161" s="5"/>
      <c r="D161" s="5"/>
    </row>
    <row r="162" spans="1:4" s="6" customFormat="1">
      <c r="A162" s="5"/>
      <c r="B162" s="5"/>
      <c r="C162" s="5"/>
      <c r="D162" s="5"/>
    </row>
    <row r="163" spans="1:4" s="6" customFormat="1">
      <c r="A163" s="5"/>
      <c r="B163" s="5"/>
      <c r="C163" s="5"/>
      <c r="D163" s="5"/>
    </row>
    <row r="164" spans="1:4" s="6" customFormat="1">
      <c r="A164" s="5"/>
      <c r="B164" s="5"/>
      <c r="C164" s="5"/>
      <c r="D164" s="5"/>
    </row>
    <row r="165" spans="1:4" s="6" customFormat="1">
      <c r="A165" s="5"/>
      <c r="B165" s="5"/>
      <c r="C165" s="5"/>
      <c r="D165" s="5"/>
    </row>
    <row r="166" spans="1:4" s="6" customFormat="1">
      <c r="A166" s="5"/>
      <c r="B166" s="5"/>
      <c r="C166" s="5"/>
      <c r="D166" s="5"/>
    </row>
    <row r="167" spans="1:4" s="6" customFormat="1">
      <c r="A167" s="5"/>
      <c r="B167" s="5"/>
      <c r="C167" s="5"/>
      <c r="D167" s="5"/>
    </row>
    <row r="168" spans="1:4" s="6" customFormat="1">
      <c r="A168" s="5"/>
      <c r="B168" s="5"/>
      <c r="C168" s="5"/>
      <c r="D168" s="5"/>
    </row>
    <row r="169" spans="1:4" s="6" customFormat="1">
      <c r="A169" s="5"/>
      <c r="B169" s="5"/>
      <c r="C169" s="5"/>
      <c r="D169" s="5"/>
    </row>
    <row r="170" spans="1:4" s="6" customFormat="1">
      <c r="A170" s="5"/>
      <c r="B170" s="5"/>
      <c r="C170" s="5"/>
      <c r="D170" s="5"/>
    </row>
    <row r="171" spans="1:4" s="6" customFormat="1">
      <c r="A171" s="5"/>
      <c r="B171" s="5"/>
      <c r="C171" s="5"/>
      <c r="D171" s="5"/>
    </row>
    <row r="172" spans="1:4" s="6" customFormat="1">
      <c r="A172" s="5"/>
      <c r="B172" s="5"/>
      <c r="C172" s="5"/>
      <c r="D172" s="5"/>
    </row>
    <row r="173" spans="1:4" ht="12.75">
      <c r="D173" s="17"/>
    </row>
  </sheetData>
  <autoFilter ref="A1:D11">
    <filterColumn colId="1">
      <top10 val="10" filterVal="4.7"/>
    </filterColumn>
    <filterColumn colId="2">
      <top10 val="10" filterVal="5"/>
    </filterColumn>
  </autoFilter>
  <conditionalFormatting sqref="A1:A1048576">
    <cfRule type="duplicateValues" dxfId="13" priority="1"/>
  </conditionalFormatting>
  <pageMargins left="0.75" right="0.75" top="1" bottom="1" header="0.5" footer="0.5"/>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4"/>
  <sheetViews>
    <sheetView zoomScaleNormal="100" workbookViewId="0">
      <selection activeCell="F87" sqref="F87"/>
    </sheetView>
  </sheetViews>
  <sheetFormatPr defaultColWidth="11.5546875" defaultRowHeight="12"/>
  <cols>
    <col min="1" max="1" width="13.6640625" style="5" customWidth="1"/>
    <col min="2" max="2" width="18.6640625" style="5" customWidth="1"/>
    <col min="3" max="3" width="12.33203125" style="5" customWidth="1"/>
    <col min="4" max="4" width="13.21875" style="16" customWidth="1"/>
    <col min="5" max="16384" width="11.5546875" style="5"/>
  </cols>
  <sheetData>
    <row r="1" spans="1:4">
      <c r="A1" s="1" t="s">
        <v>1</v>
      </c>
      <c r="B1" s="1" t="s">
        <v>5</v>
      </c>
      <c r="C1" s="3" t="s">
        <v>6</v>
      </c>
      <c r="D1" s="5"/>
    </row>
    <row r="2" spans="1:4" s="6" customFormat="1">
      <c r="A2" s="6" t="s">
        <v>101</v>
      </c>
      <c r="B2" s="6">
        <v>4.4000000000000004</v>
      </c>
      <c r="C2" s="10">
        <v>426973</v>
      </c>
    </row>
    <row r="3" spans="1:4" s="6" customFormat="1">
      <c r="A3" s="6" t="s">
        <v>11825</v>
      </c>
      <c r="B3" s="6">
        <v>4.4000000000000004</v>
      </c>
      <c r="C3" s="10">
        <v>426973</v>
      </c>
    </row>
    <row r="4" spans="1:4" s="6" customFormat="1">
      <c r="A4" s="6" t="s">
        <v>11827</v>
      </c>
      <c r="B4" s="6">
        <v>4.4000000000000004</v>
      </c>
      <c r="C4" s="10">
        <v>426973</v>
      </c>
    </row>
    <row r="5" spans="1:4" s="6" customFormat="1">
      <c r="A5" s="6" t="s">
        <v>11520</v>
      </c>
      <c r="B5" s="6">
        <v>4.0999999999999996</v>
      </c>
      <c r="C5" s="10">
        <v>363713</v>
      </c>
    </row>
    <row r="6" spans="1:4" s="6" customFormat="1">
      <c r="A6" s="6" t="s">
        <v>11526</v>
      </c>
      <c r="B6" s="6">
        <v>4.0999999999999996</v>
      </c>
      <c r="C6" s="10">
        <v>363713</v>
      </c>
    </row>
    <row r="7" spans="1:4" s="6" customFormat="1">
      <c r="A7" s="6" t="s">
        <v>11550</v>
      </c>
      <c r="B7" s="6">
        <v>4.0999999999999996</v>
      </c>
      <c r="C7" s="10">
        <v>363711</v>
      </c>
    </row>
    <row r="8" spans="1:4" s="6" customFormat="1">
      <c r="A8" s="6" t="s">
        <v>2701</v>
      </c>
      <c r="B8" s="6">
        <v>4.0999999999999996</v>
      </c>
      <c r="C8" s="10">
        <v>313836</v>
      </c>
    </row>
    <row r="9" spans="1:4" s="6" customFormat="1">
      <c r="A9" s="6" t="s">
        <v>2710</v>
      </c>
      <c r="B9" s="6">
        <v>4.0999999999999996</v>
      </c>
      <c r="C9" s="10">
        <v>313836</v>
      </c>
    </row>
    <row r="10" spans="1:4" s="6" customFormat="1">
      <c r="A10" s="6" t="s">
        <v>3276</v>
      </c>
      <c r="B10" s="6">
        <v>4.0999999999999996</v>
      </c>
      <c r="C10" s="10">
        <v>313832</v>
      </c>
    </row>
    <row r="11" spans="1:4" s="6" customFormat="1">
      <c r="A11" s="6" t="s">
        <v>3897</v>
      </c>
      <c r="B11" s="6">
        <v>4.0999999999999996</v>
      </c>
      <c r="C11" s="10">
        <v>313832</v>
      </c>
    </row>
    <row r="12" spans="1:4" s="6" customFormat="1" ht="12" hidden="1" customHeight="1">
      <c r="A12" s="6" t="s">
        <v>11873</v>
      </c>
      <c r="B12" s="6">
        <v>4.3</v>
      </c>
      <c r="C12" s="10">
        <v>355</v>
      </c>
    </row>
    <row r="13" spans="1:4" s="6" customFormat="1" ht="12" hidden="1" customHeight="1">
      <c r="A13" s="6" t="s">
        <v>1005</v>
      </c>
      <c r="B13" s="6">
        <v>3.9</v>
      </c>
      <c r="C13" s="10">
        <v>1951</v>
      </c>
    </row>
    <row r="14" spans="1:4" s="6" customFormat="1" ht="12" hidden="1" customHeight="1">
      <c r="A14" s="6" t="s">
        <v>1906</v>
      </c>
      <c r="B14" s="6">
        <v>4.5</v>
      </c>
      <c r="C14" s="10">
        <v>224</v>
      </c>
    </row>
    <row r="15" spans="1:4" s="6" customFormat="1" ht="12" hidden="1" customHeight="1">
      <c r="A15" s="6" t="s">
        <v>2351</v>
      </c>
      <c r="B15" s="6">
        <v>4.3</v>
      </c>
      <c r="C15" s="10">
        <v>27508</v>
      </c>
    </row>
    <row r="16" spans="1:4" s="6" customFormat="1" ht="12" hidden="1" customHeight="1">
      <c r="A16" s="6" t="s">
        <v>2489</v>
      </c>
      <c r="B16" s="6">
        <v>4.3</v>
      </c>
      <c r="C16" s="10">
        <v>17415</v>
      </c>
    </row>
    <row r="17" spans="1:3" s="6" customFormat="1" ht="12" hidden="1" customHeight="1">
      <c r="A17" s="6" t="s">
        <v>2497</v>
      </c>
      <c r="B17" s="6">
        <v>4.3</v>
      </c>
      <c r="C17" s="10">
        <v>17415</v>
      </c>
    </row>
    <row r="18" spans="1:3" s="6" customFormat="1" ht="12" hidden="1" customHeight="1">
      <c r="A18" s="6" t="s">
        <v>2914</v>
      </c>
      <c r="B18" s="6">
        <v>4.3</v>
      </c>
      <c r="C18" s="10">
        <v>17415</v>
      </c>
    </row>
    <row r="19" spans="1:3" s="6" customFormat="1" ht="12" hidden="1" customHeight="1">
      <c r="A19" s="6" t="s">
        <v>3244</v>
      </c>
      <c r="B19" s="6">
        <v>4.2</v>
      </c>
      <c r="C19" s="10">
        <v>31539</v>
      </c>
    </row>
    <row r="20" spans="1:3" s="6" customFormat="1" ht="12" hidden="1" customHeight="1">
      <c r="A20" s="6" t="s">
        <v>3703</v>
      </c>
      <c r="B20" s="6">
        <v>4.3</v>
      </c>
      <c r="C20" s="10">
        <v>10833</v>
      </c>
    </row>
    <row r="21" spans="1:3" s="6" customFormat="1" ht="12" hidden="1" customHeight="1">
      <c r="A21" s="6" t="s">
        <v>4187</v>
      </c>
      <c r="B21" s="6">
        <v>4.3</v>
      </c>
      <c r="C21" s="10">
        <v>5792</v>
      </c>
    </row>
    <row r="22" spans="1:3" s="6" customFormat="1" ht="12" hidden="1" customHeight="1">
      <c r="A22" s="6" t="s">
        <v>4301</v>
      </c>
      <c r="B22" s="6">
        <v>4.5</v>
      </c>
      <c r="C22" s="10">
        <v>5760</v>
      </c>
    </row>
    <row r="23" spans="1:3" s="6" customFormat="1" ht="12" hidden="1" customHeight="1">
      <c r="A23" s="6" t="s">
        <v>4741</v>
      </c>
      <c r="B23" s="6">
        <v>4.5</v>
      </c>
      <c r="C23" s="10">
        <v>4875</v>
      </c>
    </row>
    <row r="24" spans="1:3" s="6" customFormat="1" ht="12" hidden="1" customHeight="1">
      <c r="A24" s="6" t="s">
        <v>4793</v>
      </c>
      <c r="B24" s="6">
        <v>3.8</v>
      </c>
      <c r="C24" s="10">
        <v>5958</v>
      </c>
    </row>
    <row r="25" spans="1:3" s="6" customFormat="1" ht="12" hidden="1" customHeight="1">
      <c r="A25" s="6" t="s">
        <v>4993</v>
      </c>
      <c r="B25" s="6">
        <v>4.5</v>
      </c>
      <c r="C25" s="10">
        <v>8610</v>
      </c>
    </row>
    <row r="26" spans="1:3" s="6" customFormat="1" ht="12" hidden="1" customHeight="1">
      <c r="A26" s="6" t="s">
        <v>5135</v>
      </c>
      <c r="B26" s="6">
        <v>4.3</v>
      </c>
      <c r="C26" s="10">
        <v>3095</v>
      </c>
    </row>
    <row r="27" spans="1:3" s="6" customFormat="1" ht="12" hidden="1" customHeight="1">
      <c r="A27" s="6" t="s">
        <v>5549</v>
      </c>
      <c r="B27" s="6">
        <v>4.3</v>
      </c>
      <c r="C27" s="10">
        <v>388</v>
      </c>
    </row>
    <row r="28" spans="1:3" s="6" customFormat="1" ht="12" hidden="1" customHeight="1">
      <c r="A28" s="6" t="s">
        <v>5696</v>
      </c>
      <c r="B28" s="6">
        <v>4</v>
      </c>
      <c r="C28" s="10">
        <v>26423</v>
      </c>
    </row>
    <row r="29" spans="1:3" s="6" customFormat="1" ht="12" hidden="1" customHeight="1">
      <c r="A29" s="6" t="s">
        <v>5777</v>
      </c>
      <c r="B29" s="6">
        <v>3.9</v>
      </c>
      <c r="C29" s="10">
        <v>13971</v>
      </c>
    </row>
    <row r="30" spans="1:3" s="6" customFormat="1" ht="12" hidden="1" customHeight="1">
      <c r="A30" s="6" t="s">
        <v>5875</v>
      </c>
      <c r="B30" s="6">
        <v>4.0999999999999996</v>
      </c>
      <c r="C30" s="10">
        <v>4308</v>
      </c>
    </row>
    <row r="31" spans="1:3" s="6" customFormat="1" ht="12" hidden="1" customHeight="1">
      <c r="A31" s="6" t="s">
        <v>5894</v>
      </c>
      <c r="B31" s="6">
        <v>4.3</v>
      </c>
      <c r="C31" s="10">
        <v>5036</v>
      </c>
    </row>
    <row r="32" spans="1:3" s="6" customFormat="1" ht="12" hidden="1" customHeight="1">
      <c r="A32" s="6" t="s">
        <v>6153</v>
      </c>
      <c r="B32" s="6">
        <v>4.5</v>
      </c>
      <c r="C32" s="10">
        <v>5882</v>
      </c>
    </row>
    <row r="33" spans="1:3" s="6" customFormat="1" ht="12" hidden="1" customHeight="1">
      <c r="A33" s="6" t="s">
        <v>6197</v>
      </c>
      <c r="B33" s="6">
        <v>4.2</v>
      </c>
      <c r="C33" s="10">
        <v>2628</v>
      </c>
    </row>
    <row r="34" spans="1:3" s="6" customFormat="1" ht="12" hidden="1" customHeight="1">
      <c r="A34" s="6" t="s">
        <v>6429</v>
      </c>
      <c r="B34" s="6">
        <v>4.3</v>
      </c>
      <c r="C34" s="10">
        <v>15867</v>
      </c>
    </row>
    <row r="35" spans="1:3" s="6" customFormat="1" ht="12" hidden="1" customHeight="1">
      <c r="A35" s="6" t="s">
        <v>6614</v>
      </c>
      <c r="B35" s="6">
        <v>4.2</v>
      </c>
      <c r="C35" s="10">
        <v>419</v>
      </c>
    </row>
    <row r="36" spans="1:3" s="6" customFormat="1" ht="12" hidden="1" customHeight="1">
      <c r="A36" s="6" t="s">
        <v>6633</v>
      </c>
      <c r="B36" s="6">
        <v>4.4000000000000004</v>
      </c>
      <c r="C36" s="10">
        <v>4426</v>
      </c>
    </row>
    <row r="37" spans="1:3" s="6" customFormat="1" ht="12" hidden="1" customHeight="1">
      <c r="A37" s="6" t="s">
        <v>6708</v>
      </c>
      <c r="B37" s="6">
        <v>4.4000000000000004</v>
      </c>
      <c r="C37" s="10">
        <v>25996</v>
      </c>
    </row>
    <row r="38" spans="1:3" s="6" customFormat="1" ht="12" hidden="1" customHeight="1">
      <c r="A38" s="6" t="s">
        <v>6754</v>
      </c>
      <c r="B38" s="6">
        <v>4.5</v>
      </c>
      <c r="C38" s="10">
        <v>1674</v>
      </c>
    </row>
    <row r="39" spans="1:3" s="6" customFormat="1" ht="12" hidden="1" customHeight="1">
      <c r="A39" s="6" t="s">
        <v>6780</v>
      </c>
      <c r="B39" s="6">
        <v>3.8</v>
      </c>
      <c r="C39" s="10">
        <v>3344</v>
      </c>
    </row>
    <row r="40" spans="1:3" s="6" customFormat="1" ht="12" hidden="1" customHeight="1">
      <c r="A40" s="6" t="s">
        <v>6841</v>
      </c>
      <c r="B40" s="6">
        <v>4.5</v>
      </c>
      <c r="C40" s="10">
        <v>9427</v>
      </c>
    </row>
    <row r="41" spans="1:3" s="6" customFormat="1" ht="12" hidden="1" customHeight="1">
      <c r="A41" s="6" t="s">
        <v>6929</v>
      </c>
      <c r="B41" s="6">
        <v>3.6</v>
      </c>
      <c r="C41" s="10">
        <v>13572</v>
      </c>
    </row>
    <row r="42" spans="1:3" s="6" customFormat="1" ht="12" hidden="1" customHeight="1">
      <c r="A42" s="6" t="s">
        <v>6957</v>
      </c>
      <c r="B42" s="6">
        <v>4.5</v>
      </c>
      <c r="C42" s="10">
        <v>4951</v>
      </c>
    </row>
    <row r="43" spans="1:3" s="6" customFormat="1" ht="12" hidden="1" customHeight="1">
      <c r="A43" s="6" t="s">
        <v>6977</v>
      </c>
      <c r="B43" s="6">
        <v>4.2</v>
      </c>
      <c r="C43" s="10">
        <v>1926</v>
      </c>
    </row>
    <row r="44" spans="1:3" s="6" customFormat="1" ht="12" hidden="1" customHeight="1">
      <c r="A44" s="6" t="s">
        <v>6987</v>
      </c>
      <c r="B44" s="6">
        <v>4.0999999999999996</v>
      </c>
      <c r="C44" s="10">
        <v>4798</v>
      </c>
    </row>
    <row r="45" spans="1:3" s="6" customFormat="1" ht="12" hidden="1" customHeight="1">
      <c r="A45" s="6" t="s">
        <v>7577</v>
      </c>
      <c r="B45" s="6">
        <v>4.2</v>
      </c>
      <c r="C45" s="10">
        <v>40106</v>
      </c>
    </row>
    <row r="46" spans="1:3" s="6" customFormat="1" ht="12" hidden="1" customHeight="1">
      <c r="A46" s="6" t="s">
        <v>7779</v>
      </c>
      <c r="B46" s="6">
        <v>4.2</v>
      </c>
      <c r="C46" s="10">
        <v>19621</v>
      </c>
    </row>
    <row r="47" spans="1:3" s="6" customFormat="1" ht="12" hidden="1" customHeight="1">
      <c r="A47" s="6" t="s">
        <v>7940</v>
      </c>
      <c r="B47" s="6">
        <v>4.5</v>
      </c>
      <c r="C47" s="10">
        <v>7949</v>
      </c>
    </row>
    <row r="48" spans="1:3" s="6" customFormat="1" ht="12" hidden="1" customHeight="1">
      <c r="A48" s="6" t="s">
        <v>8103</v>
      </c>
      <c r="B48" s="6">
        <v>4.0999999999999996</v>
      </c>
      <c r="C48" s="10">
        <v>10907</v>
      </c>
    </row>
    <row r="49" spans="1:4" s="6" customFormat="1" ht="12" hidden="1" customHeight="1">
      <c r="A49" s="6" t="s">
        <v>8113</v>
      </c>
      <c r="B49" s="6">
        <v>4.2</v>
      </c>
      <c r="C49" s="10">
        <v>13250</v>
      </c>
    </row>
    <row r="50" spans="1:4" s="6" customFormat="1" ht="12" hidden="1" customHeight="1">
      <c r="A50" s="6" t="s">
        <v>8417</v>
      </c>
      <c r="B50" s="6">
        <v>4.2</v>
      </c>
      <c r="C50" s="10">
        <v>14290</v>
      </c>
    </row>
    <row r="51" spans="1:4" s="6" customFormat="1" ht="12" hidden="1" customHeight="1">
      <c r="A51" s="6" t="s">
        <v>8456</v>
      </c>
      <c r="B51" s="6">
        <v>4</v>
      </c>
      <c r="C51" s="10">
        <v>97</v>
      </c>
    </row>
    <row r="52" spans="1:4" s="6" customFormat="1" ht="12" hidden="1" customHeight="1">
      <c r="A52" s="6" t="s">
        <v>8537</v>
      </c>
      <c r="B52" s="6">
        <v>4.2</v>
      </c>
      <c r="C52" s="10">
        <v>3160</v>
      </c>
    </row>
    <row r="53" spans="1:4" s="6" customFormat="1" ht="12" hidden="1" customHeight="1">
      <c r="A53" s="6" t="s">
        <v>8601</v>
      </c>
      <c r="B53" s="6">
        <v>4.3</v>
      </c>
      <c r="C53" s="10">
        <v>9331</v>
      </c>
    </row>
    <row r="54" spans="1:4" s="6" customFormat="1" ht="12" hidden="1" customHeight="1">
      <c r="A54" s="6" t="s">
        <v>8984</v>
      </c>
      <c r="B54" s="6">
        <v>4.3</v>
      </c>
      <c r="C54" s="10">
        <v>7</v>
      </c>
    </row>
    <row r="55" spans="1:4" s="6" customFormat="1" ht="12" hidden="1" customHeight="1">
      <c r="A55" s="6" t="s">
        <v>9424</v>
      </c>
      <c r="B55" s="6">
        <v>4.2</v>
      </c>
      <c r="C55" s="10">
        <v>4740</v>
      </c>
    </row>
    <row r="56" spans="1:4" s="6" customFormat="1" ht="12" hidden="1" customHeight="1">
      <c r="A56" s="6" t="s">
        <v>9759</v>
      </c>
      <c r="B56" s="6">
        <v>4.3</v>
      </c>
      <c r="C56" s="10">
        <v>4570</v>
      </c>
    </row>
    <row r="57" spans="1:4" s="6" customFormat="1" ht="12" hidden="1" customHeight="1">
      <c r="A57" s="6" t="s">
        <v>10235</v>
      </c>
      <c r="B57" s="6">
        <v>4</v>
      </c>
      <c r="C57" s="10">
        <v>3246</v>
      </c>
    </row>
    <row r="58" spans="1:4" s="6" customFormat="1" ht="12" hidden="1" customHeight="1">
      <c r="A58" s="6" t="s">
        <v>11185</v>
      </c>
      <c r="B58" s="6">
        <v>4.4000000000000004</v>
      </c>
      <c r="C58" s="10">
        <v>2518</v>
      </c>
    </row>
    <row r="59" spans="1:4" s="6" customFormat="1">
      <c r="A59" s="5"/>
      <c r="B59" s="5"/>
      <c r="C59" s="5"/>
      <c r="D59" s="5"/>
    </row>
    <row r="60" spans="1:4" s="6" customFormat="1">
      <c r="A60" s="5"/>
      <c r="B60" s="5"/>
      <c r="C60" s="5"/>
      <c r="D60" s="5"/>
    </row>
    <row r="61" spans="1:4" s="6" customFormat="1">
      <c r="A61" s="5"/>
      <c r="B61" s="5"/>
      <c r="C61" s="5"/>
      <c r="D61" s="5"/>
    </row>
    <row r="62" spans="1:4" s="6" customFormat="1">
      <c r="A62" s="5"/>
      <c r="B62" s="5"/>
      <c r="C62" s="5"/>
      <c r="D62" s="5"/>
    </row>
    <row r="63" spans="1:4" s="6" customFormat="1">
      <c r="A63" s="5"/>
      <c r="B63" s="5"/>
      <c r="C63" s="5"/>
      <c r="D63" s="5"/>
    </row>
    <row r="64" spans="1:4" s="6" customFormat="1">
      <c r="A64" s="5"/>
      <c r="B64" s="5"/>
      <c r="C64" s="5"/>
      <c r="D64" s="5"/>
    </row>
    <row r="65" spans="1:4" s="6" customFormat="1">
      <c r="A65" s="5"/>
      <c r="B65" s="5"/>
      <c r="C65" s="5"/>
      <c r="D65" s="5"/>
    </row>
    <row r="66" spans="1:4" s="6" customFormat="1">
      <c r="A66" s="5"/>
      <c r="B66" s="5"/>
      <c r="C66" s="5"/>
      <c r="D66" s="5"/>
    </row>
    <row r="67" spans="1:4" s="6" customFormat="1">
      <c r="A67" s="5"/>
      <c r="B67" s="5"/>
      <c r="C67" s="5"/>
      <c r="D67" s="5"/>
    </row>
    <row r="68" spans="1:4" s="6" customFormat="1">
      <c r="A68" s="5"/>
      <c r="B68" s="5"/>
      <c r="C68" s="5"/>
      <c r="D68" s="5"/>
    </row>
    <row r="69" spans="1:4" s="6" customFormat="1">
      <c r="A69" s="5"/>
      <c r="B69" s="5"/>
      <c r="C69" s="5"/>
      <c r="D69" s="5"/>
    </row>
    <row r="70" spans="1:4" s="6" customFormat="1">
      <c r="A70" s="5"/>
      <c r="B70" s="5"/>
      <c r="C70" s="5"/>
      <c r="D70" s="5"/>
    </row>
    <row r="71" spans="1:4" s="6" customFormat="1">
      <c r="A71" s="5"/>
      <c r="B71" s="5"/>
      <c r="C71" s="5"/>
      <c r="D71" s="5"/>
    </row>
    <row r="72" spans="1:4" s="6" customFormat="1">
      <c r="A72" s="5"/>
      <c r="B72" s="5"/>
      <c r="C72" s="5"/>
      <c r="D72" s="5"/>
    </row>
    <row r="73" spans="1:4" s="6" customFormat="1">
      <c r="A73" s="5"/>
      <c r="B73" s="5"/>
      <c r="C73" s="5"/>
      <c r="D73" s="5"/>
    </row>
    <row r="74" spans="1:4" s="6" customFormat="1">
      <c r="A74" s="5"/>
      <c r="B74" s="5"/>
      <c r="C74" s="5"/>
      <c r="D74" s="5"/>
    </row>
    <row r="75" spans="1:4" s="6" customFormat="1">
      <c r="A75" s="5"/>
      <c r="B75" s="5"/>
      <c r="C75" s="5"/>
      <c r="D75" s="5"/>
    </row>
    <row r="76" spans="1:4" s="6" customFormat="1">
      <c r="A76" s="5"/>
      <c r="B76" s="5"/>
      <c r="C76" s="5"/>
      <c r="D76" s="5"/>
    </row>
    <row r="77" spans="1:4" s="6" customFormat="1">
      <c r="A77" s="5"/>
      <c r="B77" s="5"/>
      <c r="C77" s="5"/>
      <c r="D77" s="5"/>
    </row>
    <row r="78" spans="1:4" s="6" customFormat="1">
      <c r="A78" s="5"/>
      <c r="B78" s="5"/>
      <c r="C78" s="5"/>
      <c r="D78" s="5"/>
    </row>
    <row r="79" spans="1:4" s="6" customFormat="1">
      <c r="A79" s="5"/>
      <c r="B79" s="5"/>
      <c r="C79" s="5"/>
      <c r="D79" s="5"/>
    </row>
    <row r="80" spans="1:4" s="6" customFormat="1">
      <c r="A80" s="5"/>
      <c r="B80" s="5"/>
      <c r="C80" s="5"/>
      <c r="D80" s="5"/>
    </row>
    <row r="81" spans="1:4" s="6" customFormat="1">
      <c r="A81" s="5"/>
      <c r="B81" s="5"/>
      <c r="C81" s="5"/>
      <c r="D81" s="5"/>
    </row>
    <row r="82" spans="1:4" s="6" customFormat="1">
      <c r="A82" s="5"/>
      <c r="B82" s="5"/>
      <c r="C82" s="5"/>
      <c r="D82" s="5"/>
    </row>
    <row r="83" spans="1:4" s="6" customFormat="1">
      <c r="A83" s="5"/>
      <c r="B83" s="5"/>
      <c r="C83" s="5"/>
      <c r="D83" s="5"/>
    </row>
    <row r="84" spans="1:4" s="6" customFormat="1">
      <c r="A84" s="5"/>
      <c r="B84" s="5"/>
      <c r="C84" s="5"/>
      <c r="D84" s="5"/>
    </row>
    <row r="85" spans="1:4" s="6" customFormat="1">
      <c r="A85" s="5"/>
      <c r="B85" s="5"/>
      <c r="C85" s="5"/>
      <c r="D85" s="5"/>
    </row>
    <row r="86" spans="1:4" s="6" customFormat="1">
      <c r="A86" s="5"/>
      <c r="B86" s="5"/>
      <c r="C86" s="5"/>
      <c r="D86" s="5"/>
    </row>
    <row r="87" spans="1:4" s="6" customFormat="1">
      <c r="A87" s="5"/>
      <c r="B87" s="5"/>
      <c r="C87" s="5"/>
      <c r="D87" s="5"/>
    </row>
    <row r="88" spans="1:4" s="6" customFormat="1">
      <c r="A88" s="5"/>
      <c r="B88" s="5"/>
      <c r="C88" s="5"/>
      <c r="D88" s="5"/>
    </row>
    <row r="89" spans="1:4" s="6" customFormat="1">
      <c r="A89" s="5"/>
      <c r="B89" s="5"/>
      <c r="C89" s="5"/>
      <c r="D89" s="5"/>
    </row>
    <row r="90" spans="1:4" s="6" customFormat="1">
      <c r="A90" s="5"/>
      <c r="B90" s="5"/>
      <c r="C90" s="5"/>
      <c r="D90" s="5"/>
    </row>
    <row r="91" spans="1:4" s="6" customFormat="1">
      <c r="A91" s="5"/>
      <c r="B91" s="5"/>
      <c r="C91" s="5"/>
      <c r="D91" s="5"/>
    </row>
    <row r="92" spans="1:4" s="6" customFormat="1">
      <c r="A92" s="5"/>
      <c r="B92" s="5"/>
      <c r="C92" s="5"/>
      <c r="D92" s="5"/>
    </row>
    <row r="93" spans="1:4" s="6" customFormat="1">
      <c r="A93" s="5"/>
      <c r="B93" s="5"/>
      <c r="C93" s="5"/>
      <c r="D93" s="5"/>
    </row>
    <row r="94" spans="1:4" s="6" customFormat="1">
      <c r="A94" s="5"/>
      <c r="B94" s="5"/>
      <c r="C94" s="5"/>
      <c r="D94" s="5"/>
    </row>
    <row r="95" spans="1:4" s="6" customFormat="1">
      <c r="A95" s="5"/>
      <c r="B95" s="5"/>
      <c r="C95" s="5"/>
      <c r="D95" s="5"/>
    </row>
    <row r="96" spans="1:4" s="6" customFormat="1">
      <c r="A96" s="5"/>
      <c r="B96" s="5"/>
      <c r="C96" s="5"/>
      <c r="D96" s="5"/>
    </row>
    <row r="97" spans="1:4" s="6" customFormat="1">
      <c r="A97" s="5"/>
      <c r="B97" s="5"/>
      <c r="C97" s="5"/>
      <c r="D97" s="5"/>
    </row>
    <row r="98" spans="1:4" s="6" customFormat="1">
      <c r="A98" s="5"/>
      <c r="B98" s="5"/>
      <c r="C98" s="5"/>
      <c r="D98" s="5"/>
    </row>
    <row r="99" spans="1:4" s="6" customFormat="1">
      <c r="A99" s="5"/>
      <c r="B99" s="5"/>
      <c r="C99" s="5"/>
      <c r="D99" s="5"/>
    </row>
    <row r="100" spans="1:4" s="6" customFormat="1">
      <c r="A100" s="5"/>
      <c r="B100" s="5"/>
      <c r="C100" s="5"/>
      <c r="D100" s="5"/>
    </row>
    <row r="101" spans="1:4" s="6" customFormat="1">
      <c r="A101" s="5"/>
      <c r="B101" s="5"/>
      <c r="C101" s="5"/>
      <c r="D101" s="5"/>
    </row>
    <row r="102" spans="1:4" s="6" customFormat="1">
      <c r="A102" s="5"/>
      <c r="B102" s="5"/>
      <c r="C102" s="5"/>
      <c r="D102" s="5"/>
    </row>
    <row r="103" spans="1:4" s="6" customFormat="1">
      <c r="A103" s="5"/>
      <c r="B103" s="5"/>
      <c r="C103" s="5"/>
      <c r="D103" s="5"/>
    </row>
    <row r="104" spans="1:4" s="6" customFormat="1">
      <c r="A104" s="5"/>
      <c r="B104" s="5"/>
      <c r="C104" s="5"/>
      <c r="D104" s="5"/>
    </row>
    <row r="105" spans="1:4" s="6" customFormat="1">
      <c r="A105" s="5"/>
      <c r="B105" s="5"/>
      <c r="C105" s="5"/>
      <c r="D105" s="5"/>
    </row>
    <row r="106" spans="1:4" s="6" customFormat="1">
      <c r="A106" s="5"/>
      <c r="B106" s="5"/>
      <c r="C106" s="5"/>
      <c r="D106" s="5"/>
    </row>
    <row r="107" spans="1:4" s="6" customFormat="1">
      <c r="A107" s="5"/>
      <c r="B107" s="5"/>
      <c r="C107" s="5"/>
      <c r="D107" s="5"/>
    </row>
    <row r="108" spans="1:4" s="6" customFormat="1">
      <c r="A108" s="5"/>
      <c r="B108" s="5"/>
      <c r="C108" s="5"/>
      <c r="D108" s="5"/>
    </row>
    <row r="109" spans="1:4" s="6" customFormat="1">
      <c r="A109" s="5"/>
      <c r="B109" s="5"/>
      <c r="C109" s="5"/>
      <c r="D109" s="5"/>
    </row>
    <row r="110" spans="1:4" s="6" customFormat="1">
      <c r="A110" s="5"/>
      <c r="B110" s="5"/>
      <c r="C110" s="5"/>
      <c r="D110" s="5"/>
    </row>
    <row r="111" spans="1:4" s="6" customFormat="1">
      <c r="A111" s="5"/>
      <c r="B111" s="5"/>
      <c r="C111" s="5"/>
      <c r="D111" s="5"/>
    </row>
    <row r="112" spans="1:4" s="6" customFormat="1">
      <c r="A112" s="5"/>
      <c r="B112" s="5"/>
      <c r="C112" s="5"/>
      <c r="D112" s="5"/>
    </row>
    <row r="113" spans="1:4" s="6" customFormat="1">
      <c r="A113" s="5"/>
      <c r="B113" s="5"/>
      <c r="C113" s="5"/>
      <c r="D113" s="5"/>
    </row>
    <row r="114" spans="1:4" s="6" customFormat="1">
      <c r="A114" s="5"/>
      <c r="B114" s="5"/>
      <c r="C114" s="5"/>
      <c r="D114" s="5"/>
    </row>
    <row r="115" spans="1:4" s="6" customFormat="1">
      <c r="A115" s="5"/>
      <c r="B115" s="5"/>
      <c r="C115" s="5"/>
      <c r="D115" s="5"/>
    </row>
    <row r="116" spans="1:4" s="6" customFormat="1">
      <c r="A116" s="5"/>
      <c r="B116" s="5"/>
      <c r="C116" s="5"/>
      <c r="D116" s="5"/>
    </row>
    <row r="117" spans="1:4" s="6" customFormat="1">
      <c r="A117" s="5"/>
      <c r="B117" s="5"/>
      <c r="C117" s="5"/>
      <c r="D117" s="5"/>
    </row>
    <row r="118" spans="1:4" s="6" customFormat="1">
      <c r="A118" s="5"/>
      <c r="B118" s="5"/>
      <c r="C118" s="5"/>
      <c r="D118" s="5"/>
    </row>
    <row r="119" spans="1:4" s="6" customFormat="1">
      <c r="A119" s="5"/>
      <c r="B119" s="5"/>
      <c r="C119" s="5"/>
      <c r="D119" s="5"/>
    </row>
    <row r="120" spans="1:4" s="6" customFormat="1">
      <c r="A120" s="5"/>
      <c r="B120" s="5"/>
      <c r="C120" s="5"/>
      <c r="D120" s="5"/>
    </row>
    <row r="121" spans="1:4" s="6" customFormat="1">
      <c r="A121" s="5"/>
      <c r="B121" s="5"/>
      <c r="C121" s="5"/>
      <c r="D121" s="5"/>
    </row>
    <row r="122" spans="1:4" s="6" customFormat="1">
      <c r="A122" s="5"/>
      <c r="B122" s="5"/>
      <c r="C122" s="5"/>
      <c r="D122" s="5"/>
    </row>
    <row r="123" spans="1:4" s="6" customFormat="1">
      <c r="A123" s="5"/>
      <c r="B123" s="5"/>
      <c r="C123" s="5"/>
      <c r="D123" s="5"/>
    </row>
    <row r="124" spans="1:4" s="6" customFormat="1">
      <c r="A124" s="5"/>
      <c r="B124" s="5"/>
      <c r="C124" s="5"/>
      <c r="D124" s="5"/>
    </row>
    <row r="125" spans="1:4" s="6" customFormat="1">
      <c r="A125" s="5"/>
      <c r="B125" s="5"/>
      <c r="C125" s="5"/>
      <c r="D125" s="5"/>
    </row>
    <row r="126" spans="1:4" s="6" customFormat="1">
      <c r="A126" s="5"/>
      <c r="B126" s="5"/>
      <c r="C126" s="5"/>
      <c r="D126" s="5"/>
    </row>
    <row r="127" spans="1:4" s="6" customFormat="1">
      <c r="A127" s="5"/>
      <c r="B127" s="5"/>
      <c r="C127" s="5"/>
      <c r="D127" s="5"/>
    </row>
    <row r="128" spans="1:4" s="6" customFormat="1">
      <c r="A128" s="5"/>
      <c r="B128" s="5"/>
      <c r="C128" s="5"/>
      <c r="D128" s="5"/>
    </row>
    <row r="129" spans="1:4" s="6" customFormat="1">
      <c r="A129" s="5"/>
      <c r="B129" s="5"/>
      <c r="C129" s="5"/>
      <c r="D129" s="5"/>
    </row>
    <row r="130" spans="1:4" s="6" customFormat="1">
      <c r="A130" s="5"/>
      <c r="B130" s="5"/>
      <c r="C130" s="5"/>
      <c r="D130" s="5"/>
    </row>
    <row r="131" spans="1:4" s="6" customFormat="1">
      <c r="A131" s="5"/>
      <c r="B131" s="5"/>
      <c r="C131" s="5"/>
      <c r="D131" s="5"/>
    </row>
    <row r="132" spans="1:4" s="6" customFormat="1">
      <c r="A132" s="5"/>
      <c r="B132" s="5"/>
      <c r="C132" s="5"/>
      <c r="D132" s="5"/>
    </row>
    <row r="133" spans="1:4" s="6" customFormat="1">
      <c r="A133" s="5"/>
      <c r="B133" s="5"/>
      <c r="C133" s="5"/>
      <c r="D133" s="5"/>
    </row>
    <row r="134" spans="1:4" s="6" customFormat="1">
      <c r="A134" s="5"/>
      <c r="B134" s="5"/>
      <c r="C134" s="5"/>
      <c r="D134" s="5"/>
    </row>
    <row r="135" spans="1:4" s="6" customFormat="1">
      <c r="A135" s="5"/>
      <c r="B135" s="5"/>
      <c r="C135" s="5"/>
      <c r="D135" s="5"/>
    </row>
    <row r="136" spans="1:4" s="6" customFormat="1">
      <c r="A136" s="5"/>
      <c r="B136" s="5"/>
      <c r="C136" s="5"/>
      <c r="D136" s="5"/>
    </row>
    <row r="137" spans="1:4" s="6" customFormat="1">
      <c r="A137" s="5"/>
      <c r="B137" s="5"/>
      <c r="C137" s="5"/>
      <c r="D137" s="5"/>
    </row>
    <row r="138" spans="1:4" s="6" customFormat="1">
      <c r="A138" s="5"/>
      <c r="B138" s="5"/>
      <c r="C138" s="5"/>
      <c r="D138" s="5"/>
    </row>
    <row r="139" spans="1:4" s="6" customFormat="1">
      <c r="A139" s="5"/>
      <c r="B139" s="5"/>
      <c r="C139" s="5"/>
      <c r="D139" s="5"/>
    </row>
    <row r="140" spans="1:4" s="6" customFormat="1">
      <c r="A140" s="5"/>
      <c r="B140" s="5"/>
      <c r="C140" s="5"/>
      <c r="D140" s="5"/>
    </row>
    <row r="141" spans="1:4" s="6" customFormat="1">
      <c r="A141" s="5"/>
      <c r="B141" s="5"/>
      <c r="C141" s="5"/>
      <c r="D141" s="5"/>
    </row>
    <row r="142" spans="1:4" s="6" customFormat="1">
      <c r="A142" s="5"/>
      <c r="B142" s="5"/>
      <c r="C142" s="5"/>
      <c r="D142" s="5"/>
    </row>
    <row r="143" spans="1:4" s="6" customFormat="1">
      <c r="A143" s="5"/>
      <c r="B143" s="5"/>
      <c r="C143" s="5"/>
      <c r="D143" s="5"/>
    </row>
    <row r="144" spans="1:4" s="6" customFormat="1">
      <c r="A144" s="5"/>
      <c r="B144" s="5"/>
      <c r="C144" s="5"/>
      <c r="D144" s="5"/>
    </row>
    <row r="145" spans="1:4" s="6" customFormat="1">
      <c r="A145" s="5"/>
      <c r="B145" s="5"/>
      <c r="C145" s="5"/>
      <c r="D145" s="5"/>
    </row>
    <row r="146" spans="1:4" s="6" customFormat="1">
      <c r="A146" s="5"/>
      <c r="B146" s="5"/>
      <c r="C146" s="5"/>
      <c r="D146" s="5"/>
    </row>
    <row r="147" spans="1:4" s="6" customFormat="1">
      <c r="A147" s="5"/>
      <c r="B147" s="5"/>
      <c r="C147" s="5"/>
      <c r="D147" s="5"/>
    </row>
    <row r="148" spans="1:4" s="6" customFormat="1">
      <c r="A148" s="5"/>
      <c r="B148" s="5"/>
      <c r="C148" s="5"/>
      <c r="D148" s="5"/>
    </row>
    <row r="149" spans="1:4" s="6" customFormat="1">
      <c r="A149" s="5"/>
      <c r="B149" s="5"/>
      <c r="C149" s="5"/>
      <c r="D149" s="5"/>
    </row>
    <row r="150" spans="1:4" s="6" customFormat="1">
      <c r="A150" s="5"/>
      <c r="B150" s="5"/>
      <c r="C150" s="5"/>
      <c r="D150" s="5"/>
    </row>
    <row r="151" spans="1:4" s="6" customFormat="1">
      <c r="A151" s="5"/>
      <c r="B151" s="5"/>
      <c r="C151" s="5"/>
      <c r="D151" s="5"/>
    </row>
    <row r="152" spans="1:4" s="6" customFormat="1">
      <c r="A152" s="5"/>
      <c r="B152" s="5"/>
      <c r="C152" s="5"/>
      <c r="D152" s="5"/>
    </row>
    <row r="153" spans="1:4" s="6" customFormat="1">
      <c r="A153" s="5"/>
      <c r="B153" s="5"/>
      <c r="C153" s="5"/>
      <c r="D153" s="5"/>
    </row>
    <row r="154" spans="1:4" s="6" customFormat="1">
      <c r="A154" s="5"/>
      <c r="B154" s="5"/>
      <c r="C154" s="5"/>
      <c r="D154" s="5"/>
    </row>
  </sheetData>
  <pageMargins left="0.75" right="0.75" top="1" bottom="1" header="0.5" footer="0.5"/>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1"/>
  <sheetViews>
    <sheetView topLeftCell="B1" zoomScaleNormal="100" workbookViewId="0">
      <selection activeCell="C1" sqref="C1"/>
    </sheetView>
  </sheetViews>
  <sheetFormatPr defaultColWidth="11.5546875" defaultRowHeight="12"/>
  <cols>
    <col min="1" max="1" width="0" style="5" hidden="1" customWidth="1"/>
    <col min="2" max="2" width="13.6640625" style="5" customWidth="1"/>
    <col min="3" max="3" width="12.33203125" style="5" customWidth="1"/>
    <col min="4" max="4" width="13.44140625" style="16" bestFit="1" customWidth="1"/>
    <col min="5" max="5" width="16" style="16" customWidth="1"/>
    <col min="6" max="16384" width="11.5546875" style="5"/>
  </cols>
  <sheetData>
    <row r="1" spans="1:5" ht="12.75">
      <c r="A1" s="1" t="s">
        <v>0</v>
      </c>
      <c r="B1" s="1" t="s">
        <v>1</v>
      </c>
      <c r="C1" s="1" t="s">
        <v>5</v>
      </c>
      <c r="D1" s="3" t="s">
        <v>6</v>
      </c>
      <c r="E1" s="4" t="s">
        <v>12851</v>
      </c>
    </row>
    <row r="2" spans="1:5" s="6" customFormat="1">
      <c r="A2" s="6" t="s">
        <v>100</v>
      </c>
      <c r="B2" s="6" t="s">
        <v>101</v>
      </c>
      <c r="C2" s="6">
        <v>4.4000000000000004</v>
      </c>
      <c r="D2" s="10">
        <v>426973</v>
      </c>
      <c r="E2" s="11">
        <f>Table245[[#This Row],[rating]]*Table245[[#This Row],[rating_count]]</f>
        <v>1878681.2000000002</v>
      </c>
    </row>
    <row r="3" spans="1:5" s="6" customFormat="1">
      <c r="A3" s="6" t="s">
        <v>356</v>
      </c>
      <c r="B3" s="6" t="s">
        <v>11825</v>
      </c>
      <c r="C3" s="6">
        <v>4.4000000000000004</v>
      </c>
      <c r="D3" s="10">
        <v>426973</v>
      </c>
      <c r="E3" s="11">
        <f>Table245[[#This Row],[rating]]*Table245[[#This Row],[rating_count]]</f>
        <v>1878681.2000000002</v>
      </c>
    </row>
    <row r="4" spans="1:5" s="6" customFormat="1">
      <c r="A4" s="6" t="s">
        <v>482</v>
      </c>
      <c r="B4" s="6" t="s">
        <v>11827</v>
      </c>
      <c r="C4" s="6">
        <v>4.4000000000000004</v>
      </c>
      <c r="D4" s="10">
        <v>426973</v>
      </c>
      <c r="E4" s="11">
        <f>Table245[[#This Row],[rating]]*Table245[[#This Row],[rating_count]]</f>
        <v>1878681.2000000002</v>
      </c>
    </row>
    <row r="5" spans="1:5" s="6" customFormat="1">
      <c r="A5" s="6" t="s">
        <v>2587</v>
      </c>
      <c r="B5" s="6" t="s">
        <v>11520</v>
      </c>
      <c r="C5" s="6">
        <v>4.0999999999999996</v>
      </c>
      <c r="D5" s="10">
        <v>363713</v>
      </c>
      <c r="E5" s="11">
        <f>Table245[[#This Row],[rating]]*Table245[[#This Row],[rating_count]]</f>
        <v>1491223.2999999998</v>
      </c>
    </row>
    <row r="6" spans="1:5" s="6" customFormat="1">
      <c r="A6" s="6" t="s">
        <v>2876</v>
      </c>
      <c r="B6" s="6" t="s">
        <v>11526</v>
      </c>
      <c r="C6" s="6">
        <v>4.0999999999999996</v>
      </c>
      <c r="D6" s="10">
        <v>363713</v>
      </c>
      <c r="E6" s="11">
        <f>Table245[[#This Row],[rating]]*Table245[[#This Row],[rating_count]]</f>
        <v>1491223.2999999998</v>
      </c>
    </row>
    <row r="7" spans="1:5" s="6" customFormat="1">
      <c r="A7" s="5"/>
      <c r="B7" s="5"/>
      <c r="C7" s="5"/>
      <c r="D7" s="5"/>
      <c r="E7" s="5"/>
    </row>
    <row r="8" spans="1:5" s="6" customFormat="1">
      <c r="A8" s="5"/>
      <c r="B8" s="5"/>
      <c r="C8" s="5"/>
      <c r="D8" s="5"/>
      <c r="E8" s="5"/>
    </row>
    <row r="9" spans="1:5" s="6" customFormat="1">
      <c r="A9" s="5"/>
      <c r="B9" s="5"/>
      <c r="C9" s="5"/>
      <c r="D9" s="5"/>
      <c r="E9" s="5"/>
    </row>
    <row r="10" spans="1:5" s="6" customFormat="1">
      <c r="A10" s="5"/>
      <c r="B10" s="5"/>
      <c r="C10" s="5"/>
      <c r="D10" s="5"/>
      <c r="E10" s="5"/>
    </row>
    <row r="11" spans="1:5" s="6" customFormat="1">
      <c r="A11" s="5"/>
      <c r="B11" s="5"/>
      <c r="C11" s="5"/>
      <c r="D11" s="5"/>
      <c r="E11" s="5"/>
    </row>
    <row r="12" spans="1:5" s="6" customFormat="1">
      <c r="A12" s="5"/>
      <c r="B12" s="5"/>
      <c r="C12" s="5"/>
      <c r="D12" s="5"/>
      <c r="E12" s="5"/>
    </row>
    <row r="13" spans="1:5" s="6" customFormat="1">
      <c r="A13" s="5"/>
      <c r="B13" s="5"/>
      <c r="C13" s="5"/>
      <c r="D13" s="5"/>
      <c r="E13" s="5"/>
    </row>
    <row r="14" spans="1:5" s="6" customFormat="1">
      <c r="A14" s="5"/>
      <c r="B14" s="5"/>
      <c r="C14" s="5"/>
      <c r="D14" s="5"/>
      <c r="E14" s="5"/>
    </row>
    <row r="15" spans="1:5" s="6" customFormat="1">
      <c r="A15" s="5"/>
      <c r="B15" s="5"/>
      <c r="C15" s="5"/>
      <c r="D15" s="5"/>
      <c r="E15" s="5"/>
    </row>
    <row r="16" spans="1:5" s="6" customFormat="1">
      <c r="A16" s="5"/>
      <c r="B16" s="5"/>
      <c r="C16" s="5"/>
      <c r="D16" s="5"/>
      <c r="E16" s="5"/>
    </row>
    <row r="17" spans="1:5" s="6" customFormat="1">
      <c r="A17" s="5"/>
      <c r="B17" s="5"/>
      <c r="C17" s="5"/>
      <c r="D17" s="5"/>
      <c r="E17" s="5"/>
    </row>
    <row r="18" spans="1:5" s="6" customFormat="1">
      <c r="A18" s="5"/>
      <c r="B18" s="5"/>
      <c r="C18" s="5"/>
      <c r="D18" s="5"/>
      <c r="E18" s="5"/>
    </row>
    <row r="19" spans="1:5" s="6" customFormat="1">
      <c r="A19" s="5"/>
      <c r="B19" s="5"/>
      <c r="C19" s="5"/>
      <c r="D19" s="5"/>
      <c r="E19" s="5"/>
    </row>
    <row r="20" spans="1:5" s="6" customFormat="1">
      <c r="A20" s="5"/>
      <c r="B20" s="5"/>
      <c r="C20" s="5"/>
      <c r="D20" s="5"/>
      <c r="E20" s="5"/>
    </row>
    <row r="21" spans="1:5" s="6" customFormat="1">
      <c r="A21" s="5"/>
      <c r="B21" s="5"/>
      <c r="C21" s="5"/>
      <c r="D21" s="5"/>
      <c r="E21" s="5"/>
    </row>
    <row r="22" spans="1:5" s="6" customFormat="1">
      <c r="A22" s="5"/>
      <c r="B22" s="5"/>
      <c r="C22" s="5"/>
      <c r="D22" s="5"/>
      <c r="E22" s="5"/>
    </row>
    <row r="23" spans="1:5" s="6" customFormat="1">
      <c r="A23" s="5"/>
      <c r="B23" s="5"/>
      <c r="C23" s="5"/>
      <c r="D23" s="5"/>
      <c r="E23" s="5"/>
    </row>
    <row r="24" spans="1:5" s="6" customFormat="1">
      <c r="A24" s="5"/>
      <c r="B24" s="5"/>
      <c r="C24" s="5"/>
      <c r="D24" s="5"/>
      <c r="E24" s="5"/>
    </row>
    <row r="25" spans="1:5" s="6" customFormat="1">
      <c r="A25" s="5"/>
      <c r="B25" s="5"/>
      <c r="C25" s="5"/>
      <c r="D25" s="5"/>
      <c r="E25" s="5"/>
    </row>
    <row r="26" spans="1:5" s="6" customFormat="1">
      <c r="A26" s="5"/>
      <c r="B26" s="5"/>
      <c r="C26" s="5"/>
      <c r="D26" s="5"/>
      <c r="E26" s="5"/>
    </row>
    <row r="27" spans="1:5" s="6" customFormat="1">
      <c r="A27" s="5"/>
      <c r="B27" s="5"/>
      <c r="C27" s="5"/>
      <c r="D27" s="5"/>
      <c r="E27" s="5"/>
    </row>
    <row r="28" spans="1:5" s="6" customFormat="1">
      <c r="A28" s="5"/>
      <c r="B28" s="5"/>
      <c r="C28" s="5"/>
      <c r="D28" s="5"/>
      <c r="E28" s="5"/>
    </row>
    <row r="29" spans="1:5" s="6" customFormat="1">
      <c r="A29" s="5"/>
      <c r="B29" s="5"/>
      <c r="C29" s="5"/>
      <c r="D29" s="5"/>
      <c r="E29" s="5"/>
    </row>
    <row r="30" spans="1:5" s="6" customFormat="1">
      <c r="A30" s="5"/>
      <c r="B30" s="5"/>
      <c r="C30" s="5"/>
      <c r="D30" s="5"/>
      <c r="E30" s="5"/>
    </row>
    <row r="31" spans="1:5" s="6" customFormat="1">
      <c r="A31" s="5"/>
      <c r="B31" s="5"/>
      <c r="C31" s="5"/>
      <c r="D31" s="5"/>
      <c r="E31" s="5"/>
    </row>
    <row r="32" spans="1:5" s="6" customFormat="1">
      <c r="A32" s="5"/>
      <c r="B32" s="5"/>
      <c r="C32" s="5"/>
      <c r="D32" s="5"/>
      <c r="E32" s="5"/>
    </row>
    <row r="33" spans="1:5" s="6" customFormat="1">
      <c r="A33" s="5"/>
      <c r="B33" s="5"/>
      <c r="C33" s="5"/>
      <c r="D33" s="5"/>
      <c r="E33" s="5"/>
    </row>
    <row r="34" spans="1:5" s="6" customFormat="1">
      <c r="A34" s="5"/>
      <c r="B34" s="5"/>
      <c r="C34" s="5"/>
      <c r="D34" s="5"/>
      <c r="E34" s="5"/>
    </row>
    <row r="35" spans="1:5" s="6" customFormat="1">
      <c r="A35" s="5"/>
      <c r="B35" s="5"/>
      <c r="C35" s="5"/>
      <c r="D35" s="5"/>
      <c r="E35" s="5"/>
    </row>
    <row r="36" spans="1:5" s="6" customFormat="1">
      <c r="A36" s="5"/>
      <c r="B36" s="5"/>
      <c r="C36" s="5"/>
      <c r="D36" s="5"/>
      <c r="E36" s="5"/>
    </row>
    <row r="37" spans="1:5" s="6" customFormat="1">
      <c r="A37" s="5"/>
      <c r="B37" s="5"/>
      <c r="C37" s="5"/>
      <c r="D37" s="5"/>
      <c r="E37" s="5"/>
    </row>
    <row r="38" spans="1:5" s="6" customFormat="1">
      <c r="A38" s="5"/>
      <c r="B38" s="5"/>
      <c r="C38" s="5"/>
      <c r="D38" s="5"/>
      <c r="E38" s="5"/>
    </row>
    <row r="39" spans="1:5" s="6" customFormat="1">
      <c r="A39" s="5"/>
      <c r="B39" s="5"/>
      <c r="C39" s="5"/>
      <c r="D39" s="5"/>
      <c r="E39" s="5"/>
    </row>
    <row r="40" spans="1:5" s="6" customFormat="1">
      <c r="A40" s="5"/>
      <c r="B40" s="5"/>
      <c r="C40" s="5"/>
      <c r="D40" s="5"/>
      <c r="E40" s="5"/>
    </row>
    <row r="41" spans="1:5" s="6" customFormat="1">
      <c r="A41" s="5"/>
      <c r="B41" s="5"/>
      <c r="C41" s="5"/>
      <c r="D41" s="5"/>
      <c r="E41" s="5"/>
    </row>
    <row r="42" spans="1:5" s="6" customFormat="1">
      <c r="A42" s="5"/>
      <c r="B42" s="5"/>
      <c r="C42" s="5"/>
      <c r="D42" s="5"/>
      <c r="E42" s="5"/>
    </row>
    <row r="43" spans="1:5" s="6" customFormat="1">
      <c r="A43" s="5"/>
      <c r="B43" s="5"/>
      <c r="C43" s="5"/>
      <c r="D43" s="5"/>
      <c r="E43" s="5"/>
    </row>
    <row r="44" spans="1:5" s="6" customFormat="1">
      <c r="A44" s="5"/>
      <c r="B44" s="5"/>
      <c r="C44" s="5"/>
      <c r="D44" s="5"/>
      <c r="E44" s="5"/>
    </row>
    <row r="45" spans="1:5" s="6" customFormat="1">
      <c r="A45" s="5"/>
      <c r="B45" s="5"/>
      <c r="C45" s="5"/>
      <c r="D45" s="5"/>
      <c r="E45" s="5"/>
    </row>
    <row r="46" spans="1:5" s="6" customFormat="1">
      <c r="A46" s="5"/>
      <c r="B46" s="5"/>
      <c r="C46" s="5"/>
      <c r="D46" s="5"/>
      <c r="E46" s="5"/>
    </row>
    <row r="47" spans="1:5" s="6" customFormat="1">
      <c r="A47" s="5"/>
      <c r="B47" s="5"/>
      <c r="C47" s="5"/>
      <c r="D47" s="5"/>
      <c r="E47" s="5"/>
    </row>
    <row r="48" spans="1:5" s="6" customFormat="1">
      <c r="A48" s="5"/>
      <c r="B48" s="5"/>
      <c r="C48" s="5"/>
      <c r="D48" s="5"/>
      <c r="E48" s="5"/>
    </row>
    <row r="49" spans="1:5" s="6" customFormat="1">
      <c r="A49" s="5"/>
      <c r="B49" s="5"/>
      <c r="C49" s="5"/>
      <c r="D49" s="5"/>
      <c r="E49" s="5"/>
    </row>
    <row r="50" spans="1:5" s="6" customFormat="1">
      <c r="A50" s="5"/>
      <c r="B50" s="5"/>
      <c r="C50" s="5"/>
      <c r="D50" s="5"/>
      <c r="E50" s="5"/>
    </row>
    <row r="51" spans="1:5" s="6" customFormat="1">
      <c r="A51" s="5"/>
      <c r="B51" s="5"/>
      <c r="C51" s="5"/>
      <c r="D51" s="5"/>
      <c r="E51" s="5"/>
    </row>
    <row r="52" spans="1:5" s="6" customFormat="1">
      <c r="A52" s="5"/>
      <c r="B52" s="5"/>
      <c r="C52" s="5"/>
      <c r="D52" s="5"/>
      <c r="E52" s="5"/>
    </row>
    <row r="53" spans="1:5" s="6" customFormat="1">
      <c r="A53" s="5"/>
      <c r="B53" s="5"/>
      <c r="C53" s="5"/>
      <c r="D53" s="5"/>
      <c r="E53" s="5"/>
    </row>
    <row r="54" spans="1:5" s="6" customFormat="1">
      <c r="A54" s="5"/>
      <c r="B54" s="5"/>
      <c r="C54" s="5"/>
      <c r="D54" s="5"/>
      <c r="E54" s="5"/>
    </row>
    <row r="55" spans="1:5" s="6" customFormat="1">
      <c r="A55" s="5"/>
      <c r="B55" s="5"/>
      <c r="C55" s="5"/>
      <c r="D55" s="5"/>
      <c r="E55" s="5"/>
    </row>
    <row r="56" spans="1:5" s="6" customFormat="1">
      <c r="A56" s="5"/>
      <c r="B56" s="5"/>
      <c r="C56" s="5"/>
      <c r="D56" s="5"/>
      <c r="E56" s="5"/>
    </row>
    <row r="57" spans="1:5" s="6" customFormat="1">
      <c r="A57" s="5"/>
      <c r="B57" s="5"/>
      <c r="C57" s="5"/>
      <c r="D57" s="5"/>
      <c r="E57" s="5"/>
    </row>
    <row r="58" spans="1:5" s="6" customFormat="1">
      <c r="A58" s="5"/>
      <c r="B58" s="5"/>
      <c r="C58" s="5"/>
      <c r="D58" s="5"/>
      <c r="E58" s="5"/>
    </row>
    <row r="59" spans="1:5" s="6" customFormat="1">
      <c r="A59" s="5"/>
      <c r="B59" s="5"/>
      <c r="C59" s="5"/>
      <c r="D59" s="5"/>
      <c r="E59" s="5"/>
    </row>
    <row r="60" spans="1:5" s="6" customFormat="1">
      <c r="A60" s="5"/>
      <c r="B60" s="5"/>
      <c r="C60" s="5"/>
      <c r="D60" s="5"/>
      <c r="E60" s="5"/>
    </row>
    <row r="61" spans="1:5" s="6" customFormat="1">
      <c r="A61" s="5"/>
      <c r="B61" s="5"/>
      <c r="C61" s="5"/>
      <c r="D61" s="5"/>
      <c r="E61" s="5"/>
    </row>
    <row r="62" spans="1:5" s="6" customFormat="1">
      <c r="A62" s="5"/>
      <c r="B62" s="5"/>
      <c r="C62" s="5"/>
      <c r="D62" s="5"/>
      <c r="E62" s="5"/>
    </row>
    <row r="63" spans="1:5" s="6" customFormat="1">
      <c r="A63" s="5"/>
      <c r="B63" s="5"/>
      <c r="C63" s="5"/>
      <c r="D63" s="5"/>
      <c r="E63" s="5"/>
    </row>
    <row r="64" spans="1:5" s="6" customFormat="1">
      <c r="A64" s="5"/>
      <c r="B64" s="5"/>
      <c r="C64" s="5"/>
      <c r="D64" s="5"/>
      <c r="E64" s="5"/>
    </row>
    <row r="65" spans="1:5" s="6" customFormat="1">
      <c r="A65" s="5"/>
      <c r="B65" s="5"/>
      <c r="C65" s="5"/>
      <c r="D65" s="5"/>
      <c r="E65" s="5"/>
    </row>
    <row r="66" spans="1:5" s="6" customFormat="1">
      <c r="A66" s="5"/>
      <c r="B66" s="5"/>
      <c r="C66" s="5"/>
      <c r="D66" s="5"/>
      <c r="E66" s="5"/>
    </row>
    <row r="67" spans="1:5" s="6" customFormat="1">
      <c r="A67" s="5"/>
      <c r="B67" s="5"/>
      <c r="C67" s="5"/>
      <c r="D67" s="5"/>
      <c r="E67" s="5"/>
    </row>
    <row r="68" spans="1:5" s="6" customFormat="1">
      <c r="A68" s="5"/>
      <c r="B68" s="5"/>
      <c r="C68" s="5"/>
      <c r="D68" s="5"/>
      <c r="E68" s="5"/>
    </row>
    <row r="69" spans="1:5" s="6" customFormat="1">
      <c r="A69" s="5"/>
      <c r="B69" s="5"/>
      <c r="C69" s="5"/>
      <c r="D69" s="5"/>
      <c r="E69" s="5"/>
    </row>
    <row r="70" spans="1:5" s="6" customFormat="1">
      <c r="A70" s="5"/>
      <c r="B70" s="5"/>
      <c r="C70" s="5"/>
      <c r="D70" s="5"/>
      <c r="E70" s="5"/>
    </row>
    <row r="71" spans="1:5" s="6" customFormat="1">
      <c r="A71" s="5"/>
      <c r="B71" s="5"/>
      <c r="C71" s="5"/>
      <c r="D71" s="5"/>
      <c r="E71" s="5"/>
    </row>
    <row r="72" spans="1:5" s="6" customFormat="1">
      <c r="A72" s="5"/>
      <c r="B72" s="5"/>
      <c r="C72" s="5"/>
      <c r="D72" s="5"/>
      <c r="E72" s="5"/>
    </row>
    <row r="73" spans="1:5" s="6" customFormat="1">
      <c r="A73" s="5"/>
      <c r="B73" s="5"/>
      <c r="C73" s="5"/>
      <c r="D73" s="5"/>
      <c r="E73" s="5"/>
    </row>
    <row r="74" spans="1:5" s="6" customFormat="1">
      <c r="A74" s="5"/>
      <c r="B74" s="5"/>
      <c r="C74" s="5"/>
      <c r="D74" s="5"/>
      <c r="E74" s="5"/>
    </row>
    <row r="75" spans="1:5" s="6" customFormat="1">
      <c r="A75" s="5"/>
      <c r="B75" s="5"/>
      <c r="C75" s="5"/>
      <c r="D75" s="5"/>
      <c r="E75" s="5"/>
    </row>
    <row r="76" spans="1:5" s="6" customFormat="1">
      <c r="A76" s="5"/>
      <c r="B76" s="5"/>
      <c r="C76" s="5"/>
      <c r="D76" s="5"/>
      <c r="E76" s="5"/>
    </row>
    <row r="77" spans="1:5" s="6" customFormat="1">
      <c r="A77" s="5"/>
      <c r="B77" s="5"/>
      <c r="C77" s="5"/>
      <c r="D77" s="5"/>
      <c r="E77" s="5"/>
    </row>
    <row r="78" spans="1:5" s="6" customFormat="1">
      <c r="A78" s="5"/>
      <c r="B78" s="5"/>
      <c r="C78" s="5"/>
      <c r="D78" s="5"/>
      <c r="E78" s="5"/>
    </row>
    <row r="79" spans="1:5" s="6" customFormat="1">
      <c r="A79" s="5"/>
      <c r="B79" s="5"/>
      <c r="C79" s="5"/>
      <c r="D79" s="5"/>
      <c r="E79" s="5"/>
    </row>
    <row r="80" spans="1:5" s="6" customFormat="1">
      <c r="A80" s="5"/>
      <c r="B80" s="5"/>
      <c r="C80" s="5"/>
      <c r="D80" s="5"/>
      <c r="E80" s="5"/>
    </row>
    <row r="81" spans="1:5" s="6" customFormat="1">
      <c r="A81" s="5"/>
      <c r="B81" s="5"/>
      <c r="C81" s="5"/>
      <c r="D81" s="5"/>
      <c r="E81" s="5"/>
    </row>
    <row r="82" spans="1:5" s="6" customFormat="1">
      <c r="A82" s="5"/>
      <c r="B82" s="5"/>
      <c r="C82" s="5"/>
      <c r="D82" s="5"/>
      <c r="E82" s="5"/>
    </row>
    <row r="83" spans="1:5" s="6" customFormat="1">
      <c r="A83" s="5"/>
      <c r="B83" s="5"/>
      <c r="C83" s="5"/>
      <c r="D83" s="5"/>
      <c r="E83" s="5"/>
    </row>
    <row r="84" spans="1:5" s="6" customFormat="1">
      <c r="A84" s="5"/>
      <c r="B84" s="5"/>
      <c r="C84" s="5"/>
      <c r="D84" s="5"/>
      <c r="E84" s="5"/>
    </row>
    <row r="85" spans="1:5" s="6" customFormat="1">
      <c r="A85" s="5"/>
      <c r="B85" s="5"/>
      <c r="C85" s="5"/>
      <c r="D85" s="5"/>
      <c r="E85" s="5"/>
    </row>
    <row r="86" spans="1:5" s="6" customFormat="1">
      <c r="A86" s="5"/>
      <c r="B86" s="5"/>
      <c r="C86" s="5"/>
      <c r="D86" s="5"/>
      <c r="E86" s="5"/>
    </row>
    <row r="87" spans="1:5" s="6" customFormat="1">
      <c r="A87" s="5"/>
      <c r="B87" s="5"/>
      <c r="C87" s="5"/>
      <c r="D87" s="5"/>
      <c r="E87" s="5"/>
    </row>
    <row r="88" spans="1:5" s="6" customFormat="1">
      <c r="A88" s="5"/>
      <c r="B88" s="5"/>
      <c r="C88" s="5"/>
      <c r="D88" s="5"/>
      <c r="E88" s="5"/>
    </row>
    <row r="89" spans="1:5" s="6" customFormat="1">
      <c r="A89" s="5"/>
      <c r="B89" s="5"/>
      <c r="C89" s="5"/>
      <c r="D89" s="5"/>
      <c r="E89" s="5"/>
    </row>
    <row r="90" spans="1:5" s="6" customFormat="1">
      <c r="A90" s="5"/>
      <c r="B90" s="5"/>
      <c r="C90" s="5"/>
      <c r="D90" s="5"/>
      <c r="E90" s="5"/>
    </row>
    <row r="91" spans="1:5" s="6" customFormat="1">
      <c r="A91" s="5"/>
      <c r="B91" s="5"/>
      <c r="C91" s="5"/>
      <c r="D91" s="5"/>
      <c r="E91" s="5"/>
    </row>
    <row r="92" spans="1:5" s="6" customFormat="1">
      <c r="A92" s="5"/>
      <c r="B92" s="5"/>
      <c r="C92" s="5"/>
      <c r="D92" s="5"/>
      <c r="E92" s="5"/>
    </row>
    <row r="93" spans="1:5" s="6" customFormat="1">
      <c r="A93" s="5"/>
      <c r="B93" s="5"/>
      <c r="C93" s="5"/>
      <c r="D93" s="5"/>
      <c r="E93" s="5"/>
    </row>
    <row r="94" spans="1:5" s="6" customFormat="1">
      <c r="A94" s="5"/>
      <c r="B94" s="5"/>
      <c r="C94" s="5"/>
      <c r="D94" s="5"/>
      <c r="E94" s="5"/>
    </row>
    <row r="95" spans="1:5" s="6" customFormat="1">
      <c r="A95" s="5"/>
      <c r="B95" s="5"/>
      <c r="C95" s="5"/>
      <c r="D95" s="5"/>
      <c r="E95" s="5"/>
    </row>
    <row r="96" spans="1:5" s="6" customFormat="1">
      <c r="A96" s="5"/>
      <c r="B96" s="5"/>
      <c r="C96" s="5"/>
      <c r="D96" s="5"/>
      <c r="E96" s="5"/>
    </row>
    <row r="97" spans="1:5" s="6" customFormat="1">
      <c r="A97" s="5"/>
      <c r="B97" s="5"/>
      <c r="C97" s="5"/>
      <c r="D97" s="5"/>
      <c r="E97" s="5"/>
    </row>
    <row r="98" spans="1:5" s="6" customFormat="1">
      <c r="A98" s="5"/>
      <c r="B98" s="5"/>
      <c r="C98" s="5"/>
      <c r="D98" s="5"/>
      <c r="E98" s="5"/>
    </row>
    <row r="99" spans="1:5" s="6" customFormat="1">
      <c r="A99" s="5"/>
      <c r="B99" s="5"/>
      <c r="C99" s="5"/>
      <c r="D99" s="5"/>
      <c r="E99" s="5"/>
    </row>
    <row r="100" spans="1:5" s="6" customFormat="1">
      <c r="A100" s="5"/>
      <c r="B100" s="5"/>
      <c r="C100" s="5"/>
      <c r="D100" s="5"/>
      <c r="E100" s="5"/>
    </row>
    <row r="101" spans="1:5" s="6" customFormat="1">
      <c r="A101" s="5"/>
      <c r="B101" s="5"/>
      <c r="C101" s="5"/>
      <c r="D101" s="5"/>
      <c r="E101" s="5"/>
    </row>
    <row r="102" spans="1:5" s="6" customFormat="1">
      <c r="A102" s="5"/>
      <c r="B102" s="5"/>
      <c r="C102" s="5"/>
      <c r="D102" s="5"/>
      <c r="E102" s="5"/>
    </row>
    <row r="103" spans="1:5" s="6" customFormat="1">
      <c r="A103" s="5"/>
      <c r="B103" s="5"/>
      <c r="C103" s="5"/>
      <c r="D103" s="5"/>
      <c r="E103" s="5"/>
    </row>
    <row r="104" spans="1:5" s="6" customFormat="1">
      <c r="A104" s="5"/>
      <c r="B104" s="5"/>
      <c r="C104" s="5"/>
      <c r="D104" s="5"/>
      <c r="E104" s="5"/>
    </row>
    <row r="105" spans="1:5" s="6" customFormat="1">
      <c r="A105" s="5"/>
      <c r="B105" s="5"/>
      <c r="C105" s="5"/>
      <c r="D105" s="5"/>
      <c r="E105" s="5"/>
    </row>
    <row r="106" spans="1:5" s="6" customFormat="1">
      <c r="A106" s="5"/>
      <c r="B106" s="5"/>
      <c r="C106" s="5"/>
      <c r="D106" s="5"/>
      <c r="E106" s="5"/>
    </row>
    <row r="107" spans="1:5" s="6" customFormat="1">
      <c r="A107" s="5"/>
      <c r="B107" s="5"/>
      <c r="C107" s="5"/>
      <c r="D107" s="5"/>
      <c r="E107" s="5"/>
    </row>
    <row r="108" spans="1:5" s="6" customFormat="1">
      <c r="A108" s="5"/>
      <c r="B108" s="5"/>
      <c r="C108" s="5"/>
      <c r="D108" s="5"/>
      <c r="E108" s="5"/>
    </row>
    <row r="109" spans="1:5" s="6" customFormat="1">
      <c r="A109" s="5"/>
      <c r="B109" s="5"/>
      <c r="C109" s="5"/>
      <c r="D109" s="5"/>
      <c r="E109" s="5"/>
    </row>
    <row r="110" spans="1:5" s="6" customFormat="1">
      <c r="A110" s="5"/>
      <c r="B110" s="5"/>
      <c r="C110" s="5"/>
      <c r="D110" s="5"/>
      <c r="E110" s="5"/>
    </row>
    <row r="111" spans="1:5" s="6" customFormat="1">
      <c r="A111" s="5"/>
      <c r="B111" s="5"/>
      <c r="C111" s="5"/>
      <c r="D111" s="5"/>
      <c r="E111" s="5"/>
    </row>
    <row r="112" spans="1:5" s="6" customFormat="1">
      <c r="A112" s="5"/>
      <c r="B112" s="5"/>
      <c r="C112" s="5"/>
      <c r="D112" s="5"/>
      <c r="E112" s="5"/>
    </row>
    <row r="113" spans="1:5" s="6" customFormat="1">
      <c r="A113" s="5"/>
      <c r="B113" s="5"/>
      <c r="C113" s="5"/>
      <c r="D113" s="5"/>
      <c r="E113" s="5"/>
    </row>
    <row r="114" spans="1:5" s="6" customFormat="1">
      <c r="A114" s="5"/>
      <c r="B114" s="5"/>
      <c r="C114" s="5"/>
      <c r="D114" s="5"/>
      <c r="E114" s="5"/>
    </row>
    <row r="115" spans="1:5" s="6" customFormat="1">
      <c r="A115" s="5"/>
      <c r="B115" s="5"/>
      <c r="C115" s="5"/>
      <c r="D115" s="5"/>
      <c r="E115" s="5"/>
    </row>
    <row r="116" spans="1:5" s="6" customFormat="1">
      <c r="A116" s="5"/>
      <c r="B116" s="5"/>
      <c r="C116" s="5"/>
      <c r="D116" s="5"/>
      <c r="E116" s="5"/>
    </row>
    <row r="117" spans="1:5" s="6" customFormat="1">
      <c r="A117" s="5"/>
      <c r="B117" s="5"/>
      <c r="C117" s="5"/>
      <c r="D117" s="5"/>
      <c r="E117" s="5"/>
    </row>
    <row r="118" spans="1:5" s="6" customFormat="1">
      <c r="A118" s="5"/>
      <c r="B118" s="5"/>
      <c r="C118" s="5"/>
      <c r="D118" s="5"/>
      <c r="E118" s="5"/>
    </row>
    <row r="119" spans="1:5" s="6" customFormat="1">
      <c r="A119" s="5"/>
      <c r="B119" s="5"/>
      <c r="C119" s="5"/>
      <c r="D119" s="5"/>
      <c r="E119" s="5"/>
    </row>
    <row r="120" spans="1:5" s="6" customFormat="1">
      <c r="A120" s="5"/>
      <c r="B120" s="5"/>
      <c r="C120" s="5"/>
      <c r="D120" s="5"/>
      <c r="E120" s="5"/>
    </row>
    <row r="121" spans="1:5" ht="12.75">
      <c r="E121" s="17"/>
    </row>
  </sheetData>
  <conditionalFormatting sqref="A1:A1048576">
    <cfRule type="duplicateValues" dxfId="7" priority="1"/>
  </conditionalFormatting>
  <pageMargins left="0.75" right="0.75" top="1" bottom="1" header="0.5" footer="0.5"/>
  <pageSetup paperSize="9" orientation="portrait"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amazoncasestudy_pivot_table</vt:lpstr>
      <vt:lpstr>amazon_dataset</vt:lpstr>
      <vt:lpstr>Top 10 Procducts by Rating</vt:lpstr>
      <vt:lpstr>Top 10 Reviewed Procducts</vt:lpstr>
      <vt:lpstr>Top 5 Products by Rating &amp; RI</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Dr. Olatunji Ilori</cp:lastModifiedBy>
  <dcterms:created xsi:type="dcterms:W3CDTF">2025-05-26T18:46:29Z</dcterms:created>
  <dcterms:modified xsi:type="dcterms:W3CDTF">2025-07-04T19:15:49Z</dcterms:modified>
</cp:coreProperties>
</file>