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iand/Google Drive/COURS/GestionProduction/"/>
    </mc:Choice>
  </mc:AlternateContent>
  <xr:revisionPtr revIDLastSave="0" documentId="8_{6ACF2753-E51B-C548-AEB8-87F730585113}" xr6:coauthVersionLast="36" xr6:coauthVersionMax="36" xr10:uidLastSave="{00000000-0000-0000-0000-000000000000}"/>
  <bookViews>
    <workbookView xWindow="0" yWindow="500" windowWidth="25600" windowHeight="1550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Print_Area" localSheetId="0">Feuil1!$A$1:$L$39</definedName>
  </definedNames>
  <calcPr calcId="181029"/>
</workbook>
</file>

<file path=xl/calcChain.xml><?xml version="1.0" encoding="utf-8"?>
<calcChain xmlns="http://schemas.openxmlformats.org/spreadsheetml/2006/main">
  <c r="D36" i="1" l="1"/>
  <c r="D34" i="1"/>
  <c r="E35" i="1" s="1"/>
  <c r="E34" i="1"/>
  <c r="F34" i="1" s="1"/>
  <c r="D35" i="1"/>
  <c r="E36" i="1"/>
  <c r="F36" i="1"/>
  <c r="G36" i="1"/>
  <c r="H36" i="1"/>
  <c r="I36" i="1"/>
  <c r="J36" i="1"/>
  <c r="K36" i="1"/>
  <c r="L36" i="1"/>
  <c r="C36" i="1"/>
  <c r="C34" i="1"/>
  <c r="C35" i="1"/>
  <c r="D33" i="1"/>
  <c r="E33" i="1"/>
  <c r="F33" i="1"/>
  <c r="G33" i="1"/>
  <c r="H33" i="1"/>
  <c r="I33" i="1"/>
  <c r="J33" i="1"/>
  <c r="K33" i="1"/>
  <c r="L33" i="1"/>
  <c r="C33" i="1"/>
  <c r="G20" i="1"/>
  <c r="H20" i="1"/>
  <c r="G13" i="1"/>
  <c r="H13" i="1"/>
  <c r="H30" i="1" s="1"/>
  <c r="G30" i="1"/>
  <c r="J13" i="1"/>
  <c r="J30" i="1" s="1"/>
  <c r="D30" i="1"/>
  <c r="E30" i="1"/>
  <c r="F30" i="1"/>
  <c r="I30" i="1"/>
  <c r="K30" i="1"/>
  <c r="L30" i="1"/>
  <c r="C30" i="1"/>
  <c r="D24" i="1"/>
  <c r="E24" i="1" s="1"/>
  <c r="D25" i="1"/>
  <c r="E25" i="1"/>
  <c r="D26" i="1"/>
  <c r="E26" i="1"/>
  <c r="F26" i="1"/>
  <c r="G26" i="1"/>
  <c r="H26" i="1"/>
  <c r="I26" i="1"/>
  <c r="J26" i="1"/>
  <c r="K26" i="1"/>
  <c r="L26" i="1"/>
  <c r="C26" i="1"/>
  <c r="C24" i="1"/>
  <c r="D17" i="1"/>
  <c r="E17" i="1" s="1"/>
  <c r="D18" i="1"/>
  <c r="D19" i="1"/>
  <c r="E19" i="1"/>
  <c r="F19" i="1"/>
  <c r="G19" i="1"/>
  <c r="H19" i="1"/>
  <c r="I19" i="1"/>
  <c r="J19" i="1"/>
  <c r="K19" i="1"/>
  <c r="L19" i="1"/>
  <c r="C17" i="1"/>
  <c r="C19" i="1"/>
  <c r="C18" i="1"/>
  <c r="C25" i="1"/>
  <c r="G35" i="1" l="1"/>
  <c r="G34" i="1"/>
  <c r="F35" i="1"/>
  <c r="F24" i="1"/>
  <c r="F25" i="1"/>
  <c r="E18" i="1"/>
  <c r="F18" i="1"/>
  <c r="F17" i="1"/>
  <c r="F10" i="1"/>
  <c r="G10" i="1" s="1"/>
  <c r="F11" i="1"/>
  <c r="F12" i="1"/>
  <c r="G12" i="1"/>
  <c r="H12" i="1"/>
  <c r="I12" i="1"/>
  <c r="J12" i="1"/>
  <c r="K12" i="1"/>
  <c r="L12" i="1"/>
  <c r="E10" i="1"/>
  <c r="E11" i="1"/>
  <c r="E12" i="1"/>
  <c r="D10" i="1"/>
  <c r="D11" i="1"/>
  <c r="D12" i="1"/>
  <c r="C12" i="1"/>
  <c r="C10" i="1"/>
  <c r="C11" i="1"/>
  <c r="H34" i="1" l="1"/>
  <c r="H35" i="1"/>
  <c r="G25" i="1"/>
  <c r="G24" i="1"/>
  <c r="G18" i="1"/>
  <c r="G17" i="1"/>
  <c r="G11" i="1"/>
  <c r="H11" i="1"/>
  <c r="H10" i="1"/>
  <c r="I35" i="1" l="1"/>
  <c r="I34" i="1"/>
  <c r="H24" i="1"/>
  <c r="H25" i="1"/>
  <c r="H17" i="1"/>
  <c r="H18" i="1"/>
  <c r="I11" i="1"/>
  <c r="I10" i="1"/>
  <c r="J34" i="1" l="1"/>
  <c r="J35" i="1"/>
  <c r="I24" i="1"/>
  <c r="I25" i="1"/>
  <c r="I17" i="1"/>
  <c r="I18" i="1"/>
  <c r="J10" i="1"/>
  <c r="J11" i="1"/>
  <c r="K35" i="1" l="1"/>
  <c r="K34" i="1"/>
  <c r="J24" i="1"/>
  <c r="J25" i="1"/>
  <c r="J17" i="1"/>
  <c r="J18" i="1"/>
  <c r="K11" i="1"/>
  <c r="K10" i="1"/>
  <c r="L34" i="1" l="1"/>
  <c r="L35" i="1"/>
  <c r="K25" i="1"/>
  <c r="K24" i="1"/>
  <c r="K17" i="1"/>
  <c r="K18" i="1"/>
  <c r="L11" i="1"/>
  <c r="L10" i="1"/>
  <c r="L24" i="1" l="1"/>
  <c r="L25" i="1"/>
  <c r="L18" i="1"/>
  <c r="L17" i="1"/>
</calcChain>
</file>

<file path=xl/sharedStrings.xml><?xml version="1.0" encoding="utf-8"?>
<sst xmlns="http://schemas.openxmlformats.org/spreadsheetml/2006/main" count="94" uniqueCount="41">
  <si>
    <t>Usine</t>
  </si>
  <si>
    <t>Demande</t>
  </si>
  <si>
    <t>Distri 1</t>
  </si>
  <si>
    <t>Stock</t>
  </si>
  <si>
    <t>Besoin net</t>
  </si>
  <si>
    <t>Lancement</t>
  </si>
  <si>
    <t>Fin d'ordre de transfert</t>
  </si>
  <si>
    <t>Début d'ordre</t>
  </si>
  <si>
    <t>Stock de sécurité</t>
  </si>
  <si>
    <t>Distri 2</t>
  </si>
  <si>
    <t>Distri 3</t>
  </si>
  <si>
    <t>Taille de lot de livraison</t>
  </si>
  <si>
    <t>Besoin</t>
  </si>
  <si>
    <t>Fin de production</t>
  </si>
  <si>
    <t>Transport</t>
  </si>
  <si>
    <t>7 véhicules par période</t>
  </si>
  <si>
    <t>1 véhicule transporte 20</t>
  </si>
  <si>
    <t>Capapcité</t>
  </si>
  <si>
    <t>Charge</t>
  </si>
  <si>
    <t>DISTRI1</t>
  </si>
  <si>
    <t>Entité</t>
  </si>
  <si>
    <t>DISTRI2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</si>
  <si>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</si>
  <si>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</si>
  <si>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</si>
  <si>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</si>
  <si>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</si>
  <si>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</si>
  <si>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</si>
  <si>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</si>
  <si>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</si>
  <si>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</si>
  <si>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</si>
  <si>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DISTRI3</t>
  </si>
  <si>
    <t>USINE</t>
  </si>
  <si>
    <t>Nb véhicules nécessaire</t>
  </si>
  <si>
    <t>TRANSPPORTEUR</t>
  </si>
  <si>
    <t>Demande = BB</t>
  </si>
  <si>
    <t>Début d'ordre = Lancement</t>
  </si>
  <si>
    <t>Fin OT = Livraison</t>
  </si>
  <si>
    <t>TD DRP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</si>
</sst>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92"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3A422E-5AE1-DF4D-A57F-E093A9FD2AC0}" name="Tableau2" displayName="Tableau2" ref="A8:L13" totalsRowShown="0" headerRowDxfId="91" dataDxfId="89" headerRowBorderDxfId="90" tableBorderDxfId="88" totalsRowBorderDxfId="87">
  <autoFilter ref="A8:L13" xr:uid="{6F452199-E292-9946-9E02-030F68A462D9}"/>
  <tableColumns count="12">
    <tableColumn id="1" xr3:uid="{A43A1FB9-848C-C544-A610-F99178FCA50C}" name="DISTRI1" dataDxfId="86"/>
    <tableColumn id="2" xr3:uid="{C3E1DE7F-B543-0146-B564-BFB8858535CB}" name="P0" dataDxfId="85"/>
    <tableColumn id="3" xr3:uid="{9CADCDC8-C512-824B-92D2-4BFDFEF299F1}" name="P1" dataDxfId="84"/>
    <tableColumn id="4" xr3:uid="{39B8641C-B820-D94E-851B-1ECCFACA5130}" name="P2" dataDxfId="83"/>
    <tableColumn id="5" xr3:uid="{5C2A956E-7CB9-1748-8CB8-0B4E566700CB}" name="P3" dataDxfId="82"/>
    <tableColumn id="6" xr3:uid="{01A9FAD5-A0BB-DC47-8707-119CB8A27323}" name="P4" dataDxfId="81"/>
    <tableColumn id="7" xr3:uid="{DF5BE231-0959-6648-A88C-52DE2ABC16F5}" name="P5" dataDxfId="80"/>
    <tableColumn id="8" xr3:uid="{6B3623FE-4903-9C47-9030-CB5FCE292EDE}" name="P6" dataDxfId="79"/>
    <tableColumn id="9" xr3:uid="{9B34F405-83AB-8D44-99B3-924E1B8B0F41}" name="P7" dataDxfId="78"/>
    <tableColumn id="10" xr3:uid="{9DBB3D91-86B2-3046-80C1-90942296C474}" name="P8" dataDxfId="77"/>
    <tableColumn id="11" xr3:uid="{87509B10-2734-4549-89A6-151399459BD6}" name="P9" dataDxfId="76"/>
    <tableColumn id="12" xr3:uid="{3D5416B8-5A9B-0D4C-8DED-E17E8E4CB583}" name="P10" dataDxfId="7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EF5C68-F5F5-894C-B28E-D22B82FC6400}" name="Tableau3" displayName="Tableau3" ref="A15:L20" totalsRowShown="0" headerRowDxfId="74" dataDxfId="72" headerRowBorderDxfId="73" tableBorderDxfId="71" totalsRowBorderDxfId="70">
  <autoFilter ref="A15:L20" xr:uid="{538471C1-75B9-6C42-A441-18CF98D05FE6}"/>
  <tableColumns count="12">
    <tableColumn id="1" xr3:uid="{D4B8F554-D975-934B-9C3D-101DF68E8937}" name="DISTRI2" dataDxfId="69"/>
    <tableColumn id="2" xr3:uid="{02F51D9A-491D-1741-9133-8E46C3216453}" name="P0" dataDxfId="68"/>
    <tableColumn id="3" xr3:uid="{6EB0CF05-C650-7E4C-850F-198B4BD8C899}" name="P1" dataDxfId="67"/>
    <tableColumn id="4" xr3:uid="{93D46847-F872-A643-85D3-C66D1D110C7A}" name="P2" dataDxfId="66"/>
    <tableColumn id="5" xr3:uid="{59D37831-A941-9845-9942-29FCA577227E}" name="P3" dataDxfId="65"/>
    <tableColumn id="6" xr3:uid="{672B4DB2-81D3-EB4F-B258-8BEC38ABE7E5}" name="P4" dataDxfId="64"/>
    <tableColumn id="7" xr3:uid="{BCB43F2F-DCF6-5341-93A7-E9D10689CC91}" name="P5" dataDxfId="63"/>
    <tableColumn id="8" xr3:uid="{E1049844-2520-9941-B1E7-AFDC96F572D1}" name="P6" dataDxfId="62"/>
    <tableColumn id="9" xr3:uid="{E2D6B67C-3B80-834B-BAC7-46FFD4939B78}" name="P7" dataDxfId="61"/>
    <tableColumn id="10" xr3:uid="{A1C9F6EB-43B2-874C-8B8C-C79D528C5585}" name="P8" dataDxfId="60"/>
    <tableColumn id="11" xr3:uid="{7D4C4E87-C35A-B24D-A43C-1F1E823E5890}" name="P9" dataDxfId="59"/>
    <tableColumn id="12" xr3:uid="{FE4C5ACA-DB8D-824F-890D-226954FFE30B}" name="P10" dataDxfId="58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0E5C1E-6437-A544-81FF-BECB140B51F6}" name="Tableau5" displayName="Tableau5" ref="A22:L27" totalsRowShown="0" headerRowDxfId="57" dataDxfId="55" headerRowBorderDxfId="56" tableBorderDxfId="54" totalsRowBorderDxfId="53">
  <autoFilter ref="A22:L27" xr:uid="{B91C18B3-6F08-6447-B2BF-C502BFFC294E}"/>
  <tableColumns count="12">
    <tableColumn id="1" xr3:uid="{ADE768A3-AD18-A545-AC3B-EE821F422D28}" name="DISTRI3" dataDxfId="52"/>
    <tableColumn id="2" xr3:uid="{1A54AD17-C504-A74F-B0EB-E86488511E55}" name="P0" dataDxfId="51"/>
    <tableColumn id="3" xr3:uid="{16513BF6-1250-8346-BB4D-10765CA497F9}" name="P1" dataDxfId="50"/>
    <tableColumn id="4" xr3:uid="{42060880-BB80-114B-B75F-00D60947403C}" name="P2" dataDxfId="49"/>
    <tableColumn id="5" xr3:uid="{8887DC0B-8B31-0441-A45F-46B3CC2DB7DE}" name="P3" dataDxfId="48"/>
    <tableColumn id="6" xr3:uid="{11787C64-C97C-464A-89FB-08A808A121E7}" name="P4" dataDxfId="47"/>
    <tableColumn id="7" xr3:uid="{C02630CE-5533-7B4C-9F71-4F20A4F526E4}" name="P5" dataDxfId="46"/>
    <tableColumn id="8" xr3:uid="{758043EE-B903-F741-9E11-D335661E5C7E}" name="P6" dataDxfId="45"/>
    <tableColumn id="9" xr3:uid="{CCE2A1A5-CA76-BE4A-B853-6D8A3F4F75C9}" name="P7" dataDxfId="44"/>
    <tableColumn id="10" xr3:uid="{E42D0150-8FFA-8A41-8EFB-4A32A02FA6CF}" name="P8" dataDxfId="43"/>
    <tableColumn id="11" xr3:uid="{A3F78033-4D2D-9048-A094-F036AC1E1AD5}" name="P9" dataDxfId="42"/>
    <tableColumn id="12" xr3:uid="{025D4EA6-ADF9-654C-8EE9-E35806A77D02}" name="P10" dataDxfId="41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DF00C0-98A1-C149-B3FB-F3D5418B1589}" name="Tableau6" displayName="Tableau6" ref="A32:L39" totalsRowShown="0" headerRowDxfId="40" dataDxfId="38" headerRowBorderDxfId="39" tableBorderDxfId="37" totalsRowBorderDxfId="36">
  <autoFilter ref="A32:L39" xr:uid="{B2A8EC4D-B754-8943-95B5-853D6029E383}"/>
  <tableColumns count="12">
    <tableColumn id="1" xr3:uid="{1F85487C-FC4B-214C-86A7-D31E6A22949F}" name="USINE" dataDxfId="35"/>
    <tableColumn id="2" xr3:uid="{9EDC4505-72BE-9E44-A7AF-DE5B6883BA58}" name="P0" dataDxfId="34"/>
    <tableColumn id="3" xr3:uid="{7D7BBABC-B181-2F46-A6E9-2136412CBDEA}" name="P1" dataDxfId="33"/>
    <tableColumn id="4" xr3:uid="{45C4FCE8-A572-924C-AE2E-E8CFEBB56B98}" name="P2" dataDxfId="32"/>
    <tableColumn id="5" xr3:uid="{9401E8EF-802B-DE47-A429-087E482B0C27}" name="P3" dataDxfId="31"/>
    <tableColumn id="6" xr3:uid="{F3C51B83-D960-7F45-AF01-9CF5FB3C1BD6}" name="P4" dataDxfId="30"/>
    <tableColumn id="7" xr3:uid="{84931463-9FEA-F645-81FF-0407C85B34CE}" name="P5" dataDxfId="29"/>
    <tableColumn id="8" xr3:uid="{900E6AF6-2B8D-D04A-9A44-7C73D7D46102}" name="P6" dataDxfId="28"/>
    <tableColumn id="9" xr3:uid="{A855026C-C3D8-F34C-8355-2142F4ECD30A}" name="P7" dataDxfId="27"/>
    <tableColumn id="10" xr3:uid="{7E0A75C2-0FCF-DB47-A82E-CD9AB9CB42AB}" name="P8" dataDxfId="26"/>
    <tableColumn id="11" xr3:uid="{87C81021-4C59-134E-A73F-B091E085E0DE}" name="P9" dataDxfId="25"/>
    <tableColumn id="12" xr3:uid="{9449B0F8-9249-F147-98C9-146A6585727E}" name="P10" dataDxfId="24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490A02-DB67-F341-9C8B-E2E6CEE405B6}" name="Tableau7" displayName="Tableau7" ref="A1:C5" totalsRowShown="0" headerRowDxfId="11" headerRowBorderDxfId="9" tableBorderDxfId="10" totalsRowBorderDxfId="8">
  <autoFilter ref="A1:C5" xr:uid="{7A190C6F-6FB4-6044-8D8F-BC301E4F2F20}"/>
  <tableColumns count="3">
    <tableColumn id="1" xr3:uid="{A63EA7F4-3EE9-7C45-B0E8-C1F7D50BCA9D}" name="Entité" dataDxfId="7"/>
    <tableColumn id="2" xr3:uid="{F5DCF7B6-FCF7-AC4A-A77F-F969D6F26D40}" name="Stock de sécurité" dataDxfId="6"/>
    <tableColumn id="3" xr3:uid="{B275E5A4-FAAB-6C4D-BFA6-750E92BDD1AC}" name="Taille de lot de livraison" dataDxfId="5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08F2E26-80AB-E647-B34A-23569795A056}" name="Tableau8" displayName="Tableau8" ref="A29:L30" totalsRowShown="0" headerRowDxfId="23" dataDxfId="21" headerRowBorderDxfId="22" tableBorderDxfId="20" totalsRowBorderDxfId="19">
  <autoFilter ref="A29:L30" xr:uid="{C6AC7883-966A-704F-832B-A08AE78A744C}"/>
  <tableColumns count="12">
    <tableColumn id="1" xr3:uid="{42EBE22A-A0C8-5B40-A1FB-CE27F71983E9}" name="TRANSPPORTEUR" dataDxfId="18"/>
    <tableColumn id="2" xr3:uid="{BE43A90C-FFEC-554F-AF84-86D324136A45}" name="P0" dataDxfId="17"/>
    <tableColumn id="3" xr3:uid="{3215F7A6-6550-704B-BA3D-CBC5B3889511}" name="P1" dataDxfId="16">
      <calculatedColumnFormula>(C13+C20+C27)/20</calculatedColumnFormula>
    </tableColumn>
    <tableColumn id="4" xr3:uid="{36ADBFE5-15F9-974F-9EB7-EC1319E9ABD6}" name="P2" dataDxfId="15">
      <calculatedColumnFormula>(D13+D20+D27)/20</calculatedColumnFormula>
    </tableColumn>
    <tableColumn id="5" xr3:uid="{65A44A60-D7E2-2D4A-A565-D255F7247BAB}" name="P3" dataDxfId="14">
      <calculatedColumnFormula>(E13+E20+E27)/20</calculatedColumnFormula>
    </tableColumn>
    <tableColumn id="6" xr3:uid="{EF8FA770-D3C1-7E4D-B3FF-610DDD0CEE9C}" name="P4" dataDxfId="13">
      <calculatedColumnFormula>(F13+F20+F27)/20</calculatedColumnFormula>
    </tableColumn>
    <tableColumn id="7" xr3:uid="{245CA37F-5337-014D-B546-4546994EAB50}" name="P5" dataDxfId="4">
      <calculatedColumnFormula>(G13+G20+G27)/20</calculatedColumnFormula>
    </tableColumn>
    <tableColumn id="8" xr3:uid="{679A2FCC-CA3C-5D43-93D7-974D3AEFAEF5}" name="P6" dataDxfId="3">
      <calculatedColumnFormula>(H13+H20+H27)/20</calculatedColumnFormula>
    </tableColumn>
    <tableColumn id="9" xr3:uid="{3E0B3AE4-3405-5646-A39C-BF4ED03FC1E3}" name="P7" dataDxfId="2">
      <calculatedColumnFormula>(I13+I20+I27)/20</calculatedColumnFormula>
    </tableColumn>
    <tableColumn id="10" xr3:uid="{32F0AB9E-D3DE-4540-A320-EC32CA853BAB}" name="P8" dataDxfId="0">
      <calculatedColumnFormula>(J13+J20+J27)/20</calculatedColumnFormula>
    </tableColumn>
    <tableColumn id="11" xr3:uid="{5586E6AA-C3BF-2644-8C2A-1551F1C44F3C}" name="P9" dataDxfId="1">
      <calculatedColumnFormula>(K13+K20+K27)/20</calculatedColumnFormula>
    </tableColumn>
    <tableColumn id="12" xr3:uid="{B23469A0-ACA9-4E4F-807D-5D0F91358FBD}" name="P10" dataDxfId="12">
      <calculatedColumnFormula>(L13+L20+L27)/20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5"/>
  <sheetViews>
    <sheetView tabSelected="1" topLeftCell="A29" zoomScale="146" zoomScaleNormal="146" workbookViewId="0">
      <selection activeCell="K38" sqref="K38"/>
    </sheetView>
  </sheetViews>
  <sheetFormatPr baseColWidth="10" defaultRowHeight="15" x14ac:dyDescent="0.2"/>
  <cols>
    <col min="1" max="1" width="21.6640625" bestFit="1" customWidth="1"/>
    <col min="2" max="12" width="10.83203125" customWidth="1"/>
  </cols>
  <sheetData>
    <row r="1" spans="1:12" s="1" customFormat="1" ht="32" x14ac:dyDescent="0.2">
      <c r="A1" s="11" t="s">
        <v>20</v>
      </c>
      <c r="B1" s="12" t="s">
        <v>8</v>
      </c>
      <c r="C1" s="13" t="s">
        <v>11</v>
      </c>
      <c r="D1" s="28" t="s">
        <v>40</v>
      </c>
      <c r="E1" s="29"/>
      <c r="F1" s="29"/>
      <c r="G1" s="29"/>
      <c r="H1" s="29"/>
      <c r="I1" s="29"/>
      <c r="J1" s="29"/>
      <c r="K1" s="29"/>
      <c r="L1" s="29"/>
    </row>
    <row r="2" spans="1:12" ht="20" customHeight="1" x14ac:dyDescent="0.2">
      <c r="A2" s="3" t="s">
        <v>2</v>
      </c>
      <c r="B2" s="2">
        <v>10</v>
      </c>
      <c r="C2" s="4">
        <v>20</v>
      </c>
      <c r="D2" s="8"/>
      <c r="E2" s="15" t="s">
        <v>14</v>
      </c>
      <c r="F2" s="15" t="s">
        <v>15</v>
      </c>
      <c r="G2" s="14"/>
      <c r="H2" s="14"/>
      <c r="I2" s="14"/>
      <c r="J2" s="14"/>
      <c r="K2" s="14"/>
      <c r="L2" s="14"/>
    </row>
    <row r="3" spans="1:12" ht="20" customHeight="1" x14ac:dyDescent="0.2">
      <c r="A3" s="3" t="s">
        <v>9</v>
      </c>
      <c r="B3" s="2">
        <v>30</v>
      </c>
      <c r="C3" s="4">
        <v>20</v>
      </c>
      <c r="D3" s="8"/>
      <c r="E3" s="15"/>
      <c r="F3" s="15" t="s">
        <v>16</v>
      </c>
      <c r="G3" s="14"/>
      <c r="H3" s="14"/>
      <c r="I3" s="14"/>
      <c r="J3" s="14"/>
      <c r="K3" s="14"/>
      <c r="L3" s="14"/>
    </row>
    <row r="4" spans="1:12" ht="20" customHeight="1" x14ac:dyDescent="0.2">
      <c r="A4" s="3" t="s">
        <v>10</v>
      </c>
      <c r="B4" s="2">
        <v>25</v>
      </c>
      <c r="C4" s="4">
        <v>20</v>
      </c>
      <c r="D4" s="8"/>
      <c r="E4" s="14"/>
      <c r="F4" s="14"/>
      <c r="G4" s="14"/>
      <c r="H4" s="14"/>
      <c r="I4" s="14"/>
      <c r="J4" s="14"/>
      <c r="K4" s="14"/>
      <c r="L4" s="14"/>
    </row>
    <row r="5" spans="1:12" ht="20" customHeight="1" x14ac:dyDescent="0.2">
      <c r="A5" s="10" t="s">
        <v>0</v>
      </c>
      <c r="B5" s="5">
        <v>50</v>
      </c>
      <c r="C5" s="6">
        <v>30</v>
      </c>
      <c r="D5" s="8"/>
      <c r="E5" s="14"/>
      <c r="F5" s="14"/>
      <c r="G5" s="14"/>
      <c r="H5" s="14"/>
      <c r="I5" s="14"/>
      <c r="J5" s="14"/>
      <c r="K5" s="14"/>
      <c r="L5" s="14"/>
    </row>
    <row r="6" spans="1:12" ht="20" customHeight="1" x14ac:dyDescent="0.2">
      <c r="A6" s="7"/>
      <c r="B6" s="7"/>
      <c r="C6" s="7"/>
      <c r="D6" s="14"/>
      <c r="E6" s="14"/>
      <c r="F6" s="14"/>
      <c r="G6" s="14"/>
      <c r="H6" s="14"/>
      <c r="I6" s="14"/>
      <c r="J6" s="14"/>
      <c r="K6" s="14"/>
      <c r="L6" s="14"/>
    </row>
    <row r="7" spans="1:12" ht="20" customHeight="1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s="18" customFormat="1" ht="20" customHeight="1" x14ac:dyDescent="0.2">
      <c r="A8" s="16" t="s">
        <v>19</v>
      </c>
      <c r="B8" s="17" t="s">
        <v>22</v>
      </c>
      <c r="C8" s="17" t="s">
        <v>23</v>
      </c>
      <c r="D8" s="17" t="s">
        <v>24</v>
      </c>
      <c r="E8" s="17" t="s">
        <v>25</v>
      </c>
      <c r="F8" s="17" t="s">
        <v>26</v>
      </c>
      <c r="G8" s="17" t="s">
        <v>27</v>
      </c>
      <c r="H8" s="17" t="s">
        <v>28</v>
      </c>
      <c r="I8" s="17" t="s">
        <v>29</v>
      </c>
      <c r="J8" s="17" t="s">
        <v>30</v>
      </c>
      <c r="K8" s="17" t="s">
        <v>31</v>
      </c>
      <c r="L8" s="17" t="s">
        <v>32</v>
      </c>
    </row>
    <row r="9" spans="1:12" ht="20" customHeight="1" x14ac:dyDescent="0.2">
      <c r="A9" s="19" t="s">
        <v>37</v>
      </c>
      <c r="B9" s="20"/>
      <c r="C9" s="20">
        <v>10</v>
      </c>
      <c r="D9" s="20">
        <v>15</v>
      </c>
      <c r="E9" s="20">
        <v>21</v>
      </c>
      <c r="F9" s="20">
        <v>15</v>
      </c>
      <c r="G9" s="20">
        <v>10</v>
      </c>
      <c r="H9" s="20">
        <v>12</v>
      </c>
      <c r="I9" s="20">
        <v>18</v>
      </c>
      <c r="J9" s="20">
        <v>16</v>
      </c>
      <c r="K9" s="20">
        <v>25</v>
      </c>
      <c r="L9" s="21">
        <v>25</v>
      </c>
    </row>
    <row r="10" spans="1:12" ht="20" customHeight="1" x14ac:dyDescent="0.2">
      <c r="A10" s="19" t="s">
        <v>3</v>
      </c>
      <c r="B10" s="20">
        <v>50</v>
      </c>
      <c r="C10" s="20">
        <f>B12+Tableau2[[#This Row],[P0]]-C9</f>
        <v>40</v>
      </c>
      <c r="D10" s="20">
        <f>C12+Tableau2[[#This Row],[P1]]-D9</f>
        <v>25</v>
      </c>
      <c r="E10" s="20">
        <f>Tableau2[[#This Row],[P2]]+D13-E9</f>
        <v>24</v>
      </c>
      <c r="F10" s="20">
        <f>Tableau2[[#This Row],[P3]]+E13-F9</f>
        <v>29</v>
      </c>
      <c r="G10" s="20">
        <f>Tableau2[[#This Row],[P4]]+F13-G9</f>
        <v>19</v>
      </c>
      <c r="H10" s="20">
        <f>Tableau2[[#This Row],[P5]]+G13-H9</f>
        <v>67</v>
      </c>
      <c r="I10" s="20">
        <f>Tableau2[[#This Row],[P6]]+H13-I9</f>
        <v>49</v>
      </c>
      <c r="J10" s="20">
        <f>Tableau2[[#This Row],[P7]]+I13-J9</f>
        <v>33</v>
      </c>
      <c r="K10" s="20">
        <f>Tableau2[[#This Row],[P8]]+J13-K9</f>
        <v>28</v>
      </c>
      <c r="L10" s="20">
        <f>Tableau2[[#This Row],[P9]]+K13-L9</f>
        <v>23</v>
      </c>
    </row>
    <row r="11" spans="1:12" ht="20" customHeight="1" x14ac:dyDescent="0.2">
      <c r="A11" s="19" t="s">
        <v>4</v>
      </c>
      <c r="B11" s="20"/>
      <c r="C11" s="20">
        <f>MAX(0,C9+$B$2-B10)</f>
        <v>0</v>
      </c>
      <c r="D11" s="20">
        <f>MAX(0,D9+$B$2-C10)</f>
        <v>0</v>
      </c>
      <c r="E11" s="20">
        <f>MAX(0,E9+$B$2-D10)</f>
        <v>6</v>
      </c>
      <c r="F11" s="20">
        <f t="shared" ref="F11:L11" si="0">MAX(0,F9+$B$2-E10)</f>
        <v>1</v>
      </c>
      <c r="G11" s="20">
        <f t="shared" si="0"/>
        <v>0</v>
      </c>
      <c r="H11" s="20">
        <f t="shared" si="0"/>
        <v>3</v>
      </c>
      <c r="I11" s="20">
        <f t="shared" si="0"/>
        <v>0</v>
      </c>
      <c r="J11" s="20">
        <f t="shared" si="0"/>
        <v>0</v>
      </c>
      <c r="K11" s="20">
        <f t="shared" si="0"/>
        <v>2</v>
      </c>
      <c r="L11" s="20">
        <f t="shared" si="0"/>
        <v>7</v>
      </c>
    </row>
    <row r="12" spans="1:12" ht="20" customHeight="1" x14ac:dyDescent="0.2">
      <c r="A12" s="19" t="s">
        <v>39</v>
      </c>
      <c r="B12" s="20"/>
      <c r="C12" s="20">
        <f>B13</f>
        <v>0</v>
      </c>
      <c r="D12" s="20">
        <f>C13</f>
        <v>0</v>
      </c>
      <c r="E12" s="20">
        <f>D13</f>
        <v>20</v>
      </c>
      <c r="F12" s="20">
        <f t="shared" ref="F12:L12" si="1">E13</f>
        <v>20</v>
      </c>
      <c r="G12" s="20">
        <f t="shared" si="1"/>
        <v>0</v>
      </c>
      <c r="H12" s="20">
        <f t="shared" si="1"/>
        <v>60</v>
      </c>
      <c r="I12" s="20">
        <f t="shared" si="1"/>
        <v>0</v>
      </c>
      <c r="J12" s="20">
        <f t="shared" si="1"/>
        <v>0</v>
      </c>
      <c r="K12" s="20">
        <f t="shared" si="1"/>
        <v>20</v>
      </c>
      <c r="L12" s="20">
        <f t="shared" si="1"/>
        <v>20</v>
      </c>
    </row>
    <row r="13" spans="1:12" ht="20" customHeight="1" x14ac:dyDescent="0.2">
      <c r="A13" s="22" t="s">
        <v>38</v>
      </c>
      <c r="B13" s="23"/>
      <c r="C13" s="23"/>
      <c r="D13" s="23">
        <v>20</v>
      </c>
      <c r="E13" s="23">
        <v>20</v>
      </c>
      <c r="F13" s="23">
        <v>0</v>
      </c>
      <c r="G13" s="23">
        <f>20+20+20</f>
        <v>60</v>
      </c>
      <c r="H13" s="23">
        <f>20-20</f>
        <v>0</v>
      </c>
      <c r="I13" s="23">
        <v>0</v>
      </c>
      <c r="J13" s="23">
        <f>40-20</f>
        <v>20</v>
      </c>
      <c r="K13" s="23">
        <v>20</v>
      </c>
      <c r="L13" s="24"/>
    </row>
    <row r="14" spans="1:12" ht="20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</row>
    <row r="15" spans="1:12" ht="20" customHeight="1" x14ac:dyDescent="0.2">
      <c r="A15" s="16" t="s">
        <v>21</v>
      </c>
      <c r="B15" s="17" t="s">
        <v>22</v>
      </c>
      <c r="C15" s="17" t="s">
        <v>23</v>
      </c>
      <c r="D15" s="17" t="s">
        <v>24</v>
      </c>
      <c r="E15" s="17" t="s">
        <v>25</v>
      </c>
      <c r="F15" s="17" t="s">
        <v>26</v>
      </c>
      <c r="G15" s="17" t="s">
        <v>27</v>
      </c>
      <c r="H15" s="17" t="s">
        <v>28</v>
      </c>
      <c r="I15" s="17" t="s">
        <v>29</v>
      </c>
      <c r="J15" s="17" t="s">
        <v>30</v>
      </c>
      <c r="K15" s="17" t="s">
        <v>31</v>
      </c>
      <c r="L15" s="17" t="s">
        <v>32</v>
      </c>
    </row>
    <row r="16" spans="1:12" ht="20" customHeight="1" x14ac:dyDescent="0.2">
      <c r="A16" s="19" t="s">
        <v>1</v>
      </c>
      <c r="B16" s="20"/>
      <c r="C16" s="20">
        <v>10</v>
      </c>
      <c r="D16" s="20">
        <v>30</v>
      </c>
      <c r="E16" s="20">
        <v>25</v>
      </c>
      <c r="F16" s="20">
        <v>45</v>
      </c>
      <c r="G16" s="20">
        <v>20</v>
      </c>
      <c r="H16" s="20">
        <v>22</v>
      </c>
      <c r="I16" s="20">
        <v>89</v>
      </c>
      <c r="J16" s="20">
        <v>83</v>
      </c>
      <c r="K16" s="20">
        <v>92</v>
      </c>
      <c r="L16" s="21">
        <v>11</v>
      </c>
    </row>
    <row r="17" spans="1:12" ht="20" customHeight="1" x14ac:dyDescent="0.2">
      <c r="A17" s="19" t="s">
        <v>3</v>
      </c>
      <c r="B17" s="20">
        <v>60</v>
      </c>
      <c r="C17" s="20">
        <f>Tableau3[[#This Row],[P0]]+B20-C16</f>
        <v>50</v>
      </c>
      <c r="D17" s="20">
        <f>Tableau3[[#This Row],[P1]]+C20-D16</f>
        <v>40</v>
      </c>
      <c r="E17" s="20">
        <f>Tableau3[[#This Row],[P2]]+D20-E16</f>
        <v>35</v>
      </c>
      <c r="F17" s="20">
        <f>Tableau3[[#This Row],[P3]]+E20-F16</f>
        <v>30</v>
      </c>
      <c r="G17" s="20">
        <f>Tableau3[[#This Row],[P4]]+F20-G16</f>
        <v>30</v>
      </c>
      <c r="H17" s="20">
        <f>Tableau3[[#This Row],[P5]]+G20-H16</f>
        <v>68</v>
      </c>
      <c r="I17" s="20">
        <f>Tableau3[[#This Row],[P6]]+H20-I16</f>
        <v>39</v>
      </c>
      <c r="J17" s="20">
        <f>Tableau3[[#This Row],[P7]]+I20-J16</f>
        <v>36</v>
      </c>
      <c r="K17" s="20">
        <f>Tableau3[[#This Row],[P8]]+J20-K16</f>
        <v>44</v>
      </c>
      <c r="L17" s="20">
        <f>Tableau3[[#This Row],[P9]]+K20-L16</f>
        <v>33</v>
      </c>
    </row>
    <row r="18" spans="1:12" ht="20" customHeight="1" x14ac:dyDescent="0.2">
      <c r="A18" s="19" t="s">
        <v>4</v>
      </c>
      <c r="B18" s="20"/>
      <c r="C18" s="20">
        <f>MAX(0,C16+$B$3-B17)</f>
        <v>0</v>
      </c>
      <c r="D18" s="20">
        <f t="shared" ref="D18:L18" si="2">MAX(0,D16+$B$3-C17)</f>
        <v>10</v>
      </c>
      <c r="E18" s="20">
        <f t="shared" si="2"/>
        <v>15</v>
      </c>
      <c r="F18" s="20">
        <f t="shared" si="2"/>
        <v>40</v>
      </c>
      <c r="G18" s="20">
        <f t="shared" si="2"/>
        <v>20</v>
      </c>
      <c r="H18" s="20">
        <f t="shared" si="2"/>
        <v>22</v>
      </c>
      <c r="I18" s="20">
        <f t="shared" si="2"/>
        <v>51</v>
      </c>
      <c r="J18" s="20">
        <f t="shared" si="2"/>
        <v>74</v>
      </c>
      <c r="K18" s="20">
        <f t="shared" si="2"/>
        <v>86</v>
      </c>
      <c r="L18" s="20">
        <f t="shared" si="2"/>
        <v>0</v>
      </c>
    </row>
    <row r="19" spans="1:12" ht="20" customHeight="1" x14ac:dyDescent="0.2">
      <c r="A19" s="19" t="s">
        <v>6</v>
      </c>
      <c r="B19" s="20"/>
      <c r="C19" s="20">
        <f>B20</f>
        <v>0</v>
      </c>
      <c r="D19" s="20">
        <f t="shared" ref="D19:L19" si="3">C20</f>
        <v>20</v>
      </c>
      <c r="E19" s="20">
        <f t="shared" si="3"/>
        <v>20</v>
      </c>
      <c r="F19" s="20">
        <f t="shared" si="3"/>
        <v>40</v>
      </c>
      <c r="G19" s="20">
        <f t="shared" si="3"/>
        <v>20</v>
      </c>
      <c r="H19" s="20">
        <f t="shared" si="3"/>
        <v>60</v>
      </c>
      <c r="I19" s="20">
        <f t="shared" si="3"/>
        <v>60</v>
      </c>
      <c r="J19" s="20">
        <f t="shared" si="3"/>
        <v>80</v>
      </c>
      <c r="K19" s="20">
        <f t="shared" si="3"/>
        <v>100</v>
      </c>
      <c r="L19" s="20">
        <f t="shared" si="3"/>
        <v>0</v>
      </c>
    </row>
    <row r="20" spans="1:12" ht="20" customHeight="1" x14ac:dyDescent="0.2">
      <c r="A20" s="22" t="s">
        <v>7</v>
      </c>
      <c r="B20" s="23"/>
      <c r="C20" s="23">
        <v>20</v>
      </c>
      <c r="D20" s="23">
        <v>20</v>
      </c>
      <c r="E20" s="23">
        <v>40</v>
      </c>
      <c r="F20" s="23">
        <v>20</v>
      </c>
      <c r="G20" s="23">
        <f>40+20</f>
        <v>60</v>
      </c>
      <c r="H20" s="23">
        <f>80-20</f>
        <v>60</v>
      </c>
      <c r="I20" s="23">
        <v>80</v>
      </c>
      <c r="J20" s="23">
        <v>100</v>
      </c>
      <c r="K20" s="23">
        <v>0</v>
      </c>
      <c r="L20" s="24"/>
    </row>
    <row r="21" spans="1:12" ht="20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</row>
    <row r="22" spans="1:12" ht="20" customHeight="1" x14ac:dyDescent="0.2">
      <c r="A22" s="16" t="s">
        <v>33</v>
      </c>
      <c r="B22" s="17" t="s">
        <v>22</v>
      </c>
      <c r="C22" s="17" t="s">
        <v>23</v>
      </c>
      <c r="D22" s="17" t="s">
        <v>24</v>
      </c>
      <c r="E22" s="17" t="s">
        <v>25</v>
      </c>
      <c r="F22" s="17" t="s">
        <v>26</v>
      </c>
      <c r="G22" s="17" t="s">
        <v>27</v>
      </c>
      <c r="H22" s="17" t="s">
        <v>28</v>
      </c>
      <c r="I22" s="17" t="s">
        <v>29</v>
      </c>
      <c r="J22" s="17" t="s">
        <v>30</v>
      </c>
      <c r="K22" s="17" t="s">
        <v>31</v>
      </c>
      <c r="L22" s="17" t="s">
        <v>32</v>
      </c>
    </row>
    <row r="23" spans="1:12" ht="20" customHeight="1" x14ac:dyDescent="0.2">
      <c r="A23" s="19" t="s">
        <v>1</v>
      </c>
      <c r="B23" s="20"/>
      <c r="C23" s="20">
        <v>35</v>
      </c>
      <c r="D23" s="20">
        <v>22</v>
      </c>
      <c r="E23" s="20">
        <v>53</v>
      </c>
      <c r="F23" s="20">
        <v>27</v>
      </c>
      <c r="G23" s="20">
        <v>33</v>
      </c>
      <c r="H23" s="20">
        <v>10</v>
      </c>
      <c r="I23" s="20">
        <v>85</v>
      </c>
      <c r="J23" s="20">
        <v>51</v>
      </c>
      <c r="K23" s="20">
        <v>22</v>
      </c>
      <c r="L23" s="21">
        <v>20</v>
      </c>
    </row>
    <row r="24" spans="1:12" ht="20" customHeight="1" x14ac:dyDescent="0.2">
      <c r="A24" s="19" t="s">
        <v>3</v>
      </c>
      <c r="B24" s="20">
        <v>60</v>
      </c>
      <c r="C24" s="20">
        <f>Tableau5[[#This Row],[P0]]+B27-C23</f>
        <v>25</v>
      </c>
      <c r="D24" s="20">
        <f>Tableau5[[#This Row],[P1]]+C27-D23</f>
        <v>43</v>
      </c>
      <c r="E24" s="20">
        <f>Tableau5[[#This Row],[P2]]+D27-E23</f>
        <v>30</v>
      </c>
      <c r="F24" s="20">
        <f>Tableau5[[#This Row],[P3]]+E27-F23</f>
        <v>43</v>
      </c>
      <c r="G24" s="20">
        <f>Tableau5[[#This Row],[P4]]+F27-G23</f>
        <v>30</v>
      </c>
      <c r="H24" s="20">
        <f>Tableau5[[#This Row],[P5]]+G27-H23</f>
        <v>40</v>
      </c>
      <c r="I24" s="20">
        <f>Tableau5[[#This Row],[P6]]+H27-I23</f>
        <v>35</v>
      </c>
      <c r="J24" s="20">
        <f>Tableau5[[#This Row],[P7]]+I27-J23</f>
        <v>44</v>
      </c>
      <c r="K24" s="20">
        <f>Tableau5[[#This Row],[P8]]+J27-K23</f>
        <v>42</v>
      </c>
      <c r="L24" s="20">
        <f>Tableau5[[#This Row],[P9]]+K27-L23</f>
        <v>42</v>
      </c>
    </row>
    <row r="25" spans="1:12" ht="20" customHeight="1" x14ac:dyDescent="0.2">
      <c r="A25" s="19" t="s">
        <v>4</v>
      </c>
      <c r="B25" s="20"/>
      <c r="C25" s="20">
        <f>MAX(0,C23+$B$4-B24)</f>
        <v>0</v>
      </c>
      <c r="D25" s="20">
        <f t="shared" ref="D25:L25" si="4">MAX(0,D23+$B$4-C24)</f>
        <v>22</v>
      </c>
      <c r="E25" s="20">
        <f t="shared" si="4"/>
        <v>35</v>
      </c>
      <c r="F25" s="20">
        <f t="shared" si="4"/>
        <v>22</v>
      </c>
      <c r="G25" s="20">
        <f t="shared" si="4"/>
        <v>15</v>
      </c>
      <c r="H25" s="20">
        <f t="shared" si="4"/>
        <v>5</v>
      </c>
      <c r="I25" s="20">
        <f t="shared" si="4"/>
        <v>70</v>
      </c>
      <c r="J25" s="20">
        <f t="shared" si="4"/>
        <v>41</v>
      </c>
      <c r="K25" s="20">
        <f t="shared" si="4"/>
        <v>3</v>
      </c>
      <c r="L25" s="20">
        <f t="shared" si="4"/>
        <v>3</v>
      </c>
    </row>
    <row r="26" spans="1:12" ht="20" customHeight="1" x14ac:dyDescent="0.2">
      <c r="A26" s="19" t="s">
        <v>6</v>
      </c>
      <c r="B26" s="20"/>
      <c r="C26" s="20">
        <f>B27</f>
        <v>0</v>
      </c>
      <c r="D26" s="20">
        <f t="shared" ref="D26:L26" si="5">C27</f>
        <v>40</v>
      </c>
      <c r="E26" s="20">
        <f t="shared" si="5"/>
        <v>40</v>
      </c>
      <c r="F26" s="20">
        <f t="shared" si="5"/>
        <v>40</v>
      </c>
      <c r="G26" s="20">
        <f t="shared" si="5"/>
        <v>20</v>
      </c>
      <c r="H26" s="20">
        <f t="shared" si="5"/>
        <v>20</v>
      </c>
      <c r="I26" s="20">
        <f t="shared" si="5"/>
        <v>80</v>
      </c>
      <c r="J26" s="20">
        <f t="shared" si="5"/>
        <v>60</v>
      </c>
      <c r="K26" s="20">
        <f t="shared" si="5"/>
        <v>20</v>
      </c>
      <c r="L26" s="20">
        <f t="shared" si="5"/>
        <v>20</v>
      </c>
    </row>
    <row r="27" spans="1:12" ht="20" customHeight="1" x14ac:dyDescent="0.2">
      <c r="A27" s="19" t="s">
        <v>7</v>
      </c>
      <c r="B27" s="20"/>
      <c r="C27" s="20">
        <v>40</v>
      </c>
      <c r="D27" s="20">
        <v>40</v>
      </c>
      <c r="E27" s="20">
        <v>40</v>
      </c>
      <c r="F27" s="20">
        <v>20</v>
      </c>
      <c r="G27" s="20">
        <v>20</v>
      </c>
      <c r="H27" s="20">
        <v>80</v>
      </c>
      <c r="I27" s="20">
        <v>60</v>
      </c>
      <c r="J27" s="20">
        <v>20</v>
      </c>
      <c r="K27" s="20">
        <v>20</v>
      </c>
      <c r="L27" s="21"/>
    </row>
    <row r="28" spans="1:12" ht="20" customHeight="1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</row>
    <row r="29" spans="1:12" ht="20" customHeight="1" x14ac:dyDescent="0.2">
      <c r="A29" s="16" t="s">
        <v>36</v>
      </c>
      <c r="B29" s="17" t="s">
        <v>22</v>
      </c>
      <c r="C29" s="17" t="s">
        <v>23</v>
      </c>
      <c r="D29" s="17" t="s">
        <v>24</v>
      </c>
      <c r="E29" s="17" t="s">
        <v>25</v>
      </c>
      <c r="F29" s="17" t="s">
        <v>26</v>
      </c>
      <c r="G29" s="17" t="s">
        <v>27</v>
      </c>
      <c r="H29" s="17" t="s">
        <v>28</v>
      </c>
      <c r="I29" s="17" t="s">
        <v>29</v>
      </c>
      <c r="J29" s="17" t="s">
        <v>30</v>
      </c>
      <c r="K29" s="17" t="s">
        <v>31</v>
      </c>
      <c r="L29" s="17" t="s">
        <v>32</v>
      </c>
    </row>
    <row r="30" spans="1:12" ht="20" customHeight="1" x14ac:dyDescent="0.2">
      <c r="A30" s="22" t="s">
        <v>35</v>
      </c>
      <c r="B30" s="23"/>
      <c r="C30" s="23">
        <f>(C13+C20+C27)/20</f>
        <v>3</v>
      </c>
      <c r="D30" s="23">
        <f t="shared" ref="D30:L30" si="6">(D13+D20+D27)/20</f>
        <v>4</v>
      </c>
      <c r="E30" s="23">
        <f t="shared" si="6"/>
        <v>5</v>
      </c>
      <c r="F30" s="23">
        <f t="shared" si="6"/>
        <v>2</v>
      </c>
      <c r="G30" s="23">
        <f t="shared" si="6"/>
        <v>7</v>
      </c>
      <c r="H30" s="30">
        <f t="shared" si="6"/>
        <v>7</v>
      </c>
      <c r="I30" s="23">
        <f t="shared" si="6"/>
        <v>7</v>
      </c>
      <c r="J30" s="30">
        <f t="shared" si="6"/>
        <v>7</v>
      </c>
      <c r="K30" s="23">
        <f t="shared" si="6"/>
        <v>2</v>
      </c>
      <c r="L30" s="23">
        <f t="shared" si="6"/>
        <v>0</v>
      </c>
    </row>
    <row r="31" spans="1:12" ht="20" customHeight="1" x14ac:dyDescent="0.2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</row>
    <row r="32" spans="1:12" x14ac:dyDescent="0.2">
      <c r="A32" s="16" t="s">
        <v>34</v>
      </c>
      <c r="B32" s="17" t="s">
        <v>22</v>
      </c>
      <c r="C32" s="17" t="s">
        <v>23</v>
      </c>
      <c r="D32" s="17" t="s">
        <v>24</v>
      </c>
      <c r="E32" s="17" t="s">
        <v>25</v>
      </c>
      <c r="F32" s="17" t="s">
        <v>26</v>
      </c>
      <c r="G32" s="17" t="s">
        <v>27</v>
      </c>
      <c r="H32" s="17" t="s">
        <v>28</v>
      </c>
      <c r="I32" s="17" t="s">
        <v>29</v>
      </c>
      <c r="J32" s="17" t="s">
        <v>30</v>
      </c>
      <c r="K32" s="17" t="s">
        <v>31</v>
      </c>
      <c r="L32" s="17" t="s">
        <v>32</v>
      </c>
    </row>
    <row r="33" spans="1:12" x14ac:dyDescent="0.2">
      <c r="A33" s="19" t="s">
        <v>12</v>
      </c>
      <c r="B33" s="20"/>
      <c r="C33" s="20">
        <f>C27+C20+C13</f>
        <v>60</v>
      </c>
      <c r="D33" s="20">
        <f t="shared" ref="D33:L33" si="7">D27+D20+D13</f>
        <v>80</v>
      </c>
      <c r="E33" s="20">
        <f t="shared" si="7"/>
        <v>100</v>
      </c>
      <c r="F33" s="20">
        <f t="shared" si="7"/>
        <v>40</v>
      </c>
      <c r="G33" s="20">
        <f t="shared" si="7"/>
        <v>140</v>
      </c>
      <c r="H33" s="20">
        <f t="shared" si="7"/>
        <v>140</v>
      </c>
      <c r="I33" s="20">
        <f t="shared" si="7"/>
        <v>140</v>
      </c>
      <c r="J33" s="20">
        <f t="shared" si="7"/>
        <v>140</v>
      </c>
      <c r="K33" s="20">
        <f t="shared" si="7"/>
        <v>40</v>
      </c>
      <c r="L33" s="20">
        <f t="shared" si="7"/>
        <v>0</v>
      </c>
    </row>
    <row r="34" spans="1:12" ht="20" customHeight="1" x14ac:dyDescent="0.2">
      <c r="A34" s="19" t="s">
        <v>3</v>
      </c>
      <c r="B34" s="20">
        <v>200</v>
      </c>
      <c r="C34" s="20">
        <f>Tableau6[[#This Row],[P0]]+B37-C33</f>
        <v>140</v>
      </c>
      <c r="D34" s="20">
        <f>Tableau6[[#This Row],[P1]]+C37-D33</f>
        <v>60</v>
      </c>
      <c r="E34" s="20">
        <f>Tableau6[[#This Row],[P2]]+D37-E33</f>
        <v>50</v>
      </c>
      <c r="F34" s="20">
        <f>Tableau6[[#This Row],[P3]]+E37-F33</f>
        <v>70</v>
      </c>
      <c r="G34" s="20">
        <f>Tableau6[[#This Row],[P4]]+F37-G33</f>
        <v>50</v>
      </c>
      <c r="H34" s="20">
        <f>Tableau6[[#This Row],[P5]]+G37-H33</f>
        <v>60</v>
      </c>
      <c r="I34" s="20">
        <f>Tableau6[[#This Row],[P6]]+H37-I33</f>
        <v>70</v>
      </c>
      <c r="J34" s="20">
        <f>Tableau6[[#This Row],[P7]]+I37-J33</f>
        <v>50</v>
      </c>
      <c r="K34" s="20">
        <f>Tableau6[[#This Row],[P8]]+J37-K33</f>
        <v>70</v>
      </c>
      <c r="L34" s="20">
        <f>Tableau6[[#This Row],[P9]]+K37-L33</f>
        <v>70</v>
      </c>
    </row>
    <row r="35" spans="1:12" ht="20" customHeight="1" x14ac:dyDescent="0.2">
      <c r="A35" s="19" t="s">
        <v>4</v>
      </c>
      <c r="B35" s="20"/>
      <c r="C35" s="20">
        <f>MAX(0,C33+$B$5-B34)</f>
        <v>0</v>
      </c>
      <c r="D35" s="20">
        <f t="shared" ref="D35:L35" si="8">MAX(0,D33+$B$5-C34)</f>
        <v>0</v>
      </c>
      <c r="E35" s="20">
        <f t="shared" si="8"/>
        <v>90</v>
      </c>
      <c r="F35" s="20">
        <f t="shared" si="8"/>
        <v>40</v>
      </c>
      <c r="G35" s="20">
        <f t="shared" si="8"/>
        <v>120</v>
      </c>
      <c r="H35" s="20">
        <f t="shared" si="8"/>
        <v>140</v>
      </c>
      <c r="I35" s="20">
        <f t="shared" si="8"/>
        <v>130</v>
      </c>
      <c r="J35" s="20">
        <f t="shared" si="8"/>
        <v>120</v>
      </c>
      <c r="K35" s="20">
        <f t="shared" si="8"/>
        <v>40</v>
      </c>
      <c r="L35" s="20">
        <f t="shared" si="8"/>
        <v>0</v>
      </c>
    </row>
    <row r="36" spans="1:12" ht="20" customHeight="1" x14ac:dyDescent="0.2">
      <c r="A36" s="19" t="s">
        <v>13</v>
      </c>
      <c r="B36" s="20"/>
      <c r="C36" s="20">
        <f>B37</f>
        <v>0</v>
      </c>
      <c r="D36" s="20">
        <f t="shared" ref="D36:L36" si="9">C37</f>
        <v>0</v>
      </c>
      <c r="E36" s="20">
        <f t="shared" si="9"/>
        <v>90</v>
      </c>
      <c r="F36" s="20">
        <f t="shared" si="9"/>
        <v>60</v>
      </c>
      <c r="G36" s="20">
        <f t="shared" si="9"/>
        <v>120</v>
      </c>
      <c r="H36" s="20">
        <f t="shared" si="9"/>
        <v>150</v>
      </c>
      <c r="I36" s="20">
        <f t="shared" si="9"/>
        <v>150</v>
      </c>
      <c r="J36" s="20">
        <f t="shared" si="9"/>
        <v>120</v>
      </c>
      <c r="K36" s="20">
        <f t="shared" si="9"/>
        <v>60</v>
      </c>
      <c r="L36" s="20">
        <f t="shared" si="9"/>
        <v>0</v>
      </c>
    </row>
    <row r="37" spans="1:12" ht="20" customHeight="1" x14ac:dyDescent="0.2">
      <c r="A37" s="19" t="s">
        <v>5</v>
      </c>
      <c r="B37" s="20"/>
      <c r="C37" s="20"/>
      <c r="D37" s="20">
        <v>90</v>
      </c>
      <c r="E37" s="20">
        <v>60</v>
      </c>
      <c r="F37" s="20">
        <v>120</v>
      </c>
      <c r="G37" s="20">
        <v>150</v>
      </c>
      <c r="H37" s="20">
        <v>150</v>
      </c>
      <c r="I37" s="20">
        <v>120</v>
      </c>
      <c r="J37" s="20">
        <v>60</v>
      </c>
      <c r="K37" s="20">
        <v>0</v>
      </c>
      <c r="L37" s="21"/>
    </row>
    <row r="38" spans="1:12" ht="20" customHeight="1" x14ac:dyDescent="0.2">
      <c r="A38" s="19" t="s">
        <v>17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1"/>
    </row>
    <row r="39" spans="1:12" ht="20" customHeight="1" x14ac:dyDescent="0.2">
      <c r="A39" s="22" t="s">
        <v>18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4"/>
    </row>
    <row r="40" spans="1:12" ht="20" customHeight="1" x14ac:dyDescent="0.2"/>
    <row r="41" spans="1:12" ht="20" customHeight="1" x14ac:dyDescent="0.2"/>
    <row r="42" spans="1:12" ht="20" customHeight="1" x14ac:dyDescent="0.2"/>
    <row r="44" spans="1:12" ht="20" customHeight="1" x14ac:dyDescent="0.2"/>
    <row r="45" spans="1:12" ht="20" customHeight="1" x14ac:dyDescent="0.2"/>
  </sheetData>
  <mergeCells count="1">
    <mergeCell ref="D1:L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9" orientation="landscape" horizontalDpi="4294967295" verticalDpi="4294967295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39" sqref="A39"/>
    </sheetView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Gayraud</dc:creator>
  <cp:lastModifiedBy>Utilisateur Microsoft Office</cp:lastModifiedBy>
  <cp:lastPrinted>2022-01-18T07:00:25Z</cp:lastPrinted>
  <dcterms:created xsi:type="dcterms:W3CDTF">2015-10-15T10:00:27Z</dcterms:created>
  <dcterms:modified xsi:type="dcterms:W3CDTF">2022-01-20T15:20:42Z</dcterms:modified>
</cp:coreProperties>
</file>