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9F66E8-7A68-433F-9AD0-609267810C1F}" xr6:coauthVersionLast="47" xr6:coauthVersionMax="47" xr10:uidLastSave="{00000000-0000-0000-0000-000000000000}"/>
  <bookViews>
    <workbookView xWindow="4710" yWindow="1200" windowWidth="21600" windowHeight="12825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3" l="1"/>
  <c r="F9" i="3"/>
  <c r="F11" i="3"/>
  <c r="E10" i="3"/>
  <c r="E11" i="3"/>
  <c r="E9" i="3"/>
  <c r="D9" i="3"/>
  <c r="D10" i="3"/>
  <c r="D11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2" i="3"/>
  <c r="D3" i="3"/>
  <c r="D4" i="3"/>
  <c r="D5" i="3"/>
  <c r="B2" i="3"/>
  <c r="B4" i="3"/>
  <c r="B5" i="3"/>
  <c r="B3" i="3"/>
  <c r="C3" i="3"/>
  <c r="C4" i="3"/>
  <c r="C5" i="3"/>
  <c r="C2" i="3"/>
  <c r="F52" i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<sst xmlns="http://schemas.openxmlformats.org/spreadsheetml/2006/main" count="1531" uniqueCount="76">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</sst>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2" workbookViewId="0">
      <selection activeCell="F53" sqref="F53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COUNTIF(G2:G25,"Boston")</f>
        <v>4</v>
      </c>
    </row>
    <row r="30" spans="1:7" x14ac:dyDescent="0.25">
      <c r="E30" s="4" t="s">
        <v>36</v>
      </c>
      <c r="F30">
        <f>COUNTIF(D2:D25,D22)</f>
        <v>5</v>
      </c>
    </row>
    <row r="31" spans="1:7" x14ac:dyDescent="0.25">
      <c r="E31" s="4" t="s">
        <v>37</v>
      </c>
      <c r="F31">
        <f>COUNTIF(F2:F25,F3)</f>
        <v>8</v>
      </c>
    </row>
    <row r="32" spans="1:7" x14ac:dyDescent="0.25">
      <c r="E32" s="4" t="s">
        <v>38</v>
      </c>
      <c r="F32">
        <f>COUNTIF(C2:C25,C21)</f>
        <v>6</v>
      </c>
    </row>
    <row r="33" spans="5:6" x14ac:dyDescent="0.25">
      <c r="E33" s="4" t="s">
        <v>30</v>
      </c>
      <c r="F33">
        <f>COUNTIF(E2:E25,"&lt;20")</f>
        <v>9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SUMIF(D2:D25,D6,E2:E25)</f>
        <v>105</v>
      </c>
    </row>
    <row r="37" spans="5:6" x14ac:dyDescent="0.25">
      <c r="E37" s="4" t="s">
        <v>28</v>
      </c>
      <c r="F37">
        <f>SUMIF(D3:D26,D13,E3:E26)</f>
        <v>164</v>
      </c>
    </row>
    <row r="38" spans="5:6" x14ac:dyDescent="0.25">
      <c r="E38" s="4" t="s">
        <v>34</v>
      </c>
      <c r="F38">
        <f>SUMIF(F2:F25,F19,E2:E25)</f>
        <v>156</v>
      </c>
    </row>
    <row r="39" spans="5:6" x14ac:dyDescent="0.25">
      <c r="E39" s="4" t="s">
        <v>44</v>
      </c>
      <c r="F39">
        <f>SUMIF(F3:F26,"&lt;&gt;airplane",E3:E26)</f>
        <v>486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COUNTIFS(D2:D25,D24,G2:G25,G24)</f>
        <v>2</v>
      </c>
    </row>
    <row r="43" spans="5:6" x14ac:dyDescent="0.25">
      <c r="E43" s="4" t="s">
        <v>40</v>
      </c>
      <c r="F43">
        <f>COUNTIFS(C2:C25,C3,F2:F25,"&lt;&gt;airplane")</f>
        <v>5</v>
      </c>
    </row>
    <row r="44" spans="5:6" x14ac:dyDescent="0.25">
      <c r="E44" s="4" t="s">
        <v>41</v>
      </c>
      <c r="F44">
        <f>COUNTIFS(G2:G25,"Boston",B2:B25,"&gt;2/3/2013")</f>
        <v>2</v>
      </c>
    </row>
    <row r="45" spans="5:6" x14ac:dyDescent="0.25">
      <c r="E45" s="4" t="s">
        <v>42</v>
      </c>
      <c r="F45">
        <f>COUNTIFS(B2:B25,"&gt;2/3/2013",B2:B25,"&lt;2/6/2013")</f>
        <v>9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SUMIFS(E2:E25,D2:D25,D16,G2:G25,G23)</f>
        <v>25</v>
      </c>
    </row>
    <row r="48" spans="5:6" x14ac:dyDescent="0.25">
      <c r="E48" s="4" t="s">
        <v>33</v>
      </c>
      <c r="F48">
        <f>SUMIFS(E2:E25,F2:F25,F7,G2:G25,G10)</f>
        <v>75</v>
      </c>
    </row>
    <row r="49" spans="5:6" x14ac:dyDescent="0.25">
      <c r="E49" s="4" t="s">
        <v>43</v>
      </c>
      <c r="F49">
        <f>SUMIFS(E2:E25,B2:B25,"&gt;2/3/2013",B2:B25,"&lt;2/6/2013")</f>
        <v>194</v>
      </c>
    </row>
    <row r="52" spans="5:6" x14ac:dyDescent="0.25">
      <c r="E52" s="4" t="s">
        <v>32</v>
      </c>
      <c r="F52">
        <f>SUMIFS(E2:E25,G2:G25,G13)+SUMIFS(E2:E25,G2:G25,G14)+SUMIFS(E2:E25,G2:G25,G21)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55" workbookViewId="0">
      <selection activeCell="H8" sqref="H8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COUNTIF(B16:B241,A2)</f>
        <v>71</v>
      </c>
      <c r="C2" s="2">
        <f>SUMIF(B16:B241,A2,E16:E241)</f>
        <v>717</v>
      </c>
      <c r="D2" s="2">
        <f>COUNTIFS(D16:D241,"cash",B16:B241,A2)</f>
        <v>42</v>
      </c>
      <c r="E2" s="2">
        <f>COUNTIFS(D16:D241,"credit card",B16:B241,A2)</f>
        <v>29</v>
      </c>
      <c r="F2" s="2">
        <f>SUMIFS(E16:E241,D16:D241,"cash",B16:B241,A2)</f>
        <v>414</v>
      </c>
    </row>
    <row r="3" spans="1:6" x14ac:dyDescent="0.25">
      <c r="A3" s="9" t="s">
        <v>47</v>
      </c>
      <c r="B3" s="2">
        <f>COUNTIF(B17:B242,A3)</f>
        <v>46</v>
      </c>
      <c r="C3" s="2">
        <f t="shared" ref="C3:C5" si="0">SUMIF(B17:B242,A3,E17:E242)</f>
        <v>1934</v>
      </c>
      <c r="D3" s="2">
        <f t="shared" ref="D3:D5" si="1">COUNTIFS(D17:D242,"cash",B17:B242,A3)</f>
        <v>31</v>
      </c>
      <c r="E3" s="2">
        <f t="shared" ref="E3:E5" si="2">COUNTIFS(D17:D242,"credit card",B17:B242,A3)</f>
        <v>15</v>
      </c>
      <c r="F3" s="2">
        <f t="shared" ref="F3:F5" si="3">SUMIFS(E17:E242,D17:D242,"cash",B17:B242,A3)</f>
        <v>1350</v>
      </c>
    </row>
    <row r="4" spans="1:6" x14ac:dyDescent="0.25">
      <c r="A4" s="10" t="s">
        <v>48</v>
      </c>
      <c r="B4" s="2">
        <f t="shared" ref="B4:B5" si="4">COUNTIF(B18:B243,A4)</f>
        <v>50</v>
      </c>
      <c r="C4" s="2">
        <f t="shared" si="0"/>
        <v>1650</v>
      </c>
      <c r="D4" s="2">
        <f t="shared" si="1"/>
        <v>35</v>
      </c>
      <c r="E4" s="2">
        <f t="shared" si="2"/>
        <v>15</v>
      </c>
      <c r="F4" s="2">
        <f t="shared" si="3"/>
        <v>1155</v>
      </c>
    </row>
    <row r="5" spans="1:6" x14ac:dyDescent="0.25">
      <c r="A5" s="2" t="s">
        <v>52</v>
      </c>
      <c r="B5" s="2">
        <f t="shared" si="4"/>
        <v>32</v>
      </c>
      <c r="C5" s="2">
        <f t="shared" si="0"/>
        <v>1119</v>
      </c>
      <c r="D5" s="2">
        <f t="shared" si="1"/>
        <v>21</v>
      </c>
      <c r="E5" s="2">
        <f t="shared" si="2"/>
        <v>11</v>
      </c>
      <c r="F5" s="2">
        <f t="shared" si="3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COUNTIF(C16:C241,A9)</f>
        <v>25</v>
      </c>
      <c r="C9" s="2">
        <f>SUMIF(C16:C241,A9,E16:E241)</f>
        <v>688</v>
      </c>
      <c r="D9" s="2">
        <f>COUNTIFS(C16:C241,A9,B16:B241,"Shaving")</f>
        <v>7</v>
      </c>
      <c r="E9" s="2">
        <f>COUNTIFS(C16:C241,A9,B16:B241,"kids")</f>
        <v>1</v>
      </c>
      <c r="F9" s="2">
        <f>SUMIFS(E16:E241,A16:A241,"&gt;=5/10/2013",A16:A241,"&lt;=5/20/2013",B16:B241,"Shaving",C16:C241,A9)</f>
        <v>31</v>
      </c>
    </row>
    <row r="10" spans="1:6" x14ac:dyDescent="0.25">
      <c r="A10" s="9" t="s">
        <v>54</v>
      </c>
      <c r="B10" s="2">
        <f t="shared" ref="B10:B11" si="5">COUNTIF(C17:C242,A10)</f>
        <v>31</v>
      </c>
      <c r="C10" s="2">
        <f t="shared" ref="C10:C11" si="6">SUMIF(C17:C242,A10,E17:E242)</f>
        <v>965</v>
      </c>
      <c r="D10" s="2">
        <f t="shared" ref="D10:D11" si="7">COUNTIFS(C17:C242,A10,B17:B242,"Shaving")</f>
        <v>8</v>
      </c>
      <c r="E10" s="2">
        <f t="shared" ref="E10:E11" si="8">COUNTIFS(C17:C242,A10,B17:B242,"kids")</f>
        <v>1</v>
      </c>
      <c r="F10" s="2">
        <f>SUMIFS(E17:E242,A17:A242,"&gt;=5/10/2013",A17:A242,"&lt;=5/20/2013",B17:B242,"Shaving",C17:C242,A10)</f>
        <v>24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>SUMIFS(E18:E243,A18:A243,"&gt;=5/10/2013",A18:A243,"&lt;=5/20/2013",B18:B243,"Shaving",C18:C243,A11)</f>
        <v>38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  <ignoredErrors>
    <ignoredError sqref="F3:F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DELL</cp:lastModifiedBy>
  <dcterms:created xsi:type="dcterms:W3CDTF">2013-06-05T17:23:06Z</dcterms:created>
  <dcterms:modified xsi:type="dcterms:W3CDTF">2022-05-20T03:04:57Z</dcterms:modified>
</cp:coreProperties>
</file>