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  <sheet name="Лист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<sst xmlns="http://schemas.openxmlformats.org/spreadsheetml/2006/main" count="59" uniqueCount="24">
  <si>
    <t xml:space="preserve">const</t>
  </si>
  <si>
    <t xml:space="preserve">R, Ом</t>
  </si>
  <si>
    <t xml:space="preserve">С, нф</t>
  </si>
  <si>
    <t xml:space="preserve">f, кГц</t>
  </si>
  <si>
    <t xml:space="preserve">U, В</t>
  </si>
  <si>
    <r>
      <rPr>
        <sz val="11"/>
        <color rgb="FF000000"/>
        <rFont val="Calibri"/>
        <family val="0"/>
        <charset val="204"/>
      </rPr>
      <t xml:space="preserve">Ɛ</t>
    </r>
    <r>
      <rPr>
        <sz val="11"/>
        <color rgb="FF000000"/>
        <rFont val="Calibri"/>
        <family val="2"/>
        <charset val="204"/>
      </rPr>
      <t xml:space="preserve">, В</t>
    </r>
  </si>
  <si>
    <t xml:space="preserve">L, мкГн</t>
  </si>
  <si>
    <t xml:space="preserve">ρ, Ом</t>
  </si>
  <si>
    <t xml:space="preserve">|Zрез|, Ом</t>
  </si>
  <si>
    <t xml:space="preserve">Q</t>
  </si>
  <si>
    <r>
      <rPr>
        <sz val="11"/>
        <color rgb="FF000000"/>
        <rFont val="Calibri"/>
        <family val="2"/>
        <charset val="204"/>
      </rPr>
      <t xml:space="preserve">R</t>
    </r>
    <r>
      <rPr>
        <sz val="8"/>
        <color rgb="FF000000"/>
        <rFont val="Calibri"/>
        <family val="2"/>
        <charset val="204"/>
      </rPr>
      <t xml:space="preserve">Σ</t>
    </r>
    <r>
      <rPr>
        <sz val="11"/>
        <color rgb="FF000000"/>
        <rFont val="Calibri"/>
        <family val="2"/>
        <charset val="204"/>
      </rPr>
      <t xml:space="preserve">, Ом</t>
    </r>
  </si>
  <si>
    <t xml:space="preserve">Rsmax, Ом</t>
  </si>
  <si>
    <r>
      <rPr>
        <sz val="12"/>
        <color rgb="FF000000"/>
        <rFont val="Calibri"/>
        <family val="2"/>
        <charset val="204"/>
      </rPr>
      <t xml:space="preserve">R</t>
    </r>
    <r>
      <rPr>
        <sz val="8"/>
        <color rgb="FF000000"/>
        <rFont val="Calibri"/>
        <family val="2"/>
        <charset val="204"/>
      </rPr>
      <t xml:space="preserve">L</t>
    </r>
  </si>
  <si>
    <t xml:space="preserve">R1, Ом</t>
  </si>
  <si>
    <t xml:space="preserve">Среднее значение</t>
  </si>
  <si>
    <t xml:space="preserve">x</t>
  </si>
  <si>
    <t xml:space="preserve">Случ. Погрешность</t>
  </si>
  <si>
    <t xml:space="preserve">C2</t>
  </si>
  <si>
    <t xml:space="preserve">C4</t>
  </si>
  <si>
    <t xml:space="preserve">x = 1 -- 5* 10^(-6) cек</t>
  </si>
  <si>
    <t xml:space="preserve">f</t>
  </si>
  <si>
    <t xml:space="preserve">dx</t>
  </si>
  <si>
    <t xml:space="preserve">f/fo</t>
  </si>
  <si>
    <t xml:space="preserve">x/xo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</si>
</sst>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204"/>
    </font>
    <font>
      <sz val="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9"/>
      <color rgb="FF595959"/>
      <name val="Calibri"/>
      <family val="2"/>
    </font>
    <font>
      <sz val="14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Лист3!$C$3:$C$11</c:f>
              <c:strCache>
                <c:ptCount val="1"/>
                <c:pt idx="0">
                  <c:v>0.039 0.04 0.05 0.06 0.07 0.09 0.11 0.16 0.24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Лист3!$B$3:$B$37</c:f>
              <c:numCache>
                <c:formatCode>General</c:formatCode>
                <c:ptCount val="3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26.3</c:v>
                </c:pt>
                <c:pt idx="10">
                  <c:v>26.7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27.45</c:v>
                </c:pt>
                <c:pt idx="16">
                  <c:v>27.6</c:v>
                </c:pt>
                <c:pt idx="17">
                  <c:v>27.7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28.7</c:v>
                </c:pt>
                <c:pt idx="26">
                  <c:v>28.85</c:v>
                </c:pt>
                <c:pt idx="27">
                  <c:v>29</c:v>
                </c:pt>
                <c:pt idx="28">
                  <c:v>30.1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</c:numCache>
            </c:numRef>
          </c:xVal>
          <c:yVal>
            <c:numRef>
              <c:f>Лист3!$C$3:$C$37</c:f>
              <c:numCache>
                <c:formatCode>General</c:formatCode>
                <c:ptCount val="35"/>
                <c:pt idx="0">
                  <c:v>0.039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0.07</c:v>
                </c:pt>
                <c:pt idx="5">
                  <c:v>0.09</c:v>
                </c:pt>
                <c:pt idx="6">
                  <c:v>0.11</c:v>
                </c:pt>
                <c:pt idx="7">
                  <c:v>0.16</c:v>
                </c:pt>
                <c:pt idx="8">
                  <c:v>0.24</c:v>
                </c:pt>
                <c:pt idx="9">
                  <c:v>0.28</c:v>
                </c:pt>
                <c:pt idx="10">
                  <c:v>0.37</c:v>
                </c:pt>
                <c:pt idx="11">
                  <c:v>0.512</c:v>
                </c:pt>
                <c:pt idx="12">
                  <c:v>0.576</c:v>
                </c:pt>
                <c:pt idx="13">
                  <c:v>0.649</c:v>
                </c:pt>
                <c:pt idx="14">
                  <c:v>0.68</c:v>
                </c:pt>
                <c:pt idx="15">
                  <c:v>0.73</c:v>
                </c:pt>
                <c:pt idx="16">
                  <c:v>0.91</c:v>
                </c:pt>
                <c:pt idx="17">
                  <c:v>0.87</c:v>
                </c:pt>
                <c:pt idx="18">
                  <c:v>0.89</c:v>
                </c:pt>
                <c:pt idx="19">
                  <c:v>0.85</c:v>
                </c:pt>
                <c:pt idx="20">
                  <c:v>0.79</c:v>
                </c:pt>
                <c:pt idx="21">
                  <c:v>0.74</c:v>
                </c:pt>
                <c:pt idx="22">
                  <c:v>0.69</c:v>
                </c:pt>
                <c:pt idx="23">
                  <c:v>0.62</c:v>
                </c:pt>
                <c:pt idx="24">
                  <c:v>0.56</c:v>
                </c:pt>
                <c:pt idx="25">
                  <c:v>0.45</c:v>
                </c:pt>
                <c:pt idx="26">
                  <c:v>0.41</c:v>
                </c:pt>
                <c:pt idx="27">
                  <c:v>0.36</c:v>
                </c:pt>
                <c:pt idx="28">
                  <c:v>0.21</c:v>
                </c:pt>
                <c:pt idx="29">
                  <c:v>0.15</c:v>
                </c:pt>
                <c:pt idx="30">
                  <c:v>0.12</c:v>
                </c:pt>
                <c:pt idx="31">
                  <c:v>0.1</c:v>
                </c:pt>
                <c:pt idx="32">
                  <c:v>0.08</c:v>
                </c:pt>
                <c:pt idx="33">
                  <c:v>0.07</c:v>
                </c:pt>
                <c:pt idx="34">
                  <c:v>0.06</c:v>
                </c:pt>
              </c:numCache>
            </c:numRef>
          </c:yVal>
          <c:smooth val="0"/>
        </c:ser>
        <c:axId val="55905374"/>
        <c:axId val="80700533"/>
      </c:scatterChart>
      <c:valAx>
        <c:axId val="559053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700533"/>
        <c:crosses val="autoZero"/>
        <c:crossBetween val="midCat"/>
      </c:valAx>
      <c:valAx>
        <c:axId val="807005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90537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Лист3!$J$4:$M$4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Лист3!$D$3:$D$37</c:f>
              <c:numCache>
                <c:formatCode>General</c:formatCode>
                <c:ptCount val="3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19.3</c:v>
                </c:pt>
                <c:pt idx="6">
                  <c:v>19.6</c:v>
                </c:pt>
                <c:pt idx="7">
                  <c:v>20</c:v>
                </c:pt>
                <c:pt idx="8">
                  <c:v>20.1</c:v>
                </c:pt>
                <c:pt idx="9">
                  <c:v>20.2</c:v>
                </c:pt>
                <c:pt idx="10">
                  <c:v>20.3</c:v>
                </c:pt>
                <c:pt idx="11">
                  <c:v>20.4</c:v>
                </c:pt>
                <c:pt idx="12">
                  <c:v>20.5</c:v>
                </c:pt>
                <c:pt idx="13">
                  <c:v>20.6</c:v>
                </c:pt>
                <c:pt idx="14">
                  <c:v>20.7</c:v>
                </c:pt>
                <c:pt idx="15">
                  <c:v>20.8</c:v>
                </c:pt>
                <c:pt idx="16">
                  <c:v>20.9</c:v>
                </c:pt>
                <c:pt idx="17">
                  <c:v>21</c:v>
                </c:pt>
                <c:pt idx="18">
                  <c:v>21.2</c:v>
                </c:pt>
                <c:pt idx="19">
                  <c:v>21.3</c:v>
                </c:pt>
                <c:pt idx="20">
                  <c:v>21.4</c:v>
                </c:pt>
                <c:pt idx="21">
                  <c:v>21.5</c:v>
                </c:pt>
                <c:pt idx="22">
                  <c:v>21.6</c:v>
                </c:pt>
                <c:pt idx="23">
                  <c:v>21.7</c:v>
                </c:pt>
                <c:pt idx="24">
                  <c:v>21.8</c:v>
                </c:pt>
                <c:pt idx="25">
                  <c:v>22</c:v>
                </c:pt>
                <c:pt idx="26">
                  <c:v>22.3</c:v>
                </c:pt>
                <c:pt idx="27">
                  <c:v>22.6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28</c:v>
                </c:pt>
                <c:pt idx="33">
                  <c:v>30</c:v>
                </c:pt>
                <c:pt idx="34">
                  <c:v>32</c:v>
                </c:pt>
              </c:numCache>
            </c:numRef>
          </c:xVal>
          <c:yVal>
            <c:numRef>
              <c:f>Лист3!$E$3:$E$37</c:f>
              <c:numCache>
                <c:formatCode>General</c:formatCode>
                <c:ptCount val="35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0.07</c:v>
                </c:pt>
                <c:pt idx="4">
                  <c:v>0.11</c:v>
                </c:pt>
                <c:pt idx="5">
                  <c:v>0.12</c:v>
                </c:pt>
                <c:pt idx="6">
                  <c:v>0.15</c:v>
                </c:pt>
                <c:pt idx="7">
                  <c:v>0.2</c:v>
                </c:pt>
                <c:pt idx="8">
                  <c:v>0.21</c:v>
                </c:pt>
                <c:pt idx="9">
                  <c:v>0.22</c:v>
                </c:pt>
                <c:pt idx="10">
                  <c:v>0.24</c:v>
                </c:pt>
                <c:pt idx="11">
                  <c:v>0.27</c:v>
                </c:pt>
                <c:pt idx="12">
                  <c:v>0.29</c:v>
                </c:pt>
                <c:pt idx="13">
                  <c:v>0.33</c:v>
                </c:pt>
                <c:pt idx="14">
                  <c:v>0.38</c:v>
                </c:pt>
                <c:pt idx="15">
                  <c:v>0.4</c:v>
                </c:pt>
                <c:pt idx="16">
                  <c:v>0.46</c:v>
                </c:pt>
                <c:pt idx="17">
                  <c:v>0.52</c:v>
                </c:pt>
                <c:pt idx="18">
                  <c:v>0.56</c:v>
                </c:pt>
                <c:pt idx="19">
                  <c:v>0.57</c:v>
                </c:pt>
                <c:pt idx="20">
                  <c:v>0.53</c:v>
                </c:pt>
                <c:pt idx="21">
                  <c:v>0.52</c:v>
                </c:pt>
                <c:pt idx="22">
                  <c:v>0.49</c:v>
                </c:pt>
                <c:pt idx="23">
                  <c:v>0.4</c:v>
                </c:pt>
                <c:pt idx="24">
                  <c:v>0.38</c:v>
                </c:pt>
                <c:pt idx="25">
                  <c:v>0.3</c:v>
                </c:pt>
                <c:pt idx="26">
                  <c:v>0.24</c:v>
                </c:pt>
                <c:pt idx="27">
                  <c:v>0.2</c:v>
                </c:pt>
                <c:pt idx="28">
                  <c:v>0.15</c:v>
                </c:pt>
                <c:pt idx="29">
                  <c:v>0.1</c:v>
                </c:pt>
                <c:pt idx="30">
                  <c:v>0.076</c:v>
                </c:pt>
                <c:pt idx="31">
                  <c:v>0.06</c:v>
                </c:pt>
                <c:pt idx="32">
                  <c:v>0.04</c:v>
                </c:pt>
                <c:pt idx="33">
                  <c:v>0.03</c:v>
                </c:pt>
                <c:pt idx="34">
                  <c:v>0.03</c:v>
                </c:pt>
              </c:numCache>
            </c:numRef>
          </c:yVal>
          <c:smooth val="0"/>
        </c:ser>
        <c:axId val="95171093"/>
        <c:axId val="39528481"/>
      </c:scatterChart>
      <c:valAx>
        <c:axId val="951710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528481"/>
        <c:crosses val="autoZero"/>
        <c:crossBetween val="midCat"/>
      </c:valAx>
      <c:valAx>
        <c:axId val="395284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17109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Лист4!$G$4:$G$31</c:f>
              <c:numCache>
                <c:formatCode>General</c:formatCode>
                <c:ptCount val="28"/>
                <c:pt idx="0">
                  <c:v>0.849056603773585</c:v>
                </c:pt>
                <c:pt idx="1">
                  <c:v>0.89622641509434</c:v>
                </c:pt>
                <c:pt idx="2">
                  <c:v>0.943396226415094</c:v>
                </c:pt>
                <c:pt idx="3">
                  <c:v>0.957547169811321</c:v>
                </c:pt>
                <c:pt idx="4">
                  <c:v>0.962264150943396</c:v>
                </c:pt>
                <c:pt idx="5">
                  <c:v>0.966981132075472</c:v>
                </c:pt>
                <c:pt idx="6">
                  <c:v>0.971698113207547</c:v>
                </c:pt>
                <c:pt idx="7">
                  <c:v>0.976415094339623</c:v>
                </c:pt>
                <c:pt idx="8">
                  <c:v>0.981132075471698</c:v>
                </c:pt>
                <c:pt idx="9">
                  <c:v>0.985849056603774</c:v>
                </c:pt>
                <c:pt idx="10">
                  <c:v>0.990566037735849</c:v>
                </c:pt>
                <c:pt idx="11">
                  <c:v>0.995283018867925</c:v>
                </c:pt>
                <c:pt idx="12">
                  <c:v>1</c:v>
                </c:pt>
                <c:pt idx="13">
                  <c:v>1.00471698113208</c:v>
                </c:pt>
                <c:pt idx="14">
                  <c:v>1.00943396226415</c:v>
                </c:pt>
                <c:pt idx="15">
                  <c:v>1.01415094339623</c:v>
                </c:pt>
                <c:pt idx="16">
                  <c:v>1.0188679245283</c:v>
                </c:pt>
                <c:pt idx="17">
                  <c:v>1.02358490566038</c:v>
                </c:pt>
                <c:pt idx="18">
                  <c:v>1.02830188679245</c:v>
                </c:pt>
                <c:pt idx="19">
                  <c:v>1.03301886792453</c:v>
                </c:pt>
                <c:pt idx="20">
                  <c:v>1.0377358490566</c:v>
                </c:pt>
                <c:pt idx="21">
                  <c:v>1.04245283018868</c:v>
                </c:pt>
                <c:pt idx="22">
                  <c:v>1.04716981132075</c:v>
                </c:pt>
                <c:pt idx="23">
                  <c:v>1.05660377358491</c:v>
                </c:pt>
                <c:pt idx="24">
                  <c:v>1.06603773584906</c:v>
                </c:pt>
                <c:pt idx="25">
                  <c:v>1.07547169811321</c:v>
                </c:pt>
                <c:pt idx="26">
                  <c:v>1.08490566037736</c:v>
                </c:pt>
                <c:pt idx="27">
                  <c:v>1.13207547169811</c:v>
                </c:pt>
              </c:numCache>
            </c:numRef>
          </c:xVal>
          <c:yVal>
            <c:numRef>
              <c:f>Лист4!$H$4:$H$31</c:f>
              <c:numCache>
                <c:formatCode>General</c:formatCode>
                <c:ptCount val="28"/>
                <c:pt idx="0">
                  <c:v>-2.6</c:v>
                </c:pt>
                <c:pt idx="1">
                  <c:v>-2.3</c:v>
                </c:pt>
                <c:pt idx="2">
                  <c:v>-1.9</c:v>
                </c:pt>
                <c:pt idx="3">
                  <c:v>-1.8</c:v>
                </c:pt>
                <c:pt idx="4">
                  <c:v>-1.7</c:v>
                </c:pt>
                <c:pt idx="5">
                  <c:v>-1.6</c:v>
                </c:pt>
                <c:pt idx="6">
                  <c:v>-1.5</c:v>
                </c:pt>
                <c:pt idx="7">
                  <c:v>-1.4</c:v>
                </c:pt>
                <c:pt idx="8">
                  <c:v>-1.2</c:v>
                </c:pt>
                <c:pt idx="9">
                  <c:v>-1</c:v>
                </c:pt>
                <c:pt idx="10">
                  <c:v>-0.7</c:v>
                </c:pt>
                <c:pt idx="11">
                  <c:v>-0.4</c:v>
                </c:pt>
                <c:pt idx="12">
                  <c:v>0</c:v>
                </c:pt>
                <c:pt idx="13">
                  <c:v>0.2</c:v>
                </c:pt>
                <c:pt idx="14">
                  <c:v>0.4</c:v>
                </c:pt>
                <c:pt idx="15">
                  <c:v>0.6</c:v>
                </c:pt>
                <c:pt idx="16">
                  <c:v>0.8</c:v>
                </c:pt>
                <c:pt idx="17">
                  <c:v>1</c:v>
                </c:pt>
                <c:pt idx="18">
                  <c:v>1.2</c:v>
                </c:pt>
                <c:pt idx="19">
                  <c:v>1.3</c:v>
                </c:pt>
                <c:pt idx="20">
                  <c:v>1.4</c:v>
                </c:pt>
                <c:pt idx="21">
                  <c:v>1.5</c:v>
                </c:pt>
                <c:pt idx="22">
                  <c:v>1.6</c:v>
                </c:pt>
                <c:pt idx="23">
                  <c:v>1.7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</c:numCache>
            </c:numRef>
          </c:yVal>
          <c:smooth val="0"/>
        </c:ser>
        <c:axId val="86615328"/>
        <c:axId val="89244397"/>
      </c:scatterChart>
      <c:valAx>
        <c:axId val="86615328"/>
        <c:scaling>
          <c:orientation val="minMax"/>
          <c:min val="0.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244397"/>
        <c:crosses val="autoZero"/>
        <c:crossBetween val="midCat"/>
      </c:valAx>
      <c:valAx>
        <c:axId val="892443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61532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Лист4!$C$4:$C$31</c:f>
              <c:numCache>
                <c:formatCode>General</c:formatCode>
                <c:ptCount val="28"/>
                <c:pt idx="0">
                  <c:v>0.899280575539568</c:v>
                </c:pt>
                <c:pt idx="1">
                  <c:v>0.935251798561151</c:v>
                </c:pt>
                <c:pt idx="2">
                  <c:v>0.953237410071942</c:v>
                </c:pt>
                <c:pt idx="3">
                  <c:v>0.967625899280576</c:v>
                </c:pt>
                <c:pt idx="4">
                  <c:v>0.971223021582734</c:v>
                </c:pt>
                <c:pt idx="5">
                  <c:v>0.974820143884892</c:v>
                </c:pt>
                <c:pt idx="6">
                  <c:v>0.97841726618705</c:v>
                </c:pt>
                <c:pt idx="7">
                  <c:v>0.97841726618705</c:v>
                </c:pt>
                <c:pt idx="8">
                  <c:v>0.985611510791367</c:v>
                </c:pt>
                <c:pt idx="9">
                  <c:v>0.989208633093525</c:v>
                </c:pt>
                <c:pt idx="10">
                  <c:v>0.992805755395684</c:v>
                </c:pt>
                <c:pt idx="11">
                  <c:v>0.996402877697842</c:v>
                </c:pt>
                <c:pt idx="12">
                  <c:v>1</c:v>
                </c:pt>
                <c:pt idx="13">
                  <c:v>1.00359712230216</c:v>
                </c:pt>
                <c:pt idx="14">
                  <c:v>1.00719424460432</c:v>
                </c:pt>
                <c:pt idx="15">
                  <c:v>1.01079136690647</c:v>
                </c:pt>
                <c:pt idx="16">
                  <c:v>1.01438848920863</c:v>
                </c:pt>
                <c:pt idx="17">
                  <c:v>1.01798561151079</c:v>
                </c:pt>
                <c:pt idx="18">
                  <c:v>1.02158273381295</c:v>
                </c:pt>
                <c:pt idx="19">
                  <c:v>1.02517985611511</c:v>
                </c:pt>
                <c:pt idx="20">
                  <c:v>1.02877697841727</c:v>
                </c:pt>
                <c:pt idx="21">
                  <c:v>1.03237410071942</c:v>
                </c:pt>
                <c:pt idx="22">
                  <c:v>1.03597122302158</c:v>
                </c:pt>
                <c:pt idx="23">
                  <c:v>1.03956834532374</c:v>
                </c:pt>
                <c:pt idx="24">
                  <c:v>1.05035971223022</c:v>
                </c:pt>
                <c:pt idx="25">
                  <c:v>1.06474820143885</c:v>
                </c:pt>
                <c:pt idx="26">
                  <c:v>1.07913669064748</c:v>
                </c:pt>
                <c:pt idx="27">
                  <c:v>1.11510791366906</c:v>
                </c:pt>
              </c:numCache>
            </c:numRef>
          </c:xVal>
          <c:yVal>
            <c:numRef>
              <c:f>Лист4!$D$4:$D$31</c:f>
              <c:numCache>
                <c:formatCode>General</c:formatCode>
                <c:ptCount val="28"/>
                <c:pt idx="0">
                  <c:v>-1.7</c:v>
                </c:pt>
                <c:pt idx="1">
                  <c:v>-1.6</c:v>
                </c:pt>
                <c:pt idx="2">
                  <c:v>-1.5</c:v>
                </c:pt>
                <c:pt idx="3">
                  <c:v>-1.3</c:v>
                </c:pt>
                <c:pt idx="4">
                  <c:v>-1.2</c:v>
                </c:pt>
                <c:pt idx="5">
                  <c:v>-1.2</c:v>
                </c:pt>
                <c:pt idx="6">
                  <c:v>-1.1</c:v>
                </c:pt>
                <c:pt idx="7">
                  <c:v>-1.1</c:v>
                </c:pt>
                <c:pt idx="8">
                  <c:v>-0.8</c:v>
                </c:pt>
                <c:pt idx="9">
                  <c:v>-0.7</c:v>
                </c:pt>
                <c:pt idx="10">
                  <c:v>-0.6</c:v>
                </c:pt>
                <c:pt idx="11">
                  <c:v>-0.4</c:v>
                </c:pt>
                <c:pt idx="12">
                  <c:v>0</c:v>
                </c:pt>
                <c:pt idx="13">
                  <c:v>0.2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0.8</c:v>
                </c:pt>
                <c:pt idx="18">
                  <c:v>0.9</c:v>
                </c:pt>
                <c:pt idx="19">
                  <c:v>1</c:v>
                </c:pt>
                <c:pt idx="20">
                  <c:v>1.1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</c:numCache>
            </c:numRef>
          </c:yVal>
          <c:smooth val="0"/>
        </c:ser>
        <c:axId val="24257957"/>
        <c:axId val="70489506"/>
      </c:scatterChart>
      <c:valAx>
        <c:axId val="24257957"/>
        <c:scaling>
          <c:orientation val="minMax"/>
          <c:min val="0.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489506"/>
        <c:crosses val="autoZero"/>
        <c:crossBetween val="midCat"/>
      </c:valAx>
      <c:valAx>
        <c:axId val="704895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25795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464760</xdr:colOff>
      <xdr:row>11</xdr:row>
      <xdr:rowOff>178920</xdr:rowOff>
    </xdr:from>
    <xdr:to>
      <xdr:col>9</xdr:col>
      <xdr:colOff>465120</xdr:colOff>
      <xdr:row>12</xdr:row>
      <xdr:rowOff>169200</xdr:rowOff>
    </xdr:to>
    <xdr:sp>
      <xdr:nvSpPr>
        <xdr:cNvPr id="0" name="TextBox 1"/>
        <xdr:cNvSpPr/>
      </xdr:nvSpPr>
      <xdr:spPr>
        <a:xfrm>
          <a:off x="6064920" y="2198160"/>
          <a:ext cx="360" cy="171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396360</xdr:colOff>
      <xdr:row>11</xdr:row>
      <xdr:rowOff>178920</xdr:rowOff>
    </xdr:from>
    <xdr:to>
      <xdr:col>9</xdr:col>
      <xdr:colOff>396720</xdr:colOff>
      <xdr:row>12</xdr:row>
      <xdr:rowOff>169200</xdr:rowOff>
    </xdr:to>
    <xdr:sp>
      <xdr:nvSpPr>
        <xdr:cNvPr id="1" name="TextBox 2"/>
        <xdr:cNvSpPr/>
      </xdr:nvSpPr>
      <xdr:spPr>
        <a:xfrm>
          <a:off x="5996520" y="2198160"/>
          <a:ext cx="360" cy="171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34200</xdr:colOff>
      <xdr:row>37</xdr:row>
      <xdr:rowOff>117000</xdr:rowOff>
    </xdr:from>
    <xdr:to>
      <xdr:col>7</xdr:col>
      <xdr:colOff>340200</xdr:colOff>
      <xdr:row>52</xdr:row>
      <xdr:rowOff>116280</xdr:rowOff>
    </xdr:to>
    <xdr:graphicFrame>
      <xdr:nvGraphicFramePr>
        <xdr:cNvPr id="2" name="Диаграмма 1"/>
        <xdr:cNvGraphicFramePr/>
      </xdr:nvGraphicFramePr>
      <xdr:xfrm>
        <a:off x="34200" y="6822720"/>
        <a:ext cx="4595400" cy="271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491400</xdr:colOff>
      <xdr:row>11</xdr:row>
      <xdr:rowOff>152280</xdr:rowOff>
    </xdr:from>
    <xdr:to>
      <xdr:col>16</xdr:col>
      <xdr:colOff>169920</xdr:colOff>
      <xdr:row>26</xdr:row>
      <xdr:rowOff>177480</xdr:rowOff>
    </xdr:to>
    <xdr:graphicFrame>
      <xdr:nvGraphicFramePr>
        <xdr:cNvPr id="3" name="Диаграмма 2"/>
        <xdr:cNvGraphicFramePr/>
      </xdr:nvGraphicFramePr>
      <xdr:xfrm>
        <a:off x="5393520" y="2143080"/>
        <a:ext cx="458064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533520</xdr:colOff>
      <xdr:row>31</xdr:row>
      <xdr:rowOff>76680</xdr:rowOff>
    </xdr:from>
    <xdr:to>
      <xdr:col>15</xdr:col>
      <xdr:colOff>242640</xdr:colOff>
      <xdr:row>46</xdr:row>
      <xdr:rowOff>132480</xdr:rowOff>
    </xdr:to>
    <xdr:graphicFrame>
      <xdr:nvGraphicFramePr>
        <xdr:cNvPr id="4" name="Диаграмма 2"/>
        <xdr:cNvGraphicFramePr/>
      </xdr:nvGraphicFramePr>
      <xdr:xfrm>
        <a:off x="4822920" y="5686920"/>
        <a:ext cx="4611240" cy="277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199080</xdr:colOff>
      <xdr:row>31</xdr:row>
      <xdr:rowOff>101160</xdr:rowOff>
    </xdr:from>
    <xdr:to>
      <xdr:col>7</xdr:col>
      <xdr:colOff>471240</xdr:colOff>
      <xdr:row>46</xdr:row>
      <xdr:rowOff>114120</xdr:rowOff>
    </xdr:to>
    <xdr:graphicFrame>
      <xdr:nvGraphicFramePr>
        <xdr:cNvPr id="5" name="Диаграмма 3"/>
        <xdr:cNvGraphicFramePr/>
      </xdr:nvGraphicFramePr>
      <xdr:xfrm>
        <a:off x="199080" y="5711400"/>
        <a:ext cx="4561560" cy="272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8.6953125" defaultRowHeight="14.25" zeroHeight="false" outlineLevelRow="0" outlineLevelCol="0"/>
  <cols>
    <col collapsed="false" customWidth="true" hidden="false" outlineLevel="0" max="9" min="9" style="0" width="9.89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B2" s="0" t="n">
        <v>3.5</v>
      </c>
      <c r="C2" s="1"/>
      <c r="D2" s="2" t="s">
        <v>2</v>
      </c>
      <c r="E2" s="2" t="s">
        <v>3</v>
      </c>
      <c r="F2" s="2" t="s">
        <v>4</v>
      </c>
      <c r="G2" s="3" t="s">
        <v>5</v>
      </c>
      <c r="H2" s="3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4" t="s">
        <v>12</v>
      </c>
    </row>
    <row r="3" customFormat="false" ht="14.25" hidden="false" customHeight="false" outlineLevel="0" collapsed="false">
      <c r="A3" s="0" t="s">
        <v>13</v>
      </c>
      <c r="B3" s="0" t="n">
        <v>1008</v>
      </c>
      <c r="C3" s="5" t="n">
        <v>1</v>
      </c>
      <c r="D3" s="6" t="n">
        <v>25.1</v>
      </c>
      <c r="E3" s="6" t="n">
        <v>32.17</v>
      </c>
      <c r="F3" s="6" t="n">
        <v>1.13</v>
      </c>
      <c r="G3" s="6" t="n">
        <v>0.2</v>
      </c>
      <c r="H3" s="6"/>
      <c r="I3" s="6"/>
      <c r="J3" s="6"/>
      <c r="K3" s="6"/>
      <c r="L3" s="6"/>
      <c r="M3" s="6"/>
      <c r="N3" s="7"/>
    </row>
    <row r="4" customFormat="false" ht="14.25" hidden="false" customHeight="false" outlineLevel="0" collapsed="false">
      <c r="C4" s="5" t="n">
        <v>2</v>
      </c>
      <c r="D4" s="6" t="n">
        <v>33.2</v>
      </c>
      <c r="E4" s="6" t="n">
        <v>27.7</v>
      </c>
      <c r="F4" s="6" t="n">
        <v>0.91</v>
      </c>
      <c r="G4" s="6" t="n">
        <v>0.21</v>
      </c>
      <c r="H4" s="6"/>
      <c r="I4" s="6"/>
      <c r="J4" s="6"/>
      <c r="K4" s="6"/>
      <c r="L4" s="6"/>
      <c r="M4" s="6"/>
      <c r="N4" s="7"/>
    </row>
    <row r="5" customFormat="false" ht="14.25" hidden="false" customHeight="false" outlineLevel="0" collapsed="false">
      <c r="C5" s="5" t="n">
        <v>3</v>
      </c>
      <c r="D5" s="6" t="n">
        <v>47.3</v>
      </c>
      <c r="E5" s="6" t="n">
        <v>23.2</v>
      </c>
      <c r="F5" s="6" t="n">
        <v>0.68</v>
      </c>
      <c r="G5" s="6" t="n">
        <v>0.21</v>
      </c>
      <c r="H5" s="6"/>
      <c r="I5" s="6"/>
      <c r="J5" s="6"/>
      <c r="K5" s="6"/>
      <c r="L5" s="6"/>
      <c r="M5" s="6"/>
      <c r="N5" s="7"/>
    </row>
    <row r="6" customFormat="false" ht="14.25" hidden="false" customHeight="false" outlineLevel="0" collapsed="false">
      <c r="C6" s="5" t="n">
        <v>4</v>
      </c>
      <c r="D6" s="6" t="n">
        <v>57.4</v>
      </c>
      <c r="E6" s="6" t="n">
        <v>21.2</v>
      </c>
      <c r="F6" s="6" t="n">
        <v>0.58</v>
      </c>
      <c r="G6" s="6" t="n">
        <v>0.21</v>
      </c>
      <c r="H6" s="6"/>
      <c r="I6" s="6"/>
      <c r="J6" s="6"/>
      <c r="K6" s="6"/>
      <c r="L6" s="6"/>
      <c r="M6" s="6"/>
      <c r="N6" s="7"/>
    </row>
    <row r="7" customFormat="false" ht="14.25" hidden="false" customHeight="false" outlineLevel="0" collapsed="false">
      <c r="C7" s="5" t="n">
        <v>5</v>
      </c>
      <c r="D7" s="6" t="n">
        <v>67.5</v>
      </c>
      <c r="E7" s="6" t="n">
        <v>19.4</v>
      </c>
      <c r="F7" s="6" t="n">
        <v>0.4</v>
      </c>
      <c r="G7" s="6" t="n">
        <v>0.21</v>
      </c>
      <c r="H7" s="6"/>
      <c r="I7" s="6"/>
      <c r="J7" s="6"/>
      <c r="K7" s="6"/>
      <c r="L7" s="6"/>
      <c r="M7" s="6"/>
      <c r="N7" s="7"/>
    </row>
    <row r="8" customFormat="false" ht="14.25" hidden="false" customHeight="false" outlineLevel="0" collapsed="false">
      <c r="C8" s="5" t="n">
        <v>6</v>
      </c>
      <c r="D8" s="6" t="n">
        <v>82.7</v>
      </c>
      <c r="E8" s="6" t="n">
        <v>17.7</v>
      </c>
      <c r="F8" s="6" t="n">
        <v>0.32</v>
      </c>
      <c r="G8" s="6" t="n">
        <v>0.21</v>
      </c>
      <c r="H8" s="6"/>
      <c r="I8" s="6"/>
      <c r="J8" s="6"/>
      <c r="K8" s="6"/>
      <c r="L8" s="6"/>
      <c r="M8" s="6"/>
      <c r="N8" s="7"/>
    </row>
    <row r="9" customFormat="false" ht="14.25" hidden="false" customHeight="false" outlineLevel="0" collapsed="false">
      <c r="C9" s="5" t="n">
        <v>7</v>
      </c>
      <c r="D9" s="6" t="n">
        <v>101.6</v>
      </c>
      <c r="E9" s="6" t="n">
        <v>16</v>
      </c>
      <c r="F9" s="6" t="n">
        <v>0.34</v>
      </c>
      <c r="G9" s="6" t="n">
        <v>0.21</v>
      </c>
      <c r="H9" s="6"/>
      <c r="I9" s="6"/>
      <c r="J9" s="6"/>
      <c r="K9" s="6"/>
      <c r="L9" s="6"/>
      <c r="M9" s="6"/>
      <c r="N9" s="7"/>
    </row>
    <row r="10" customFormat="false" ht="14.25" hidden="false" customHeight="false" outlineLevel="0" collapsed="false">
      <c r="C10" s="8"/>
      <c r="D10" s="9" t="s">
        <v>14</v>
      </c>
      <c r="E10" s="9"/>
      <c r="F10" s="9"/>
      <c r="G10" s="9"/>
      <c r="H10" s="6"/>
      <c r="I10" s="10" t="s">
        <v>15</v>
      </c>
      <c r="J10" s="10" t="s">
        <v>15</v>
      </c>
      <c r="K10" s="10" t="s">
        <v>15</v>
      </c>
      <c r="L10" s="10" t="s">
        <v>15</v>
      </c>
      <c r="M10" s="10" t="s">
        <v>15</v>
      </c>
      <c r="N10" s="7"/>
    </row>
    <row r="11" customFormat="false" ht="15" hidden="false" customHeight="false" outlineLevel="0" collapsed="false">
      <c r="C11" s="11"/>
      <c r="D11" s="12" t="s">
        <v>16</v>
      </c>
      <c r="E11" s="12"/>
      <c r="F11" s="12"/>
      <c r="G11" s="12"/>
      <c r="H11" s="13"/>
      <c r="I11" s="14" t="s">
        <v>15</v>
      </c>
      <c r="J11" s="14" t="s">
        <v>15</v>
      </c>
      <c r="K11" s="14" t="s">
        <v>15</v>
      </c>
      <c r="L11" s="14" t="s">
        <v>15</v>
      </c>
      <c r="M11" s="14" t="s">
        <v>15</v>
      </c>
      <c r="N11" s="15"/>
    </row>
  </sheetData>
  <mergeCells count="2">
    <mergeCell ref="D10:G10"/>
    <mergeCell ref="D11:G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5" activeCellId="0" sqref="I25"/>
    </sheetView>
  </sheetViews>
  <sheetFormatPr defaultColWidth="8.6953125" defaultRowHeight="14.25" zeroHeight="false" outlineLevelRow="0" outlineLevelCol="0"/>
  <cols>
    <col collapsed="false" customWidth="true" hidden="false" outlineLevel="0" max="8" min="8" style="0" width="11.99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n">
        <v>3.5</v>
      </c>
      <c r="C2" s="1"/>
      <c r="D2" s="2" t="s">
        <v>2</v>
      </c>
      <c r="E2" s="2" t="s">
        <v>3</v>
      </c>
      <c r="F2" s="2" t="s">
        <v>4</v>
      </c>
      <c r="G2" s="3" t="s">
        <v>5</v>
      </c>
      <c r="H2" s="3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4" t="s">
        <v>12</v>
      </c>
    </row>
    <row r="3" customFormat="false" ht="13.8" hidden="false" customHeight="false" outlineLevel="0" collapsed="false">
      <c r="A3" s="0" t="s">
        <v>13</v>
      </c>
      <c r="B3" s="0" t="n">
        <v>1008</v>
      </c>
      <c r="C3" s="5" t="n">
        <v>1</v>
      </c>
      <c r="D3" s="6" t="n">
        <v>25.1</v>
      </c>
      <c r="E3" s="6" t="n">
        <v>32</v>
      </c>
      <c r="F3" s="6" t="n">
        <v>2</v>
      </c>
      <c r="G3" s="6" t="n">
        <v>0.4</v>
      </c>
      <c r="H3" s="6" t="n">
        <f aca="false">1/(D3*(2*PI()*E3)^2)*10^9</f>
        <v>985.522593632674</v>
      </c>
      <c r="I3" s="6" t="n">
        <f aca="false">SQRT(H3*10^-9/D3)*10^6</f>
        <v>198.151074566603</v>
      </c>
      <c r="J3" s="6" t="n">
        <f aca="false">F3*$B$3/G3</f>
        <v>5040</v>
      </c>
      <c r="K3" s="6" t="n">
        <f aca="false">J3/I3</f>
        <v>25.4351383711823</v>
      </c>
      <c r="L3" s="6" t="n">
        <f aca="false">J3/K3^2</f>
        <v>7.79044610156734</v>
      </c>
      <c r="M3" s="6" t="n">
        <f aca="false">I3*10^-3</f>
        <v>0.198151074566603</v>
      </c>
      <c r="N3" s="7" t="n">
        <f aca="false">L3-$B$2-M3</f>
        <v>4.09229502700073</v>
      </c>
    </row>
    <row r="4" customFormat="false" ht="13.8" hidden="false" customHeight="false" outlineLevel="0" collapsed="false">
      <c r="C4" s="5" t="n">
        <v>2</v>
      </c>
      <c r="D4" s="6" t="n">
        <v>33.2</v>
      </c>
      <c r="E4" s="6" t="n">
        <v>27.8</v>
      </c>
      <c r="F4" s="6" t="n">
        <v>1.6</v>
      </c>
      <c r="G4" s="6" t="n">
        <v>0.4</v>
      </c>
      <c r="H4" s="6" t="n">
        <f aca="false">1/(D4*(2*PI()*E4)^2)*10^9</f>
        <v>987.216914495014</v>
      </c>
      <c r="I4" s="6" t="n">
        <f aca="false">SQRT(H4*10^-9/D4)*10^6</f>
        <v>172.439697377888</v>
      </c>
      <c r="J4" s="6" t="n">
        <f aca="false">F4*$B$3/G4</f>
        <v>4032</v>
      </c>
      <c r="K4" s="6" t="n">
        <f aca="false">J4/I4</f>
        <v>23.3820869632135</v>
      </c>
      <c r="L4" s="6" t="n">
        <f aca="false">J4/K4^2</f>
        <v>7.37486340073847</v>
      </c>
      <c r="M4" s="6" t="n">
        <f aca="false">I4*10^-3</f>
        <v>0.172439697377888</v>
      </c>
      <c r="N4" s="7" t="n">
        <f aca="false">L4-$B$2-M4</f>
        <v>3.70242370336059</v>
      </c>
    </row>
    <row r="5" customFormat="false" ht="13.8" hidden="false" customHeight="false" outlineLevel="0" collapsed="false">
      <c r="C5" s="5" t="n">
        <v>3</v>
      </c>
      <c r="D5" s="6" t="n">
        <v>47.3</v>
      </c>
      <c r="E5" s="6" t="n">
        <v>23.2</v>
      </c>
      <c r="F5" s="6" t="n">
        <v>1.3</v>
      </c>
      <c r="G5" s="6" t="n">
        <v>0.4</v>
      </c>
      <c r="H5" s="6" t="n">
        <f aca="false">1/(D5*(2*PI()*E5)^2)*10^9</f>
        <v>994.954344603555</v>
      </c>
      <c r="I5" s="6" t="n">
        <f aca="false">SQRT(H5*10^-9/D5)*10^6</f>
        <v>145.034394448399</v>
      </c>
      <c r="J5" s="6" t="n">
        <f aca="false">F5*$B$3/G5</f>
        <v>3276</v>
      </c>
      <c r="K5" s="6" t="n">
        <f aca="false">J5/I5</f>
        <v>22.5877455651773</v>
      </c>
      <c r="L5" s="6" t="n">
        <f aca="false">J5/K5^2</f>
        <v>6.42093271459519</v>
      </c>
      <c r="M5" s="6" t="n">
        <f aca="false">I5*10^-3</f>
        <v>0.145034394448399</v>
      </c>
      <c r="N5" s="7" t="n">
        <f aca="false">L5-$B$2-M5</f>
        <v>2.77589832014679</v>
      </c>
    </row>
    <row r="6" customFormat="false" ht="13.8" hidden="false" customHeight="false" outlineLevel="0" collapsed="false">
      <c r="C6" s="5" t="n">
        <v>4</v>
      </c>
      <c r="D6" s="6" t="n">
        <v>57.4</v>
      </c>
      <c r="E6" s="6" t="n">
        <v>21.1</v>
      </c>
      <c r="F6" s="6" t="n">
        <v>1.1</v>
      </c>
      <c r="G6" s="6" t="n">
        <v>0.4</v>
      </c>
      <c r="H6" s="6" t="n">
        <f aca="false">1/(D6*(2*PI()*E6)^2)*10^9</f>
        <v>991.204945627759</v>
      </c>
      <c r="I6" s="6" t="n">
        <f aca="false">SQRT(H6*10^-9/D6)*10^6</f>
        <v>131.409203801291</v>
      </c>
      <c r="J6" s="6" t="n">
        <f aca="false">F6*$B$3/G6</f>
        <v>2772</v>
      </c>
      <c r="K6" s="6" t="n">
        <f aca="false">J6/I6</f>
        <v>21.0944128707427</v>
      </c>
      <c r="L6" s="6" t="n">
        <f aca="false">J6/K6^2</f>
        <v>6.22957389743477</v>
      </c>
      <c r="M6" s="6" t="n">
        <f aca="false">I6*10^-3</f>
        <v>0.131409203801291</v>
      </c>
      <c r="N6" s="7" t="n">
        <f aca="false">L6-$B$2-M6</f>
        <v>2.59816469363348</v>
      </c>
    </row>
    <row r="7" customFormat="false" ht="13.8" hidden="false" customHeight="false" outlineLevel="0" collapsed="false">
      <c r="C7" s="5" t="n">
        <v>5</v>
      </c>
      <c r="D7" s="6" t="n">
        <v>67.5</v>
      </c>
      <c r="E7" s="6" t="n">
        <v>19.4</v>
      </c>
      <c r="F7" s="6" t="n">
        <v>0.81</v>
      </c>
      <c r="G7" s="6" t="n">
        <v>0.4</v>
      </c>
      <c r="H7" s="6" t="n">
        <f aca="false">1/(D7*(2*PI()*E7)^2)*10^9</f>
        <v>997.086946327372</v>
      </c>
      <c r="I7" s="6" t="n">
        <f aca="false">SQRT(H7*10^-9/D7)*10^6</f>
        <v>121.538711792207</v>
      </c>
      <c r="J7" s="6" t="n">
        <f aca="false">F7*$B$3/G7</f>
        <v>2041.2</v>
      </c>
      <c r="K7" s="6" t="n">
        <f aca="false">J7/I7</f>
        <v>16.7946489632851</v>
      </c>
      <c r="L7" s="6" t="n">
        <f aca="false">J7/K7^2</f>
        <v>7.23675213801157</v>
      </c>
      <c r="M7" s="6" t="n">
        <f aca="false">I7*10^-3</f>
        <v>0.121538711792207</v>
      </c>
      <c r="N7" s="7" t="n">
        <f aca="false">L7-$B$2-M7</f>
        <v>3.61521342621936</v>
      </c>
    </row>
    <row r="8" customFormat="false" ht="13.8" hidden="false" customHeight="false" outlineLevel="0" collapsed="false">
      <c r="C8" s="5" t="n">
        <v>6</v>
      </c>
      <c r="D8" s="6" t="n">
        <v>82.7</v>
      </c>
      <c r="E8" s="6" t="n">
        <v>17.6</v>
      </c>
      <c r="F8" s="6" t="n">
        <v>0.63</v>
      </c>
      <c r="G8" s="6" t="n">
        <v>0.4</v>
      </c>
      <c r="H8" s="6" t="n">
        <f aca="false">1/(D8*(2*PI()*E8)^2)*10^9</f>
        <v>988.802186542221</v>
      </c>
      <c r="I8" s="6" t="n">
        <f aca="false">SQRT(H8*10^-9/D8)*10^6</f>
        <v>109.345761715329</v>
      </c>
      <c r="J8" s="6" t="n">
        <f aca="false">F8*$B$3/G8</f>
        <v>1587.6</v>
      </c>
      <c r="K8" s="6" t="n">
        <f aca="false">J8/I8</f>
        <v>14.5190812619987</v>
      </c>
      <c r="L8" s="6" t="n">
        <f aca="false">J8/K8^2</f>
        <v>7.53117637005887</v>
      </c>
      <c r="M8" s="6" t="n">
        <f aca="false">I8*10^-3</f>
        <v>0.109345761715329</v>
      </c>
      <c r="N8" s="7" t="n">
        <f aca="false">L8-$B$2-M8</f>
        <v>3.92183060834354</v>
      </c>
    </row>
    <row r="9" customFormat="false" ht="13.8" hidden="false" customHeight="false" outlineLevel="0" collapsed="false">
      <c r="C9" s="5" t="n">
        <v>7</v>
      </c>
      <c r="D9" s="6" t="n">
        <v>101.6</v>
      </c>
      <c r="E9" s="6" t="n">
        <v>16</v>
      </c>
      <c r="F9" s="6" t="n">
        <v>0.65</v>
      </c>
      <c r="G9" s="6" t="n">
        <v>0.4</v>
      </c>
      <c r="H9" s="6" t="n">
        <f aca="false">1/(D9*(2*PI()*E9)^2)*10^9</f>
        <v>973.882562999217</v>
      </c>
      <c r="I9" s="6" t="n">
        <f aca="false">SQRT(H9*10^-9/D9)*10^6</f>
        <v>97.9053537720813</v>
      </c>
      <c r="J9" s="6" t="n">
        <f aca="false">F9*$B$3/G9</f>
        <v>1638</v>
      </c>
      <c r="K9" s="6" t="n">
        <f aca="false">J9/I9</f>
        <v>16.7304436059052</v>
      </c>
      <c r="L9" s="6" t="n">
        <f aca="false">J9/K9^2</f>
        <v>5.85192814239096</v>
      </c>
      <c r="M9" s="6" t="n">
        <f aca="false">I9*10^-3</f>
        <v>0.0979053537720813</v>
      </c>
      <c r="N9" s="7" t="n">
        <f aca="false">L9-$B$2-M9</f>
        <v>2.25402278861888</v>
      </c>
    </row>
    <row r="10" customFormat="false" ht="13.8" hidden="false" customHeight="false" outlineLevel="0" collapsed="false">
      <c r="C10" s="8"/>
      <c r="D10" s="9" t="s">
        <v>14</v>
      </c>
      <c r="E10" s="9"/>
      <c r="F10" s="9"/>
      <c r="G10" s="9"/>
      <c r="H10" s="10" t="n">
        <f aca="false">AVERAGE(H3:H9)</f>
        <v>988.381499175402</v>
      </c>
      <c r="I10" s="10"/>
      <c r="J10" s="10"/>
      <c r="K10" s="10"/>
      <c r="L10" s="10"/>
      <c r="M10" s="10"/>
      <c r="N10" s="10" t="n">
        <f aca="false">AVERAGE(N3:N9)</f>
        <v>3.27997836676048</v>
      </c>
    </row>
    <row r="11" customFormat="false" ht="13.8" hidden="false" customHeight="false" outlineLevel="0" collapsed="false">
      <c r="C11" s="11"/>
      <c r="D11" s="12" t="s">
        <v>16</v>
      </c>
      <c r="E11" s="12"/>
      <c r="F11" s="12"/>
      <c r="G11" s="12"/>
      <c r="H11" s="14" t="n">
        <f aca="false">SQRT(DEVSQ(H3:H9))/7/6</f>
        <v>0.443448583230251</v>
      </c>
      <c r="I11" s="14"/>
      <c r="J11" s="14"/>
      <c r="K11" s="14"/>
      <c r="L11" s="14"/>
      <c r="M11" s="14"/>
      <c r="N11" s="14" t="n">
        <f aca="false">SQRT(DEVSQ(N3:N9))/7/6</f>
        <v>0.0421517793259865</v>
      </c>
    </row>
  </sheetData>
  <mergeCells count="2">
    <mergeCell ref="D10:G10"/>
    <mergeCell ref="D11:G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2" activeCellId="0" sqref="D22"/>
    </sheetView>
  </sheetViews>
  <sheetFormatPr defaultColWidth="8.6953125" defaultRowHeight="14.25" zeroHeight="false" outlineLevelRow="0" outlineLevelCol="0"/>
  <sheetData>
    <row r="1" customFormat="false" ht="14.25" hidden="false" customHeight="false" outlineLevel="0" collapsed="false">
      <c r="B1" s="16" t="s">
        <v>17</v>
      </c>
      <c r="C1" s="16"/>
      <c r="D1" s="17" t="s">
        <v>18</v>
      </c>
      <c r="E1" s="17"/>
    </row>
    <row r="2" customFormat="false" ht="14.25" hidden="false" customHeight="false" outlineLevel="0" collapsed="false">
      <c r="B2" s="5" t="s">
        <v>3</v>
      </c>
      <c r="C2" s="6" t="s">
        <v>4</v>
      </c>
      <c r="D2" s="6" t="s">
        <v>3</v>
      </c>
      <c r="E2" s="7" t="s">
        <v>4</v>
      </c>
    </row>
    <row r="3" customFormat="false" ht="14.25" hidden="false" customHeight="false" outlineLevel="0" collapsed="false">
      <c r="A3" s="0" t="n">
        <v>1</v>
      </c>
      <c r="B3" s="5" t="n">
        <v>18</v>
      </c>
      <c r="C3" s="6" t="n">
        <v>0.039</v>
      </c>
      <c r="D3" s="6" t="n">
        <v>15</v>
      </c>
      <c r="E3" s="7" t="n">
        <v>0.03</v>
      </c>
    </row>
    <row r="4" customFormat="false" ht="14.25" hidden="false" customHeight="false" outlineLevel="0" collapsed="false">
      <c r="A4" s="0" t="n">
        <v>2</v>
      </c>
      <c r="B4" s="5" t="n">
        <v>19</v>
      </c>
      <c r="C4" s="6" t="n">
        <v>0.04</v>
      </c>
      <c r="D4" s="6" t="n">
        <v>16</v>
      </c>
      <c r="E4" s="7" t="n">
        <v>0.04</v>
      </c>
    </row>
    <row r="5" customFormat="false" ht="14.25" hidden="false" customHeight="false" outlineLevel="0" collapsed="false">
      <c r="A5" s="0" t="n">
        <v>3</v>
      </c>
      <c r="B5" s="5" t="n">
        <v>20</v>
      </c>
      <c r="C5" s="6" t="n">
        <v>0.05</v>
      </c>
      <c r="D5" s="6" t="n">
        <v>17</v>
      </c>
      <c r="E5" s="7" t="n">
        <v>0.05</v>
      </c>
    </row>
    <row r="6" customFormat="false" ht="14.25" hidden="false" customHeight="false" outlineLevel="0" collapsed="false">
      <c r="A6" s="0" t="n">
        <v>4</v>
      </c>
      <c r="B6" s="5" t="n">
        <v>21</v>
      </c>
      <c r="C6" s="6" t="n">
        <v>0.06</v>
      </c>
      <c r="D6" s="6" t="n">
        <v>18</v>
      </c>
      <c r="E6" s="7" t="n">
        <v>0.07</v>
      </c>
    </row>
    <row r="7" customFormat="false" ht="14.25" hidden="false" customHeight="false" outlineLevel="0" collapsed="false">
      <c r="A7" s="0" t="n">
        <v>5</v>
      </c>
      <c r="B7" s="5" t="n">
        <v>22</v>
      </c>
      <c r="C7" s="6" t="n">
        <v>0.07</v>
      </c>
      <c r="D7" s="6" t="n">
        <v>19</v>
      </c>
      <c r="E7" s="7" t="n">
        <v>0.11</v>
      </c>
    </row>
    <row r="8" customFormat="false" ht="14.25" hidden="false" customHeight="false" outlineLevel="0" collapsed="false">
      <c r="A8" s="0" t="n">
        <v>6</v>
      </c>
      <c r="B8" s="5" t="n">
        <v>23</v>
      </c>
      <c r="C8" s="6" t="n">
        <v>0.09</v>
      </c>
      <c r="D8" s="6" t="n">
        <v>19.3</v>
      </c>
      <c r="E8" s="7" t="n">
        <v>0.12</v>
      </c>
    </row>
    <row r="9" customFormat="false" ht="14.25" hidden="false" customHeight="false" outlineLevel="0" collapsed="false">
      <c r="A9" s="0" t="n">
        <v>7</v>
      </c>
      <c r="B9" s="5" t="n">
        <v>24</v>
      </c>
      <c r="C9" s="6" t="n">
        <v>0.11</v>
      </c>
      <c r="D9" s="6" t="n">
        <v>19.6</v>
      </c>
      <c r="E9" s="7" t="n">
        <v>0.15</v>
      </c>
    </row>
    <row r="10" customFormat="false" ht="14.25" hidden="false" customHeight="false" outlineLevel="0" collapsed="false">
      <c r="A10" s="0" t="n">
        <v>8</v>
      </c>
      <c r="B10" s="5" t="n">
        <v>25</v>
      </c>
      <c r="C10" s="6" t="n">
        <v>0.16</v>
      </c>
      <c r="D10" s="6" t="n">
        <v>20</v>
      </c>
      <c r="E10" s="7" t="n">
        <v>0.2</v>
      </c>
    </row>
    <row r="11" customFormat="false" ht="14.25" hidden="false" customHeight="false" outlineLevel="0" collapsed="false">
      <c r="A11" s="0" t="n">
        <v>9</v>
      </c>
      <c r="B11" s="5" t="n">
        <v>26</v>
      </c>
      <c r="C11" s="6" t="n">
        <v>0.24</v>
      </c>
      <c r="D11" s="6" t="n">
        <v>20.1</v>
      </c>
      <c r="E11" s="7" t="n">
        <v>0.21</v>
      </c>
    </row>
    <row r="12" customFormat="false" ht="14.25" hidden="false" customHeight="false" outlineLevel="0" collapsed="false">
      <c r="A12" s="0" t="n">
        <v>10</v>
      </c>
      <c r="B12" s="5" t="n">
        <v>26.3</v>
      </c>
      <c r="C12" s="6" t="n">
        <v>0.28</v>
      </c>
      <c r="D12" s="6" t="n">
        <v>20.2</v>
      </c>
      <c r="E12" s="7" t="n">
        <v>0.22</v>
      </c>
    </row>
    <row r="13" customFormat="false" ht="14.25" hidden="false" customHeight="false" outlineLevel="0" collapsed="false">
      <c r="A13" s="0" t="n">
        <v>11</v>
      </c>
      <c r="B13" s="5" t="n">
        <v>26.7</v>
      </c>
      <c r="C13" s="6" t="n">
        <v>0.37</v>
      </c>
      <c r="D13" s="6" t="n">
        <v>20.3</v>
      </c>
      <c r="E13" s="7" t="n">
        <v>0.24</v>
      </c>
    </row>
    <row r="14" customFormat="false" ht="14.25" hidden="false" customHeight="false" outlineLevel="0" collapsed="false">
      <c r="A14" s="0" t="n">
        <v>12</v>
      </c>
      <c r="B14" s="5" t="n">
        <v>27.1</v>
      </c>
      <c r="C14" s="6" t="n">
        <v>0.512</v>
      </c>
      <c r="D14" s="6" t="n">
        <v>20.4</v>
      </c>
      <c r="E14" s="7" t="n">
        <v>0.27</v>
      </c>
    </row>
    <row r="15" customFormat="false" ht="14.25" hidden="false" customHeight="false" outlineLevel="0" collapsed="false">
      <c r="A15" s="0" t="n">
        <v>13</v>
      </c>
      <c r="B15" s="5" t="n">
        <v>27.2</v>
      </c>
      <c r="C15" s="6" t="n">
        <v>0.576</v>
      </c>
      <c r="D15" s="6" t="n">
        <v>20.5</v>
      </c>
      <c r="E15" s="7" t="n">
        <v>0.29</v>
      </c>
    </row>
    <row r="16" customFormat="false" ht="14.25" hidden="false" customHeight="false" outlineLevel="0" collapsed="false">
      <c r="A16" s="0" t="n">
        <v>14</v>
      </c>
      <c r="B16" s="5" t="n">
        <v>27.3</v>
      </c>
      <c r="C16" s="6" t="n">
        <v>0.649</v>
      </c>
      <c r="D16" s="6" t="n">
        <v>20.6</v>
      </c>
      <c r="E16" s="7" t="n">
        <v>0.33</v>
      </c>
    </row>
    <row r="17" customFormat="false" ht="14.25" hidden="false" customHeight="false" outlineLevel="0" collapsed="false">
      <c r="A17" s="0" t="n">
        <v>15</v>
      </c>
      <c r="B17" s="5" t="n">
        <v>27.4</v>
      </c>
      <c r="C17" s="6" t="n">
        <v>0.68</v>
      </c>
      <c r="D17" s="6" t="n">
        <v>20.7</v>
      </c>
      <c r="E17" s="7" t="n">
        <v>0.38</v>
      </c>
    </row>
    <row r="18" customFormat="false" ht="14.25" hidden="false" customHeight="false" outlineLevel="0" collapsed="false">
      <c r="A18" s="0" t="n">
        <v>16</v>
      </c>
      <c r="B18" s="5" t="n">
        <v>27.45</v>
      </c>
      <c r="C18" s="6" t="n">
        <v>0.73</v>
      </c>
      <c r="D18" s="6" t="n">
        <v>20.8</v>
      </c>
      <c r="E18" s="7" t="n">
        <v>0.4</v>
      </c>
    </row>
    <row r="19" customFormat="false" ht="14.25" hidden="false" customHeight="false" outlineLevel="0" collapsed="false">
      <c r="A19" s="0" t="n">
        <v>17</v>
      </c>
      <c r="B19" s="5" t="n">
        <v>27.6</v>
      </c>
      <c r="C19" s="6" t="n">
        <v>0.91</v>
      </c>
      <c r="D19" s="6" t="n">
        <v>20.9</v>
      </c>
      <c r="E19" s="7" t="n">
        <v>0.46</v>
      </c>
    </row>
    <row r="20" customFormat="false" ht="14.25" hidden="false" customHeight="false" outlineLevel="0" collapsed="false">
      <c r="A20" s="0" t="n">
        <v>18</v>
      </c>
      <c r="B20" s="5" t="n">
        <v>27.7</v>
      </c>
      <c r="C20" s="6" t="n">
        <v>0.87</v>
      </c>
      <c r="D20" s="6" t="n">
        <v>21</v>
      </c>
      <c r="E20" s="7" t="n">
        <v>0.52</v>
      </c>
    </row>
    <row r="21" customFormat="false" ht="14.25" hidden="false" customHeight="false" outlineLevel="0" collapsed="false">
      <c r="A21" s="0" t="n">
        <v>19</v>
      </c>
      <c r="B21" s="5" t="n">
        <v>27.9</v>
      </c>
      <c r="C21" s="6" t="n">
        <v>0.89</v>
      </c>
      <c r="D21" s="6" t="n">
        <v>21.2</v>
      </c>
      <c r="E21" s="7" t="n">
        <v>0.56</v>
      </c>
    </row>
    <row r="22" customFormat="false" ht="14.25" hidden="false" customHeight="false" outlineLevel="0" collapsed="false">
      <c r="A22" s="0" t="n">
        <v>20</v>
      </c>
      <c r="B22" s="5" t="n">
        <v>28</v>
      </c>
      <c r="C22" s="6" t="n">
        <v>0.85</v>
      </c>
      <c r="D22" s="6" t="n">
        <v>21.3</v>
      </c>
      <c r="E22" s="7" t="n">
        <v>0.57</v>
      </c>
    </row>
    <row r="23" customFormat="false" ht="14.25" hidden="false" customHeight="false" outlineLevel="0" collapsed="false">
      <c r="A23" s="0" t="n">
        <v>21</v>
      </c>
      <c r="B23" s="5" t="n">
        <v>28.1</v>
      </c>
      <c r="C23" s="6" t="n">
        <v>0.79</v>
      </c>
      <c r="D23" s="6" t="n">
        <v>21.4</v>
      </c>
      <c r="E23" s="7" t="n">
        <v>0.53</v>
      </c>
    </row>
    <row r="24" customFormat="false" ht="14.25" hidden="false" customHeight="false" outlineLevel="0" collapsed="false">
      <c r="A24" s="0" t="n">
        <v>22</v>
      </c>
      <c r="B24" s="5" t="n">
        <v>28.2</v>
      </c>
      <c r="C24" s="6" t="n">
        <v>0.74</v>
      </c>
      <c r="D24" s="6" t="n">
        <v>21.5</v>
      </c>
      <c r="E24" s="7" t="n">
        <v>0.52</v>
      </c>
    </row>
    <row r="25" customFormat="false" ht="14.25" hidden="false" customHeight="false" outlineLevel="0" collapsed="false">
      <c r="A25" s="0" t="n">
        <v>23</v>
      </c>
      <c r="B25" s="5" t="n">
        <v>28.3</v>
      </c>
      <c r="C25" s="6" t="n">
        <v>0.69</v>
      </c>
      <c r="D25" s="6" t="n">
        <v>21.6</v>
      </c>
      <c r="E25" s="7" t="n">
        <v>0.49</v>
      </c>
    </row>
    <row r="26" customFormat="false" ht="14.25" hidden="false" customHeight="false" outlineLevel="0" collapsed="false">
      <c r="A26" s="0" t="n">
        <v>24</v>
      </c>
      <c r="B26" s="5" t="n">
        <v>28.4</v>
      </c>
      <c r="C26" s="6" t="n">
        <v>0.62</v>
      </c>
      <c r="D26" s="6" t="n">
        <v>21.7</v>
      </c>
      <c r="E26" s="7" t="n">
        <v>0.4</v>
      </c>
    </row>
    <row r="27" customFormat="false" ht="14.25" hidden="false" customHeight="false" outlineLevel="0" collapsed="false">
      <c r="A27" s="0" t="n">
        <v>25</v>
      </c>
      <c r="B27" s="5" t="n">
        <v>28.5</v>
      </c>
      <c r="C27" s="6" t="n">
        <v>0.56</v>
      </c>
      <c r="D27" s="6" t="n">
        <v>21.8</v>
      </c>
      <c r="E27" s="7" t="n">
        <v>0.38</v>
      </c>
    </row>
    <row r="28" customFormat="false" ht="14.25" hidden="false" customHeight="false" outlineLevel="0" collapsed="false">
      <c r="A28" s="0" t="n">
        <v>26</v>
      </c>
      <c r="B28" s="5" t="n">
        <v>28.7</v>
      </c>
      <c r="C28" s="6" t="n">
        <v>0.45</v>
      </c>
      <c r="D28" s="6" t="n">
        <v>22</v>
      </c>
      <c r="E28" s="7" t="n">
        <v>0.3</v>
      </c>
    </row>
    <row r="29" customFormat="false" ht="14.25" hidden="false" customHeight="false" outlineLevel="0" collapsed="false">
      <c r="A29" s="0" t="n">
        <v>27</v>
      </c>
      <c r="B29" s="5" t="n">
        <v>28.85</v>
      </c>
      <c r="C29" s="6" t="n">
        <v>0.41</v>
      </c>
      <c r="D29" s="6" t="n">
        <v>22.3</v>
      </c>
      <c r="E29" s="7" t="n">
        <v>0.24</v>
      </c>
    </row>
    <row r="30" customFormat="false" ht="14.25" hidden="false" customHeight="false" outlineLevel="0" collapsed="false">
      <c r="A30" s="0" t="n">
        <v>28</v>
      </c>
      <c r="B30" s="5" t="n">
        <v>29</v>
      </c>
      <c r="C30" s="6" t="n">
        <v>0.36</v>
      </c>
      <c r="D30" s="6" t="n">
        <v>22.6</v>
      </c>
      <c r="E30" s="7" t="n">
        <v>0.2</v>
      </c>
    </row>
    <row r="31" customFormat="false" ht="14.25" hidden="false" customHeight="false" outlineLevel="0" collapsed="false">
      <c r="A31" s="0" t="n">
        <v>29</v>
      </c>
      <c r="B31" s="5" t="n">
        <v>30.1</v>
      </c>
      <c r="C31" s="6" t="n">
        <v>0.21</v>
      </c>
      <c r="D31" s="6" t="n">
        <v>23</v>
      </c>
      <c r="E31" s="7" t="n">
        <v>0.15</v>
      </c>
    </row>
    <row r="32" customFormat="false" ht="14.25" hidden="false" customHeight="false" outlineLevel="0" collapsed="false">
      <c r="A32" s="0" t="n">
        <v>30</v>
      </c>
      <c r="B32" s="5" t="n">
        <v>31</v>
      </c>
      <c r="C32" s="6" t="n">
        <v>0.15</v>
      </c>
      <c r="D32" s="6" t="n">
        <v>24</v>
      </c>
      <c r="E32" s="7" t="n">
        <v>0.1</v>
      </c>
    </row>
    <row r="33" customFormat="false" ht="14.25" hidden="false" customHeight="false" outlineLevel="0" collapsed="false">
      <c r="A33" s="0" t="n">
        <v>31</v>
      </c>
      <c r="B33" s="5" t="n">
        <v>32</v>
      </c>
      <c r="C33" s="6" t="n">
        <v>0.12</v>
      </c>
      <c r="D33" s="6" t="n">
        <v>25</v>
      </c>
      <c r="E33" s="7" t="n">
        <v>0.076</v>
      </c>
    </row>
    <row r="34" customFormat="false" ht="14.25" hidden="false" customHeight="false" outlineLevel="0" collapsed="false">
      <c r="A34" s="0" t="n">
        <v>32</v>
      </c>
      <c r="B34" s="5" t="n">
        <v>33</v>
      </c>
      <c r="C34" s="6" t="n">
        <v>0.1</v>
      </c>
      <c r="D34" s="6" t="n">
        <v>26</v>
      </c>
      <c r="E34" s="7" t="n">
        <v>0.06</v>
      </c>
    </row>
    <row r="35" customFormat="false" ht="14.25" hidden="false" customHeight="false" outlineLevel="0" collapsed="false">
      <c r="A35" s="0" t="n">
        <v>33</v>
      </c>
      <c r="B35" s="5" t="n">
        <v>34</v>
      </c>
      <c r="C35" s="6" t="n">
        <v>0.08</v>
      </c>
      <c r="D35" s="6" t="n">
        <v>28</v>
      </c>
      <c r="E35" s="7" t="n">
        <v>0.04</v>
      </c>
    </row>
    <row r="36" customFormat="false" ht="14.25" hidden="false" customHeight="false" outlineLevel="0" collapsed="false">
      <c r="A36" s="0" t="n">
        <v>34</v>
      </c>
      <c r="B36" s="5" t="n">
        <v>35</v>
      </c>
      <c r="C36" s="6" t="n">
        <v>0.07</v>
      </c>
      <c r="D36" s="6" t="n">
        <v>30</v>
      </c>
      <c r="E36" s="7" t="n">
        <v>0.03</v>
      </c>
    </row>
    <row r="37" customFormat="false" ht="15" hidden="false" customHeight="false" outlineLevel="0" collapsed="false">
      <c r="A37" s="0" t="n">
        <v>35</v>
      </c>
      <c r="B37" s="18" t="n">
        <v>36</v>
      </c>
      <c r="C37" s="13" t="n">
        <v>0.06</v>
      </c>
      <c r="D37" s="13" t="n">
        <v>32</v>
      </c>
      <c r="E37" s="15" t="n">
        <v>0.03</v>
      </c>
    </row>
  </sheetData>
  <mergeCells count="2">
    <mergeCell ref="B1:C1"/>
    <mergeCell ref="D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6" activeCellId="0" sqref="H6"/>
    </sheetView>
  </sheetViews>
  <sheetFormatPr defaultColWidth="8.6953125" defaultRowHeight="14.25" zeroHeight="false" outlineLevelRow="0" outlineLevelCol="0"/>
  <sheetData>
    <row r="1" customFormat="false" ht="14.25" hidden="false" customHeight="false" outlineLevel="0" collapsed="false">
      <c r="A1" s="9" t="s">
        <v>19</v>
      </c>
      <c r="B1" s="9"/>
      <c r="C1" s="9"/>
      <c r="D1" s="9"/>
      <c r="E1" s="9"/>
      <c r="F1" s="9"/>
      <c r="G1" s="9"/>
      <c r="H1" s="9"/>
    </row>
    <row r="2" customFormat="false" ht="14.25" hidden="false" customHeight="false" outlineLevel="0" collapsed="false">
      <c r="C2" s="19" t="s">
        <v>17</v>
      </c>
      <c r="D2" s="19"/>
      <c r="E2" s="9" t="s">
        <v>18</v>
      </c>
      <c r="F2" s="9"/>
      <c r="G2" s="9"/>
      <c r="H2" s="9"/>
    </row>
    <row r="3" customFormat="false" ht="14.25" hidden="false" customHeight="false" outlineLevel="0" collapsed="false">
      <c r="A3" s="0" t="s">
        <v>20</v>
      </c>
      <c r="B3" s="0" t="s">
        <v>21</v>
      </c>
      <c r="C3" s="0" t="s">
        <v>22</v>
      </c>
      <c r="D3" s="0" t="s">
        <v>23</v>
      </c>
      <c r="E3" s="0" t="s">
        <v>20</v>
      </c>
      <c r="F3" s="0" t="s">
        <v>21</v>
      </c>
      <c r="G3" s="0" t="s">
        <v>22</v>
      </c>
      <c r="H3" s="0" t="s">
        <v>23</v>
      </c>
    </row>
    <row r="4" customFormat="false" ht="14.25" hidden="false" customHeight="false" outlineLevel="0" collapsed="false">
      <c r="A4" s="0" t="n">
        <v>25</v>
      </c>
      <c r="B4" s="0" t="n">
        <v>-1.7</v>
      </c>
      <c r="C4" s="0" t="n">
        <f aca="false">A4/$A$16</f>
        <v>0.899280575539568</v>
      </c>
      <c r="D4" s="0" t="n">
        <f aca="false">B4</f>
        <v>-1.7</v>
      </c>
      <c r="E4" s="0" t="n">
        <v>18</v>
      </c>
      <c r="F4" s="0" t="n">
        <v>-2.6</v>
      </c>
      <c r="G4" s="0" t="n">
        <f aca="false">E4/$E$16</f>
        <v>0.849056603773585</v>
      </c>
      <c r="H4" s="0" t="n">
        <v>-2.6</v>
      </c>
    </row>
    <row r="5" customFormat="false" ht="14.25" hidden="false" customHeight="false" outlineLevel="0" collapsed="false">
      <c r="A5" s="0" t="n">
        <v>26</v>
      </c>
      <c r="B5" s="0" t="n">
        <v>-1.6</v>
      </c>
      <c r="C5" s="0" t="n">
        <f aca="false">A5/$A$16</f>
        <v>0.935251798561151</v>
      </c>
      <c r="D5" s="0" t="n">
        <f aca="false">B5</f>
        <v>-1.6</v>
      </c>
      <c r="E5" s="0" t="n">
        <v>19</v>
      </c>
      <c r="F5" s="0" t="n">
        <v>-2.3</v>
      </c>
      <c r="G5" s="0" t="n">
        <f aca="false">E5/$E$16</f>
        <v>0.89622641509434</v>
      </c>
      <c r="H5" s="0" t="n">
        <v>-2.3</v>
      </c>
    </row>
    <row r="6" customFormat="false" ht="14.25" hidden="false" customHeight="false" outlineLevel="0" collapsed="false">
      <c r="A6" s="0" t="n">
        <v>26.5</v>
      </c>
      <c r="B6" s="0" t="n">
        <v>-1.5</v>
      </c>
      <c r="C6" s="0" t="n">
        <f aca="false">A6/$A$16</f>
        <v>0.953237410071942</v>
      </c>
      <c r="D6" s="0" t="n">
        <f aca="false">B6</f>
        <v>-1.5</v>
      </c>
      <c r="E6" s="0" t="n">
        <v>20</v>
      </c>
      <c r="F6" s="0" t="n">
        <v>-1.9</v>
      </c>
      <c r="G6" s="0" t="n">
        <f aca="false">E6/$E$16</f>
        <v>0.943396226415094</v>
      </c>
      <c r="H6" s="0" t="n">
        <v>-1.9</v>
      </c>
    </row>
    <row r="7" customFormat="false" ht="14.25" hidden="false" customHeight="false" outlineLevel="0" collapsed="false">
      <c r="A7" s="0" t="n">
        <v>26.9</v>
      </c>
      <c r="B7" s="0" t="n">
        <v>-1.3</v>
      </c>
      <c r="C7" s="0" t="n">
        <f aca="false">A7/$A$16</f>
        <v>0.967625899280576</v>
      </c>
      <c r="D7" s="0" t="n">
        <f aca="false">B7</f>
        <v>-1.3</v>
      </c>
      <c r="E7" s="0" t="n">
        <v>20.3</v>
      </c>
      <c r="F7" s="0" t="n">
        <v>-1.8</v>
      </c>
      <c r="G7" s="0" t="n">
        <f aca="false">E7/$E$16</f>
        <v>0.957547169811321</v>
      </c>
      <c r="H7" s="0" t="n">
        <v>-1.8</v>
      </c>
    </row>
    <row r="8" customFormat="false" ht="14.25" hidden="false" customHeight="false" outlineLevel="0" collapsed="false">
      <c r="A8" s="0" t="n">
        <v>27</v>
      </c>
      <c r="B8" s="0" t="n">
        <v>-1.2</v>
      </c>
      <c r="C8" s="0" t="n">
        <f aca="false">A8/$A$16</f>
        <v>0.971223021582734</v>
      </c>
      <c r="D8" s="0" t="n">
        <f aca="false">B8</f>
        <v>-1.2</v>
      </c>
      <c r="E8" s="0" t="n">
        <v>20.4</v>
      </c>
      <c r="F8" s="0" t="n">
        <v>-1.7</v>
      </c>
      <c r="G8" s="0" t="n">
        <f aca="false">E8/$E$16</f>
        <v>0.962264150943396</v>
      </c>
      <c r="H8" s="0" t="n">
        <v>-1.7</v>
      </c>
    </row>
    <row r="9" customFormat="false" ht="14.25" hidden="false" customHeight="false" outlineLevel="0" collapsed="false">
      <c r="A9" s="0" t="n">
        <v>27.1</v>
      </c>
      <c r="B9" s="0" t="n">
        <v>-1.2</v>
      </c>
      <c r="C9" s="0" t="n">
        <f aca="false">A9/$A$16</f>
        <v>0.974820143884892</v>
      </c>
      <c r="D9" s="0" t="n">
        <f aca="false">B9</f>
        <v>-1.2</v>
      </c>
      <c r="E9" s="0" t="n">
        <v>20.5</v>
      </c>
      <c r="F9" s="0" t="n">
        <v>-1.6</v>
      </c>
      <c r="G9" s="0" t="n">
        <f aca="false">E9/$E$16</f>
        <v>0.966981132075472</v>
      </c>
      <c r="H9" s="0" t="n">
        <v>-1.6</v>
      </c>
    </row>
    <row r="10" customFormat="false" ht="14.25" hidden="false" customHeight="false" outlineLevel="0" collapsed="false">
      <c r="A10" s="0" t="n">
        <v>27.2</v>
      </c>
      <c r="B10" s="0" t="n">
        <v>-1.1</v>
      </c>
      <c r="C10" s="0" t="n">
        <f aca="false">A10/$A$16</f>
        <v>0.97841726618705</v>
      </c>
      <c r="D10" s="0" t="n">
        <f aca="false">B10</f>
        <v>-1.1</v>
      </c>
      <c r="E10" s="0" t="n">
        <v>20.6</v>
      </c>
      <c r="F10" s="0" t="n">
        <v>-1.5</v>
      </c>
      <c r="G10" s="0" t="n">
        <f aca="false">E10/$E$16</f>
        <v>0.971698113207547</v>
      </c>
      <c r="H10" s="0" t="n">
        <v>-1.5</v>
      </c>
    </row>
    <row r="11" customFormat="false" ht="14.25" hidden="false" customHeight="false" outlineLevel="0" collapsed="false">
      <c r="A11" s="0" t="n">
        <v>27.3</v>
      </c>
      <c r="B11" s="0" t="n">
        <v>-1</v>
      </c>
      <c r="C11" s="0" t="n">
        <f aca="false">A10/$A$16</f>
        <v>0.97841726618705</v>
      </c>
      <c r="D11" s="0" t="n">
        <f aca="false">B10</f>
        <v>-1.1</v>
      </c>
      <c r="E11" s="0" t="n">
        <v>20.7</v>
      </c>
      <c r="F11" s="0" t="n">
        <v>-1.4</v>
      </c>
      <c r="G11" s="0" t="n">
        <f aca="false">E11/$E$16</f>
        <v>0.976415094339623</v>
      </c>
      <c r="H11" s="0" t="n">
        <v>-1.4</v>
      </c>
    </row>
    <row r="12" customFormat="false" ht="14.25" hidden="false" customHeight="false" outlineLevel="0" collapsed="false">
      <c r="A12" s="0" t="n">
        <v>27.4</v>
      </c>
      <c r="B12" s="0" t="n">
        <v>-0.8</v>
      </c>
      <c r="C12" s="0" t="n">
        <f aca="false">A12/$A$16</f>
        <v>0.985611510791367</v>
      </c>
      <c r="D12" s="0" t="n">
        <f aca="false">B12</f>
        <v>-0.8</v>
      </c>
      <c r="E12" s="0" t="n">
        <v>20.8</v>
      </c>
      <c r="F12" s="0" t="n">
        <v>-1.2</v>
      </c>
      <c r="G12" s="0" t="n">
        <f aca="false">E12/$E$16</f>
        <v>0.981132075471698</v>
      </c>
      <c r="H12" s="0" t="n">
        <v>-1.2</v>
      </c>
    </row>
    <row r="13" customFormat="false" ht="14.25" hidden="false" customHeight="false" outlineLevel="0" collapsed="false">
      <c r="A13" s="0" t="n">
        <v>27.5</v>
      </c>
      <c r="B13" s="0" t="n">
        <v>-0.7</v>
      </c>
      <c r="C13" s="0" t="n">
        <f aca="false">A13/$A$16</f>
        <v>0.989208633093525</v>
      </c>
      <c r="D13" s="0" t="n">
        <f aca="false">B13</f>
        <v>-0.7</v>
      </c>
      <c r="E13" s="0" t="n">
        <v>20.9</v>
      </c>
      <c r="F13" s="0" t="n">
        <v>-1</v>
      </c>
      <c r="G13" s="0" t="n">
        <f aca="false">E13/$E$16</f>
        <v>0.985849056603774</v>
      </c>
      <c r="H13" s="0" t="n">
        <v>-1</v>
      </c>
    </row>
    <row r="14" customFormat="false" ht="14.25" hidden="false" customHeight="false" outlineLevel="0" collapsed="false">
      <c r="A14" s="0" t="n">
        <v>27.6</v>
      </c>
      <c r="B14" s="0" t="n">
        <v>-0.6</v>
      </c>
      <c r="C14" s="0" t="n">
        <f aca="false">A14/$A$16</f>
        <v>0.992805755395684</v>
      </c>
      <c r="D14" s="0" t="n">
        <f aca="false">B14</f>
        <v>-0.6</v>
      </c>
      <c r="E14" s="0" t="n">
        <v>21</v>
      </c>
      <c r="F14" s="0" t="n">
        <v>-0.7</v>
      </c>
      <c r="G14" s="0" t="n">
        <f aca="false">E14/$E$16</f>
        <v>0.990566037735849</v>
      </c>
      <c r="H14" s="0" t="n">
        <v>-0.7</v>
      </c>
    </row>
    <row r="15" customFormat="false" ht="14.25" hidden="false" customHeight="false" outlineLevel="0" collapsed="false">
      <c r="A15" s="0" t="n">
        <v>27.7</v>
      </c>
      <c r="B15" s="0" t="n">
        <v>-0.4</v>
      </c>
      <c r="C15" s="0" t="n">
        <f aca="false">A15/$A$16</f>
        <v>0.996402877697842</v>
      </c>
      <c r="D15" s="0" t="n">
        <f aca="false">B15</f>
        <v>-0.4</v>
      </c>
      <c r="E15" s="0" t="n">
        <v>21.1</v>
      </c>
      <c r="F15" s="0" t="n">
        <v>-0.4</v>
      </c>
      <c r="G15" s="0" t="n">
        <f aca="false">E15/$E$16</f>
        <v>0.995283018867925</v>
      </c>
      <c r="H15" s="0" t="n">
        <v>-0.4</v>
      </c>
    </row>
    <row r="16" customFormat="false" ht="14.25" hidden="false" customHeight="false" outlineLevel="0" collapsed="false">
      <c r="A16" s="0" t="n">
        <v>27.8</v>
      </c>
      <c r="B16" s="0" t="n">
        <v>0</v>
      </c>
      <c r="C16" s="0" t="n">
        <f aca="false">A16/$A$16</f>
        <v>1</v>
      </c>
      <c r="D16" s="0" t="n">
        <f aca="false">B16</f>
        <v>0</v>
      </c>
      <c r="E16" s="0" t="n">
        <v>21.2</v>
      </c>
      <c r="F16" s="0" t="n">
        <v>0</v>
      </c>
      <c r="G16" s="0" t="n">
        <v>1</v>
      </c>
      <c r="H16" s="0" t="n">
        <v>0</v>
      </c>
    </row>
    <row r="17" customFormat="false" ht="14.25" hidden="false" customHeight="false" outlineLevel="0" collapsed="false">
      <c r="A17" s="0" t="n">
        <v>27.9</v>
      </c>
      <c r="B17" s="0" t="n">
        <v>0.2</v>
      </c>
      <c r="C17" s="0" t="n">
        <f aca="false">A17/$A$16</f>
        <v>1.00359712230216</v>
      </c>
      <c r="D17" s="0" t="n">
        <f aca="false">B17</f>
        <v>0.2</v>
      </c>
      <c r="E17" s="0" t="n">
        <v>21.3</v>
      </c>
      <c r="F17" s="0" t="n">
        <v>0.2</v>
      </c>
      <c r="G17" s="0" t="n">
        <f aca="false">E17/$E$16</f>
        <v>1.00471698113208</v>
      </c>
      <c r="H17" s="0" t="n">
        <v>0.2</v>
      </c>
    </row>
    <row r="18" customFormat="false" ht="14.25" hidden="false" customHeight="false" outlineLevel="0" collapsed="false">
      <c r="A18" s="0" t="n">
        <v>28</v>
      </c>
      <c r="B18" s="0" t="n">
        <v>0.4</v>
      </c>
      <c r="C18" s="0" t="n">
        <f aca="false">A18/$A$16</f>
        <v>1.00719424460432</v>
      </c>
      <c r="D18" s="0" t="n">
        <f aca="false">B18</f>
        <v>0.4</v>
      </c>
      <c r="E18" s="0" t="n">
        <v>21.4</v>
      </c>
      <c r="F18" s="0" t="n">
        <v>0.4</v>
      </c>
      <c r="G18" s="0" t="n">
        <f aca="false">E18/$E$16</f>
        <v>1.00943396226415</v>
      </c>
      <c r="H18" s="0" t="n">
        <v>0.4</v>
      </c>
    </row>
    <row r="19" customFormat="false" ht="14.25" hidden="false" customHeight="false" outlineLevel="0" collapsed="false">
      <c r="A19" s="0" t="n">
        <v>28.1</v>
      </c>
      <c r="B19" s="0" t="n">
        <v>0.5</v>
      </c>
      <c r="C19" s="0" t="n">
        <f aca="false">A19/$A$16</f>
        <v>1.01079136690647</v>
      </c>
      <c r="D19" s="0" t="n">
        <f aca="false">B19</f>
        <v>0.5</v>
      </c>
      <c r="E19" s="0" t="n">
        <v>21.5</v>
      </c>
      <c r="F19" s="0" t="n">
        <v>0.6</v>
      </c>
      <c r="G19" s="0" t="n">
        <f aca="false">E19/$E$16</f>
        <v>1.01415094339623</v>
      </c>
      <c r="H19" s="0" t="n">
        <v>0.6</v>
      </c>
    </row>
    <row r="20" customFormat="false" ht="14.25" hidden="false" customHeight="false" outlineLevel="0" collapsed="false">
      <c r="A20" s="0" t="n">
        <v>28.2</v>
      </c>
      <c r="B20" s="0" t="n">
        <v>0.6</v>
      </c>
      <c r="C20" s="0" t="n">
        <f aca="false">A20/$A$16</f>
        <v>1.01438848920863</v>
      </c>
      <c r="D20" s="0" t="n">
        <f aca="false">B20</f>
        <v>0.6</v>
      </c>
      <c r="E20" s="0" t="n">
        <v>21.6</v>
      </c>
      <c r="F20" s="0" t="n">
        <v>0.8</v>
      </c>
      <c r="G20" s="0" t="n">
        <f aca="false">E20/$E$16</f>
        <v>1.0188679245283</v>
      </c>
      <c r="H20" s="0" t="n">
        <v>0.8</v>
      </c>
    </row>
    <row r="21" customFormat="false" ht="14.25" hidden="false" customHeight="false" outlineLevel="0" collapsed="false">
      <c r="A21" s="0" t="n">
        <v>28.3</v>
      </c>
      <c r="B21" s="0" t="n">
        <v>0.8</v>
      </c>
      <c r="C21" s="0" t="n">
        <f aca="false">A21/$A$16</f>
        <v>1.01798561151079</v>
      </c>
      <c r="D21" s="0" t="n">
        <f aca="false">B21</f>
        <v>0.8</v>
      </c>
      <c r="E21" s="0" t="n">
        <v>21.7</v>
      </c>
      <c r="F21" s="0" t="n">
        <v>1</v>
      </c>
      <c r="G21" s="0" t="n">
        <f aca="false">E21/$E$16</f>
        <v>1.02358490566038</v>
      </c>
      <c r="H21" s="0" t="n">
        <v>1</v>
      </c>
    </row>
    <row r="22" customFormat="false" ht="14.25" hidden="false" customHeight="false" outlineLevel="0" collapsed="false">
      <c r="A22" s="0" t="n">
        <v>28.4</v>
      </c>
      <c r="B22" s="0" t="n">
        <v>0.9</v>
      </c>
      <c r="C22" s="0" t="n">
        <f aca="false">A22/$A$16</f>
        <v>1.02158273381295</v>
      </c>
      <c r="D22" s="0" t="n">
        <f aca="false">B22</f>
        <v>0.9</v>
      </c>
      <c r="E22" s="0" t="n">
        <v>21.8</v>
      </c>
      <c r="F22" s="0" t="n">
        <v>1.2</v>
      </c>
      <c r="G22" s="0" t="n">
        <f aca="false">E22/$E$16</f>
        <v>1.02830188679245</v>
      </c>
      <c r="H22" s="0" t="n">
        <v>1.2</v>
      </c>
    </row>
    <row r="23" customFormat="false" ht="14.25" hidden="false" customHeight="false" outlineLevel="0" collapsed="false">
      <c r="A23" s="0" t="n">
        <v>28.5</v>
      </c>
      <c r="B23" s="0" t="n">
        <v>1</v>
      </c>
      <c r="C23" s="0" t="n">
        <f aca="false">A23/$A$16</f>
        <v>1.02517985611511</v>
      </c>
      <c r="D23" s="0" t="n">
        <f aca="false">B23</f>
        <v>1</v>
      </c>
      <c r="E23" s="0" t="n">
        <v>21.9</v>
      </c>
      <c r="F23" s="0" t="n">
        <v>1.3</v>
      </c>
      <c r="G23" s="0" t="n">
        <f aca="false">E23/$E$16</f>
        <v>1.03301886792453</v>
      </c>
      <c r="H23" s="0" t="n">
        <v>1.3</v>
      </c>
    </row>
    <row r="24" customFormat="false" ht="14.25" hidden="false" customHeight="false" outlineLevel="0" collapsed="false">
      <c r="A24" s="0" t="n">
        <v>28.6</v>
      </c>
      <c r="B24" s="0" t="n">
        <v>1.1</v>
      </c>
      <c r="C24" s="0" t="n">
        <f aca="false">A24/$A$16</f>
        <v>1.02877697841727</v>
      </c>
      <c r="D24" s="0" t="n">
        <f aca="false">B24</f>
        <v>1.1</v>
      </c>
      <c r="E24" s="0" t="n">
        <v>22</v>
      </c>
      <c r="F24" s="0" t="n">
        <v>1.4</v>
      </c>
      <c r="G24" s="0" t="n">
        <f aca="false">E24/$E$16</f>
        <v>1.0377358490566</v>
      </c>
      <c r="H24" s="0" t="n">
        <v>1.4</v>
      </c>
    </row>
    <row r="25" customFormat="false" ht="14.25" hidden="false" customHeight="false" outlineLevel="0" collapsed="false">
      <c r="A25" s="0" t="n">
        <v>28.7</v>
      </c>
      <c r="B25" s="0" t="n">
        <v>1.2</v>
      </c>
      <c r="C25" s="0" t="n">
        <f aca="false">A25/$A$16</f>
        <v>1.03237410071942</v>
      </c>
      <c r="D25" s="0" t="n">
        <f aca="false">B25</f>
        <v>1.2</v>
      </c>
      <c r="E25" s="0" t="n">
        <v>22.1</v>
      </c>
      <c r="F25" s="0" t="n">
        <v>1.5</v>
      </c>
      <c r="G25" s="0" t="n">
        <f aca="false">E25/$E$16</f>
        <v>1.04245283018868</v>
      </c>
      <c r="H25" s="0" t="n">
        <v>1.5</v>
      </c>
    </row>
    <row r="26" customFormat="false" ht="14.25" hidden="false" customHeight="false" outlineLevel="0" collapsed="false">
      <c r="A26" s="0" t="n">
        <v>28.8</v>
      </c>
      <c r="B26" s="0" t="n">
        <v>1.2</v>
      </c>
      <c r="C26" s="0" t="n">
        <f aca="false">A26/$A$16</f>
        <v>1.03597122302158</v>
      </c>
      <c r="D26" s="0" t="n">
        <f aca="false">B26</f>
        <v>1.2</v>
      </c>
      <c r="E26" s="0" t="n">
        <v>22.2</v>
      </c>
      <c r="F26" s="0" t="n">
        <v>1.6</v>
      </c>
      <c r="G26" s="0" t="n">
        <f aca="false">E26/$E$16</f>
        <v>1.04716981132075</v>
      </c>
      <c r="H26" s="0" t="n">
        <v>1.6</v>
      </c>
    </row>
    <row r="27" customFormat="false" ht="14.25" hidden="false" customHeight="false" outlineLevel="0" collapsed="false">
      <c r="A27" s="0" t="n">
        <v>28.9</v>
      </c>
      <c r="B27" s="0" t="n">
        <v>1.2</v>
      </c>
      <c r="C27" s="0" t="n">
        <f aca="false">A27/$A$16</f>
        <v>1.03956834532374</v>
      </c>
      <c r="D27" s="0" t="n">
        <f aca="false">B27</f>
        <v>1.2</v>
      </c>
      <c r="E27" s="0" t="n">
        <v>22.4</v>
      </c>
      <c r="F27" s="0" t="n">
        <v>1.7</v>
      </c>
      <c r="G27" s="0" t="n">
        <f aca="false">E27/$E$16</f>
        <v>1.05660377358491</v>
      </c>
      <c r="H27" s="0" t="n">
        <v>1.7</v>
      </c>
    </row>
    <row r="28" customFormat="false" ht="14.25" hidden="false" customHeight="false" outlineLevel="0" collapsed="false">
      <c r="A28" s="0" t="n">
        <v>29.2</v>
      </c>
      <c r="B28" s="0" t="n">
        <v>1.3</v>
      </c>
      <c r="C28" s="0" t="n">
        <f aca="false">A28/$A$16</f>
        <v>1.05035971223022</v>
      </c>
      <c r="D28" s="0" t="n">
        <f aca="false">B28</f>
        <v>1.3</v>
      </c>
      <c r="E28" s="0" t="n">
        <v>22.6</v>
      </c>
      <c r="F28" s="0" t="n">
        <v>1.8</v>
      </c>
      <c r="G28" s="0" t="n">
        <f aca="false">E28/$E$16</f>
        <v>1.06603773584906</v>
      </c>
      <c r="H28" s="0" t="n">
        <v>1.8</v>
      </c>
    </row>
    <row r="29" customFormat="false" ht="14.25" hidden="false" customHeight="false" outlineLevel="0" collapsed="false">
      <c r="A29" s="0" t="n">
        <v>29.6</v>
      </c>
      <c r="B29" s="0" t="n">
        <v>1.4</v>
      </c>
      <c r="C29" s="0" t="n">
        <f aca="false">A29/$A$16</f>
        <v>1.06474820143885</v>
      </c>
      <c r="D29" s="0" t="n">
        <f aca="false">B29</f>
        <v>1.4</v>
      </c>
      <c r="E29" s="0" t="n">
        <v>22.8</v>
      </c>
      <c r="F29" s="0" t="n">
        <v>1.8</v>
      </c>
      <c r="G29" s="0" t="n">
        <f aca="false">E29/$E$16</f>
        <v>1.07547169811321</v>
      </c>
      <c r="H29" s="0" t="n">
        <v>1.8</v>
      </c>
    </row>
    <row r="30" customFormat="false" ht="14.25" hidden="false" customHeight="false" outlineLevel="0" collapsed="false">
      <c r="A30" s="0" t="n">
        <v>30</v>
      </c>
      <c r="B30" s="0" t="n">
        <v>1.4</v>
      </c>
      <c r="C30" s="0" t="n">
        <f aca="false">A30/$A$16</f>
        <v>1.07913669064748</v>
      </c>
      <c r="D30" s="0" t="n">
        <f aca="false">B30</f>
        <v>1.4</v>
      </c>
      <c r="E30" s="0" t="n">
        <v>23</v>
      </c>
      <c r="F30" s="0" t="n">
        <v>1.8</v>
      </c>
      <c r="G30" s="0" t="n">
        <f aca="false">E30/$E$16</f>
        <v>1.08490566037736</v>
      </c>
      <c r="H30" s="0" t="n">
        <v>1.8</v>
      </c>
    </row>
    <row r="31" customFormat="false" ht="14.25" hidden="false" customHeight="false" outlineLevel="0" collapsed="false">
      <c r="A31" s="0" t="n">
        <v>31</v>
      </c>
      <c r="B31" s="0" t="n">
        <v>1.4</v>
      </c>
      <c r="C31" s="0" t="n">
        <f aca="false">A31/$A$16</f>
        <v>1.11510791366906</v>
      </c>
      <c r="D31" s="0" t="n">
        <f aca="false">B31</f>
        <v>1.4</v>
      </c>
      <c r="E31" s="0" t="n">
        <v>24</v>
      </c>
      <c r="F31" s="0" t="n">
        <v>1.8</v>
      </c>
      <c r="G31" s="0" t="n">
        <f aca="false">E31/$E$16</f>
        <v>1.13207547169811</v>
      </c>
      <c r="H31" s="0" t="n">
        <v>1.8</v>
      </c>
    </row>
  </sheetData>
  <mergeCells count="2">
    <mergeCell ref="A1:H1"/>
    <mergeCell ref="E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2023-09-28T10:05:04Z</dcterms:created>
  <dc:creator>Илья Усов</dc:creator>
  <dc:description/>
  <dc:language>en-US</dc:language>
  <cp:lastModifiedBy/>
  <dcterms:modified xsi:type="dcterms:W3CDTF">2023-10-11T00:53:40Z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