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P:\Istehsalat\İSTEHSALAT\İstehsalat hesabat\Günlük hesabat\Hesabat 2025\1020x14   25-001 A  Qaz İxrac İdarəsi\"/>
    </mc:Choice>
  </mc:AlternateContent>
  <bookViews>
    <workbookView xWindow="-120" yWindow="-120" windowWidth="20730" windowHeight="11160" tabRatio="471" activeTab="4"/>
  </bookViews>
  <sheets>
    <sheet name="SWP 1" sheetId="12" r:id="rId1"/>
    <sheet name="SWP 2" sheetId="8" r:id="rId2"/>
    <sheet name="SWP 3" sheetId="11" r:id="rId3"/>
    <sheet name="Hesabat -1" sheetId="2" r:id="rId4"/>
    <sheet name="Hesabat - 2 PT" sheetId="10" r:id="rId5"/>
    <sheet name="Davam etmə müddətləri" sheetId="14" r:id="rId6"/>
  </sheets>
  <definedNames>
    <definedName name="_xlnm._FilterDatabase" localSheetId="0" hidden="1">'SWP 1'!$A$4:$J$851</definedName>
    <definedName name="_xlnm._FilterDatabase" localSheetId="1" hidden="1">'SWP 2'!$A$4:$J$1109</definedName>
    <definedName name="_xlnm._FilterDatabase" localSheetId="2" hidden="1">'SWP 3'!$A$4:$J$1022</definedName>
    <definedName name="_xlcn.WorksheetConnection_Hesabat1020x1425001AQazİxracİdarəsi.xlsxTable21" hidden="1">Table2[]</definedName>
    <definedName name="_xlcn.WorksheetConnection_Hesabat1020x1425001AQazİxracİdarəsi.xlsxTable221" hidden="1">Table22[]</definedName>
    <definedName name="_xlcn.WorksheetConnection_Hesabat1020x1425001AQazİxracİdarəsi.xlsxTable241" hidden="1">Table24[]</definedName>
    <definedName name="_xlnm.Print_Area" localSheetId="0">'SWP 1'!$A$1:$M$9</definedName>
    <definedName name="_xlnm.Print_Area" localSheetId="1">'SWP 2'!$A$1:$M$9</definedName>
    <definedName name="_xlnm.Print_Area" localSheetId="2">'SWP 3'!$A$1:$M$9</definedName>
  </definedNames>
  <calcPr calcId="162913"/>
  <pivotCaches>
    <pivotCache cacheId="1" r:id="rId7"/>
    <pivotCache cacheId="2" r:id="rId8"/>
    <pivotCache cacheId="3" r:id="rId9"/>
    <pivotCache cacheId="4" r:id="rId10"/>
    <pivotCache cacheId="8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4" name="Table24" connection="WorksheetConnection_Hesabat 1020x14  25-001 A  Qaz İxrac İdarəsi.xlsx!Table24"/>
          <x15:modelTable id="Table22" name="Table22" connection="WorksheetConnection_Hesabat 1020x14  25-001 A  Qaz İxrac İdarəsi.xlsx!Table22"/>
          <x15:modelTable id="Table2" name="Table2" connection="WorksheetConnection_Hesabat 1020x14  25-001 A  Qaz İxrac İdarəsi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24" columnName="Tarix" columnId="Tarix">
                <x16:calculatedTimeColumn columnName="Tarix (Month Index)" columnId="Tarix (Month Index)" contentType="monthsindex" isSelected="1"/>
                <x16:calculatedTimeColumn columnName="Tarix (Month)" columnId="Tarix (Month)" contentType="months" isSelected="1"/>
              </x16:modelTimeGrouping>
              <x16:modelTimeGrouping tableName="Table2" columnName="Tarix" columnId="Tarix">
                <x16:calculatedTimeColumn columnName="Tarix (Month Index)" columnId="Tarix (Month Index)" contentType="monthsindex" isSelected="1"/>
                <x16:calculatedTimeColumn columnName="Tarix (Month)" columnId="Tarix (Month)" contentType="months" isSelected="1"/>
              </x16:modelTimeGrouping>
              <x16:modelTimeGrouping tableName="Table22" columnName="Tarix" columnId="Tarix">
                <x16:calculatedTimeColumn columnName="Tarix (Month Index)" columnId="Tarix (Month Index)" contentType="monthsindex" isSelected="1"/>
                <x16:calculatedTimeColumn columnName="Tarix (Month)" columnId="Tarix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1110" i="8" l="1"/>
  <c r="H1023" i="11"/>
  <c r="B1022" i="11" l="1"/>
  <c r="B1021" i="11"/>
  <c r="B1020" i="11"/>
  <c r="B1019" i="11"/>
  <c r="B1018" i="11"/>
  <c r="B1017" i="11"/>
  <c r="B1016" i="11"/>
  <c r="B1015" i="11"/>
  <c r="B1014" i="11"/>
  <c r="B1013" i="11"/>
  <c r="B1012" i="11"/>
  <c r="B1011" i="11"/>
  <c r="B1010" i="11"/>
  <c r="B1009" i="11"/>
  <c r="B1008" i="11"/>
  <c r="B1007" i="11"/>
  <c r="B1006" i="11"/>
  <c r="B1005" i="11"/>
  <c r="B1004" i="11"/>
  <c r="B1003" i="11"/>
  <c r="B1002" i="11"/>
  <c r="B1001" i="11"/>
  <c r="B1000" i="11"/>
  <c r="B999" i="11"/>
  <c r="B998" i="11"/>
  <c r="B997" i="11"/>
  <c r="B996" i="11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851" i="12"/>
  <c r="B850" i="12"/>
  <c r="B849" i="12"/>
  <c r="B848" i="12"/>
  <c r="B847" i="12"/>
  <c r="B846" i="12"/>
  <c r="B845" i="12"/>
  <c r="B844" i="12"/>
  <c r="B843" i="12"/>
  <c r="B842" i="12"/>
  <c r="B841" i="12"/>
  <c r="B840" i="12"/>
  <c r="B839" i="12"/>
  <c r="B838" i="12"/>
  <c r="B837" i="12"/>
  <c r="B836" i="12"/>
  <c r="B835" i="12"/>
  <c r="B834" i="12"/>
  <c r="B833" i="12"/>
  <c r="B832" i="12"/>
  <c r="B831" i="12"/>
  <c r="B830" i="12"/>
  <c r="B829" i="12"/>
  <c r="B828" i="12"/>
  <c r="B827" i="12" l="1"/>
  <c r="B826" i="12"/>
  <c r="B825" i="12"/>
  <c r="B824" i="12"/>
  <c r="B823" i="12"/>
  <c r="B822" i="12"/>
  <c r="B821" i="12"/>
  <c r="B820" i="12"/>
  <c r="B819" i="12"/>
  <c r="B818" i="12"/>
  <c r="B817" i="12"/>
  <c r="B816" i="12"/>
  <c r="B815" i="12"/>
  <c r="B814" i="12"/>
  <c r="B813" i="12"/>
  <c r="B812" i="12"/>
  <c r="B811" i="12"/>
  <c r="B810" i="12"/>
  <c r="B809" i="12"/>
  <c r="B808" i="12"/>
  <c r="B807" i="12"/>
  <c r="B806" i="12"/>
  <c r="B805" i="12"/>
  <c r="B804" i="12"/>
  <c r="B803" i="12"/>
  <c r="B802" i="12"/>
  <c r="B801" i="12"/>
  <c r="B800" i="12"/>
  <c r="B799" i="12"/>
  <c r="B798" i="12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1064" i="8" l="1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797" i="12"/>
  <c r="B796" i="12"/>
  <c r="B795" i="12"/>
  <c r="B794" i="12"/>
  <c r="B793" i="12"/>
  <c r="B792" i="12"/>
  <c r="B791" i="12"/>
  <c r="B790" i="12"/>
  <c r="B789" i="12"/>
  <c r="B788" i="12"/>
  <c r="B787" i="12"/>
  <c r="B786" i="12"/>
  <c r="B785" i="12"/>
  <c r="B784" i="12"/>
  <c r="B783" i="12"/>
  <c r="B782" i="12"/>
  <c r="B781" i="12"/>
  <c r="B780" i="12"/>
  <c r="B779" i="12"/>
  <c r="B778" i="12"/>
  <c r="B777" i="12"/>
  <c r="B776" i="12"/>
  <c r="B775" i="12"/>
  <c r="B774" i="12"/>
  <c r="B773" i="12"/>
  <c r="B772" i="12"/>
  <c r="B771" i="12"/>
  <c r="B770" i="12"/>
  <c r="B769" i="12"/>
  <c r="B768" i="12"/>
  <c r="B935" i="11" l="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767" i="12"/>
  <c r="B766" i="12"/>
  <c r="B765" i="12"/>
  <c r="B764" i="12"/>
  <c r="B763" i="12"/>
  <c r="B762" i="12"/>
  <c r="B761" i="12"/>
  <c r="B760" i="12"/>
  <c r="B759" i="12"/>
  <c r="B758" i="12"/>
  <c r="B757" i="12"/>
  <c r="B756" i="12"/>
  <c r="B755" i="12"/>
  <c r="B754" i="12"/>
  <c r="B753" i="12"/>
  <c r="B752" i="12"/>
  <c r="B751" i="12"/>
  <c r="B750" i="12"/>
  <c r="B749" i="12"/>
  <c r="B748" i="12"/>
  <c r="B747" i="12"/>
  <c r="B746" i="12"/>
  <c r="B745" i="12"/>
  <c r="B744" i="12"/>
  <c r="B743" i="12"/>
  <c r="B742" i="12"/>
  <c r="B741" i="12"/>
  <c r="B740" i="12"/>
  <c r="B739" i="12"/>
  <c r="B896" i="11" l="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730" i="12"/>
  <c r="B729" i="12"/>
  <c r="B728" i="12"/>
  <c r="B727" i="12"/>
  <c r="B726" i="12"/>
  <c r="B725" i="12"/>
  <c r="B724" i="12"/>
  <c r="B723" i="12"/>
  <c r="B722" i="12"/>
  <c r="B721" i="12"/>
  <c r="B720" i="12"/>
  <c r="B719" i="12"/>
  <c r="B718" i="12"/>
  <c r="B717" i="12"/>
  <c r="B716" i="12"/>
  <c r="B715" i="12"/>
  <c r="B714" i="12"/>
  <c r="B713" i="12"/>
  <c r="B712" i="12"/>
  <c r="B711" i="12"/>
  <c r="B710" i="12"/>
  <c r="B709" i="12"/>
  <c r="B708" i="12"/>
  <c r="B707" i="12"/>
  <c r="B706" i="12"/>
  <c r="B705" i="12"/>
  <c r="B704" i="12"/>
  <c r="B703" i="12"/>
  <c r="B702" i="12"/>
  <c r="B701" i="12"/>
  <c r="B700" i="12"/>
  <c r="B699" i="12"/>
  <c r="B698" i="12"/>
  <c r="B697" i="12"/>
  <c r="B696" i="12"/>
  <c r="B695" i="12"/>
  <c r="B694" i="12"/>
  <c r="B693" i="12"/>
  <c r="B692" i="12"/>
  <c r="B691" i="12"/>
  <c r="B690" i="12"/>
  <c r="B689" i="12"/>
  <c r="B688" i="12"/>
  <c r="B687" i="12"/>
  <c r="B686" i="12"/>
  <c r="B685" i="12"/>
  <c r="B684" i="12"/>
  <c r="B683" i="12"/>
  <c r="B682" i="12"/>
  <c r="B844" i="11" l="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681" i="12"/>
  <c r="B680" i="12"/>
  <c r="B679" i="12"/>
  <c r="B678" i="12"/>
  <c r="B677" i="12"/>
  <c r="B676" i="12"/>
  <c r="B675" i="12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819" i="11" l="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929" i="8" l="1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792" i="11" l="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765" i="11" l="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738" i="11" l="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704" i="11" l="1"/>
  <c r="B703" i="11"/>
  <c r="B712" i="11"/>
  <c r="B711" i="11"/>
  <c r="B710" i="11"/>
  <c r="B709" i="11"/>
  <c r="B708" i="11"/>
  <c r="B707" i="11"/>
  <c r="B706" i="11"/>
  <c r="B705" i="11"/>
  <c r="B702" i="11"/>
  <c r="B701" i="11"/>
  <c r="B700" i="11"/>
  <c r="B699" i="11"/>
  <c r="B698" i="11"/>
  <c r="B697" i="11"/>
  <c r="B696" i="11"/>
  <c r="B695" i="11"/>
  <c r="B694" i="11"/>
  <c r="B693" i="11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536" i="12"/>
  <c r="B537" i="12"/>
  <c r="B538" i="12"/>
  <c r="B550" i="12"/>
  <c r="B551" i="12"/>
  <c r="B552" i="12"/>
  <c r="B549" i="12"/>
  <c r="B548" i="12"/>
  <c r="B547" i="12"/>
  <c r="B546" i="12"/>
  <c r="B545" i="12"/>
  <c r="B544" i="12"/>
  <c r="B543" i="12"/>
  <c r="B542" i="12"/>
  <c r="B541" i="12"/>
  <c r="B540" i="12"/>
  <c r="B539" i="12"/>
  <c r="B535" i="12"/>
  <c r="B534" i="12"/>
  <c r="B533" i="12"/>
  <c r="B532" i="12"/>
  <c r="B531" i="12"/>
  <c r="B530" i="12"/>
  <c r="B529" i="12"/>
  <c r="B528" i="12"/>
  <c r="B527" i="12"/>
  <c r="B526" i="12"/>
  <c r="B525" i="12"/>
  <c r="B807" i="8" l="1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670" i="11" l="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T9" i="2" l="1"/>
  <c r="T8" i="2"/>
  <c r="T7" i="2"/>
  <c r="B645" i="11" l="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624" i="11" l="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604" i="11" l="1"/>
  <c r="B603" i="11"/>
  <c r="B602" i="11"/>
  <c r="B601" i="11"/>
  <c r="B600" i="11"/>
  <c r="B599" i="11"/>
  <c r="B598" i="11"/>
  <c r="B597" i="11"/>
  <c r="B596" i="11"/>
  <c r="B711" i="8"/>
  <c r="B710" i="8"/>
  <c r="B709" i="8"/>
  <c r="B708" i="8"/>
  <c r="B707" i="8"/>
  <c r="B706" i="8"/>
  <c r="B705" i="8"/>
  <c r="B428" i="12"/>
  <c r="B427" i="12"/>
  <c r="B426" i="12"/>
  <c r="B425" i="12"/>
  <c r="B424" i="12"/>
  <c r="B423" i="12"/>
  <c r="B422" i="12"/>
  <c r="B421" i="12"/>
  <c r="B704" i="8" l="1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515" i="11" l="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490" i="11" l="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R9" i="8"/>
  <c r="R8" i="8"/>
  <c r="R6" i="8"/>
  <c r="R5" i="8"/>
  <c r="U9" i="12"/>
  <c r="U8" i="12"/>
  <c r="U6" i="12"/>
  <c r="U5" i="12"/>
  <c r="U7" i="12" s="1"/>
  <c r="R9" i="12"/>
  <c r="R8" i="12"/>
  <c r="R6" i="12"/>
  <c r="R5" i="12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466" i="11" l="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 l="1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443" i="11" l="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R9" i="11" l="1"/>
  <c r="R8" i="11"/>
  <c r="R6" i="11"/>
  <c r="R5" i="11"/>
  <c r="B398" i="11" l="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H369" i="11"/>
  <c r="B518" i="8" l="1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H497" i="8"/>
  <c r="B498" i="8" l="1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U9" i="11"/>
  <c r="U8" i="11"/>
  <c r="U6" i="11"/>
  <c r="U5" i="11"/>
  <c r="U7" i="11" s="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480" i="8" l="1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K23" i="2" l="1"/>
  <c r="L23" i="2" s="1"/>
  <c r="J23" i="2"/>
  <c r="F23" i="2"/>
  <c r="G23" i="2" s="1"/>
  <c r="E23" i="2"/>
  <c r="K22" i="2"/>
  <c r="L22" i="2" s="1"/>
  <c r="J22" i="2"/>
  <c r="F22" i="2"/>
  <c r="E22" i="2"/>
  <c r="K21" i="2"/>
  <c r="L21" i="2" s="1"/>
  <c r="F21" i="2"/>
  <c r="G21" i="2" s="1"/>
  <c r="J21" i="2"/>
  <c r="E21" i="2"/>
  <c r="I23" i="2"/>
  <c r="H23" i="2"/>
  <c r="C23" i="2"/>
  <c r="H22" i="2"/>
  <c r="D22" i="2"/>
  <c r="C22" i="2"/>
  <c r="H21" i="2"/>
  <c r="D21" i="2"/>
  <c r="C21" i="2"/>
  <c r="F24" i="2" l="1"/>
  <c r="E24" i="2"/>
  <c r="J24" i="2"/>
  <c r="G22" i="2"/>
  <c r="G24" i="2" s="1"/>
  <c r="H24" i="2"/>
  <c r="C30" i="2" s="1"/>
  <c r="C31" i="2" s="1"/>
  <c r="K24" i="2"/>
  <c r="L24" i="2"/>
  <c r="C24" i="2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E30" i="2" l="1"/>
  <c r="E31" i="2" s="1"/>
  <c r="C34" i="2" s="1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 l="1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O9" i="8" l="1"/>
  <c r="O6" i="8"/>
  <c r="O5" i="8"/>
  <c r="O9" i="11"/>
  <c r="O6" i="11"/>
  <c r="O5" i="11"/>
  <c r="H239" i="11"/>
  <c r="H244" i="8"/>
  <c r="O9" i="12"/>
  <c r="O6" i="12"/>
  <c r="O5" i="12"/>
  <c r="H198" i="12"/>
  <c r="O8" i="12" l="1"/>
  <c r="I21" i="2"/>
  <c r="O8" i="11"/>
  <c r="D23" i="2"/>
  <c r="D24" i="2" s="1"/>
  <c r="F30" i="2" s="1"/>
  <c r="F31" i="2" s="1"/>
  <c r="O8" i="8"/>
  <c r="I22" i="2"/>
  <c r="C5" i="2"/>
  <c r="I24" i="2" l="1"/>
  <c r="D30" i="2" s="1"/>
  <c r="D31" i="2" s="1"/>
  <c r="D34" i="2" s="1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243" i="11" l="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8" i="11" l="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Q33" i="2" l="1"/>
  <c r="P33" i="2"/>
  <c r="Q32" i="2"/>
  <c r="P32" i="2"/>
  <c r="Q31" i="2"/>
  <c r="P31" i="2"/>
  <c r="Q23" i="2"/>
  <c r="P34" i="2" l="1"/>
  <c r="Q34" i="2"/>
  <c r="B122" i="11" l="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103" i="8" l="1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P23" i="2" l="1"/>
  <c r="B42" i="12" l="1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C7" i="2" l="1"/>
  <c r="B7" i="2"/>
  <c r="A7" i="2"/>
  <c r="H7" i="2"/>
  <c r="M7" i="2"/>
  <c r="R7" i="2"/>
  <c r="I7" i="2"/>
  <c r="N7" i="2"/>
  <c r="S7" i="2"/>
  <c r="E7" i="2"/>
  <c r="J7" i="2"/>
  <c r="O7" i="2"/>
  <c r="G7" i="2" l="1"/>
  <c r="F7" i="2"/>
  <c r="O7" i="12"/>
  <c r="Q7" i="2" s="1"/>
  <c r="P7" i="2"/>
  <c r="R7" i="12"/>
  <c r="L7" i="2" s="1"/>
  <c r="K7" i="2"/>
  <c r="Q25" i="2"/>
  <c r="Q24" i="2"/>
  <c r="P25" i="2"/>
  <c r="P24" i="2"/>
  <c r="P26" i="2" l="1"/>
  <c r="Q26" i="2"/>
  <c r="U9" i="8" l="1"/>
  <c r="U8" i="8"/>
  <c r="U6" i="8"/>
  <c r="U5" i="8"/>
  <c r="U7" i="8" s="1"/>
  <c r="R7" i="11" l="1"/>
  <c r="R7" i="8"/>
  <c r="O7" i="8" l="1"/>
  <c r="C9" i="2" l="1"/>
  <c r="B9" i="2"/>
  <c r="A9" i="2"/>
  <c r="H9" i="2" l="1"/>
  <c r="M9" i="2"/>
  <c r="R9" i="2"/>
  <c r="I9" i="2"/>
  <c r="N9" i="2"/>
  <c r="S9" i="2"/>
  <c r="E9" i="2"/>
  <c r="J9" i="2"/>
  <c r="O9" i="2"/>
  <c r="O7" i="11"/>
  <c r="L9" i="2" l="1"/>
  <c r="K9" i="2"/>
  <c r="G9" i="2"/>
  <c r="F9" i="2"/>
  <c r="Q9" i="2"/>
  <c r="P9" i="2"/>
  <c r="M8" i="2" l="1"/>
  <c r="M10" i="2" s="1"/>
  <c r="N8" i="2"/>
  <c r="N10" i="2" s="1"/>
  <c r="H8" i="2"/>
  <c r="H10" i="2" s="1"/>
  <c r="I8" i="2"/>
  <c r="I10" i="2" s="1"/>
  <c r="R8" i="2"/>
  <c r="R10" i="2" s="1"/>
  <c r="S8" i="2"/>
  <c r="S10" i="2" s="1"/>
  <c r="Q13" i="2" l="1"/>
  <c r="R23" i="2" l="1"/>
  <c r="S13" i="2"/>
  <c r="E8" i="2"/>
  <c r="E10" i="2" s="1"/>
  <c r="C8" i="2" l="1"/>
  <c r="B8" i="2"/>
  <c r="A8" i="2"/>
  <c r="G8" i="2" l="1"/>
  <c r="G10" i="2" s="1"/>
  <c r="F8" i="2" l="1"/>
  <c r="F10" i="2" s="1"/>
  <c r="J8" i="2" l="1"/>
  <c r="J10" i="2" s="1"/>
  <c r="O8" i="2"/>
  <c r="O10" i="2" s="1"/>
  <c r="L8" i="2"/>
  <c r="L10" i="2" s="1"/>
  <c r="Q8" i="2"/>
  <c r="Q10" i="2" s="1"/>
  <c r="K8" i="2" l="1"/>
  <c r="K10" i="2" s="1"/>
  <c r="P8" i="2"/>
  <c r="P10" i="2" l="1"/>
  <c r="Q14" i="2" s="1"/>
  <c r="U14" i="2" l="1"/>
  <c r="S14" i="2"/>
  <c r="Q15" i="2"/>
  <c r="U15" i="2" l="1"/>
  <c r="S15" i="2"/>
</calcChain>
</file>

<file path=xl/comments1.xml><?xml version="1.0" encoding="utf-8"?>
<comments xmlns="http://schemas.openxmlformats.org/spreadsheetml/2006/main">
  <authors>
    <author>Tural Y. Huseynov</author>
  </authors>
  <commentList>
    <comment ref="H199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Ay bölgüsü</t>
        </r>
      </text>
    </comment>
    <comment ref="E278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İG`de kesildi</t>
        </r>
      </text>
    </comment>
    <comment ref="H618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X qoyulmuş rulon</t>
        </r>
      </text>
    </comment>
    <comment ref="H644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X qoyulmuş rulon</t>
        </r>
      </text>
    </comment>
    <comment ref="H679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X qoyulmuş rulon</t>
        </r>
      </text>
    </comment>
    <comment ref="H739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X qoyulmuş rulon</t>
        </r>
      </text>
    </comment>
  </commentList>
</comments>
</file>

<file path=xl/comments2.xml><?xml version="1.0" encoding="utf-8"?>
<comments xmlns="http://schemas.openxmlformats.org/spreadsheetml/2006/main">
  <authors>
    <author>Tural Y. Huseynov</author>
  </authors>
  <commentList>
    <comment ref="E219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13.05 idi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ilk boyu 12.28 idi 
İG`də laminasiya görə kəsildi</t>
        </r>
      </text>
    </comment>
    <comment ref="H249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Ay bölgüsü</t>
        </r>
      </text>
    </comment>
    <comment ref="H499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Ay bölgüsü</t>
        </r>
      </text>
    </comment>
    <comment ref="H922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X qoyulmuş rulon</t>
        </r>
      </text>
    </comment>
    <comment ref="H1110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Ay bölgüsü</t>
        </r>
      </text>
    </comment>
  </commentList>
</comments>
</file>

<file path=xl/comments3.xml><?xml version="1.0" encoding="utf-8"?>
<comments xmlns="http://schemas.openxmlformats.org/spreadsheetml/2006/main">
  <authors>
    <author>Tural Y. Huseynov</author>
  </authors>
  <commentList>
    <comment ref="H244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Ay bölgüsü
</t>
        </r>
      </text>
    </comment>
    <comment ref="H375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Ay bölgüsü</t>
        </r>
      </text>
    </comment>
    <comment ref="E466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11.27 idi</t>
        </r>
      </text>
    </comment>
    <comment ref="H805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X qoyulmuş rulon</t>
        </r>
      </text>
    </comment>
    <comment ref="H812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X qoyulmuş rulon</t>
        </r>
      </text>
    </comment>
    <comment ref="H846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X qoyulmuş rulon</t>
        </r>
      </text>
    </comment>
    <comment ref="H853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X qoyulmuş rulon</t>
        </r>
      </text>
    </comment>
    <comment ref="E949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A-945 nolu borunun 2 metr hissesi kesilmiş halda müştəriyə satılacaq.</t>
        </r>
      </text>
    </comment>
    <comment ref="H1023" authorId="0" shapeId="0">
      <text>
        <r>
          <rPr>
            <b/>
            <sz val="9"/>
            <color indexed="81"/>
            <rFont val="Tahoma"/>
            <charset val="1"/>
          </rPr>
          <t>Tural Y. Huseynov:</t>
        </r>
        <r>
          <rPr>
            <sz val="9"/>
            <color indexed="81"/>
            <rFont val="Tahoma"/>
            <charset val="1"/>
          </rPr>
          <t xml:space="preserve">
Ay bölgüsü</t>
        </r>
      </text>
    </comment>
  </commentList>
</comments>
</file>

<file path=xl/comments4.xml><?xml version="1.0" encoding="utf-8"?>
<comments xmlns="http://schemas.openxmlformats.org/spreadsheetml/2006/main">
  <authors>
    <author>Tural Y. Huseynov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  <charset val="162"/>
          </rPr>
          <t>Tural Y. Huseynov:</t>
        </r>
        <r>
          <rPr>
            <sz val="9"/>
            <color indexed="81"/>
            <rFont val="Tahoma"/>
            <family val="2"/>
            <charset val="162"/>
          </rPr>
          <t xml:space="preserve">
30.24 ton köhnə partiya Baikal rulon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esabat 1020x14  25-001 A  Qaz İxrac İdarəsi.xlsx!Table2" type="102" refreshedVersion="6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Hesabat1020x1425001AQazİxracİdarəsi.xlsxTable21"/>
        </x15:connection>
      </ext>
    </extLst>
  </connection>
  <connection id="3" name="WorksheetConnection_Hesabat 1020x14  25-001 A  Qaz İxrac İdarəsi.xlsx!Table22" type="102" refreshedVersion="6" minRefreshableVersion="5">
    <extLst>
      <ext xmlns:x15="http://schemas.microsoft.com/office/spreadsheetml/2010/11/main" uri="{DE250136-89BD-433C-8126-D09CA5730AF9}">
        <x15:connection id="Table22" autoDelete="1">
          <x15:rangePr sourceName="_xlcn.WorksheetConnection_Hesabat1020x1425001AQazİxracİdarəsi.xlsxTable221"/>
        </x15:connection>
      </ext>
    </extLst>
  </connection>
  <connection id="4" name="WorksheetConnection_Hesabat 1020x14  25-001 A  Qaz İxrac İdarəsi.xlsx!Table24" type="102" refreshedVersion="6" minRefreshableVersion="5">
    <extLst>
      <ext xmlns:x15="http://schemas.microsoft.com/office/spreadsheetml/2010/11/main" uri="{DE250136-89BD-433C-8126-D09CA5730AF9}">
        <x15:connection id="Table24" autoDelete="1">
          <x15:rangePr sourceName="_xlcn.WorksheetConnection_Hesabat1020x1425001AQazİxracİdarəsi.xlsxTable241"/>
        </x15:connection>
      </ext>
    </extLst>
  </connection>
</connections>
</file>

<file path=xl/sharedStrings.xml><?xml version="1.0" encoding="utf-8"?>
<sst xmlns="http://schemas.openxmlformats.org/spreadsheetml/2006/main" count="13174" uniqueCount="510">
  <si>
    <t>İstehsal Əmri</t>
  </si>
  <si>
    <t>Boru Ölçüsü</t>
  </si>
  <si>
    <t>Tarix</t>
  </si>
  <si>
    <t>Vardiya</t>
  </si>
  <si>
    <t>Boru No</t>
  </si>
  <si>
    <t>Metraj</t>
  </si>
  <si>
    <t>Dokum No</t>
  </si>
  <si>
    <t>Rulo No</t>
  </si>
  <si>
    <t>Rulo Say</t>
  </si>
  <si>
    <t>Boru sayı</t>
  </si>
  <si>
    <t>Boru tonajı</t>
  </si>
  <si>
    <t>Rulon sayı</t>
  </si>
  <si>
    <t>Günlük</t>
  </si>
  <si>
    <t>Aylıq</t>
  </si>
  <si>
    <t>Toplam İstehsalat Əmrinə görə</t>
  </si>
  <si>
    <t>İstehsalat əmri</t>
  </si>
  <si>
    <t>Dəzgah</t>
  </si>
  <si>
    <t>Boru metrajı</t>
  </si>
  <si>
    <t>Rulon Tonajı</t>
  </si>
  <si>
    <t xml:space="preserve">Rulon sayı </t>
  </si>
  <si>
    <t>Rulon tonajı</t>
  </si>
  <si>
    <t>SPİRAL QAYNAQLI BORU İSTEHSALAT HESABATI</t>
  </si>
  <si>
    <t>Sifariş miqdarı</t>
  </si>
  <si>
    <t>metr</t>
  </si>
  <si>
    <t>Tamamlanan Miqdar</t>
  </si>
  <si>
    <t>Qalıq miqdarı</t>
  </si>
  <si>
    <t xml:space="preserve">İstehsal standartı </t>
  </si>
  <si>
    <t>Təyinatı</t>
  </si>
  <si>
    <t>Sifariş miqdarı 
(m)</t>
  </si>
  <si>
    <t>Metal list keyfiyyəti</t>
  </si>
  <si>
    <t xml:space="preserve">İLLİK </t>
  </si>
  <si>
    <t xml:space="preserve">AYLIQ </t>
  </si>
  <si>
    <t>Layihə ərazisi</t>
  </si>
  <si>
    <t>Sifarişçi</t>
  </si>
  <si>
    <t xml:space="preserve">GÜNLÜK </t>
  </si>
  <si>
    <t>Briqadirlər</t>
  </si>
  <si>
    <t>Batch No</t>
  </si>
  <si>
    <t>Lot No</t>
  </si>
  <si>
    <t>Qaynaq Teli</t>
  </si>
  <si>
    <t>Qaynaq tozu</t>
  </si>
  <si>
    <t>Rulon Ton</t>
  </si>
  <si>
    <t>Rulon Tonaj</t>
  </si>
  <si>
    <t>Boru boyları</t>
  </si>
  <si>
    <t>Grand Total</t>
  </si>
  <si>
    <t>İstehsal tarixi</t>
  </si>
  <si>
    <t>M.Elşad</t>
  </si>
  <si>
    <t>SWP 2</t>
  </si>
  <si>
    <t>Toplam</t>
  </si>
  <si>
    <t>SWP 3</t>
  </si>
  <si>
    <t>QOST 20295-85</t>
  </si>
  <si>
    <t>Qaz</t>
  </si>
  <si>
    <t>H.Vəfadar</t>
  </si>
  <si>
    <t>25-001 A</t>
  </si>
  <si>
    <t>1020x14</t>
  </si>
  <si>
    <t>12.00-13.05 metr</t>
  </si>
  <si>
    <t xml:space="preserve">Qaz İxrac İdarəsi </t>
  </si>
  <si>
    <t xml:space="preserve">Hacıqabul </t>
  </si>
  <si>
    <t>Xammal</t>
  </si>
  <si>
    <t>İç qaynaq: DC 4.0 mm  -  AC 3.2 mm
Çöl qaynaq: DC 4.0 mm  -  AC 3.2 mm</t>
  </si>
  <si>
    <t>Qaynaq üsulu (Cüt / Tandem)</t>
  </si>
  <si>
    <r>
      <t>Tel: SW702 Mo (</t>
    </r>
    <r>
      <rPr>
        <b/>
        <sz val="12"/>
        <rFont val="Calibri"/>
        <family val="2"/>
        <charset val="162"/>
        <scheme val="minor"/>
      </rPr>
      <t>Magmaweld</t>
    </r>
    <r>
      <rPr>
        <sz val="12"/>
        <rFont val="Calibri"/>
        <family val="2"/>
        <scheme val="minor"/>
      </rPr>
      <t>)
Toz:   P223</t>
    </r>
  </si>
  <si>
    <t>B301395</t>
  </si>
  <si>
    <t>6/2</t>
  </si>
  <si>
    <t>B201767</t>
  </si>
  <si>
    <t>3/1</t>
  </si>
  <si>
    <t xml:space="preserve">DC T2SW 240363 AC T2SW 250022 - DC T2SW 240363 AC T2SW 250022 </t>
  </si>
  <si>
    <t>P 223 1911 3229</t>
  </si>
  <si>
    <r>
      <t>Tel: S2Mo (</t>
    </r>
    <r>
      <rPr>
        <b/>
        <sz val="12"/>
        <rFont val="Calibri"/>
        <family val="2"/>
        <charset val="162"/>
        <scheme val="minor"/>
      </rPr>
      <t>Askaynak</t>
    </r>
    <r>
      <rPr>
        <sz val="12"/>
        <rFont val="Calibri"/>
        <family val="2"/>
        <scheme val="minor"/>
      </rPr>
      <t>) 
Toz:   P223</t>
    </r>
  </si>
  <si>
    <t>3/4</t>
  </si>
  <si>
    <t>6/6</t>
  </si>
  <si>
    <t>DC 232407251140 AC 23042614 - DC 232407251140 AC 23042614</t>
  </si>
  <si>
    <t>B101400</t>
  </si>
  <si>
    <t>24/4</t>
  </si>
  <si>
    <t>B201776</t>
  </si>
  <si>
    <t>1/7</t>
  </si>
  <si>
    <t>1/1</t>
  </si>
  <si>
    <t>B101521</t>
  </si>
  <si>
    <t>2900 metr</t>
  </si>
  <si>
    <t>Avadanlıq</t>
  </si>
  <si>
    <t>Sayı</t>
  </si>
  <si>
    <t>Faiz</t>
  </si>
  <si>
    <t>İcazə verilən</t>
  </si>
  <si>
    <t>12.00 metrdən qısa kəsilmiş borular (5%)</t>
  </si>
  <si>
    <t>B101741</t>
  </si>
  <si>
    <t>17/5</t>
  </si>
  <si>
    <t>1/2</t>
  </si>
  <si>
    <t>B301404</t>
  </si>
  <si>
    <t>3/3</t>
  </si>
  <si>
    <t>Boru tonnajı</t>
  </si>
  <si>
    <t>Rulon tonnajı</t>
  </si>
  <si>
    <t>SWP 1</t>
  </si>
  <si>
    <t>B201760</t>
  </si>
  <si>
    <t>Tel: SW702Mo (Magmaweld) 
Toz:   P223</t>
  </si>
  <si>
    <t xml:space="preserve">DC 232407251140 AC 23042614 - DC 232407251140 AC 23042614 </t>
  </si>
  <si>
    <t>B101722</t>
  </si>
  <si>
    <t>6/7</t>
  </si>
  <si>
    <t>B101728</t>
  </si>
  <si>
    <t>1/5</t>
  </si>
  <si>
    <t>6/4</t>
  </si>
  <si>
    <t>1/4</t>
  </si>
  <si>
    <t>1/3</t>
  </si>
  <si>
    <t>6/5</t>
  </si>
  <si>
    <t>4/5</t>
  </si>
  <si>
    <t>B201528</t>
  </si>
  <si>
    <t>B301735</t>
  </si>
  <si>
    <t>19/2</t>
  </si>
  <si>
    <t>3/2</t>
  </si>
  <si>
    <t>Rulon Tonnajı</t>
  </si>
  <si>
    <t>6/3</t>
  </si>
  <si>
    <t>1/9</t>
  </si>
  <si>
    <t>1/8</t>
  </si>
  <si>
    <t>B101746</t>
  </si>
  <si>
    <t>B101755</t>
  </si>
  <si>
    <t>9/1</t>
  </si>
  <si>
    <t>7/3</t>
  </si>
  <si>
    <t>2/1</t>
  </si>
  <si>
    <t>B301537</t>
  </si>
  <si>
    <t>7/4</t>
  </si>
  <si>
    <t>metrdən uzun kəsilmiş borular</t>
  </si>
  <si>
    <t>5/7</t>
  </si>
  <si>
    <t>12/1</t>
  </si>
  <si>
    <t>1/6</t>
  </si>
  <si>
    <t>10/6</t>
  </si>
  <si>
    <t>B201390</t>
  </si>
  <si>
    <t>12/6</t>
  </si>
  <si>
    <t>5/5</t>
  </si>
  <si>
    <t>12/5</t>
  </si>
  <si>
    <t>6/1</t>
  </si>
  <si>
    <t>17/1</t>
  </si>
  <si>
    <t xml:space="preserve">DC 232407251140 AC 232407251140 - DC 232407251140 AC 232407251140 </t>
  </si>
  <si>
    <t>15/3</t>
  </si>
  <si>
    <t>47499-02</t>
  </si>
  <si>
    <t>3/5</t>
  </si>
  <si>
    <t>15/1</t>
  </si>
  <si>
    <t>47854-01</t>
  </si>
  <si>
    <t>1/10</t>
  </si>
  <si>
    <t>47499/11</t>
  </si>
  <si>
    <t>47499/07</t>
  </si>
  <si>
    <t>47854/03</t>
  </si>
  <si>
    <t>47247/01</t>
  </si>
  <si>
    <t>47245/03</t>
  </si>
  <si>
    <t>45880/02</t>
  </si>
  <si>
    <t>47246/08</t>
  </si>
  <si>
    <t>47498/10</t>
  </si>
  <si>
    <t>DC 232407251140 AC 23042654 - DC 232407251140 AC 23042614</t>
  </si>
  <si>
    <t>41635/04</t>
  </si>
  <si>
    <t>47499/08</t>
  </si>
  <si>
    <t>5/4</t>
  </si>
  <si>
    <t>47247/03</t>
  </si>
  <si>
    <t>12/4</t>
  </si>
  <si>
    <t>47497/10</t>
  </si>
  <si>
    <t>49614/08</t>
  </si>
  <si>
    <t>48481/08</t>
  </si>
  <si>
    <t>4/1</t>
  </si>
  <si>
    <t>47499/06</t>
  </si>
  <si>
    <t>48481/03</t>
  </si>
  <si>
    <t>48481/07</t>
  </si>
  <si>
    <t>47497/02</t>
  </si>
  <si>
    <t>48481/12</t>
  </si>
  <si>
    <t>45880/01</t>
  </si>
  <si>
    <t>48481/02</t>
  </si>
  <si>
    <t>47854/02</t>
  </si>
  <si>
    <t>47497/07</t>
  </si>
  <si>
    <t>47247/05</t>
  </si>
  <si>
    <t>47857/03</t>
  </si>
  <si>
    <t>47247/07</t>
  </si>
  <si>
    <t>47857/09</t>
  </si>
  <si>
    <t>47245/02</t>
  </si>
  <si>
    <t>47857/08</t>
  </si>
  <si>
    <t xml:space="preserve">DC T2SW 240363 AC T2SW 240881 - DC T2SW 240363 AC T2SW 250022 </t>
  </si>
  <si>
    <t>49614/02</t>
  </si>
  <si>
    <t>47857/02</t>
  </si>
  <si>
    <t>47246/01</t>
  </si>
  <si>
    <t>47857/01</t>
  </si>
  <si>
    <t>47497/11</t>
  </si>
  <si>
    <t>47856/01</t>
  </si>
  <si>
    <t>47497/08</t>
  </si>
  <si>
    <t>47246/04</t>
  </si>
  <si>
    <t>47245/10</t>
  </si>
  <si>
    <t>47499/09</t>
  </si>
  <si>
    <t>49614/06</t>
  </si>
  <si>
    <t>47497/04</t>
  </si>
  <si>
    <t>49984/11</t>
  </si>
  <si>
    <t>47497/06</t>
  </si>
  <si>
    <t>49609/02</t>
  </si>
  <si>
    <t xml:space="preserve">DC T2SW 240056 AC T2SW 240881 - DC T2SW 240363 AC T2SW 250022 </t>
  </si>
  <si>
    <t>49984/07</t>
  </si>
  <si>
    <t>47497/09</t>
  </si>
  <si>
    <t>49610/01</t>
  </si>
  <si>
    <t>5/1</t>
  </si>
  <si>
    <t>49614/10</t>
  </si>
  <si>
    <t>DC 232407251140 AC 232407251140 - DC 232407251140 AC 23042654</t>
  </si>
  <si>
    <t>49614/11</t>
  </si>
  <si>
    <t>49984/09</t>
  </si>
  <si>
    <t>47245/05</t>
  </si>
  <si>
    <t xml:space="preserve">DC T2SW 240056 AC T2SW 240881 - DC T2SW 240363 AC T2SW 240881 </t>
  </si>
  <si>
    <t>47246/03</t>
  </si>
  <si>
    <t>49984/03</t>
  </si>
  <si>
    <r>
      <t>4724</t>
    </r>
    <r>
      <rPr>
        <b/>
        <sz val="14"/>
        <rFont val="Times New Roman"/>
        <family val="1"/>
        <charset val="162"/>
      </rPr>
      <t>5</t>
    </r>
    <r>
      <rPr>
        <sz val="14"/>
        <color theme="1"/>
        <rFont val="Times New Roman"/>
        <family val="1"/>
        <charset val="162"/>
      </rPr>
      <t>/01</t>
    </r>
  </si>
  <si>
    <t>42370/04</t>
  </si>
  <si>
    <t>49987/05</t>
  </si>
  <si>
    <t>49985/01</t>
  </si>
  <si>
    <t>DC 232407251140 AC 23042614 - DC 232407251140 AC 23042654</t>
  </si>
  <si>
    <t>50711/02</t>
  </si>
  <si>
    <t>47245/07</t>
  </si>
  <si>
    <t>49987/06</t>
  </si>
  <si>
    <t>50711/05</t>
  </si>
  <si>
    <t>49309/11</t>
  </si>
  <si>
    <t>49309/09</t>
  </si>
  <si>
    <t>50711/03</t>
  </si>
  <si>
    <t>49615/02</t>
  </si>
  <si>
    <t>50711/04</t>
  </si>
  <si>
    <t>49984/08</t>
  </si>
  <si>
    <t>49309/05</t>
  </si>
  <si>
    <t xml:space="preserve">DC T2SW 240056 AC T2SW 240881 - DC T2SW 240177 AC T2SW 240881 </t>
  </si>
  <si>
    <r>
      <t xml:space="preserve">13QS-U  K52 ( 14x1510 ) 
QOST 19903
BAIKALMETTRADE LLC </t>
    </r>
    <r>
      <rPr>
        <b/>
        <sz val="12"/>
        <color rgb="FFFF0000"/>
        <rFont val="Calibri"/>
        <family val="2"/>
        <charset val="162"/>
        <scheme val="minor"/>
      </rPr>
      <t xml:space="preserve">(MMK)
</t>
    </r>
    <r>
      <rPr>
        <sz val="12"/>
        <rFont val="Calibri"/>
        <family val="2"/>
        <scheme val="minor"/>
      </rPr>
      <t xml:space="preserve"> STAGE LLC </t>
    </r>
    <r>
      <rPr>
        <b/>
        <sz val="12"/>
        <color rgb="FFFF0000"/>
        <rFont val="Calibri"/>
        <family val="2"/>
        <charset val="162"/>
        <scheme val="minor"/>
      </rPr>
      <t xml:space="preserve">(SEVERSTAL)  </t>
    </r>
    <r>
      <rPr>
        <sz val="12"/>
        <rFont val="Calibri"/>
        <family val="2"/>
        <scheme val="minor"/>
      </rPr>
      <t xml:space="preserve">         </t>
    </r>
  </si>
  <si>
    <t>48481/11</t>
  </si>
  <si>
    <t xml:space="preserve">DC T2SW 240177 AC T2SW 250022 - DC T2SW 240363 AC T2SW 250022 </t>
  </si>
  <si>
    <t>47855/01</t>
  </si>
  <si>
    <t>49984/06</t>
  </si>
  <si>
    <t>49309/06</t>
  </si>
  <si>
    <t>45636/01</t>
  </si>
  <si>
    <t>47245/06</t>
  </si>
  <si>
    <t>47854/05</t>
  </si>
  <si>
    <t>47245/04</t>
  </si>
  <si>
    <t>48481/04</t>
  </si>
  <si>
    <t>47245/08</t>
  </si>
  <si>
    <t>47245/09</t>
  </si>
  <si>
    <t>47499/03</t>
  </si>
  <si>
    <t>Marka</t>
  </si>
  <si>
    <t>MMK</t>
  </si>
  <si>
    <t>SEVERSTAL</t>
  </si>
  <si>
    <t>Makra</t>
  </si>
  <si>
    <r>
      <rPr>
        <b/>
        <sz val="14"/>
        <color rgb="FFFF0000"/>
        <rFont val="Calibri"/>
        <family val="2"/>
        <charset val="162"/>
        <scheme val="minor"/>
      </rPr>
      <t>SEVERSTAL</t>
    </r>
    <r>
      <rPr>
        <b/>
        <sz val="14"/>
        <color theme="1"/>
        <rFont val="Calibri"/>
        <family val="2"/>
        <charset val="162"/>
        <scheme val="minor"/>
      </rPr>
      <t xml:space="preserve"> rulon (Stage LLC)</t>
    </r>
  </si>
  <si>
    <r>
      <rPr>
        <b/>
        <sz val="14"/>
        <color rgb="FFFF0000"/>
        <rFont val="Calibri"/>
        <family val="2"/>
        <charset val="162"/>
        <scheme val="minor"/>
      </rPr>
      <t>MMK</t>
    </r>
    <r>
      <rPr>
        <b/>
        <sz val="14"/>
        <color theme="1"/>
        <rFont val="Calibri"/>
        <family val="2"/>
        <charset val="162"/>
        <scheme val="minor"/>
      </rPr>
      <t xml:space="preserve"> rulon (Baikalmettrade LLC)</t>
    </r>
  </si>
  <si>
    <t>47247/06</t>
  </si>
  <si>
    <t>49614/04</t>
  </si>
  <si>
    <t xml:space="preserve">DC T2SW 240363 AC T2SW 250022 - DC T2SW 240177 AC T2SW 250022 </t>
  </si>
  <si>
    <t>17/4</t>
  </si>
  <si>
    <t>5/3</t>
  </si>
  <si>
    <t>5/2</t>
  </si>
  <si>
    <t>DC 232411236030 AC 23042614 - DC 232411236030 AC 23042614</t>
  </si>
  <si>
    <t>DC 232411236030 AC 23042614 - DC 232407251140 AC 23042614</t>
  </si>
  <si>
    <t>4/3</t>
  </si>
  <si>
    <t>3/6</t>
  </si>
  <si>
    <t>SF 305 1962 332004</t>
  </si>
  <si>
    <t xml:space="preserve">DC T2SW 240177 AC T2SW 250022 - DC T2SW 240177 AC T2SW 250022 </t>
  </si>
  <si>
    <r>
      <t>Mart</t>
    </r>
    <r>
      <rPr>
        <b/>
        <sz val="18"/>
        <color theme="0"/>
        <rFont val="Palatino Linotype"/>
        <family val="1"/>
      </rPr>
      <t xml:space="preserve"> /</t>
    </r>
    <r>
      <rPr>
        <b/>
        <sz val="18"/>
        <color theme="0"/>
        <rFont val="Palatino Linotype"/>
        <family val="1"/>
        <charset val="162"/>
      </rPr>
      <t xml:space="preserve"> Aprel</t>
    </r>
    <r>
      <rPr>
        <b/>
        <sz val="18"/>
        <color theme="0"/>
        <rFont val="Palatino Linotype"/>
        <family val="1"/>
      </rPr>
      <t xml:space="preserve"> / </t>
    </r>
    <r>
      <rPr>
        <b/>
        <sz val="18"/>
        <color rgb="FFFF0000"/>
        <rFont val="Palatino Linotype"/>
        <family val="1"/>
        <charset val="162"/>
      </rPr>
      <t>May</t>
    </r>
    <r>
      <rPr>
        <b/>
        <sz val="18"/>
        <color theme="0"/>
        <rFont val="Palatino Linotype"/>
        <family val="1"/>
      </rPr>
      <t xml:space="preserve"> 2025</t>
    </r>
  </si>
  <si>
    <t>SF 305 1964 332132</t>
  </si>
  <si>
    <t>DC 232411236030 AC 23042654 - DC 232411236030 AC 23042654</t>
  </si>
  <si>
    <t>17/2</t>
  </si>
  <si>
    <t>DC 232411236030 AC 23042614 - DC 232411236030 AC 23042654</t>
  </si>
  <si>
    <t>SF 305 1964 332218</t>
  </si>
  <si>
    <t>B101385</t>
  </si>
  <si>
    <t>2/5</t>
  </si>
  <si>
    <t>DC 232308257330 AC 23042614 - DC 232411236030 AC 23042654</t>
  </si>
  <si>
    <t>19/3</t>
  </si>
  <si>
    <t xml:space="preserve">DC T2SW 220242 AC T2SW 250022 - DC T2SW 240177 AC T2SW 250022 </t>
  </si>
  <si>
    <t xml:space="preserve">DC T2SW 220242 AC T2SW 240881 - DC T2SW 240177 AC T2SW 250022 </t>
  </si>
  <si>
    <t>6/8</t>
  </si>
  <si>
    <t>SF 305 1962 331903</t>
  </si>
  <si>
    <t>B201542</t>
  </si>
  <si>
    <t>22/1</t>
  </si>
  <si>
    <t>DC 232308257330 AC 23042654 - DC 232411236030 AC 23042654</t>
  </si>
  <si>
    <t>DC 232308257330 AC 23042614 - DC 232411236030 AC 23042614</t>
  </si>
  <si>
    <t>15/4</t>
  </si>
  <si>
    <t>DC 232411236030 AC 232411236030 - DC 232411236030 AC 23042654</t>
  </si>
  <si>
    <t>24/5</t>
  </si>
  <si>
    <t>49309/08</t>
  </si>
  <si>
    <t xml:space="preserve">DC T2SW 220242 AC T2SW 240881 - DC T2SW 240177 AC T2SW 240881 </t>
  </si>
  <si>
    <t>DC 232411236030 AC 232411236030 - DC 232411236030 AC 232411236030</t>
  </si>
  <si>
    <t>10/1</t>
  </si>
  <si>
    <t>17/6</t>
  </si>
  <si>
    <t>DC 232308257330 AC 23042654 - DC 232411236030 AC 23042614</t>
  </si>
  <si>
    <t>47498/04</t>
  </si>
  <si>
    <t>47498/07</t>
  </si>
  <si>
    <t>49309/07</t>
  </si>
  <si>
    <t>49613/03</t>
  </si>
  <si>
    <t>47499/10</t>
  </si>
  <si>
    <t>151726</t>
  </si>
  <si>
    <t>49309/02</t>
  </si>
  <si>
    <t xml:space="preserve">DC T2SW 240177 AC T2SW 240881 - DC T2SW 240177 AC T2SW 240881 </t>
  </si>
  <si>
    <t>SF 305 1963 332098</t>
  </si>
  <si>
    <t>47498/01</t>
  </si>
  <si>
    <t>47246/10</t>
  </si>
  <si>
    <t>49613/07</t>
  </si>
  <si>
    <t>49613/05</t>
  </si>
  <si>
    <t>47498/02</t>
  </si>
  <si>
    <t>45149/02</t>
  </si>
  <si>
    <t>41283/04</t>
  </si>
  <si>
    <t>49609/01</t>
  </si>
  <si>
    <t>49613/09</t>
  </si>
  <si>
    <t>SF 305 1963 332218</t>
  </si>
  <si>
    <t>41636/03</t>
  </si>
  <si>
    <t>49613/06</t>
  </si>
  <si>
    <t>49613/13</t>
  </si>
  <si>
    <t>DC 232411236030 AC 232411236030 - DC 232411236030 AC 23042614</t>
  </si>
  <si>
    <t>İstehsal müddəti (gün)</t>
  </si>
  <si>
    <t>47499/04</t>
  </si>
  <si>
    <t>45149/03</t>
  </si>
  <si>
    <t>41635/09</t>
  </si>
  <si>
    <t>41635/03</t>
  </si>
  <si>
    <t>47498/06</t>
  </si>
  <si>
    <t>47498/09</t>
  </si>
  <si>
    <t>41635/07</t>
  </si>
  <si>
    <t>40634/01</t>
  </si>
  <si>
    <t>47499/01</t>
  </si>
  <si>
    <t>49613/10</t>
  </si>
  <si>
    <t>42368/07</t>
  </si>
  <si>
    <t>40634/07</t>
  </si>
  <si>
    <t>42368/05</t>
  </si>
  <si>
    <t>41635/10</t>
  </si>
  <si>
    <t>47498/05</t>
  </si>
  <si>
    <t>47246/09</t>
  </si>
  <si>
    <t>47497/01</t>
  </si>
  <si>
    <t>47498/03</t>
  </si>
  <si>
    <t>41634/04</t>
  </si>
  <si>
    <t>40092/11</t>
  </si>
  <si>
    <t>47247/09</t>
  </si>
  <si>
    <t>47499/05</t>
  </si>
  <si>
    <t xml:space="preserve">DC T2SW 240177 AC T2SW 250022 - DC T2SW 240177 AC T2SW 240881 </t>
  </si>
  <si>
    <t>47247/02</t>
  </si>
  <si>
    <t>41635/06</t>
  </si>
  <si>
    <t>41284/03</t>
  </si>
  <si>
    <t>49987/03</t>
  </si>
  <si>
    <t>49614/05</t>
  </si>
  <si>
    <t>49309/12</t>
  </si>
  <si>
    <t>49309/03</t>
  </si>
  <si>
    <t>41634/06</t>
  </si>
  <si>
    <t>41283/07</t>
  </si>
  <si>
    <t>35090/11</t>
  </si>
  <si>
    <t>41635/05</t>
  </si>
  <si>
    <t>41283/02</t>
  </si>
  <si>
    <t>49987/07</t>
  </si>
  <si>
    <t>41284/05</t>
  </si>
  <si>
    <t>41634/03</t>
  </si>
  <si>
    <t>49309/01</t>
  </si>
  <si>
    <t>41284/10</t>
  </si>
  <si>
    <t>SF 305 1961 331860</t>
  </si>
  <si>
    <t>42368/08</t>
  </si>
  <si>
    <t>41635/01</t>
  </si>
  <si>
    <t>41634/02</t>
  </si>
  <si>
    <t>42368/03</t>
  </si>
  <si>
    <t>41284/09</t>
  </si>
  <si>
    <t>49614/03</t>
  </si>
  <si>
    <t>35090/08</t>
  </si>
  <si>
    <t>41636/04</t>
  </si>
  <si>
    <t>41634/05</t>
  </si>
  <si>
    <t>40092/04</t>
  </si>
  <si>
    <t>47246/06</t>
  </si>
  <si>
    <t>41283/05</t>
  </si>
  <si>
    <t>48481/10</t>
  </si>
  <si>
    <t>49614/12</t>
  </si>
  <si>
    <t>41634/10</t>
  </si>
  <si>
    <t>41635/08</t>
  </si>
  <si>
    <t>49613/12</t>
  </si>
  <si>
    <t>41636/01</t>
  </si>
  <si>
    <t>47247/11</t>
  </si>
  <si>
    <t>49613/02</t>
  </si>
  <si>
    <t>41284/06</t>
  </si>
  <si>
    <t>41284/02</t>
  </si>
  <si>
    <t>41283/06</t>
  </si>
  <si>
    <t>50982/06</t>
  </si>
  <si>
    <t>49613/01</t>
  </si>
  <si>
    <t>49613/04</t>
  </si>
  <si>
    <t>49614/09</t>
  </si>
  <si>
    <t>48482/02</t>
  </si>
  <si>
    <t>B150565</t>
  </si>
  <si>
    <t>49610/02</t>
  </si>
  <si>
    <t>47497/03</t>
  </si>
  <si>
    <t>49614/07</t>
  </si>
  <si>
    <t>47247/04</t>
  </si>
  <si>
    <t>41284/08</t>
  </si>
  <si>
    <t>50709/01</t>
  </si>
  <si>
    <t>47247/10</t>
  </si>
  <si>
    <t>40634/02</t>
  </si>
  <si>
    <t>47246/07</t>
  </si>
  <si>
    <t>50711/09</t>
  </si>
  <si>
    <t>35090/06</t>
  </si>
  <si>
    <t>İşlənən</t>
  </si>
  <si>
    <t>Qalan</t>
  </si>
  <si>
    <t>SEVERSTAL - stage rulonlar</t>
  </si>
  <si>
    <t>Tonajı</t>
  </si>
  <si>
    <t>MMK - baikal rulonlar</t>
  </si>
  <si>
    <t>Toplam alınan</t>
  </si>
  <si>
    <t>42024/02</t>
  </si>
  <si>
    <t>42024/09</t>
  </si>
  <si>
    <t>41283/08</t>
  </si>
  <si>
    <t>42024/05</t>
  </si>
  <si>
    <t>40092/09</t>
  </si>
  <si>
    <t>41283/01</t>
  </si>
  <si>
    <t>41635/02</t>
  </si>
  <si>
    <t>42024/04</t>
  </si>
  <si>
    <t>42024/08</t>
  </si>
  <si>
    <t>40092/10</t>
  </si>
  <si>
    <t>35090/02</t>
  </si>
  <si>
    <t>41638/01</t>
  </si>
  <si>
    <t>32689/03</t>
  </si>
  <si>
    <t>40634/05</t>
  </si>
  <si>
    <t>B250592</t>
  </si>
  <si>
    <t>39634/01</t>
  </si>
  <si>
    <t>33031/10</t>
  </si>
  <si>
    <t>33031/04</t>
  </si>
  <si>
    <t>40092/02</t>
  </si>
  <si>
    <t>41284/04</t>
  </si>
  <si>
    <t>41284/07</t>
  </si>
  <si>
    <t>42370/03</t>
  </si>
  <si>
    <t>SF 305 1964 332180</t>
  </si>
  <si>
    <t>41636/02</t>
  </si>
  <si>
    <t>41637/01</t>
  </si>
  <si>
    <t>40092/03</t>
  </si>
  <si>
    <t>35090/12</t>
  </si>
  <si>
    <t>35090/07</t>
  </si>
  <si>
    <t>39634/02</t>
  </si>
  <si>
    <t>42024/10</t>
  </si>
  <si>
    <t>42024/03</t>
  </si>
  <si>
    <t>33397/06</t>
  </si>
  <si>
    <t>34933/01</t>
  </si>
  <si>
    <t>35091/06</t>
  </si>
  <si>
    <t>33031/08</t>
  </si>
  <si>
    <t>34933/09</t>
  </si>
  <si>
    <t>35091/09</t>
  </si>
  <si>
    <t>ton</t>
  </si>
  <si>
    <t>Ümumi qalıq rulon</t>
  </si>
  <si>
    <r>
      <t xml:space="preserve">Rulon qalıq </t>
    </r>
    <r>
      <rPr>
        <b/>
        <sz val="14"/>
        <color rgb="FF00B0F0"/>
        <rFont val="Times New Roman"/>
        <family val="1"/>
        <charset val="162"/>
      </rPr>
      <t>14x1510 13QS-U</t>
    </r>
    <r>
      <rPr>
        <b/>
        <sz val="14"/>
        <color rgb="FFFF0000"/>
        <rFont val="Times New Roman"/>
        <family val="1"/>
        <charset val="162"/>
      </rPr>
      <t xml:space="preserve"> </t>
    </r>
  </si>
  <si>
    <t>14x1510 / 13QS-U</t>
  </si>
  <si>
    <t>41284/01</t>
  </si>
  <si>
    <t>33397/01</t>
  </si>
  <si>
    <t>33031/03</t>
  </si>
  <si>
    <t>34933/08</t>
  </si>
  <si>
    <t>35015/11</t>
  </si>
  <si>
    <t>35090/01</t>
  </si>
  <si>
    <t>34933/05</t>
  </si>
  <si>
    <t>34934/09</t>
  </si>
  <si>
    <t>35092/07</t>
  </si>
  <si>
    <t>33397/09</t>
  </si>
  <si>
    <t>SF 305 1963 332055</t>
  </si>
  <si>
    <t>33031/09</t>
  </si>
  <si>
    <t>34934/02</t>
  </si>
  <si>
    <t>35014/03</t>
  </si>
  <si>
    <t>35015/03</t>
  </si>
  <si>
    <t>35091/05</t>
  </si>
  <si>
    <t>35091/01</t>
  </si>
  <si>
    <t>34934/01</t>
  </si>
  <si>
    <t>33031/06</t>
  </si>
  <si>
    <t>33031/05</t>
  </si>
  <si>
    <t>35092/02</t>
  </si>
  <si>
    <t>34934/10</t>
  </si>
  <si>
    <t>33567/01</t>
  </si>
  <si>
    <t>34934/03</t>
  </si>
  <si>
    <t>35091/03</t>
  </si>
  <si>
    <t>35091/02</t>
  </si>
  <si>
    <t>34934/07</t>
  </si>
  <si>
    <t>33879/03</t>
  </si>
  <si>
    <t>34934/06</t>
  </si>
  <si>
    <t>41633/01</t>
  </si>
  <si>
    <t>35090/10</t>
  </si>
  <si>
    <t>33569/01</t>
  </si>
  <si>
    <t>35592/01</t>
  </si>
  <si>
    <t>35090/05</t>
  </si>
  <si>
    <t>33031/11</t>
  </si>
  <si>
    <t>40633/06</t>
  </si>
  <si>
    <t>42368/01</t>
  </si>
  <si>
    <t>SF 305 1962 331958</t>
  </si>
  <si>
    <t>35015/12</t>
  </si>
  <si>
    <t>49613/14</t>
  </si>
  <si>
    <t>40633/07</t>
  </si>
  <si>
    <t>33568/01</t>
  </si>
  <si>
    <t>33110/03</t>
  </si>
  <si>
    <t>40633/09</t>
  </si>
  <si>
    <t>33568/02</t>
  </si>
  <si>
    <t>42024/12</t>
  </si>
  <si>
    <t>48258/08</t>
  </si>
  <si>
    <t>41634/01</t>
  </si>
  <si>
    <t>49613/11</t>
  </si>
  <si>
    <t>42024/07</t>
  </si>
  <si>
    <t>42368/02</t>
  </si>
  <si>
    <t>33301/01</t>
  </si>
  <si>
    <t>48482/01</t>
  </si>
  <si>
    <t>Mar</t>
  </si>
  <si>
    <t>Apr</t>
  </si>
  <si>
    <t>May</t>
  </si>
  <si>
    <t>1-May</t>
  </si>
  <si>
    <t>2-May</t>
  </si>
  <si>
    <t>3-May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</si>
  <si>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</si>
  <si>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</si>
  <si>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</si>
  <si>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</si>
  <si>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</si>
  <si>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</si>
  <si>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</si>
  <si>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</si>
  <si>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</si>
  <si>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</si>
  <si>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</si>
  <si>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</si>
  <si>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</si>
  <si>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</si>
  <si>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</si>
  <si>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</si>
  <si>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</si>
  <si>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</si>
  <si>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</si>
  <si>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</si>
  <si>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</si>
  <si>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</si>
  <si>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29-May</t>
  </si>
  <si>
    <t>30-May</t>
  </si>
  <si>
    <t>Davam etmə müddəti (gün)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</si>
</sst>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2" x14ac:knownFonts="1"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rgb="FF00B05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0"/>
      <name val="Palatino Linotype"/>
      <family val="1"/>
    </font>
    <font>
      <b/>
      <sz val="14"/>
      <color theme="0"/>
      <name val="Palatino Linotype"/>
      <family val="1"/>
    </font>
    <font>
      <b/>
      <sz val="10"/>
      <name val="Palatino Linotype"/>
      <family val="1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16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charset val="162"/>
      <scheme val="minor"/>
    </font>
    <font>
      <sz val="14"/>
      <color theme="1"/>
      <name val="Times New Roman"/>
      <family val="1"/>
      <charset val="162"/>
    </font>
    <font>
      <sz val="14"/>
      <name val="Times New Roman"/>
      <family val="1"/>
    </font>
    <font>
      <sz val="12"/>
      <color theme="1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b/>
      <i/>
      <u/>
      <sz val="14"/>
      <name val="Calibri"/>
      <family val="2"/>
      <scheme val="minor"/>
    </font>
    <font>
      <b/>
      <i/>
      <u/>
      <sz val="14"/>
      <color rgb="FF00B050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sz val="18"/>
      <color rgb="FFFF0000"/>
      <name val="Palatino Linotype"/>
      <family val="1"/>
      <charset val="162"/>
    </font>
    <font>
      <b/>
      <sz val="1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rgb="FF00B0F0"/>
      <name val="Calibri"/>
      <family val="2"/>
      <charset val="162"/>
      <scheme val="minor"/>
    </font>
    <font>
      <b/>
      <sz val="14"/>
      <color rgb="FFFF0000"/>
      <name val="Times New Roman"/>
      <family val="1"/>
      <charset val="162"/>
    </font>
    <font>
      <sz val="14"/>
      <color theme="1"/>
      <name val="Times New Roman"/>
      <family val="1"/>
      <charset val="162"/>
    </font>
    <font>
      <b/>
      <sz val="18"/>
      <color theme="0"/>
      <name val="Palatino Linotype"/>
      <family val="1"/>
      <charset val="162"/>
    </font>
    <font>
      <b/>
      <sz val="12"/>
      <name val="Calibri"/>
      <family val="2"/>
      <charset val="16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name val="Times New Roman"/>
      <family val="1"/>
      <charset val="16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sz val="14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b/>
      <sz val="12"/>
      <name val="Palatino Linotype"/>
      <family val="1"/>
    </font>
    <font>
      <b/>
      <sz val="14"/>
      <color rgb="FF00B050"/>
      <name val="Calibri"/>
      <family val="2"/>
      <charset val="162"/>
      <scheme val="minor"/>
    </font>
    <font>
      <b/>
      <sz val="14"/>
      <color rgb="FFC00000"/>
      <name val="Times New Roman"/>
      <family val="1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4"/>
      <color theme="1"/>
      <name val="Times New Roman"/>
      <family val="1"/>
      <charset val="162"/>
    </font>
    <font>
      <b/>
      <sz val="14"/>
      <name val="Times New Roman"/>
      <family val="1"/>
      <charset val="162"/>
    </font>
    <font>
      <b/>
      <sz val="12"/>
      <color rgb="FFFF0000"/>
      <name val="Calibri"/>
      <family val="2"/>
      <charset val="162"/>
      <scheme val="minor"/>
    </font>
    <font>
      <sz val="14"/>
      <name val="Times New Roman"/>
      <family val="1"/>
      <charset val="162"/>
    </font>
    <font>
      <sz val="14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2"/>
      <color rgb="FFC00000"/>
      <name val="Times New Roman"/>
      <family val="1"/>
      <charset val="162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rgb="FFFF0000"/>
      <name val="Palatino Linotype"/>
      <family val="1"/>
    </font>
    <font>
      <sz val="14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6"/>
      <color theme="1"/>
      <name val="Times New Roman"/>
      <family val="1"/>
      <charset val="162"/>
    </font>
    <font>
      <b/>
      <i/>
      <sz val="14"/>
      <color theme="1"/>
      <name val="Times New Roman"/>
      <family val="1"/>
      <charset val="162"/>
    </font>
    <font>
      <i/>
      <sz val="16"/>
      <color theme="1"/>
      <name val="Times New Roman"/>
      <family val="1"/>
      <charset val="162"/>
    </font>
    <font>
      <b/>
      <sz val="14"/>
      <color rgb="FF00B0F0"/>
      <name val="Times New Roman"/>
      <family val="1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3" fillId="0" borderId="0"/>
  </cellStyleXfs>
  <cellXfs count="510">
    <xf numFmtId="0" fontId="0" fillId="0" borderId="0" xfId="0"/>
    <xf numFmtId="2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2" fontId="3" fillId="0" borderId="0" xfId="0" applyNumberFormat="1" applyFont="1"/>
    <xf numFmtId="14" fontId="9" fillId="0" borderId="0" xfId="0" applyNumberFormat="1" applyFont="1"/>
    <xf numFmtId="0" fontId="9" fillId="0" borderId="0" xfId="0" applyFont="1"/>
    <xf numFmtId="0" fontId="5" fillId="3" borderId="0" xfId="0" applyFont="1" applyFill="1"/>
    <xf numFmtId="0" fontId="6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13" fillId="4" borderId="7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5" fillId="3" borderId="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2" fontId="18" fillId="4" borderId="15" xfId="0" applyNumberFormat="1" applyFont="1" applyFill="1" applyBorder="1" applyAlignment="1">
      <alignment horizontal="center"/>
    </xf>
    <xf numFmtId="1" fontId="18" fillId="4" borderId="15" xfId="0" applyNumberFormat="1" applyFont="1" applyFill="1" applyBorder="1" applyAlignment="1">
      <alignment horizontal="center"/>
    </xf>
    <xf numFmtId="0" fontId="21" fillId="0" borderId="0" xfId="0" applyFont="1"/>
    <xf numFmtId="0" fontId="22" fillId="0" borderId="0" xfId="0" applyFont="1" applyAlignment="1">
      <alignment vertical="center"/>
    </xf>
    <xf numFmtId="1" fontId="1" fillId="7" borderId="12" xfId="0" applyNumberFormat="1" applyFont="1" applyFill="1" applyBorder="1" applyAlignment="1">
      <alignment horizontal="center" vertical="center"/>
    </xf>
    <xf numFmtId="2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right"/>
    </xf>
    <xf numFmtId="0" fontId="0" fillId="0" borderId="0" xfId="0" pivotButton="1"/>
    <xf numFmtId="0" fontId="0" fillId="0" borderId="0" xfId="0" applyNumberFormat="1"/>
    <xf numFmtId="1" fontId="18" fillId="4" borderId="6" xfId="0" applyNumberFormat="1" applyFont="1" applyFill="1" applyBorder="1" applyAlignment="1">
      <alignment horizontal="center"/>
    </xf>
    <xf numFmtId="14" fontId="30" fillId="9" borderId="1" xfId="0" applyNumberFormat="1" applyFont="1" applyFill="1" applyBorder="1" applyAlignment="1">
      <alignment horizontal="right"/>
    </xf>
    <xf numFmtId="0" fontId="19" fillId="2" borderId="2" xfId="0" applyFont="1" applyFill="1" applyBorder="1" applyAlignment="1">
      <alignment horizontal="right"/>
    </xf>
    <xf numFmtId="2" fontId="19" fillId="2" borderId="2" xfId="0" applyNumberFormat="1" applyFont="1" applyFill="1" applyBorder="1" applyAlignment="1">
      <alignment horizontal="right"/>
    </xf>
    <xf numFmtId="49" fontId="19" fillId="2" borderId="2" xfId="0" applyNumberFormat="1" applyFont="1" applyFill="1" applyBorder="1" applyAlignment="1">
      <alignment horizontal="right"/>
    </xf>
    <xf numFmtId="0" fontId="29" fillId="2" borderId="3" xfId="0" applyFont="1" applyFill="1" applyBorder="1" applyAlignment="1">
      <alignment horizontal="right"/>
    </xf>
    <xf numFmtId="0" fontId="27" fillId="2" borderId="21" xfId="0" applyFont="1" applyFill="1" applyBorder="1" applyAlignment="1">
      <alignment horizontal="right"/>
    </xf>
    <xf numFmtId="0" fontId="19" fillId="2" borderId="21" xfId="0" applyFont="1" applyFill="1" applyBorder="1" applyAlignment="1">
      <alignment horizontal="right"/>
    </xf>
    <xf numFmtId="2" fontId="19" fillId="2" borderId="21" xfId="0" applyNumberFormat="1" applyFont="1" applyFill="1" applyBorder="1" applyAlignment="1">
      <alignment horizontal="right"/>
    </xf>
    <xf numFmtId="1" fontId="28" fillId="2" borderId="21" xfId="0" applyNumberFormat="1" applyFont="1" applyFill="1" applyBorder="1" applyAlignment="1">
      <alignment horizontal="right"/>
    </xf>
    <xf numFmtId="49" fontId="19" fillId="2" borderId="21" xfId="0" applyNumberFormat="1" applyFont="1" applyFill="1" applyBorder="1" applyAlignment="1">
      <alignment horizontal="right"/>
    </xf>
    <xf numFmtId="2" fontId="27" fillId="2" borderId="21" xfId="0" applyNumberFormat="1" applyFont="1" applyFill="1" applyBorder="1" applyAlignment="1">
      <alignment horizontal="right"/>
    </xf>
    <xf numFmtId="0" fontId="29" fillId="2" borderId="15" xfId="0" applyFont="1" applyFill="1" applyBorder="1" applyAlignment="1">
      <alignment horizontal="right"/>
    </xf>
    <xf numFmtId="14" fontId="27" fillId="2" borderId="14" xfId="0" applyNumberFormat="1" applyFont="1" applyFill="1" applyBorder="1" applyAlignment="1">
      <alignment horizontal="right"/>
    </xf>
    <xf numFmtId="14" fontId="16" fillId="8" borderId="22" xfId="0" applyNumberFormat="1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/>
    </xf>
    <xf numFmtId="0" fontId="16" fillId="8" borderId="25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35" fillId="10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9" fillId="2" borderId="0" xfId="0" applyFont="1" applyFill="1" applyBorder="1"/>
    <xf numFmtId="49" fontId="27" fillId="2" borderId="21" xfId="0" applyNumberFormat="1" applyFont="1" applyFill="1" applyBorder="1" applyAlignment="1">
      <alignment horizontal="right"/>
    </xf>
    <xf numFmtId="1" fontId="36" fillId="7" borderId="12" xfId="0" applyNumberFormat="1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7" fillId="7" borderId="12" xfId="0" applyFont="1" applyFill="1" applyBorder="1" applyAlignment="1">
      <alignment horizontal="center" vertical="center"/>
    </xf>
    <xf numFmtId="2" fontId="36" fillId="7" borderId="12" xfId="0" applyNumberFormat="1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horizontal="right" vertical="center"/>
    </xf>
    <xf numFmtId="0" fontId="27" fillId="2" borderId="2" xfId="0" applyFont="1" applyFill="1" applyBorder="1" applyAlignment="1">
      <alignment horizontal="right" vertical="center"/>
    </xf>
    <xf numFmtId="1" fontId="38" fillId="2" borderId="2" xfId="0" applyNumberFormat="1" applyFont="1" applyFill="1" applyBorder="1" applyAlignment="1">
      <alignment horizontal="right"/>
    </xf>
    <xf numFmtId="0" fontId="39" fillId="2" borderId="21" xfId="0" applyFont="1" applyFill="1" applyBorder="1" applyAlignment="1">
      <alignment horizontal="right"/>
    </xf>
    <xf numFmtId="2" fontId="39" fillId="2" borderId="21" xfId="0" applyNumberFormat="1" applyFont="1" applyFill="1" applyBorder="1" applyAlignment="1">
      <alignment horizontal="right"/>
    </xf>
    <xf numFmtId="49" fontId="39" fillId="2" borderId="21" xfId="0" applyNumberFormat="1" applyFont="1" applyFill="1" applyBorder="1" applyAlignment="1">
      <alignment horizontal="right"/>
    </xf>
    <xf numFmtId="0" fontId="15" fillId="3" borderId="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2" fontId="30" fillId="4" borderId="15" xfId="0" applyNumberFormat="1" applyFont="1" applyFill="1" applyBorder="1" applyAlignment="1">
      <alignment horizontal="center"/>
    </xf>
    <xf numFmtId="1" fontId="30" fillId="4" borderId="15" xfId="0" applyNumberFormat="1" applyFont="1" applyFill="1" applyBorder="1" applyAlignment="1">
      <alignment horizontal="center"/>
    </xf>
    <xf numFmtId="1" fontId="30" fillId="4" borderId="6" xfId="0" applyNumberFormat="1" applyFont="1" applyFill="1" applyBorder="1" applyAlignment="1">
      <alignment horizontal="center"/>
    </xf>
    <xf numFmtId="1" fontId="27" fillId="2" borderId="21" xfId="0" applyNumberFormat="1" applyFont="1" applyFill="1" applyBorder="1" applyAlignment="1">
      <alignment horizontal="right"/>
    </xf>
    <xf numFmtId="1" fontId="38" fillId="2" borderId="21" xfId="0" applyNumberFormat="1" applyFont="1" applyFill="1" applyBorder="1" applyAlignment="1">
      <alignment horizontal="right"/>
    </xf>
    <xf numFmtId="0" fontId="42" fillId="2" borderId="2" xfId="0" applyFont="1" applyFill="1" applyBorder="1" applyAlignment="1">
      <alignment horizontal="right"/>
    </xf>
    <xf numFmtId="0" fontId="42" fillId="2" borderId="21" xfId="0" applyFont="1" applyFill="1" applyBorder="1" applyAlignment="1">
      <alignment horizontal="right"/>
    </xf>
    <xf numFmtId="0" fontId="43" fillId="2" borderId="21" xfId="0" applyFont="1" applyFill="1" applyBorder="1" applyAlignment="1">
      <alignment horizontal="right"/>
    </xf>
    <xf numFmtId="0" fontId="44" fillId="2" borderId="3" xfId="0" applyFont="1" applyFill="1" applyBorder="1" applyAlignment="1">
      <alignment horizontal="right"/>
    </xf>
    <xf numFmtId="0" fontId="44" fillId="2" borderId="15" xfId="0" applyFont="1" applyFill="1" applyBorder="1" applyAlignment="1">
      <alignment horizontal="right"/>
    </xf>
    <xf numFmtId="0" fontId="24" fillId="2" borderId="27" xfId="0" applyFont="1" applyFill="1" applyBorder="1" applyAlignment="1">
      <alignment vertical="center" wrapText="1"/>
    </xf>
    <xf numFmtId="0" fontId="27" fillId="2" borderId="2" xfId="0" applyFont="1" applyFill="1" applyBorder="1" applyAlignment="1">
      <alignment horizontal="right"/>
    </xf>
    <xf numFmtId="2" fontId="27" fillId="11" borderId="21" xfId="0" applyNumberFormat="1" applyFont="1" applyFill="1" applyBorder="1" applyAlignment="1">
      <alignment horizontal="right"/>
    </xf>
    <xf numFmtId="2" fontId="27" fillId="11" borderId="2" xfId="0" applyNumberFormat="1" applyFont="1" applyFill="1" applyBorder="1" applyAlignment="1">
      <alignment horizontal="right"/>
    </xf>
    <xf numFmtId="14" fontId="27" fillId="2" borderId="28" xfId="0" applyNumberFormat="1" applyFont="1" applyFill="1" applyBorder="1" applyAlignment="1">
      <alignment horizontal="right"/>
    </xf>
    <xf numFmtId="0" fontId="27" fillId="2" borderId="29" xfId="0" applyFont="1" applyFill="1" applyBorder="1" applyAlignment="1">
      <alignment horizontal="right"/>
    </xf>
    <xf numFmtId="0" fontId="19" fillId="2" borderId="29" xfId="0" applyFont="1" applyFill="1" applyBorder="1" applyAlignment="1">
      <alignment horizontal="right"/>
    </xf>
    <xf numFmtId="2" fontId="27" fillId="2" borderId="29" xfId="0" applyNumberFormat="1" applyFont="1" applyFill="1" applyBorder="1" applyAlignment="1">
      <alignment horizontal="right"/>
    </xf>
    <xf numFmtId="1" fontId="27" fillId="2" borderId="29" xfId="0" applyNumberFormat="1" applyFont="1" applyFill="1" applyBorder="1" applyAlignment="1">
      <alignment horizontal="right"/>
    </xf>
    <xf numFmtId="49" fontId="27" fillId="2" borderId="29" xfId="0" applyNumberFormat="1" applyFont="1" applyFill="1" applyBorder="1" applyAlignment="1">
      <alignment horizontal="right"/>
    </xf>
    <xf numFmtId="0" fontId="42" fillId="2" borderId="29" xfId="0" applyFont="1" applyFill="1" applyBorder="1" applyAlignment="1">
      <alignment horizontal="right"/>
    </xf>
    <xf numFmtId="0" fontId="29" fillId="2" borderId="30" xfId="0" applyFont="1" applyFill="1" applyBorder="1" applyAlignment="1">
      <alignment horizontal="right"/>
    </xf>
    <xf numFmtId="2" fontId="27" fillId="2" borderId="2" xfId="0" applyNumberFormat="1" applyFont="1" applyFill="1" applyBorder="1" applyAlignment="1">
      <alignment horizontal="right"/>
    </xf>
    <xf numFmtId="1" fontId="27" fillId="2" borderId="2" xfId="0" applyNumberFormat="1" applyFont="1" applyFill="1" applyBorder="1" applyAlignment="1">
      <alignment horizontal="right"/>
    </xf>
    <xf numFmtId="49" fontId="27" fillId="2" borderId="2" xfId="0" applyNumberFormat="1" applyFont="1" applyFill="1" applyBorder="1" applyAlignment="1">
      <alignment horizontal="right"/>
    </xf>
    <xf numFmtId="0" fontId="27" fillId="2" borderId="29" xfId="0" applyFont="1" applyFill="1" applyBorder="1" applyAlignment="1">
      <alignment horizontal="right" vertical="center"/>
    </xf>
    <xf numFmtId="0" fontId="43" fillId="2" borderId="29" xfId="0" applyFont="1" applyFill="1" applyBorder="1" applyAlignment="1">
      <alignment horizontal="right"/>
    </xf>
    <xf numFmtId="0" fontId="44" fillId="2" borderId="30" xfId="0" applyFont="1" applyFill="1" applyBorder="1" applyAlignment="1">
      <alignment horizontal="right"/>
    </xf>
    <xf numFmtId="0" fontId="43" fillId="2" borderId="2" xfId="0" applyFont="1" applyFill="1" applyBorder="1" applyAlignment="1">
      <alignment horizontal="right"/>
    </xf>
    <xf numFmtId="0" fontId="48" fillId="12" borderId="21" xfId="0" applyFont="1" applyFill="1" applyBorder="1" applyAlignment="1">
      <alignment horizontal="center" vertical="center"/>
    </xf>
    <xf numFmtId="0" fontId="46" fillId="12" borderId="21" xfId="0" applyFont="1" applyFill="1" applyBorder="1" applyAlignment="1">
      <alignment horizontal="center" vertical="center"/>
    </xf>
    <xf numFmtId="0" fontId="45" fillId="12" borderId="2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49" fillId="2" borderId="21" xfId="0" applyFont="1" applyFill="1" applyBorder="1" applyAlignment="1">
      <alignment horizontal="right"/>
    </xf>
    <xf numFmtId="2" fontId="49" fillId="2" borderId="21" xfId="0" applyNumberFormat="1" applyFont="1" applyFill="1" applyBorder="1" applyAlignment="1">
      <alignment horizontal="right"/>
    </xf>
    <xf numFmtId="1" fontId="49" fillId="2" borderId="21" xfId="0" applyNumberFormat="1" applyFont="1" applyFill="1" applyBorder="1" applyAlignment="1">
      <alignment horizontal="right"/>
    </xf>
    <xf numFmtId="49" fontId="49" fillId="2" borderId="21" xfId="0" applyNumberFormat="1" applyFont="1" applyFill="1" applyBorder="1" applyAlignment="1">
      <alignment horizontal="right"/>
    </xf>
    <xf numFmtId="2" fontId="49" fillId="2" borderId="2" xfId="0" applyNumberFormat="1" applyFont="1" applyFill="1" applyBorder="1" applyAlignment="1">
      <alignment horizontal="right"/>
    </xf>
    <xf numFmtId="49" fontId="49" fillId="2" borderId="2" xfId="0" applyNumberFormat="1" applyFont="1" applyFill="1" applyBorder="1" applyAlignment="1">
      <alignment horizontal="right"/>
    </xf>
    <xf numFmtId="0" fontId="49" fillId="2" borderId="2" xfId="0" applyFont="1" applyFill="1" applyBorder="1" applyAlignment="1">
      <alignment horizontal="right"/>
    </xf>
    <xf numFmtId="0" fontId="45" fillId="2" borderId="0" xfId="0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horizontal="center" vertical="center"/>
    </xf>
    <xf numFmtId="0" fontId="46" fillId="12" borderId="5" xfId="0" applyFont="1" applyFill="1" applyBorder="1" applyAlignment="1">
      <alignment horizontal="center" vertical="center"/>
    </xf>
    <xf numFmtId="0" fontId="48" fillId="12" borderId="5" xfId="0" applyFont="1" applyFill="1" applyBorder="1" applyAlignment="1">
      <alignment horizontal="center" vertical="center"/>
    </xf>
    <xf numFmtId="0" fontId="45" fillId="12" borderId="8" xfId="0" applyFont="1" applyFill="1" applyBorder="1" applyAlignment="1">
      <alignment horizontal="center" vertical="center"/>
    </xf>
    <xf numFmtId="0" fontId="45" fillId="12" borderId="9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0" xfId="0" applyFont="1" applyAlignment="1"/>
    <xf numFmtId="0" fontId="13" fillId="7" borderId="17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/>
    </xf>
    <xf numFmtId="0" fontId="51" fillId="7" borderId="12" xfId="0" applyFont="1" applyFill="1" applyBorder="1" applyAlignment="1">
      <alignment horizontal="center" vertical="center"/>
    </xf>
    <xf numFmtId="0" fontId="52" fillId="7" borderId="12" xfId="0" applyFont="1" applyFill="1" applyBorder="1" applyAlignment="1">
      <alignment horizontal="center" vertical="center"/>
    </xf>
    <xf numFmtId="2" fontId="49" fillId="11" borderId="21" xfId="0" applyNumberFormat="1" applyFont="1" applyFill="1" applyBorder="1" applyAlignment="1">
      <alignment horizontal="right"/>
    </xf>
    <xf numFmtId="0" fontId="49" fillId="2" borderId="29" xfId="0" applyFont="1" applyFill="1" applyBorder="1" applyAlignment="1">
      <alignment horizontal="right"/>
    </xf>
    <xf numFmtId="49" fontId="49" fillId="2" borderId="29" xfId="0" applyNumberFormat="1" applyFont="1" applyFill="1" applyBorder="1" applyAlignment="1">
      <alignment horizontal="right"/>
    </xf>
    <xf numFmtId="2" fontId="49" fillId="2" borderId="29" xfId="0" applyNumberFormat="1" applyFont="1" applyFill="1" applyBorder="1" applyAlignment="1">
      <alignment horizontal="right"/>
    </xf>
    <xf numFmtId="0" fontId="38" fillId="2" borderId="21" xfId="0" applyFont="1" applyFill="1" applyBorder="1" applyAlignment="1">
      <alignment horizontal="right"/>
    </xf>
    <xf numFmtId="1" fontId="49" fillId="2" borderId="29" xfId="0" applyNumberFormat="1" applyFont="1" applyFill="1" applyBorder="1" applyAlignment="1">
      <alignment horizontal="right"/>
    </xf>
    <xf numFmtId="1" fontId="49" fillId="2" borderId="2" xfId="0" applyNumberFormat="1" applyFont="1" applyFill="1" applyBorder="1" applyAlignment="1">
      <alignment horizontal="right"/>
    </xf>
    <xf numFmtId="1" fontId="51" fillId="7" borderId="12" xfId="0" applyNumberFormat="1" applyFont="1" applyFill="1" applyBorder="1" applyAlignment="1">
      <alignment horizontal="center" vertical="center"/>
    </xf>
    <xf numFmtId="2" fontId="51" fillId="7" borderId="17" xfId="0" applyNumberFormat="1" applyFont="1" applyFill="1" applyBorder="1" applyAlignment="1">
      <alignment horizontal="center" vertical="center"/>
    </xf>
    <xf numFmtId="2" fontId="51" fillId="7" borderId="12" xfId="0" applyNumberFormat="1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right"/>
    </xf>
    <xf numFmtId="0" fontId="45" fillId="12" borderId="8" xfId="0" applyFont="1" applyFill="1" applyBorder="1" applyAlignment="1">
      <alignment horizontal="center" vertical="center"/>
    </xf>
    <xf numFmtId="0" fontId="45" fillId="12" borderId="21" xfId="0" applyFont="1" applyFill="1" applyBorder="1" applyAlignment="1">
      <alignment horizontal="center" vertical="center"/>
    </xf>
    <xf numFmtId="1" fontId="38" fillId="2" borderId="29" xfId="0" applyNumberFormat="1" applyFont="1" applyFill="1" applyBorder="1" applyAlignment="1">
      <alignment horizontal="right"/>
    </xf>
    <xf numFmtId="2" fontId="53" fillId="11" borderId="29" xfId="0" applyNumberFormat="1" applyFont="1" applyFill="1" applyBorder="1" applyAlignment="1">
      <alignment horizontal="right"/>
    </xf>
    <xf numFmtId="0" fontId="46" fillId="12" borderId="1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right"/>
    </xf>
    <xf numFmtId="1" fontId="27" fillId="2" borderId="23" xfId="0" applyNumberFormat="1" applyFont="1" applyFill="1" applyBorder="1" applyAlignment="1">
      <alignment horizontal="right"/>
    </xf>
    <xf numFmtId="2" fontId="49" fillId="11" borderId="2" xfId="0" applyNumberFormat="1" applyFont="1" applyFill="1" applyBorder="1" applyAlignment="1">
      <alignment horizontal="right"/>
    </xf>
    <xf numFmtId="0" fontId="30" fillId="2" borderId="2" xfId="0" applyFont="1" applyFill="1" applyBorder="1" applyAlignment="1">
      <alignment horizontal="right"/>
    </xf>
    <xf numFmtId="0" fontId="30" fillId="2" borderId="21" xfId="0" applyFont="1" applyFill="1" applyBorder="1" applyAlignment="1">
      <alignment horizontal="right"/>
    </xf>
    <xf numFmtId="0" fontId="30" fillId="2" borderId="29" xfId="0" applyFont="1" applyFill="1" applyBorder="1" applyAlignment="1">
      <alignment horizontal="right"/>
    </xf>
    <xf numFmtId="2" fontId="27" fillId="11" borderId="29" xfId="0" applyNumberFormat="1" applyFont="1" applyFill="1" applyBorder="1" applyAlignment="1">
      <alignment horizontal="right"/>
    </xf>
    <xf numFmtId="2" fontId="27" fillId="9" borderId="21" xfId="0" applyNumberFormat="1" applyFont="1" applyFill="1" applyBorder="1" applyAlignment="1">
      <alignment horizontal="right"/>
    </xf>
    <xf numFmtId="2" fontId="9" fillId="0" borderId="0" xfId="0" applyNumberFormat="1" applyFont="1"/>
    <xf numFmtId="2" fontId="30" fillId="11" borderId="21" xfId="0" applyNumberFormat="1" applyFont="1" applyFill="1" applyBorder="1" applyAlignment="1">
      <alignment horizontal="right"/>
    </xf>
    <xf numFmtId="0" fontId="38" fillId="2" borderId="29" xfId="0" applyFont="1" applyFill="1" applyBorder="1" applyAlignment="1">
      <alignment horizontal="right"/>
    </xf>
    <xf numFmtId="2" fontId="30" fillId="11" borderId="29" xfId="0" applyNumberFormat="1" applyFont="1" applyFill="1" applyBorder="1" applyAlignment="1">
      <alignment horizontal="right"/>
    </xf>
    <xf numFmtId="14" fontId="49" fillId="2" borderId="14" xfId="0" applyNumberFormat="1" applyFont="1" applyFill="1" applyBorder="1" applyAlignment="1">
      <alignment horizontal="right"/>
    </xf>
    <xf numFmtId="2" fontId="30" fillId="11" borderId="2" xfId="0" applyNumberFormat="1" applyFont="1" applyFill="1" applyBorder="1" applyAlignment="1">
      <alignment horizontal="right"/>
    </xf>
    <xf numFmtId="14" fontId="49" fillId="2" borderId="4" xfId="0" applyNumberFormat="1" applyFont="1" applyFill="1" applyBorder="1" applyAlignment="1">
      <alignment horizontal="right"/>
    </xf>
    <xf numFmtId="0" fontId="49" fillId="2" borderId="5" xfId="0" applyFont="1" applyFill="1" applyBorder="1" applyAlignment="1">
      <alignment horizontal="right"/>
    </xf>
    <xf numFmtId="0" fontId="19" fillId="2" borderId="5" xfId="0" applyFont="1" applyFill="1" applyBorder="1" applyAlignment="1">
      <alignment horizontal="right"/>
    </xf>
    <xf numFmtId="0" fontId="27" fillId="2" borderId="5" xfId="0" applyFont="1" applyFill="1" applyBorder="1" applyAlignment="1">
      <alignment horizontal="right"/>
    </xf>
    <xf numFmtId="0" fontId="42" fillId="2" borderId="5" xfId="0" applyFont="1" applyFill="1" applyBorder="1" applyAlignment="1">
      <alignment horizontal="right"/>
    </xf>
    <xf numFmtId="0" fontId="44" fillId="2" borderId="6" xfId="0" applyFont="1" applyFill="1" applyBorder="1" applyAlignment="1">
      <alignment horizontal="right"/>
    </xf>
    <xf numFmtId="2" fontId="30" fillId="11" borderId="11" xfId="0" applyNumberFormat="1" applyFont="1" applyFill="1" applyBorder="1" applyAlignment="1">
      <alignment horizontal="right"/>
    </xf>
    <xf numFmtId="2" fontId="27" fillId="2" borderId="5" xfId="0" applyNumberFormat="1" applyFont="1" applyFill="1" applyBorder="1" applyAlignment="1">
      <alignment horizontal="right"/>
    </xf>
    <xf numFmtId="1" fontId="27" fillId="2" borderId="5" xfId="0" applyNumberFormat="1" applyFont="1" applyFill="1" applyBorder="1" applyAlignment="1">
      <alignment horizontal="right"/>
    </xf>
    <xf numFmtId="49" fontId="27" fillId="2" borderId="5" xfId="0" applyNumberFormat="1" applyFont="1" applyFill="1" applyBorder="1" applyAlignment="1">
      <alignment horizontal="right"/>
    </xf>
    <xf numFmtId="0" fontId="29" fillId="2" borderId="6" xfId="0" applyFont="1" applyFill="1" applyBorder="1" applyAlignment="1">
      <alignment horizontal="right"/>
    </xf>
    <xf numFmtId="0" fontId="56" fillId="2" borderId="21" xfId="0" applyFont="1" applyFill="1" applyBorder="1" applyAlignment="1">
      <alignment horizontal="right"/>
    </xf>
    <xf numFmtId="2" fontId="56" fillId="2" borderId="21" xfId="0" applyNumberFormat="1" applyFont="1" applyFill="1" applyBorder="1" applyAlignment="1">
      <alignment horizontal="right"/>
    </xf>
    <xf numFmtId="49" fontId="56" fillId="2" borderId="21" xfId="0" applyNumberFormat="1" applyFont="1" applyFill="1" applyBorder="1" applyAlignment="1">
      <alignment horizontal="right"/>
    </xf>
    <xf numFmtId="14" fontId="49" fillId="2" borderId="28" xfId="0" applyNumberFormat="1" applyFont="1" applyFill="1" applyBorder="1" applyAlignment="1">
      <alignment horizontal="right"/>
    </xf>
    <xf numFmtId="2" fontId="56" fillId="2" borderId="2" xfId="0" applyNumberFormat="1" applyFont="1" applyFill="1" applyBorder="1" applyAlignment="1">
      <alignment horizontal="right"/>
    </xf>
    <xf numFmtId="49" fontId="56" fillId="2" borderId="2" xfId="0" applyNumberFormat="1" applyFont="1" applyFill="1" applyBorder="1" applyAlignment="1">
      <alignment horizontal="right"/>
    </xf>
    <xf numFmtId="0" fontId="56" fillId="2" borderId="2" xfId="0" applyFont="1" applyFill="1" applyBorder="1" applyAlignment="1">
      <alignment horizontal="right"/>
    </xf>
    <xf numFmtId="2" fontId="56" fillId="2" borderId="5" xfId="0" applyNumberFormat="1" applyFont="1" applyFill="1" applyBorder="1" applyAlignment="1">
      <alignment horizontal="right"/>
    </xf>
    <xf numFmtId="0" fontId="56" fillId="2" borderId="5" xfId="0" applyFont="1" applyFill="1" applyBorder="1" applyAlignment="1">
      <alignment horizontal="right"/>
    </xf>
    <xf numFmtId="49" fontId="56" fillId="2" borderId="5" xfId="0" applyNumberFormat="1" applyFont="1" applyFill="1" applyBorder="1" applyAlignment="1">
      <alignment horizontal="right"/>
    </xf>
    <xf numFmtId="14" fontId="30" fillId="9" borderId="14" xfId="0" applyNumberFormat="1" applyFont="1" applyFill="1" applyBorder="1" applyAlignment="1">
      <alignment horizontal="right"/>
    </xf>
    <xf numFmtId="2" fontId="56" fillId="11" borderId="21" xfId="0" applyNumberFormat="1" applyFont="1" applyFill="1" applyBorder="1" applyAlignment="1">
      <alignment horizontal="right"/>
    </xf>
    <xf numFmtId="2" fontId="56" fillId="2" borderId="29" xfId="0" applyNumberFormat="1" applyFont="1" applyFill="1" applyBorder="1" applyAlignment="1">
      <alignment horizontal="right"/>
    </xf>
    <xf numFmtId="0" fontId="56" fillId="2" borderId="29" xfId="0" applyFont="1" applyFill="1" applyBorder="1" applyAlignment="1">
      <alignment horizontal="right"/>
    </xf>
    <xf numFmtId="49" fontId="56" fillId="2" borderId="29" xfId="0" applyNumberFormat="1" applyFont="1" applyFill="1" applyBorder="1" applyAlignment="1">
      <alignment horizontal="right"/>
    </xf>
    <xf numFmtId="2" fontId="56" fillId="11" borderId="29" xfId="0" applyNumberFormat="1" applyFont="1" applyFill="1" applyBorder="1" applyAlignment="1">
      <alignment horizontal="right"/>
    </xf>
    <xf numFmtId="2" fontId="56" fillId="9" borderId="21" xfId="0" applyNumberFormat="1" applyFont="1" applyFill="1" applyBorder="1" applyAlignment="1">
      <alignment horizontal="right"/>
    </xf>
    <xf numFmtId="1" fontId="56" fillId="2" borderId="21" xfId="0" applyNumberFormat="1" applyFont="1" applyFill="1" applyBorder="1" applyAlignment="1">
      <alignment horizontal="right"/>
    </xf>
    <xf numFmtId="1" fontId="56" fillId="2" borderId="29" xfId="0" applyNumberFormat="1" applyFont="1" applyFill="1" applyBorder="1" applyAlignment="1">
      <alignment horizontal="right"/>
    </xf>
    <xf numFmtId="1" fontId="56" fillId="2" borderId="2" xfId="0" applyNumberFormat="1" applyFont="1" applyFill="1" applyBorder="1" applyAlignment="1">
      <alignment horizontal="right"/>
    </xf>
    <xf numFmtId="1" fontId="59" fillId="2" borderId="21" xfId="0" applyNumberFormat="1" applyFont="1" applyFill="1" applyBorder="1" applyAlignment="1">
      <alignment horizontal="right"/>
    </xf>
    <xf numFmtId="1" fontId="59" fillId="2" borderId="2" xfId="0" applyNumberFormat="1" applyFont="1" applyFill="1" applyBorder="1" applyAlignment="1">
      <alignment horizontal="right"/>
    </xf>
    <xf numFmtId="1" fontId="59" fillId="2" borderId="29" xfId="0" applyNumberFormat="1" applyFont="1" applyFill="1" applyBorder="1" applyAlignment="1">
      <alignment horizontal="right"/>
    </xf>
    <xf numFmtId="0" fontId="60" fillId="2" borderId="21" xfId="0" applyFont="1" applyFill="1" applyBorder="1" applyAlignment="1">
      <alignment horizontal="right"/>
    </xf>
    <xf numFmtId="2" fontId="60" fillId="2" borderId="21" xfId="0" applyNumberFormat="1" applyFont="1" applyFill="1" applyBorder="1" applyAlignment="1">
      <alignment horizontal="right"/>
    </xf>
    <xf numFmtId="1" fontId="60" fillId="2" borderId="21" xfId="0" applyNumberFormat="1" applyFont="1" applyFill="1" applyBorder="1" applyAlignment="1">
      <alignment horizontal="right"/>
    </xf>
    <xf numFmtId="49" fontId="60" fillId="2" borderId="21" xfId="0" applyNumberFormat="1" applyFont="1" applyFill="1" applyBorder="1" applyAlignment="1">
      <alignment horizontal="right"/>
    </xf>
    <xf numFmtId="49" fontId="60" fillId="2" borderId="2" xfId="0" applyNumberFormat="1" applyFont="1" applyFill="1" applyBorder="1" applyAlignment="1">
      <alignment horizontal="right"/>
    </xf>
    <xf numFmtId="2" fontId="60" fillId="2" borderId="2" xfId="0" applyNumberFormat="1" applyFont="1" applyFill="1" applyBorder="1" applyAlignment="1">
      <alignment horizontal="right"/>
    </xf>
    <xf numFmtId="0" fontId="60" fillId="2" borderId="2" xfId="0" applyFont="1" applyFill="1" applyBorder="1" applyAlignment="1">
      <alignment horizontal="right"/>
    </xf>
    <xf numFmtId="2" fontId="60" fillId="11" borderId="21" xfId="0" applyNumberFormat="1" applyFont="1" applyFill="1" applyBorder="1" applyAlignment="1">
      <alignment horizontal="right"/>
    </xf>
    <xf numFmtId="0" fontId="19" fillId="2" borderId="21" xfId="0" applyFont="1" applyFill="1" applyBorder="1" applyAlignment="1">
      <alignment horizontal="right" vertical="center"/>
    </xf>
    <xf numFmtId="2" fontId="27" fillId="2" borderId="21" xfId="0" applyNumberFormat="1" applyFont="1" applyFill="1" applyBorder="1" applyAlignment="1">
      <alignment horizontal="right" vertical="center"/>
    </xf>
    <xf numFmtId="1" fontId="27" fillId="2" borderId="21" xfId="0" applyNumberFormat="1" applyFont="1" applyFill="1" applyBorder="1" applyAlignment="1">
      <alignment horizontal="right" vertical="center"/>
    </xf>
    <xf numFmtId="49" fontId="27" fillId="2" borderId="21" xfId="0" applyNumberFormat="1" applyFont="1" applyFill="1" applyBorder="1" applyAlignment="1">
      <alignment horizontal="right" vertical="center"/>
    </xf>
    <xf numFmtId="0" fontId="43" fillId="2" borderId="21" xfId="0" applyFont="1" applyFill="1" applyBorder="1" applyAlignment="1">
      <alignment horizontal="right" vertical="center"/>
    </xf>
    <xf numFmtId="0" fontId="44" fillId="2" borderId="15" xfId="0" applyFont="1" applyFill="1" applyBorder="1" applyAlignment="1">
      <alignment horizontal="right" vertical="center"/>
    </xf>
    <xf numFmtId="14" fontId="27" fillId="2" borderId="14" xfId="0" applyNumberFormat="1" applyFont="1" applyFill="1" applyBorder="1" applyAlignment="1">
      <alignment horizontal="right" vertical="center"/>
    </xf>
    <xf numFmtId="2" fontId="60" fillId="2" borderId="29" xfId="0" applyNumberFormat="1" applyFont="1" applyFill="1" applyBorder="1" applyAlignment="1">
      <alignment horizontal="right"/>
    </xf>
    <xf numFmtId="1" fontId="60" fillId="2" borderId="29" xfId="0" applyNumberFormat="1" applyFont="1" applyFill="1" applyBorder="1" applyAlignment="1">
      <alignment horizontal="right"/>
    </xf>
    <xf numFmtId="49" fontId="60" fillId="2" borderId="29" xfId="0" applyNumberFormat="1" applyFont="1" applyFill="1" applyBorder="1" applyAlignment="1">
      <alignment horizontal="right"/>
    </xf>
    <xf numFmtId="0" fontId="60" fillId="2" borderId="29" xfId="0" applyFont="1" applyFill="1" applyBorder="1" applyAlignment="1">
      <alignment horizontal="right"/>
    </xf>
    <xf numFmtId="14" fontId="30" fillId="9" borderId="1" xfId="0" applyNumberFormat="1" applyFont="1" applyFill="1" applyBorder="1" applyAlignment="1">
      <alignment horizontal="right" vertical="center"/>
    </xf>
    <xf numFmtId="0" fontId="19" fillId="2" borderId="2" xfId="0" applyFont="1" applyFill="1" applyBorder="1" applyAlignment="1">
      <alignment horizontal="right" vertical="center"/>
    </xf>
    <xf numFmtId="2" fontId="27" fillId="2" borderId="2" xfId="0" applyNumberFormat="1" applyFont="1" applyFill="1" applyBorder="1" applyAlignment="1">
      <alignment horizontal="right" vertical="center"/>
    </xf>
    <xf numFmtId="1" fontId="60" fillId="2" borderId="2" xfId="0" applyNumberFormat="1" applyFont="1" applyFill="1" applyBorder="1" applyAlignment="1">
      <alignment horizontal="right" vertical="center"/>
    </xf>
    <xf numFmtId="49" fontId="27" fillId="2" borderId="2" xfId="0" applyNumberFormat="1" applyFont="1" applyFill="1" applyBorder="1" applyAlignment="1">
      <alignment horizontal="right" vertical="center"/>
    </xf>
    <xf numFmtId="0" fontId="43" fillId="2" borderId="2" xfId="0" applyFont="1" applyFill="1" applyBorder="1" applyAlignment="1">
      <alignment horizontal="right" vertical="center"/>
    </xf>
    <xf numFmtId="0" fontId="44" fillId="2" borderId="3" xfId="0" applyFont="1" applyFill="1" applyBorder="1" applyAlignment="1">
      <alignment horizontal="right" vertical="center"/>
    </xf>
    <xf numFmtId="1" fontId="60" fillId="2" borderId="21" xfId="0" applyNumberFormat="1" applyFont="1" applyFill="1" applyBorder="1" applyAlignment="1">
      <alignment horizontal="right" vertical="center"/>
    </xf>
    <xf numFmtId="1" fontId="38" fillId="2" borderId="21" xfId="0" applyNumberFormat="1" applyFont="1" applyFill="1" applyBorder="1" applyAlignment="1">
      <alignment horizontal="right" vertical="center"/>
    </xf>
    <xf numFmtId="0" fontId="27" fillId="2" borderId="5" xfId="0" applyFont="1" applyFill="1" applyBorder="1" applyAlignment="1">
      <alignment horizontal="right" vertical="center"/>
    </xf>
    <xf numFmtId="0" fontId="16" fillId="8" borderId="37" xfId="0" applyFont="1" applyFill="1" applyBorder="1" applyAlignment="1">
      <alignment horizontal="center" vertical="center"/>
    </xf>
    <xf numFmtId="14" fontId="30" fillId="9" borderId="38" xfId="0" applyNumberFormat="1" applyFont="1" applyFill="1" applyBorder="1" applyAlignment="1">
      <alignment horizontal="right"/>
    </xf>
    <xf numFmtId="0" fontId="27" fillId="2" borderId="39" xfId="0" applyFont="1" applyFill="1" applyBorder="1" applyAlignment="1">
      <alignment horizontal="right"/>
    </xf>
    <xf numFmtId="0" fontId="19" fillId="2" borderId="39" xfId="0" applyFont="1" applyFill="1" applyBorder="1" applyAlignment="1">
      <alignment horizontal="right"/>
    </xf>
    <xf numFmtId="0" fontId="49" fillId="2" borderId="39" xfId="0" applyFont="1" applyFill="1" applyBorder="1" applyAlignment="1">
      <alignment horizontal="right"/>
    </xf>
    <xf numFmtId="49" fontId="49" fillId="2" borderId="39" xfId="0" applyNumberFormat="1" applyFont="1" applyFill="1" applyBorder="1" applyAlignment="1">
      <alignment horizontal="right"/>
    </xf>
    <xf numFmtId="2" fontId="49" fillId="2" borderId="39" xfId="0" applyNumberFormat="1" applyFont="1" applyFill="1" applyBorder="1" applyAlignment="1">
      <alignment horizontal="right"/>
    </xf>
    <xf numFmtId="0" fontId="42" fillId="2" borderId="39" xfId="0" applyFont="1" applyFill="1" applyBorder="1" applyAlignment="1">
      <alignment horizontal="right"/>
    </xf>
    <xf numFmtId="0" fontId="44" fillId="2" borderId="40" xfId="0" applyFont="1" applyFill="1" applyBorder="1" applyAlignment="1">
      <alignment horizontal="right"/>
    </xf>
    <xf numFmtId="14" fontId="27" fillId="2" borderId="4" xfId="0" applyNumberFormat="1" applyFont="1" applyFill="1" applyBorder="1" applyAlignment="1">
      <alignment horizontal="right"/>
    </xf>
    <xf numFmtId="2" fontId="49" fillId="2" borderId="5" xfId="0" applyNumberFormat="1" applyFont="1" applyFill="1" applyBorder="1" applyAlignment="1">
      <alignment horizontal="right"/>
    </xf>
    <xf numFmtId="49" fontId="49" fillId="2" borderId="5" xfId="0" applyNumberFormat="1" applyFont="1" applyFill="1" applyBorder="1" applyAlignment="1">
      <alignment horizontal="right"/>
    </xf>
    <xf numFmtId="2" fontId="29" fillId="11" borderId="21" xfId="0" applyNumberFormat="1" applyFont="1" applyFill="1" applyBorder="1" applyAlignment="1">
      <alignment horizontal="right"/>
    </xf>
    <xf numFmtId="2" fontId="29" fillId="11" borderId="2" xfId="0" applyNumberFormat="1" applyFont="1" applyFill="1" applyBorder="1" applyAlignment="1">
      <alignment horizontal="right"/>
    </xf>
    <xf numFmtId="2" fontId="29" fillId="2" borderId="21" xfId="0" applyNumberFormat="1" applyFont="1" applyFill="1" applyBorder="1" applyAlignment="1">
      <alignment horizontal="right"/>
    </xf>
    <xf numFmtId="2" fontId="29" fillId="2" borderId="5" xfId="0" applyNumberFormat="1" applyFont="1" applyFill="1" applyBorder="1" applyAlignment="1">
      <alignment horizontal="right"/>
    </xf>
    <xf numFmtId="2" fontId="29" fillId="2" borderId="39" xfId="0" applyNumberFormat="1" applyFont="1" applyFill="1" applyBorder="1" applyAlignment="1">
      <alignment horizontal="right"/>
    </xf>
    <xf numFmtId="2" fontId="29" fillId="2" borderId="29" xfId="0" applyNumberFormat="1" applyFont="1" applyFill="1" applyBorder="1" applyAlignment="1">
      <alignment horizontal="right"/>
    </xf>
    <xf numFmtId="2" fontId="29" fillId="2" borderId="2" xfId="0" applyNumberFormat="1" applyFont="1" applyFill="1" applyBorder="1" applyAlignment="1">
      <alignment horizontal="right"/>
    </xf>
    <xf numFmtId="2" fontId="61" fillId="11" borderId="29" xfId="0" applyNumberFormat="1" applyFont="1" applyFill="1" applyBorder="1" applyAlignment="1">
      <alignment horizontal="right"/>
    </xf>
    <xf numFmtId="2" fontId="61" fillId="11" borderId="2" xfId="0" applyNumberFormat="1" applyFont="1" applyFill="1" applyBorder="1" applyAlignment="1">
      <alignment horizontal="right"/>
    </xf>
    <xf numFmtId="2" fontId="29" fillId="11" borderId="29" xfId="0" applyNumberFormat="1" applyFont="1" applyFill="1" applyBorder="1" applyAlignment="1">
      <alignment horizontal="right"/>
    </xf>
    <xf numFmtId="2" fontId="62" fillId="11" borderId="29" xfId="0" applyNumberFormat="1" applyFont="1" applyFill="1" applyBorder="1" applyAlignment="1">
      <alignment horizontal="right"/>
    </xf>
    <xf numFmtId="2" fontId="61" fillId="11" borderId="21" xfId="0" applyNumberFormat="1" applyFont="1" applyFill="1" applyBorder="1" applyAlignment="1">
      <alignment horizontal="right"/>
    </xf>
    <xf numFmtId="2" fontId="61" fillId="11" borderId="11" xfId="0" applyNumberFormat="1" applyFont="1" applyFill="1" applyBorder="1" applyAlignment="1">
      <alignment horizontal="right"/>
    </xf>
    <xf numFmtId="0" fontId="63" fillId="0" borderId="21" xfId="0" applyFont="1" applyBorder="1" applyAlignment="1">
      <alignment horizontal="center" vertical="center"/>
    </xf>
    <xf numFmtId="0" fontId="36" fillId="9" borderId="21" xfId="0" applyFont="1" applyFill="1" applyBorder="1" applyAlignment="1">
      <alignment horizontal="center" vertical="center"/>
    </xf>
    <xf numFmtId="0" fontId="36" fillId="13" borderId="21" xfId="0" applyFont="1" applyFill="1" applyBorder="1" applyAlignment="1">
      <alignment horizontal="center" vertical="center"/>
    </xf>
    <xf numFmtId="0" fontId="36" fillId="13" borderId="15" xfId="0" applyFont="1" applyFill="1" applyBorder="1" applyAlignment="1">
      <alignment horizontal="center" vertical="center"/>
    </xf>
    <xf numFmtId="0" fontId="63" fillId="0" borderId="14" xfId="0" applyNumberFormat="1" applyFont="1" applyBorder="1" applyAlignment="1">
      <alignment horizontal="center" vertical="center"/>
    </xf>
    <xf numFmtId="0" fontId="63" fillId="13" borderId="5" xfId="0" applyFont="1" applyFill="1" applyBorder="1" applyAlignment="1">
      <alignment horizontal="center" vertical="center"/>
    </xf>
    <xf numFmtId="2" fontId="63" fillId="0" borderId="15" xfId="0" applyNumberFormat="1" applyFont="1" applyBorder="1" applyAlignment="1">
      <alignment horizontal="center" vertical="center"/>
    </xf>
    <xf numFmtId="2" fontId="63" fillId="13" borderId="6" xfId="0" applyNumberFormat="1" applyFont="1" applyFill="1" applyBorder="1" applyAlignment="1">
      <alignment horizontal="center" vertical="center"/>
    </xf>
    <xf numFmtId="2" fontId="27" fillId="11" borderId="21" xfId="0" applyNumberFormat="1" applyFont="1" applyFill="1" applyBorder="1" applyAlignment="1">
      <alignment horizontal="right" vertical="center"/>
    </xf>
    <xf numFmtId="14" fontId="27" fillId="2" borderId="28" xfId="0" applyNumberFormat="1" applyFont="1" applyFill="1" applyBorder="1" applyAlignment="1">
      <alignment horizontal="right" vertical="center"/>
    </xf>
    <xf numFmtId="0" fontId="19" fillId="2" borderId="29" xfId="0" applyFont="1" applyFill="1" applyBorder="1" applyAlignment="1">
      <alignment horizontal="right" vertical="center"/>
    </xf>
    <xf numFmtId="2" fontId="27" fillId="2" borderId="29" xfId="0" applyNumberFormat="1" applyFont="1" applyFill="1" applyBorder="1" applyAlignment="1">
      <alignment horizontal="right" vertical="center"/>
    </xf>
    <xf numFmtId="1" fontId="38" fillId="2" borderId="29" xfId="0" applyNumberFormat="1" applyFont="1" applyFill="1" applyBorder="1" applyAlignment="1">
      <alignment horizontal="right" vertical="center"/>
    </xf>
    <xf numFmtId="49" fontId="27" fillId="2" borderId="29" xfId="0" applyNumberFormat="1" applyFont="1" applyFill="1" applyBorder="1" applyAlignment="1">
      <alignment horizontal="right" vertical="center"/>
    </xf>
    <xf numFmtId="2" fontId="27" fillId="11" borderId="29" xfId="0" applyNumberFormat="1" applyFont="1" applyFill="1" applyBorder="1" applyAlignment="1">
      <alignment horizontal="right" vertical="center"/>
    </xf>
    <xf numFmtId="0" fontId="43" fillId="2" borderId="29" xfId="0" applyFont="1" applyFill="1" applyBorder="1" applyAlignment="1">
      <alignment horizontal="right" vertical="center"/>
    </xf>
    <xf numFmtId="0" fontId="44" fillId="2" borderId="30" xfId="0" applyFont="1" applyFill="1" applyBorder="1" applyAlignment="1">
      <alignment horizontal="right" vertical="center"/>
    </xf>
    <xf numFmtId="0" fontId="63" fillId="2" borderId="4" xfId="0" applyNumberFormat="1" applyFont="1" applyFill="1" applyBorder="1" applyAlignment="1">
      <alignment horizontal="center" vertical="center"/>
    </xf>
    <xf numFmtId="0" fontId="63" fillId="9" borderId="5" xfId="0" applyFont="1" applyFill="1" applyBorder="1" applyAlignment="1">
      <alignment horizontal="center" vertical="center"/>
    </xf>
    <xf numFmtId="0" fontId="64" fillId="2" borderId="21" xfId="0" applyFont="1" applyFill="1" applyBorder="1" applyAlignment="1">
      <alignment horizontal="right"/>
    </xf>
    <xf numFmtId="2" fontId="64" fillId="2" borderId="21" xfId="0" applyNumberFormat="1" applyFont="1" applyFill="1" applyBorder="1" applyAlignment="1">
      <alignment horizontal="right"/>
    </xf>
    <xf numFmtId="1" fontId="64" fillId="2" borderId="21" xfId="0" applyNumberFormat="1" applyFont="1" applyFill="1" applyBorder="1" applyAlignment="1">
      <alignment horizontal="right"/>
    </xf>
    <xf numFmtId="49" fontId="64" fillId="2" borderId="21" xfId="0" applyNumberFormat="1" applyFont="1" applyFill="1" applyBorder="1" applyAlignment="1">
      <alignment horizontal="right"/>
    </xf>
    <xf numFmtId="2" fontId="65" fillId="2" borderId="21" xfId="0" applyNumberFormat="1" applyFont="1" applyFill="1" applyBorder="1" applyAlignment="1">
      <alignment horizontal="right"/>
    </xf>
    <xf numFmtId="2" fontId="64" fillId="2" borderId="2" xfId="0" applyNumberFormat="1" applyFont="1" applyFill="1" applyBorder="1" applyAlignment="1">
      <alignment horizontal="right"/>
    </xf>
    <xf numFmtId="49" fontId="64" fillId="2" borderId="2" xfId="0" applyNumberFormat="1" applyFont="1" applyFill="1" applyBorder="1" applyAlignment="1">
      <alignment horizontal="right"/>
    </xf>
    <xf numFmtId="2" fontId="65" fillId="2" borderId="2" xfId="0" applyNumberFormat="1" applyFont="1" applyFill="1" applyBorder="1" applyAlignment="1">
      <alignment horizontal="right"/>
    </xf>
    <xf numFmtId="0" fontId="64" fillId="2" borderId="2" xfId="0" applyFont="1" applyFill="1" applyBorder="1" applyAlignment="1">
      <alignment horizontal="right"/>
    </xf>
    <xf numFmtId="2" fontId="64" fillId="2" borderId="29" xfId="0" applyNumberFormat="1" applyFont="1" applyFill="1" applyBorder="1" applyAlignment="1">
      <alignment horizontal="right"/>
    </xf>
    <xf numFmtId="1" fontId="64" fillId="2" borderId="29" xfId="0" applyNumberFormat="1" applyFont="1" applyFill="1" applyBorder="1" applyAlignment="1">
      <alignment horizontal="right"/>
    </xf>
    <xf numFmtId="49" fontId="64" fillId="2" borderId="29" xfId="0" applyNumberFormat="1" applyFont="1" applyFill="1" applyBorder="1" applyAlignment="1">
      <alignment horizontal="right"/>
    </xf>
    <xf numFmtId="2" fontId="65" fillId="2" borderId="29" xfId="0" applyNumberFormat="1" applyFont="1" applyFill="1" applyBorder="1" applyAlignment="1">
      <alignment horizontal="right"/>
    </xf>
    <xf numFmtId="0" fontId="64" fillId="2" borderId="29" xfId="0" applyFont="1" applyFill="1" applyBorder="1" applyAlignment="1">
      <alignment horizontal="right"/>
    </xf>
    <xf numFmtId="1" fontId="64" fillId="2" borderId="2" xfId="0" applyNumberFormat="1" applyFont="1" applyFill="1" applyBorder="1" applyAlignment="1">
      <alignment horizontal="right"/>
    </xf>
    <xf numFmtId="2" fontId="27" fillId="9" borderId="29" xfId="0" applyNumberFormat="1" applyFont="1" applyFill="1" applyBorder="1" applyAlignment="1">
      <alignment horizontal="right"/>
    </xf>
    <xf numFmtId="2" fontId="64" fillId="11" borderId="21" xfId="0" applyNumberFormat="1" applyFont="1" applyFill="1" applyBorder="1" applyAlignment="1">
      <alignment horizontal="right"/>
    </xf>
    <xf numFmtId="2" fontId="65" fillId="11" borderId="21" xfId="0" applyNumberFormat="1" applyFont="1" applyFill="1" applyBorder="1" applyAlignment="1">
      <alignment horizontal="right"/>
    </xf>
    <xf numFmtId="1" fontId="38" fillId="11" borderId="21" xfId="0" applyNumberFormat="1" applyFont="1" applyFill="1" applyBorder="1" applyAlignment="1">
      <alignment horizontal="right"/>
    </xf>
    <xf numFmtId="0" fontId="66" fillId="2" borderId="21" xfId="0" applyFont="1" applyFill="1" applyBorder="1" applyAlignment="1">
      <alignment horizontal="right"/>
    </xf>
    <xf numFmtId="2" fontId="66" fillId="2" borderId="21" xfId="0" applyNumberFormat="1" applyFont="1" applyFill="1" applyBorder="1" applyAlignment="1">
      <alignment horizontal="right"/>
    </xf>
    <xf numFmtId="49" fontId="66" fillId="2" borderId="21" xfId="0" applyNumberFormat="1" applyFont="1" applyFill="1" applyBorder="1" applyAlignment="1">
      <alignment horizontal="right"/>
    </xf>
    <xf numFmtId="2" fontId="67" fillId="2" borderId="21" xfId="0" applyNumberFormat="1" applyFont="1" applyFill="1" applyBorder="1" applyAlignment="1">
      <alignment horizontal="right"/>
    </xf>
    <xf numFmtId="2" fontId="66" fillId="2" borderId="2" xfId="0" applyNumberFormat="1" applyFont="1" applyFill="1" applyBorder="1" applyAlignment="1">
      <alignment horizontal="right"/>
    </xf>
    <xf numFmtId="0" fontId="66" fillId="2" borderId="2" xfId="0" applyFont="1" applyFill="1" applyBorder="1" applyAlignment="1">
      <alignment horizontal="right"/>
    </xf>
    <xf numFmtId="2" fontId="66" fillId="11" borderId="2" xfId="0" applyNumberFormat="1" applyFont="1" applyFill="1" applyBorder="1" applyAlignment="1">
      <alignment horizontal="right"/>
    </xf>
    <xf numFmtId="2" fontId="66" fillId="11" borderId="21" xfId="0" applyNumberFormat="1" applyFont="1" applyFill="1" applyBorder="1" applyAlignment="1">
      <alignment horizontal="right"/>
    </xf>
    <xf numFmtId="2" fontId="66" fillId="2" borderId="29" xfId="0" applyNumberFormat="1" applyFont="1" applyFill="1" applyBorder="1" applyAlignment="1">
      <alignment horizontal="right"/>
    </xf>
    <xf numFmtId="0" fontId="66" fillId="2" borderId="29" xfId="0" applyFont="1" applyFill="1" applyBorder="1" applyAlignment="1">
      <alignment horizontal="right"/>
    </xf>
    <xf numFmtId="49" fontId="66" fillId="2" borderId="29" xfId="0" applyNumberFormat="1" applyFont="1" applyFill="1" applyBorder="1" applyAlignment="1">
      <alignment horizontal="right"/>
    </xf>
    <xf numFmtId="2" fontId="67" fillId="2" borderId="29" xfId="0" applyNumberFormat="1" applyFont="1" applyFill="1" applyBorder="1" applyAlignment="1">
      <alignment horizontal="right"/>
    </xf>
    <xf numFmtId="49" fontId="66" fillId="2" borderId="2" xfId="0" applyNumberFormat="1" applyFont="1" applyFill="1" applyBorder="1" applyAlignment="1">
      <alignment horizontal="right"/>
    </xf>
    <xf numFmtId="2" fontId="67" fillId="2" borderId="2" xfId="0" applyNumberFormat="1" applyFont="1" applyFill="1" applyBorder="1" applyAlignment="1">
      <alignment horizontal="right"/>
    </xf>
    <xf numFmtId="2" fontId="67" fillId="11" borderId="21" xfId="0" applyNumberFormat="1" applyFont="1" applyFill="1" applyBorder="1" applyAlignment="1">
      <alignment horizontal="right"/>
    </xf>
    <xf numFmtId="1" fontId="66" fillId="2" borderId="21" xfId="0" applyNumberFormat="1" applyFont="1" applyFill="1" applyBorder="1" applyAlignment="1">
      <alignment horizontal="right"/>
    </xf>
    <xf numFmtId="1" fontId="66" fillId="2" borderId="2" xfId="0" applyNumberFormat="1" applyFont="1" applyFill="1" applyBorder="1" applyAlignment="1">
      <alignment horizontal="right"/>
    </xf>
    <xf numFmtId="0" fontId="43" fillId="2" borderId="5" xfId="0" applyFont="1" applyFill="1" applyBorder="1" applyAlignment="1">
      <alignment horizontal="right"/>
    </xf>
    <xf numFmtId="1" fontId="66" fillId="2" borderId="29" xfId="0" applyNumberFormat="1" applyFont="1" applyFill="1" applyBorder="1" applyAlignment="1">
      <alignment horizontal="right"/>
    </xf>
    <xf numFmtId="2" fontId="30" fillId="9" borderId="21" xfId="0" applyNumberFormat="1" applyFont="1" applyFill="1" applyBorder="1" applyAlignment="1">
      <alignment horizontal="right"/>
    </xf>
    <xf numFmtId="2" fontId="66" fillId="9" borderId="21" xfId="0" applyNumberFormat="1" applyFont="1" applyFill="1" applyBorder="1" applyAlignment="1">
      <alignment horizontal="right"/>
    </xf>
    <xf numFmtId="49" fontId="38" fillId="2" borderId="21" xfId="0" applyNumberFormat="1" applyFont="1" applyFill="1" applyBorder="1" applyAlignment="1">
      <alignment horizontal="right"/>
    </xf>
    <xf numFmtId="0" fontId="68" fillId="2" borderId="21" xfId="0" applyFont="1" applyFill="1" applyBorder="1" applyAlignment="1">
      <alignment horizontal="right"/>
    </xf>
    <xf numFmtId="2" fontId="68" fillId="2" borderId="21" xfId="0" applyNumberFormat="1" applyFont="1" applyFill="1" applyBorder="1" applyAlignment="1">
      <alignment horizontal="right"/>
    </xf>
    <xf numFmtId="49" fontId="68" fillId="2" borderId="21" xfId="0" applyNumberFormat="1" applyFont="1" applyFill="1" applyBorder="1" applyAlignment="1">
      <alignment horizontal="right"/>
    </xf>
    <xf numFmtId="2" fontId="69" fillId="2" borderId="21" xfId="0" applyNumberFormat="1" applyFont="1" applyFill="1" applyBorder="1" applyAlignment="1">
      <alignment horizontal="right"/>
    </xf>
    <xf numFmtId="2" fontId="68" fillId="2" borderId="2" xfId="0" applyNumberFormat="1" applyFont="1" applyFill="1" applyBorder="1" applyAlignment="1">
      <alignment horizontal="right"/>
    </xf>
    <xf numFmtId="49" fontId="68" fillId="2" borderId="2" xfId="0" applyNumberFormat="1" applyFont="1" applyFill="1" applyBorder="1" applyAlignment="1">
      <alignment horizontal="right"/>
    </xf>
    <xf numFmtId="2" fontId="69" fillId="2" borderId="2" xfId="0" applyNumberFormat="1" applyFont="1" applyFill="1" applyBorder="1" applyAlignment="1">
      <alignment horizontal="right"/>
    </xf>
    <xf numFmtId="0" fontId="68" fillId="2" borderId="2" xfId="0" applyFont="1" applyFill="1" applyBorder="1" applyAlignment="1">
      <alignment horizontal="right"/>
    </xf>
    <xf numFmtId="0" fontId="13" fillId="4" borderId="12" xfId="0" applyFont="1" applyFill="1" applyBorder="1" applyAlignment="1">
      <alignment horizontal="center" vertical="center" wrapText="1"/>
    </xf>
    <xf numFmtId="1" fontId="70" fillId="7" borderId="12" xfId="0" applyNumberFormat="1" applyFont="1" applyFill="1" applyBorder="1" applyAlignment="1">
      <alignment horizontal="center" vertical="center"/>
    </xf>
    <xf numFmtId="2" fontId="68" fillId="11" borderId="21" xfId="0" applyNumberFormat="1" applyFont="1" applyFill="1" applyBorder="1" applyAlignment="1">
      <alignment horizontal="right"/>
    </xf>
    <xf numFmtId="2" fontId="68" fillId="2" borderId="29" xfId="0" applyNumberFormat="1" applyFont="1" applyFill="1" applyBorder="1" applyAlignment="1">
      <alignment horizontal="right"/>
    </xf>
    <xf numFmtId="0" fontId="68" fillId="2" borderId="29" xfId="0" applyFont="1" applyFill="1" applyBorder="1" applyAlignment="1">
      <alignment horizontal="right"/>
    </xf>
    <xf numFmtId="49" fontId="68" fillId="2" borderId="29" xfId="0" applyNumberFormat="1" applyFont="1" applyFill="1" applyBorder="1" applyAlignment="1">
      <alignment horizontal="right"/>
    </xf>
    <xf numFmtId="2" fontId="69" fillId="2" borderId="29" xfId="0" applyNumberFormat="1" applyFont="1" applyFill="1" applyBorder="1" applyAlignment="1">
      <alignment horizontal="right"/>
    </xf>
    <xf numFmtId="0" fontId="71" fillId="2" borderId="21" xfId="0" applyFont="1" applyFill="1" applyBorder="1" applyAlignment="1">
      <alignment horizontal="right"/>
    </xf>
    <xf numFmtId="2" fontId="71" fillId="2" borderId="21" xfId="0" applyNumberFormat="1" applyFont="1" applyFill="1" applyBorder="1" applyAlignment="1">
      <alignment horizontal="right"/>
    </xf>
    <xf numFmtId="49" fontId="71" fillId="2" borderId="21" xfId="0" applyNumberFormat="1" applyFont="1" applyFill="1" applyBorder="1" applyAlignment="1">
      <alignment horizontal="right"/>
    </xf>
    <xf numFmtId="2" fontId="72" fillId="2" borderId="21" xfId="0" applyNumberFormat="1" applyFont="1" applyFill="1" applyBorder="1" applyAlignment="1">
      <alignment horizontal="right"/>
    </xf>
    <xf numFmtId="49" fontId="71" fillId="2" borderId="2" xfId="0" applyNumberFormat="1" applyFont="1" applyFill="1" applyBorder="1" applyAlignment="1">
      <alignment horizontal="right"/>
    </xf>
    <xf numFmtId="2" fontId="71" fillId="2" borderId="2" xfId="0" applyNumberFormat="1" applyFont="1" applyFill="1" applyBorder="1" applyAlignment="1">
      <alignment horizontal="right"/>
    </xf>
    <xf numFmtId="2" fontId="72" fillId="2" borderId="2" xfId="0" applyNumberFormat="1" applyFont="1" applyFill="1" applyBorder="1" applyAlignment="1">
      <alignment horizontal="right"/>
    </xf>
    <xf numFmtId="0" fontId="71" fillId="2" borderId="2" xfId="0" applyFont="1" applyFill="1" applyBorder="1" applyAlignment="1">
      <alignment horizontal="right"/>
    </xf>
    <xf numFmtId="0" fontId="71" fillId="2" borderId="5" xfId="0" applyFont="1" applyFill="1" applyBorder="1" applyAlignment="1">
      <alignment horizontal="right"/>
    </xf>
    <xf numFmtId="2" fontId="71" fillId="11" borderId="21" xfId="0" applyNumberFormat="1" applyFont="1" applyFill="1" applyBorder="1" applyAlignment="1">
      <alignment horizontal="right"/>
    </xf>
    <xf numFmtId="2" fontId="71" fillId="2" borderId="29" xfId="0" applyNumberFormat="1" applyFont="1" applyFill="1" applyBorder="1" applyAlignment="1">
      <alignment horizontal="right"/>
    </xf>
    <xf numFmtId="49" fontId="71" fillId="2" borderId="29" xfId="0" applyNumberFormat="1" applyFont="1" applyFill="1" applyBorder="1" applyAlignment="1">
      <alignment horizontal="right"/>
    </xf>
    <xf numFmtId="2" fontId="72" fillId="2" borderId="29" xfId="0" applyNumberFormat="1" applyFont="1" applyFill="1" applyBorder="1" applyAlignment="1">
      <alignment horizontal="right"/>
    </xf>
    <xf numFmtId="0" fontId="71" fillId="2" borderId="29" xfId="0" applyFont="1" applyFill="1" applyBorder="1" applyAlignment="1">
      <alignment horizontal="right"/>
    </xf>
    <xf numFmtId="14" fontId="71" fillId="9" borderId="14" xfId="0" applyNumberFormat="1" applyFont="1" applyFill="1" applyBorder="1" applyAlignment="1">
      <alignment horizontal="right"/>
    </xf>
    <xf numFmtId="14" fontId="71" fillId="2" borderId="14" xfId="0" applyNumberFormat="1" applyFont="1" applyFill="1" applyBorder="1" applyAlignment="1">
      <alignment horizontal="right"/>
    </xf>
    <xf numFmtId="14" fontId="71" fillId="9" borderId="1" xfId="0" applyNumberFormat="1" applyFont="1" applyFill="1" applyBorder="1" applyAlignment="1">
      <alignment horizontal="right"/>
    </xf>
    <xf numFmtId="1" fontId="71" fillId="2" borderId="21" xfId="0" applyNumberFormat="1" applyFont="1" applyFill="1" applyBorder="1" applyAlignment="1">
      <alignment horizontal="right"/>
    </xf>
    <xf numFmtId="1" fontId="73" fillId="2" borderId="21" xfId="0" applyNumberFormat="1" applyFont="1" applyFill="1" applyBorder="1" applyAlignment="1">
      <alignment horizontal="right"/>
    </xf>
    <xf numFmtId="0" fontId="73" fillId="2" borderId="21" xfId="0" applyFont="1" applyFill="1" applyBorder="1" applyAlignment="1">
      <alignment horizontal="right"/>
    </xf>
    <xf numFmtId="1" fontId="19" fillId="2" borderId="21" xfId="0" applyNumberFormat="1" applyFont="1" applyFill="1" applyBorder="1" applyAlignment="1">
      <alignment horizontal="right"/>
    </xf>
    <xf numFmtId="14" fontId="19" fillId="2" borderId="14" xfId="0" applyNumberFormat="1" applyFont="1" applyFill="1" applyBorder="1" applyAlignment="1">
      <alignment horizontal="right"/>
    </xf>
    <xf numFmtId="14" fontId="71" fillId="2" borderId="28" xfId="0" applyNumberFormat="1" applyFont="1" applyFill="1" applyBorder="1" applyAlignment="1">
      <alignment horizontal="right"/>
    </xf>
    <xf numFmtId="1" fontId="71" fillId="2" borderId="29" xfId="0" applyNumberFormat="1" applyFont="1" applyFill="1" applyBorder="1" applyAlignment="1">
      <alignment horizontal="right"/>
    </xf>
    <xf numFmtId="1" fontId="71" fillId="2" borderId="2" xfId="0" applyNumberFormat="1" applyFont="1" applyFill="1" applyBorder="1" applyAlignment="1">
      <alignment horizontal="right"/>
    </xf>
    <xf numFmtId="14" fontId="19" fillId="2" borderId="28" xfId="0" applyNumberFormat="1" applyFont="1" applyFill="1" applyBorder="1" applyAlignment="1">
      <alignment horizontal="right"/>
    </xf>
    <xf numFmtId="2" fontId="19" fillId="2" borderId="29" xfId="0" applyNumberFormat="1" applyFont="1" applyFill="1" applyBorder="1" applyAlignment="1">
      <alignment horizontal="right"/>
    </xf>
    <xf numFmtId="1" fontId="19" fillId="2" borderId="29" xfId="0" applyNumberFormat="1" applyFont="1" applyFill="1" applyBorder="1" applyAlignment="1">
      <alignment horizontal="right"/>
    </xf>
    <xf numFmtId="49" fontId="19" fillId="2" borderId="29" xfId="0" applyNumberFormat="1" applyFont="1" applyFill="1" applyBorder="1" applyAlignment="1">
      <alignment horizontal="right"/>
    </xf>
    <xf numFmtId="1" fontId="19" fillId="2" borderId="2" xfId="0" applyNumberFormat="1" applyFont="1" applyFill="1" applyBorder="1" applyAlignment="1">
      <alignment horizontal="right"/>
    </xf>
    <xf numFmtId="2" fontId="19" fillId="11" borderId="21" xfId="0" applyNumberFormat="1" applyFont="1" applyFill="1" applyBorder="1" applyAlignment="1">
      <alignment horizontal="right"/>
    </xf>
    <xf numFmtId="2" fontId="72" fillId="11" borderId="21" xfId="0" applyNumberFormat="1" applyFont="1" applyFill="1" applyBorder="1" applyAlignment="1">
      <alignment horizontal="right"/>
    </xf>
    <xf numFmtId="2" fontId="71" fillId="11" borderId="2" xfId="0" applyNumberFormat="1" applyFont="1" applyFill="1" applyBorder="1" applyAlignment="1">
      <alignment horizontal="right"/>
    </xf>
    <xf numFmtId="14" fontId="71" fillId="2" borderId="4" xfId="0" applyNumberFormat="1" applyFont="1" applyFill="1" applyBorder="1" applyAlignment="1">
      <alignment horizontal="right"/>
    </xf>
    <xf numFmtId="0" fontId="74" fillId="2" borderId="21" xfId="0" applyFont="1" applyFill="1" applyBorder="1" applyAlignment="1">
      <alignment horizontal="right"/>
    </xf>
    <xf numFmtId="2" fontId="74" fillId="2" borderId="21" xfId="0" applyNumberFormat="1" applyFont="1" applyFill="1" applyBorder="1" applyAlignment="1">
      <alignment horizontal="right"/>
    </xf>
    <xf numFmtId="49" fontId="74" fillId="2" borderId="21" xfId="0" applyNumberFormat="1" applyFont="1" applyFill="1" applyBorder="1" applyAlignment="1">
      <alignment horizontal="right"/>
    </xf>
    <xf numFmtId="2" fontId="75" fillId="2" borderId="21" xfId="0" applyNumberFormat="1" applyFont="1" applyFill="1" applyBorder="1" applyAlignment="1">
      <alignment horizontal="right"/>
    </xf>
    <xf numFmtId="2" fontId="74" fillId="2" borderId="2" xfId="0" applyNumberFormat="1" applyFont="1" applyFill="1" applyBorder="1" applyAlignment="1">
      <alignment horizontal="right"/>
    </xf>
    <xf numFmtId="49" fontId="74" fillId="2" borderId="2" xfId="0" applyNumberFormat="1" applyFont="1" applyFill="1" applyBorder="1" applyAlignment="1">
      <alignment horizontal="right"/>
    </xf>
    <xf numFmtId="2" fontId="75" fillId="2" borderId="2" xfId="0" applyNumberFormat="1" applyFont="1" applyFill="1" applyBorder="1" applyAlignment="1">
      <alignment horizontal="right"/>
    </xf>
    <xf numFmtId="0" fontId="74" fillId="2" borderId="2" xfId="0" applyFont="1" applyFill="1" applyBorder="1" applyAlignment="1">
      <alignment horizontal="right"/>
    </xf>
    <xf numFmtId="2" fontId="74" fillId="11" borderId="21" xfId="0" applyNumberFormat="1" applyFont="1" applyFill="1" applyBorder="1" applyAlignment="1">
      <alignment horizontal="right"/>
    </xf>
    <xf numFmtId="2" fontId="30" fillId="14" borderId="21" xfId="0" applyNumberFormat="1" applyFont="1" applyFill="1" applyBorder="1" applyAlignment="1">
      <alignment horizontal="right"/>
    </xf>
    <xf numFmtId="2" fontId="29" fillId="14" borderId="21" xfId="0" applyNumberFormat="1" applyFont="1" applyFill="1" applyBorder="1" applyAlignment="1">
      <alignment horizontal="right"/>
    </xf>
    <xf numFmtId="2" fontId="74" fillId="2" borderId="29" xfId="0" applyNumberFormat="1" applyFont="1" applyFill="1" applyBorder="1" applyAlignment="1">
      <alignment horizontal="right"/>
    </xf>
    <xf numFmtId="0" fontId="74" fillId="2" borderId="29" xfId="0" applyFont="1" applyFill="1" applyBorder="1" applyAlignment="1">
      <alignment horizontal="right"/>
    </xf>
    <xf numFmtId="49" fontId="74" fillId="2" borderId="29" xfId="0" applyNumberFormat="1" applyFont="1" applyFill="1" applyBorder="1" applyAlignment="1">
      <alignment horizontal="right"/>
    </xf>
    <xf numFmtId="2" fontId="75" fillId="2" borderId="29" xfId="0" applyNumberFormat="1" applyFont="1" applyFill="1" applyBorder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6" fillId="6" borderId="0" xfId="1" applyFont="1" applyFill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center" vertical="center"/>
    </xf>
    <xf numFmtId="2" fontId="7" fillId="6" borderId="0" xfId="0" applyNumberFormat="1" applyFont="1" applyFill="1" applyAlignment="1">
      <alignment horizontal="right"/>
    </xf>
    <xf numFmtId="2" fontId="6" fillId="6" borderId="0" xfId="0" applyNumberFormat="1" applyFont="1" applyFill="1" applyAlignment="1">
      <alignment horizontal="right"/>
    </xf>
    <xf numFmtId="2" fontId="27" fillId="14" borderId="21" xfId="0" applyNumberFormat="1" applyFont="1" applyFill="1" applyBorder="1" applyAlignment="1">
      <alignment horizontal="right"/>
    </xf>
    <xf numFmtId="0" fontId="36" fillId="2" borderId="4" xfId="0" applyFont="1" applyFill="1" applyBorder="1" applyAlignment="1">
      <alignment horizontal="center" vertical="center"/>
    </xf>
    <xf numFmtId="0" fontId="36" fillId="2" borderId="5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71" fillId="2" borderId="2" xfId="0" applyFont="1" applyFill="1" applyBorder="1" applyAlignment="1">
      <alignment horizontal="right" vertical="center"/>
    </xf>
    <xf numFmtId="2" fontId="29" fillId="2" borderId="2" xfId="0" applyNumberFormat="1" applyFont="1" applyFill="1" applyBorder="1" applyAlignment="1">
      <alignment horizontal="right" vertical="center"/>
    </xf>
    <xf numFmtId="0" fontId="42" fillId="2" borderId="2" xfId="0" applyFont="1" applyFill="1" applyBorder="1" applyAlignment="1">
      <alignment horizontal="right" vertical="center"/>
    </xf>
    <xf numFmtId="14" fontId="71" fillId="2" borderId="14" xfId="0" applyNumberFormat="1" applyFont="1" applyFill="1" applyBorder="1" applyAlignment="1">
      <alignment horizontal="right" vertical="center"/>
    </xf>
    <xf numFmtId="0" fontId="71" fillId="2" borderId="21" xfId="0" applyFont="1" applyFill="1" applyBorder="1" applyAlignment="1">
      <alignment horizontal="right" vertical="center"/>
    </xf>
    <xf numFmtId="2" fontId="29" fillId="2" borderId="21" xfId="0" applyNumberFormat="1" applyFont="1" applyFill="1" applyBorder="1" applyAlignment="1">
      <alignment horizontal="right" vertical="center"/>
    </xf>
    <xf numFmtId="0" fontId="42" fillId="2" borderId="21" xfId="0" applyFont="1" applyFill="1" applyBorder="1" applyAlignment="1">
      <alignment horizontal="right" vertical="center"/>
    </xf>
    <xf numFmtId="1" fontId="59" fillId="2" borderId="2" xfId="0" applyNumberFormat="1" applyFont="1" applyFill="1" applyBorder="1" applyAlignment="1">
      <alignment horizontal="right" vertical="center"/>
    </xf>
    <xf numFmtId="0" fontId="29" fillId="2" borderId="3" xfId="0" applyFont="1" applyFill="1" applyBorder="1" applyAlignment="1">
      <alignment horizontal="right" vertical="center"/>
    </xf>
    <xf numFmtId="1" fontId="59" fillId="2" borderId="21" xfId="0" applyNumberFormat="1" applyFont="1" applyFill="1" applyBorder="1" applyAlignment="1">
      <alignment horizontal="right" vertical="center"/>
    </xf>
    <xf numFmtId="0" fontId="29" fillId="2" borderId="15" xfId="0" applyFont="1" applyFill="1" applyBorder="1" applyAlignment="1">
      <alignment horizontal="right" vertical="center"/>
    </xf>
    <xf numFmtId="2" fontId="29" fillId="11" borderId="21" xfId="0" applyNumberFormat="1" applyFont="1" applyFill="1" applyBorder="1" applyAlignment="1">
      <alignment horizontal="right" vertical="center"/>
    </xf>
    <xf numFmtId="2" fontId="30" fillId="14" borderId="2" xfId="0" applyNumberFormat="1" applyFont="1" applyFill="1" applyBorder="1" applyAlignment="1">
      <alignment horizontal="right"/>
    </xf>
    <xf numFmtId="2" fontId="29" fillId="14" borderId="2" xfId="0" applyNumberFormat="1" applyFont="1" applyFill="1" applyBorder="1" applyAlignment="1">
      <alignment horizontal="right"/>
    </xf>
    <xf numFmtId="2" fontId="74" fillId="2" borderId="5" xfId="0" applyNumberFormat="1" applyFont="1" applyFill="1" applyBorder="1" applyAlignment="1">
      <alignment horizontal="right"/>
    </xf>
    <xf numFmtId="0" fontId="74" fillId="2" borderId="5" xfId="0" applyFont="1" applyFill="1" applyBorder="1" applyAlignment="1">
      <alignment horizontal="right"/>
    </xf>
    <xf numFmtId="49" fontId="74" fillId="2" borderId="5" xfId="0" applyNumberFormat="1" applyFont="1" applyFill="1" applyBorder="1" applyAlignment="1">
      <alignment horizontal="right"/>
    </xf>
    <xf numFmtId="2" fontId="75" fillId="2" borderId="5" xfId="0" applyNumberFormat="1" applyFont="1" applyFill="1" applyBorder="1" applyAlignment="1">
      <alignment horizontal="right"/>
    </xf>
    <xf numFmtId="0" fontId="27" fillId="2" borderId="23" xfId="0" applyFont="1" applyFill="1" applyBorder="1" applyAlignment="1">
      <alignment horizontal="right"/>
    </xf>
    <xf numFmtId="14" fontId="71" fillId="2" borderId="28" xfId="0" applyNumberFormat="1" applyFont="1" applyFill="1" applyBorder="1" applyAlignment="1">
      <alignment horizontal="right" vertical="center"/>
    </xf>
    <xf numFmtId="0" fontId="71" fillId="2" borderId="29" xfId="0" applyFont="1" applyFill="1" applyBorder="1" applyAlignment="1">
      <alignment horizontal="right" vertical="center"/>
    </xf>
    <xf numFmtId="1" fontId="27" fillId="2" borderId="29" xfId="0" applyNumberFormat="1" applyFont="1" applyFill="1" applyBorder="1" applyAlignment="1">
      <alignment horizontal="right" vertical="center"/>
    </xf>
    <xf numFmtId="2" fontId="29" fillId="2" borderId="29" xfId="0" applyNumberFormat="1" applyFont="1" applyFill="1" applyBorder="1" applyAlignment="1">
      <alignment horizontal="right" vertical="center"/>
    </xf>
    <xf numFmtId="0" fontId="42" fillId="2" borderId="29" xfId="0" applyFont="1" applyFill="1" applyBorder="1" applyAlignment="1">
      <alignment horizontal="right" vertical="center"/>
    </xf>
    <xf numFmtId="0" fontId="29" fillId="2" borderId="30" xfId="0" applyFont="1" applyFill="1" applyBorder="1" applyAlignment="1">
      <alignment horizontal="right" vertical="center"/>
    </xf>
    <xf numFmtId="1" fontId="27" fillId="2" borderId="2" xfId="0" applyNumberFormat="1" applyFont="1" applyFill="1" applyBorder="1" applyAlignment="1">
      <alignment horizontal="right" vertical="center"/>
    </xf>
    <xf numFmtId="2" fontId="30" fillId="13" borderId="21" xfId="0" applyNumberFormat="1" applyFont="1" applyFill="1" applyBorder="1" applyAlignment="1">
      <alignment horizontal="right"/>
    </xf>
    <xf numFmtId="0" fontId="30" fillId="13" borderId="14" xfId="0" applyFont="1" applyFill="1" applyBorder="1" applyAlignment="1">
      <alignment horizontal="center" vertical="center"/>
    </xf>
    <xf numFmtId="0" fontId="30" fillId="13" borderId="15" xfId="0" applyFont="1" applyFill="1" applyBorder="1" applyAlignment="1">
      <alignment horizontal="center" vertical="center"/>
    </xf>
    <xf numFmtId="0" fontId="76" fillId="0" borderId="14" xfId="0" applyFont="1" applyBorder="1" applyAlignment="1">
      <alignment horizontal="center" vertical="center"/>
    </xf>
    <xf numFmtId="0" fontId="76" fillId="0" borderId="15" xfId="0" applyFont="1" applyBorder="1" applyAlignment="1">
      <alignment horizontal="center" vertical="center"/>
    </xf>
    <xf numFmtId="0" fontId="78" fillId="13" borderId="4" xfId="0" applyFont="1" applyFill="1" applyBorder="1" applyAlignment="1">
      <alignment horizontal="center" vertical="center"/>
    </xf>
    <xf numFmtId="0" fontId="78" fillId="13" borderId="6" xfId="0" applyFont="1" applyFill="1" applyBorder="1" applyAlignment="1">
      <alignment horizontal="center" vertical="center"/>
    </xf>
    <xf numFmtId="0" fontId="30" fillId="9" borderId="14" xfId="0" applyFont="1" applyFill="1" applyBorder="1" applyAlignment="1">
      <alignment horizontal="center" vertical="center"/>
    </xf>
    <xf numFmtId="0" fontId="30" fillId="9" borderId="15" xfId="0" applyFont="1" applyFill="1" applyBorder="1" applyAlignment="1">
      <alignment horizontal="center" vertical="center"/>
    </xf>
    <xf numFmtId="0" fontId="78" fillId="9" borderId="4" xfId="0" applyFont="1" applyFill="1" applyBorder="1" applyAlignment="1">
      <alignment horizontal="center" vertical="center"/>
    </xf>
    <xf numFmtId="0" fontId="78" fillId="9" borderId="6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6" fillId="9" borderId="44" xfId="0" applyFont="1" applyFill="1" applyBorder="1" applyAlignment="1">
      <alignment horizontal="center" vertical="center"/>
    </xf>
    <xf numFmtId="2" fontId="63" fillId="0" borderId="44" xfId="0" applyNumberFormat="1" applyFont="1" applyBorder="1" applyAlignment="1">
      <alignment horizontal="center" vertical="center"/>
    </xf>
    <xf numFmtId="2" fontId="63" fillId="9" borderId="42" xfId="0" applyNumberFormat="1" applyFont="1" applyFill="1" applyBorder="1" applyAlignment="1">
      <alignment horizontal="center" vertical="center"/>
    </xf>
    <xf numFmtId="0" fontId="36" fillId="13" borderId="14" xfId="0" applyFont="1" applyFill="1" applyBorder="1" applyAlignment="1">
      <alignment horizontal="center" vertical="center"/>
    </xf>
    <xf numFmtId="0" fontId="63" fillId="0" borderId="14" xfId="0" applyFont="1" applyBorder="1" applyAlignment="1">
      <alignment horizontal="center" vertical="center"/>
    </xf>
    <xf numFmtId="0" fontId="63" fillId="13" borderId="4" xfId="0" applyFont="1" applyFill="1" applyBorder="1" applyAlignment="1">
      <alignment horizontal="center" vertical="center"/>
    </xf>
    <xf numFmtId="0" fontId="77" fillId="2" borderId="47" xfId="0" applyFont="1" applyFill="1" applyBorder="1" applyAlignment="1">
      <alignment horizontal="center" vertical="center"/>
    </xf>
    <xf numFmtId="1" fontId="74" fillId="2" borderId="21" xfId="0" applyNumberFormat="1" applyFont="1" applyFill="1" applyBorder="1" applyAlignment="1">
      <alignment horizontal="right"/>
    </xf>
    <xf numFmtId="0" fontId="19" fillId="0" borderId="0" xfId="0" applyFont="1"/>
    <xf numFmtId="1" fontId="74" fillId="2" borderId="29" xfId="0" applyNumberFormat="1" applyFont="1" applyFill="1" applyBorder="1" applyAlignment="1">
      <alignment horizontal="right"/>
    </xf>
    <xf numFmtId="1" fontId="74" fillId="2" borderId="2" xfId="0" applyNumberFormat="1" applyFont="1" applyFill="1" applyBorder="1" applyAlignment="1">
      <alignment horizontal="right"/>
    </xf>
    <xf numFmtId="1" fontId="38" fillId="2" borderId="5" xfId="0" applyNumberFormat="1" applyFont="1" applyFill="1" applyBorder="1" applyAlignment="1">
      <alignment horizontal="right"/>
    </xf>
    <xf numFmtId="2" fontId="29" fillId="11" borderId="5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6" fillId="13" borderId="2" xfId="0" applyFont="1" applyFill="1" applyBorder="1" applyAlignment="1">
      <alignment horizontal="center" vertical="center"/>
    </xf>
    <xf numFmtId="0" fontId="36" fillId="13" borderId="3" xfId="0" applyFont="1" applyFill="1" applyBorder="1" applyAlignment="1">
      <alignment horizontal="center" vertical="center"/>
    </xf>
    <xf numFmtId="0" fontId="36" fillId="9" borderId="2" xfId="0" applyFont="1" applyFill="1" applyBorder="1" applyAlignment="1">
      <alignment horizontal="center"/>
    </xf>
    <xf numFmtId="0" fontId="36" fillId="9" borderId="35" xfId="0" applyFont="1" applyFill="1" applyBorder="1" applyAlignment="1">
      <alignment horizontal="center"/>
    </xf>
    <xf numFmtId="0" fontId="45" fillId="12" borderId="7" xfId="0" applyFont="1" applyFill="1" applyBorder="1" applyAlignment="1">
      <alignment horizontal="center" vertical="center"/>
    </xf>
    <xf numFmtId="0" fontId="45" fillId="12" borderId="8" xfId="0" applyFont="1" applyFill="1" applyBorder="1" applyAlignment="1">
      <alignment horizontal="center" vertical="center"/>
    </xf>
    <xf numFmtId="0" fontId="46" fillId="12" borderId="35" xfId="0" applyFont="1" applyFill="1" applyBorder="1" applyAlignment="1">
      <alignment horizontal="center"/>
    </xf>
    <xf numFmtId="0" fontId="46" fillId="12" borderId="36" xfId="0" applyFont="1" applyFill="1" applyBorder="1" applyAlignment="1">
      <alignment horizontal="center"/>
    </xf>
    <xf numFmtId="0" fontId="46" fillId="12" borderId="20" xfId="0" applyFont="1" applyFill="1" applyBorder="1" applyAlignment="1">
      <alignment horizontal="center"/>
    </xf>
    <xf numFmtId="0" fontId="45" fillId="12" borderId="14" xfId="0" applyFont="1" applyFill="1" applyBorder="1" applyAlignment="1">
      <alignment horizontal="center" vertical="center"/>
    </xf>
    <xf numFmtId="0" fontId="45" fillId="12" borderId="21" xfId="0" applyFont="1" applyFill="1" applyBorder="1" applyAlignment="1">
      <alignment horizontal="center" vertical="center"/>
    </xf>
    <xf numFmtId="0" fontId="47" fillId="12" borderId="14" xfId="0" applyFont="1" applyFill="1" applyBorder="1" applyAlignment="1">
      <alignment horizontal="center"/>
    </xf>
    <xf numFmtId="0" fontId="47" fillId="12" borderId="21" xfId="0" applyFont="1" applyFill="1" applyBorder="1" applyAlignment="1">
      <alignment horizontal="center"/>
    </xf>
    <xf numFmtId="10" fontId="45" fillId="12" borderId="29" xfId="1" applyNumberFormat="1" applyFont="1" applyFill="1" applyBorder="1" applyAlignment="1">
      <alignment horizontal="center" vertical="center"/>
    </xf>
    <xf numFmtId="10" fontId="45" fillId="12" borderId="33" xfId="1" applyNumberFormat="1" applyFont="1" applyFill="1" applyBorder="1" applyAlignment="1">
      <alignment horizontal="center" vertical="center"/>
    </xf>
    <xf numFmtId="10" fontId="45" fillId="12" borderId="34" xfId="1" applyNumberFormat="1" applyFont="1" applyFill="1" applyBorder="1" applyAlignment="1">
      <alignment horizontal="center" vertical="center"/>
    </xf>
    <xf numFmtId="0" fontId="46" fillId="12" borderId="30" xfId="0" applyFont="1" applyFill="1" applyBorder="1" applyAlignment="1">
      <alignment horizontal="center" vertical="center"/>
    </xf>
    <xf numFmtId="0" fontId="46" fillId="12" borderId="31" xfId="0" applyFont="1" applyFill="1" applyBorder="1" applyAlignment="1">
      <alignment horizontal="center" vertical="center"/>
    </xf>
    <xf numFmtId="0" fontId="46" fillId="12" borderId="32" xfId="0" applyFont="1" applyFill="1" applyBorder="1" applyAlignment="1">
      <alignment horizontal="center" vertical="center"/>
    </xf>
    <xf numFmtId="0" fontId="47" fillId="12" borderId="4" xfId="0" applyFont="1" applyFill="1" applyBorder="1" applyAlignment="1">
      <alignment horizontal="center"/>
    </xf>
    <xf numFmtId="0" fontId="47" fillId="12" borderId="5" xfId="0" applyFont="1" applyFill="1" applyBorder="1" applyAlignment="1">
      <alignment horizontal="center"/>
    </xf>
    <xf numFmtId="0" fontId="46" fillId="12" borderId="1" xfId="0" applyFont="1" applyFill="1" applyBorder="1" applyAlignment="1">
      <alignment horizontal="center"/>
    </xf>
    <xf numFmtId="0" fontId="46" fillId="12" borderId="2" xfId="0" applyFont="1" applyFill="1" applyBorder="1" applyAlignment="1">
      <alignment horizontal="center"/>
    </xf>
    <xf numFmtId="0" fontId="46" fillId="12" borderId="3" xfId="0" applyFont="1" applyFill="1" applyBorder="1" applyAlignment="1">
      <alignment horizontal="center"/>
    </xf>
    <xf numFmtId="0" fontId="36" fillId="7" borderId="26" xfId="0" applyFont="1" applyFill="1" applyBorder="1" applyAlignment="1">
      <alignment horizontal="center" vertical="center"/>
    </xf>
    <xf numFmtId="0" fontId="36" fillId="7" borderId="17" xfId="0" applyFont="1" applyFill="1" applyBorder="1" applyAlignment="1">
      <alignment horizontal="center" vertical="center"/>
    </xf>
    <xf numFmtId="0" fontId="36" fillId="7" borderId="1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14" fontId="12" fillId="5" borderId="11" xfId="0" applyNumberFormat="1" applyFont="1" applyFill="1" applyBorder="1" applyAlignment="1">
      <alignment horizontal="center" vertical="center"/>
    </xf>
    <xf numFmtId="17" fontId="40" fillId="3" borderId="26" xfId="0" applyNumberFormat="1" applyFont="1" applyFill="1" applyBorder="1" applyAlignment="1">
      <alignment horizontal="center" vertical="center" wrapText="1"/>
    </xf>
    <xf numFmtId="17" fontId="40" fillId="3" borderId="17" xfId="0" applyNumberFormat="1" applyFont="1" applyFill="1" applyBorder="1" applyAlignment="1">
      <alignment horizontal="center" vertical="center" wrapText="1"/>
    </xf>
    <xf numFmtId="17" fontId="40" fillId="3" borderId="16" xfId="0" applyNumberFormat="1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0" fontId="38" fillId="7" borderId="25" xfId="0" applyFont="1" applyFill="1" applyBorder="1" applyAlignment="1">
      <alignment horizontal="center" vertical="center" wrapText="1"/>
    </xf>
    <xf numFmtId="0" fontId="38" fillId="7" borderId="4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9" borderId="0" xfId="0" applyFont="1" applyFill="1" applyAlignment="1">
      <alignment horizontal="center"/>
    </xf>
    <xf numFmtId="2" fontId="30" fillId="11" borderId="0" xfId="0" applyNumberFormat="1" applyFont="1" applyFill="1" applyBorder="1" applyAlignment="1">
      <alignment horizontal="right"/>
    </xf>
  </cellXfs>
  <cellStyles count="3">
    <cellStyle name="Normal" xfId="0" builtinId="0"/>
    <cellStyle name="Normal 2 2" xfId="2"/>
    <cellStyle name="Percent" xfId="1" builtinId="5"/>
  </cellStyles>
  <dxfs count="115">
    <dxf>
      <numFmt numFmtId="166" formatCode="0.00000"/>
    </dxf>
    <dxf>
      <numFmt numFmtId="165" formatCode="0.0000"/>
    </dxf>
    <dxf>
      <numFmt numFmtId="164" formatCode="0.000"/>
    </dxf>
    <dxf>
      <numFmt numFmtId="2" formatCode="0.00"/>
    </dxf>
    <dxf>
      <numFmt numFmtId="166" formatCode="0.00000"/>
    </dxf>
    <dxf>
      <numFmt numFmtId="165" formatCode="0.0000"/>
    </dxf>
    <dxf>
      <numFmt numFmtId="164" formatCode="0.000"/>
    </dxf>
    <dxf>
      <numFmt numFmtId="2" formatCode="0.00"/>
    </dxf>
    <dxf>
      <numFmt numFmtId="166" formatCode="0.00000"/>
    </dxf>
    <dxf>
      <numFmt numFmtId="165" formatCode="0.0000"/>
    </dxf>
    <dxf>
      <numFmt numFmtId="164" formatCode="0.000"/>
    </dxf>
    <dxf>
      <numFmt numFmtId="2" formatCode="0.00"/>
    </dxf>
    <dxf>
      <numFmt numFmtId="166" formatCode="0.00000"/>
    </dxf>
    <dxf>
      <numFmt numFmtId="165" formatCode="0.0000"/>
    </dxf>
    <dxf>
      <numFmt numFmtId="164" formatCode="0.000"/>
    </dxf>
    <dxf>
      <numFmt numFmtId="2" formatCode="0.00"/>
    </dxf>
    <dxf>
      <numFmt numFmtId="166" formatCode="0.00000"/>
    </dxf>
    <dxf>
      <numFmt numFmtId="165" formatCode="0.0000"/>
    </dxf>
    <dxf>
      <numFmt numFmtId="164" formatCode="0.000"/>
    </dxf>
    <dxf>
      <numFmt numFmtId="2" formatCode="0.00"/>
    </dxf>
    <dxf>
      <numFmt numFmtId="166" formatCode="0.00000"/>
    </dxf>
    <dxf>
      <numFmt numFmtId="165" formatCode="0.0000"/>
    </dxf>
    <dxf>
      <numFmt numFmtId="164" formatCode="0.000"/>
    </dxf>
    <dxf>
      <numFmt numFmtId="2" formatCode="0.00"/>
    </dxf>
    <dxf>
      <numFmt numFmtId="166" formatCode="0.00000"/>
    </dxf>
    <dxf>
      <numFmt numFmtId="165" formatCode="0.0000"/>
    </dxf>
    <dxf>
      <numFmt numFmtId="164" formatCode="0.000"/>
    </dxf>
    <dxf>
      <numFmt numFmtId="2" formatCode="0.00"/>
    </dxf>
    <dxf>
      <numFmt numFmtId="166" formatCode="0.00000"/>
    </dxf>
    <dxf>
      <numFmt numFmtId="165" formatCode="0.0000"/>
    </dxf>
    <dxf>
      <numFmt numFmtId="164" formatCode="0.0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m/d/yy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m/d/yy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m/d/yy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al Y. Huseynov" refreshedDate="45809.488474189813" createdVersion="6" refreshedVersion="6" minRefreshableVersion="3" recordCount="847">
  <cacheSource type="worksheet">
    <worksheetSource name="Table24"/>
  </cacheSource>
  <cacheFields count="14">
    <cacheField name="Tarix" numFmtId="14">
      <sharedItems containsSemiMixedTypes="0" containsNonDate="0" containsDate="1" containsString="0" minDate="2025-03-14T00:00:00" maxDate="2025-05-31T00:00:00" count="42">
        <d v="2025-03-14T00:00:00"/>
        <d v="2025-03-15T00:00:00"/>
        <d v="2025-03-17T00:00:00"/>
        <d v="2025-03-18T00:00:00"/>
        <d v="2025-03-19T00:00:00"/>
        <d v="2025-03-24T00:00:00"/>
        <d v="2025-03-25T00:00:00"/>
        <d v="2025-03-26T00:00:00"/>
        <d v="2025-03-27T00:00:00"/>
        <d v="2025-03-29T00:00:00"/>
        <d v="2025-04-01T00:00:00"/>
        <d v="2025-04-02T00:00:00"/>
        <d v="2025-04-03T00:00:00"/>
        <d v="2025-04-04T00:00:00"/>
        <d v="2025-04-05T00:00:00"/>
        <d v="2025-04-07T00:00:00"/>
        <d v="2025-04-08T00:00:00"/>
        <d v="2025-04-09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9T00:00:00"/>
        <d v="2025-05-30T00:00:00"/>
        <d v="2025-05-18T00:00:00" u="1"/>
      </sharedItems>
      <fieldGroup par="13" base="0">
        <rangePr groupBy="days" startDate="2025-03-14T00:00:00" endDate="2025-05-31T00:00:00"/>
        <groupItems count="368">
          <s v="&lt;3/14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31/2025"/>
        </groupItems>
      </fieldGroup>
    </cacheField>
    <cacheField name="Vardiya" numFmtId="0">
      <sharedItems containsMixedTypes="1" containsNumber="1" containsInteger="1" minValue="1" maxValue="2"/>
    </cacheField>
    <cacheField name="Briqadirlər" numFmtId="0">
      <sharedItems/>
    </cacheField>
    <cacheField name="Boru No" numFmtId="0">
      <sharedItems containsSemiMixedTypes="0" containsString="0" containsNumber="1" containsInteger="1" minValue="6001" maxValue="6847"/>
    </cacheField>
    <cacheField name="Metraj" numFmtId="0">
      <sharedItems containsSemiMixedTypes="0" containsString="0" containsNumber="1" minValue="9.77" maxValue="13.58"/>
    </cacheField>
    <cacheField name="Dokum No" numFmtId="0">
      <sharedItems containsMixedTypes="1" containsNumber="1" containsInteger="1" minValue="100944" maxValue="351828"/>
    </cacheField>
    <cacheField name="Rulo No" numFmtId="49">
      <sharedItems containsBlank="1"/>
    </cacheField>
    <cacheField name="Rulon Ton" numFmtId="2">
      <sharedItems containsString="0" containsBlank="1" containsNumber="1" minValue="4.1900000000000013" maxValue="32.64"/>
    </cacheField>
    <cacheField name="Marka" numFmtId="2">
      <sharedItems/>
    </cacheField>
    <cacheField name="Rulo Say" numFmtId="0">
      <sharedItems containsString="0" containsBlank="1" containsNumber="1" containsInteger="1" minValue="1" maxValue="1"/>
    </cacheField>
    <cacheField name="Qaynaq Teli" numFmtId="0">
      <sharedItems/>
    </cacheField>
    <cacheField name="Qaynaq tozu" numFmtId="0">
      <sharedItems/>
    </cacheField>
    <cacheField name="Field1" numFmtId="0" formula=" 0.3473*Metraj" databaseField="0"/>
    <cacheField name="Months" numFmtId="0" databaseField="0">
      <fieldGroup base="0">
        <rangePr groupBy="months" startDate="2025-03-14T00:00:00" endDate="2025-05-31T00:00:00"/>
        <groupItems count="14">
          <s v="&lt;3/14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ural Y. Huseynov" refreshedDate="45810.570668749999" backgroundQuery="1" createdVersion="6" refreshedVersion="6" minRefreshableVersion="3" recordCount="0" supportSubquery="1" supportAdvancedDrill="1">
  <cacheSource type="external" connectionId="1"/>
  <cacheFields count="3">
    <cacheField name="[Table24].[Tarix].[Tarix]" caption="Tarix" numFmtId="0" hierarchy="26" level="1">
      <sharedItems containsSemiMixedTypes="0" containsNonDate="0" containsDate="1" containsString="0" count="10">
        <d v="2025-03-14T00:00:00"/>
        <d v="2025-03-15T00:00:00"/>
        <d v="2025-03-17T00:00:00"/>
        <d v="2025-03-18T00:00:00"/>
        <d v="2025-03-19T00:00:00"/>
        <d v="2025-03-24T00:00:00"/>
        <d v="2025-03-25T00:00:00"/>
        <d v="2025-03-26T00:00:00"/>
        <d v="2025-03-27T00:00:00"/>
        <d v="2025-03-29T00:00:00"/>
      </sharedItems>
    </cacheField>
    <cacheField name="[Table24].[Tarix (Month)].[Tarix (Month)]" caption="Tarix (Month)" numFmtId="0" hierarchy="38" level="1">
      <sharedItems count="3">
        <s v="Mar"/>
        <s v="Apr"/>
        <s v="May"/>
      </sharedItems>
    </cacheField>
    <cacheField name="[Measures].[Distinct Count of Tarix]" caption="Distinct Count of Tarix" numFmtId="0" hierarchy="47" level="32767"/>
  </cacheFields>
  <cacheHierarchies count="52">
    <cacheHierarchy uniqueName="[Table2].[Tarix]" caption="Tarix" attribute="1" time="1" defaultMemberUniqueName="[Table2].[Tarix].[All]" allUniqueName="[Table2].[Tarix].[All]" dimensionUniqueName="[Table2]" displayFolder="" count="0" memberValueDatatype="7" unbalanced="0"/>
    <cacheHierarchy uniqueName="[Table2].[Vardiya]" caption="Vardiya" attribute="1" defaultMemberUniqueName="[Table2].[Vardiya].[All]" allUniqueName="[Table2].[Vardiya].[All]" dimensionUniqueName="[Table2]" displayFolder="" count="0" memberValueDatatype="130" unbalanced="0"/>
    <cacheHierarchy uniqueName="[Table2].[Briqadirlər]" caption="Briqadirlər" attribute="1" defaultMemberUniqueName="[Table2].[Briqadirlər].[All]" allUniqueName="[Table2].[Briqadirlər].[All]" dimensionUniqueName="[Table2]" displayFolder="" count="0" memberValueDatatype="130" unbalanced="0"/>
    <cacheHierarchy uniqueName="[Table2].[Boru No]" caption="Boru No" attribute="1" defaultMemberUniqueName="[Table2].[Boru No].[All]" allUniqueName="[Table2].[Boru No].[All]" dimensionUniqueName="[Table2]" displayFolder="" count="0" memberValueDatatype="20" unbalanced="0"/>
    <cacheHierarchy uniqueName="[Table2].[Metraj]" caption="Metraj" attribute="1" defaultMemberUniqueName="[Table2].[Metraj].[All]" allUniqueName="[Table2].[Metraj].[All]" dimensionUniqueName="[Table2]" displayFolder="" count="0" memberValueDatatype="5" unbalanced="0"/>
    <cacheHierarchy uniqueName="[Table2].[Dokum No]" caption="Dokum No" attribute="1" defaultMemberUniqueName="[Table2].[Dokum No].[All]" allUniqueName="[Table2].[Dokum No].[All]" dimensionUniqueName="[Table2]" displayFolder="" count="0" memberValueDatatype="130" unbalanced="0"/>
    <cacheHierarchy uniqueName="[Table2].[Rulo No]" caption="Rulo No" attribute="1" defaultMemberUniqueName="[Table2].[Rulo No].[All]" allUniqueName="[Table2].[Rulo No].[All]" dimensionUniqueName="[Table2]" displayFolder="" count="0" memberValueDatatype="130" unbalanced="0"/>
    <cacheHierarchy uniqueName="[Table2].[Rulon Ton]" caption="Rulon Ton" attribute="1" defaultMemberUniqueName="[Table2].[Rulon Ton].[All]" allUniqueName="[Table2].[Rulon Ton].[All]" dimensionUniqueName="[Table2]" displayFolder="" count="0" memberValueDatatype="5" unbalanced="0"/>
    <cacheHierarchy uniqueName="[Table2].[Makra]" caption="Makra" attribute="1" defaultMemberUniqueName="[Table2].[Makra].[All]" allUniqueName="[Table2].[Makra].[All]" dimensionUniqueName="[Table2]" displayFolder="" count="0" memberValueDatatype="130" unbalanced="0"/>
    <cacheHierarchy uniqueName="[Table2].[Rulo Say]" caption="Rulo Say" attribute="1" defaultMemberUniqueName="[Table2].[Rulo Say].[All]" allUniqueName="[Table2].[Rulo Say].[All]" dimensionUniqueName="[Table2]" displayFolder="" count="0" memberValueDatatype="20" unbalanced="0"/>
    <cacheHierarchy uniqueName="[Table2].[Qaynaq Teli]" caption="Qaynaq Teli" attribute="1" defaultMemberUniqueName="[Table2].[Qaynaq Teli].[All]" allUniqueName="[Table2].[Qaynaq Teli].[All]" dimensionUniqueName="[Table2]" displayFolder="" count="0" memberValueDatatype="130" unbalanced="0"/>
    <cacheHierarchy uniqueName="[Table2].[Qaynaq tozu]" caption="Qaynaq tozu" attribute="1" defaultMemberUniqueName="[Table2].[Qaynaq tozu].[All]" allUniqueName="[Table2].[Qaynaq tozu].[All]" dimensionUniqueName="[Table2]" displayFolder="" count="0" memberValueDatatype="130" unbalanced="0"/>
    <cacheHierarchy uniqueName="[Table2].[Tarix (Month)]" caption="Tarix (Month)" attribute="1" defaultMemberUniqueName="[Table2].[Tarix (Month)].[All]" allUniqueName="[Table2].[Tarix (Month)].[All]" dimensionUniqueName="[Table2]" displayFolder="" count="0" memberValueDatatype="130" unbalanced="0"/>
    <cacheHierarchy uniqueName="[Table22].[Tarix]" caption="Tarix" attribute="1" time="1" defaultMemberUniqueName="[Table22].[Tarix].[All]" allUniqueName="[Table22].[Tarix].[All]" dimensionUniqueName="[Table22]" displayFolder="" count="0" memberValueDatatype="7" unbalanced="0"/>
    <cacheHierarchy uniqueName="[Table22].[Vardiya]" caption="Vardiya" attribute="1" defaultMemberUniqueName="[Table22].[Vardiya].[All]" allUniqueName="[Table22].[Vardiya].[All]" dimensionUniqueName="[Table22]" displayFolder="" count="0" memberValueDatatype="130" unbalanced="0"/>
    <cacheHierarchy uniqueName="[Table22].[Briqadirlər]" caption="Briqadirlər" attribute="1" defaultMemberUniqueName="[Table22].[Briqadirlər].[All]" allUniqueName="[Table22].[Briqadirlər].[All]" dimensionUniqueName="[Table22]" displayFolder="" count="0" memberValueDatatype="130" unbalanced="0"/>
    <cacheHierarchy uniqueName="[Table22].[Boru No]" caption="Boru No" attribute="1" defaultMemberUniqueName="[Table22].[Boru No].[All]" allUniqueName="[Table22].[Boru No].[All]" dimensionUniqueName="[Table22]" displayFolder="" count="0" memberValueDatatype="20" unbalanced="0"/>
    <cacheHierarchy uniqueName="[Table22].[Metraj]" caption="Metraj" attribute="1" defaultMemberUniqueName="[Table22].[Metraj].[All]" allUniqueName="[Table22].[Metraj].[All]" dimensionUniqueName="[Table22]" displayFolder="" count="0" memberValueDatatype="5" unbalanced="0"/>
    <cacheHierarchy uniqueName="[Table22].[Dokum No]" caption="Dokum No" attribute="1" defaultMemberUniqueName="[Table22].[Dokum No].[All]" allUniqueName="[Table22].[Dokum No].[All]" dimensionUniqueName="[Table22]" displayFolder="" count="0" memberValueDatatype="130" unbalanced="0"/>
    <cacheHierarchy uniqueName="[Table22].[Rulo No]" caption="Rulo No" attribute="1" defaultMemberUniqueName="[Table22].[Rulo No].[All]" allUniqueName="[Table22].[Rulo No].[All]" dimensionUniqueName="[Table22]" displayFolder="" count="0" memberValueDatatype="130" unbalanced="0"/>
    <cacheHierarchy uniqueName="[Table22].[Rulon Ton]" caption="Rulon Ton" attribute="1" defaultMemberUniqueName="[Table22].[Rulon Ton].[All]" allUniqueName="[Table22].[Rulon Ton].[All]" dimensionUniqueName="[Table22]" displayFolder="" count="0" memberValueDatatype="5" unbalanced="0"/>
    <cacheHierarchy uniqueName="[Table22].[Marka]" caption="Marka" attribute="1" defaultMemberUniqueName="[Table22].[Marka].[All]" allUniqueName="[Table22].[Marka].[All]" dimensionUniqueName="[Table22]" displayFolder="" count="0" memberValueDatatype="130" unbalanced="0"/>
    <cacheHierarchy uniqueName="[Table22].[Rulo Say]" caption="Rulo Say" attribute="1" defaultMemberUniqueName="[Table22].[Rulo Say].[All]" allUniqueName="[Table22].[Rulo Say].[All]" dimensionUniqueName="[Table22]" displayFolder="" count="0" memberValueDatatype="20" unbalanced="0"/>
    <cacheHierarchy uniqueName="[Table22].[Qaynaq Teli]" caption="Qaynaq Teli" attribute="1" defaultMemberUniqueName="[Table22].[Qaynaq Teli].[All]" allUniqueName="[Table22].[Qaynaq Teli].[All]" dimensionUniqueName="[Table22]" displayFolder="" count="0" memberValueDatatype="130" unbalanced="0"/>
    <cacheHierarchy uniqueName="[Table22].[Qaynaq tozu]" caption="Qaynaq tozu" attribute="1" defaultMemberUniqueName="[Table22].[Qaynaq tozu].[All]" allUniqueName="[Table22].[Qaynaq tozu].[All]" dimensionUniqueName="[Table22]" displayFolder="" count="0" memberValueDatatype="130" unbalanced="0"/>
    <cacheHierarchy uniqueName="[Table22].[Tarix (Month)]" caption="Tarix (Month)" attribute="1" defaultMemberUniqueName="[Table22].[Tarix (Month)].[All]" allUniqueName="[Table22].[Tarix (Month)].[All]" dimensionUniqueName="[Table22]" displayFolder="" count="0" memberValueDatatype="130" unbalanced="0"/>
    <cacheHierarchy uniqueName="[Table24].[Tarix]" caption="Tarix" attribute="1" time="1" defaultMemberUniqueName="[Table24].[Tarix].[All]" allUniqueName="[Table24].[Tarix].[All]" dimensionUniqueName="[Table24]" displayFolder="" count="2" memberValueDatatype="7" unbalanced="0">
      <fieldsUsage count="2">
        <fieldUsage x="-1"/>
        <fieldUsage x="0"/>
      </fieldsUsage>
    </cacheHierarchy>
    <cacheHierarchy uniqueName="[Table24].[Vardiya]" caption="Vardiya" attribute="1" defaultMemberUniqueName="[Table24].[Vardiya].[All]" allUniqueName="[Table24].[Vardiya].[All]" dimensionUniqueName="[Table24]" displayFolder="" count="0" memberValueDatatype="130" unbalanced="0"/>
    <cacheHierarchy uniqueName="[Table24].[Briqadirlər]" caption="Briqadirlər" attribute="1" defaultMemberUniqueName="[Table24].[Briqadirlər].[All]" allUniqueName="[Table24].[Briqadirlər].[All]" dimensionUniqueName="[Table24]" displayFolder="" count="0" memberValueDatatype="130" unbalanced="0"/>
    <cacheHierarchy uniqueName="[Table24].[Boru No]" caption="Boru No" attribute="1" defaultMemberUniqueName="[Table24].[Boru No].[All]" allUniqueName="[Table24].[Boru No].[All]" dimensionUniqueName="[Table24]" displayFolder="" count="0" memberValueDatatype="20" unbalanced="0"/>
    <cacheHierarchy uniqueName="[Table24].[Metraj]" caption="Metraj" attribute="1" defaultMemberUniqueName="[Table24].[Metraj].[All]" allUniqueName="[Table24].[Metraj].[All]" dimensionUniqueName="[Table24]" displayFolder="" count="0" memberValueDatatype="5" unbalanced="0"/>
    <cacheHierarchy uniqueName="[Table24].[Dokum No]" caption="Dokum No" attribute="1" defaultMemberUniqueName="[Table24].[Dokum No].[All]" allUniqueName="[Table24].[Dokum No].[All]" dimensionUniqueName="[Table24]" displayFolder="" count="0" memberValueDatatype="130" unbalanced="0"/>
    <cacheHierarchy uniqueName="[Table24].[Rulo No]" caption="Rulo No" attribute="1" defaultMemberUniqueName="[Table24].[Rulo No].[All]" allUniqueName="[Table24].[Rulo No].[All]" dimensionUniqueName="[Table24]" displayFolder="" count="0" memberValueDatatype="130" unbalanced="0"/>
    <cacheHierarchy uniqueName="[Table24].[Rulon Ton]" caption="Rulon Ton" attribute="1" defaultMemberUniqueName="[Table24].[Rulon Ton].[All]" allUniqueName="[Table24].[Rulon Ton].[All]" dimensionUniqueName="[Table24]" displayFolder="" count="0" memberValueDatatype="5" unbalanced="0"/>
    <cacheHierarchy uniqueName="[Table24].[Marka]" caption="Marka" attribute="1" defaultMemberUniqueName="[Table24].[Marka].[All]" allUniqueName="[Table24].[Marka].[All]" dimensionUniqueName="[Table24]" displayFolder="" count="0" memberValueDatatype="130" unbalanced="0"/>
    <cacheHierarchy uniqueName="[Table24].[Rulo Say]" caption="Rulo Say" attribute="1" defaultMemberUniqueName="[Table24].[Rulo Say].[All]" allUniqueName="[Table24].[Rulo Say].[All]" dimensionUniqueName="[Table24]" displayFolder="" count="0" memberValueDatatype="20" unbalanced="0"/>
    <cacheHierarchy uniqueName="[Table24].[Qaynaq Teli]" caption="Qaynaq Teli" attribute="1" defaultMemberUniqueName="[Table24].[Qaynaq Teli].[All]" allUniqueName="[Table24].[Qaynaq Teli].[All]" dimensionUniqueName="[Table24]" displayFolder="" count="0" memberValueDatatype="130" unbalanced="0"/>
    <cacheHierarchy uniqueName="[Table24].[Qaynaq tozu]" caption="Qaynaq tozu" attribute="1" defaultMemberUniqueName="[Table24].[Qaynaq tozu].[All]" allUniqueName="[Table24].[Qaynaq tozu].[All]" dimensionUniqueName="[Table24]" displayFolder="" count="0" memberValueDatatype="130" unbalanced="0"/>
    <cacheHierarchy uniqueName="[Table24].[Tarix (Month)]" caption="Tarix (Month)" attribute="1" defaultMemberUniqueName="[Table24].[Tarix (Month)].[All]" allUniqueName="[Table24].[Tarix (Month)].[All]" dimensionUniqueName="[Table24]" displayFolder="" count="2" memberValueDatatype="130" unbalanced="0">
      <fieldsUsage count="2">
        <fieldUsage x="-1"/>
        <fieldUsage x="1"/>
      </fieldsUsage>
    </cacheHierarchy>
    <cacheHierarchy uniqueName="[Table2].[Tarix (Month Index)]" caption="Tarix (Month Index)" attribute="1" defaultMemberUniqueName="[Table2].[Tarix (Month Index)].[All]" allUniqueName="[Table2].[Tarix (Month Index)].[All]" dimensionUniqueName="[Table2]" displayFolder="" count="0" memberValueDatatype="20" unbalanced="0" hidden="1"/>
    <cacheHierarchy uniqueName="[Table22].[Tarix (Month Index)]" caption="Tarix (Month Index)" attribute="1" defaultMemberUniqueName="[Table22].[Tarix (Month Index)].[All]" allUniqueName="[Table22].[Tarix (Month Index)].[All]" dimensionUniqueName="[Table22]" displayFolder="" count="0" memberValueDatatype="20" unbalanced="0" hidden="1"/>
    <cacheHierarchy uniqueName="[Table24].[Tarix (Month Index)]" caption="Tarix (Month Index)" attribute="1" defaultMemberUniqueName="[Table24].[Tarix (Month Index)].[All]" allUniqueName="[Table24].[Tarix (Month Index)].[All]" dimensionUniqueName="[Table24]" displayFolder="" count="0" memberValueDatatype="20" unbalanced="0" hidden="1"/>
    <cacheHierarchy uniqueName="[Measures].[__XL_Count Table24]" caption="__XL_Count Table24" measure="1" displayFolder="" measureGroup="Table24" count="0" hidden="1"/>
    <cacheHierarchy uniqueName="[Measures].[__XL_Count Table2]" caption="__XL_Count Table2" measure="1" displayFolder="" measureGroup="Table2" count="0" hidden="1"/>
    <cacheHierarchy uniqueName="[Measures].[__XL_Count Table22]" caption="__XL_Count Table22" measure="1" displayFolder="" measureGroup="Table22" count="0" hidden="1"/>
    <cacheHierarchy uniqueName="[Measures].[__No measures defined]" caption="__No measures defined" measure="1" displayFolder="" count="0" hidden="1"/>
    <cacheHierarchy uniqueName="[Measures].[Count of Tarix]" caption="Count of Tarix" measure="1" displayFolder="" measureGroup="Table2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Tarix]" caption="Distinct Count of Tarix" measure="1" displayFolder="" measureGroup="Table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arix 2]" caption="Count of Tarix 2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arix 2]" caption="Distinct Count of Tarix 2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arix 3]" caption="Count of Tarix 3" measure="1" displayFolder="" measureGroup="Table2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Tarix 3]" caption="Distinct Count of Tarix 3" measure="1" displayFolder="" measureGroup="Table2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2" uniqueName="[Table2]" caption="Table2"/>
    <dimension name="Table22" uniqueName="[Table22]" caption="Table22"/>
    <dimension name="Table24" uniqueName="[Table24]" caption="Table24"/>
  </dimensions>
  <measureGroups count="3">
    <measureGroup name="Table2" caption="Table2"/>
    <measureGroup name="Table22" caption="Table22"/>
    <measureGroup name="Table24" caption="Table2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ural Y. Huseynov" refreshedDate="45810.570721990742" backgroundQuery="1" createdVersion="6" refreshedVersion="6" minRefreshableVersion="3" recordCount="0" supportSubquery="1" supportAdvancedDrill="1">
  <cacheSource type="external" connectionId="1"/>
  <cacheFields count="3">
    <cacheField name="[Table2].[Tarix].[Tarix]" caption="Tarix" numFmtId="0" level="1">
      <sharedItems containsSemiMixedTypes="0" containsNonDate="0" containsDate="1" containsString="0" count="56">
        <d v="2025-03-11T00:00:00"/>
        <d v="2025-03-12T00:00:00"/>
        <d v="2025-03-13T00:00:00"/>
        <d v="2025-03-14T00:00:00"/>
        <d v="2025-03-15T00:00:00"/>
        <d v="2025-03-17T00:00:00"/>
        <d v="2025-03-18T00:00:00"/>
        <d v="2025-03-19T00:00:00"/>
        <d v="2025-03-24T00:00:00"/>
        <d v="2025-03-25T00:00:00"/>
        <d v="2025-03-26T00:00:00"/>
        <d v="2025-03-28T00:00:00"/>
        <d v="2025-03-29T00:00:00"/>
        <d v="2025-04-01T00:00:00"/>
        <d v="2025-04-02T00:00:00"/>
        <d v="2025-04-03T00:00:00"/>
        <d v="2025-04-04T00:00:00"/>
        <d v="2025-04-05T00:00:00"/>
        <d v="2025-04-07T00:00:00"/>
        <d v="2025-04-08T00:00:00"/>
        <d v="2025-04-09T00:00:00"/>
        <d v="2025-04-10T00:00:00"/>
        <d v="2025-04-11T00:00:00"/>
        <d v="2025-04-24T00:00:00"/>
        <d v="2025-04-25T00:00:00"/>
        <d v="2025-04-26T00:00:00"/>
        <d v="2025-04-28T00:00:00"/>
        <d v="2025-04-29T00:00:00"/>
        <d v="2025-04-30T00:00:00"/>
        <d v="2025-05-01T00:00:00"/>
        <d v="2025-05-02T00:00:00"/>
        <d v="2025-05-03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9T00:00:00"/>
        <d v="2025-05-30T00:00:00"/>
      </sharedItems>
    </cacheField>
    <cacheField name="[Table2].[Tarix (Month)].[Tarix (Month)]" caption="Tarix (Month)" numFmtId="0" hierarchy="12" level="1">
      <sharedItems count="3">
        <s v="Mar"/>
        <s v="Apr"/>
        <s v="May"/>
      </sharedItems>
    </cacheField>
    <cacheField name="[Measures].[Distinct Count of Tarix 2]" caption="Distinct Count of Tarix 2" numFmtId="0" hierarchy="49" level="32767"/>
  </cacheFields>
  <cacheHierarchies count="52">
    <cacheHierarchy uniqueName="[Table2].[Tarix]" caption="Tarix" attribute="1" time="1" defaultMemberUniqueName="[Table2].[Tarix].[All]" allUniqueName="[Table2].[Tarix].[All]" dimensionUniqueName="[Table2]" displayFolder="" count="2" memberValueDatatype="7" unbalanced="0">
      <fieldsUsage count="2">
        <fieldUsage x="-1"/>
        <fieldUsage x="0"/>
      </fieldsUsage>
    </cacheHierarchy>
    <cacheHierarchy uniqueName="[Table2].[Vardiya]" caption="Vardiya" attribute="1" defaultMemberUniqueName="[Table2].[Vardiya].[All]" allUniqueName="[Table2].[Vardiya].[All]" dimensionUniqueName="[Table2]" displayFolder="" count="0" memberValueDatatype="130" unbalanced="0"/>
    <cacheHierarchy uniqueName="[Table2].[Briqadirlər]" caption="Briqadirlər" attribute="1" defaultMemberUniqueName="[Table2].[Briqadirlər].[All]" allUniqueName="[Table2].[Briqadirlər].[All]" dimensionUniqueName="[Table2]" displayFolder="" count="0" memberValueDatatype="130" unbalanced="0"/>
    <cacheHierarchy uniqueName="[Table2].[Boru No]" caption="Boru No" attribute="1" defaultMemberUniqueName="[Table2].[Boru No].[All]" allUniqueName="[Table2].[Boru No].[All]" dimensionUniqueName="[Table2]" displayFolder="" count="0" memberValueDatatype="20" unbalanced="0"/>
    <cacheHierarchy uniqueName="[Table2].[Metraj]" caption="Metraj" attribute="1" defaultMemberUniqueName="[Table2].[Metraj].[All]" allUniqueName="[Table2].[Metraj].[All]" dimensionUniqueName="[Table2]" displayFolder="" count="0" memberValueDatatype="5" unbalanced="0"/>
    <cacheHierarchy uniqueName="[Table2].[Dokum No]" caption="Dokum No" attribute="1" defaultMemberUniqueName="[Table2].[Dokum No].[All]" allUniqueName="[Table2].[Dokum No].[All]" dimensionUniqueName="[Table2]" displayFolder="" count="0" memberValueDatatype="130" unbalanced="0"/>
    <cacheHierarchy uniqueName="[Table2].[Rulo No]" caption="Rulo No" attribute="1" defaultMemberUniqueName="[Table2].[Rulo No].[All]" allUniqueName="[Table2].[Rulo No].[All]" dimensionUniqueName="[Table2]" displayFolder="" count="0" memberValueDatatype="130" unbalanced="0"/>
    <cacheHierarchy uniqueName="[Table2].[Rulon Ton]" caption="Rulon Ton" attribute="1" defaultMemberUniqueName="[Table2].[Rulon Ton].[All]" allUniqueName="[Table2].[Rulon Ton].[All]" dimensionUniqueName="[Table2]" displayFolder="" count="0" memberValueDatatype="5" unbalanced="0"/>
    <cacheHierarchy uniqueName="[Table2].[Makra]" caption="Makra" attribute="1" defaultMemberUniqueName="[Table2].[Makra].[All]" allUniqueName="[Table2].[Makra].[All]" dimensionUniqueName="[Table2]" displayFolder="" count="0" memberValueDatatype="130" unbalanced="0"/>
    <cacheHierarchy uniqueName="[Table2].[Rulo Say]" caption="Rulo Say" attribute="1" defaultMemberUniqueName="[Table2].[Rulo Say].[All]" allUniqueName="[Table2].[Rulo Say].[All]" dimensionUniqueName="[Table2]" displayFolder="" count="0" memberValueDatatype="20" unbalanced="0"/>
    <cacheHierarchy uniqueName="[Table2].[Qaynaq Teli]" caption="Qaynaq Teli" attribute="1" defaultMemberUniqueName="[Table2].[Qaynaq Teli].[All]" allUniqueName="[Table2].[Qaynaq Teli].[All]" dimensionUniqueName="[Table2]" displayFolder="" count="0" memberValueDatatype="130" unbalanced="0"/>
    <cacheHierarchy uniqueName="[Table2].[Qaynaq tozu]" caption="Qaynaq tozu" attribute="1" defaultMemberUniqueName="[Table2].[Qaynaq tozu].[All]" allUniqueName="[Table2].[Qaynaq tozu].[All]" dimensionUniqueName="[Table2]" displayFolder="" count="0" memberValueDatatype="130" unbalanced="0"/>
    <cacheHierarchy uniqueName="[Table2].[Tarix (Month)]" caption="Tarix (Month)" attribute="1" defaultMemberUniqueName="[Table2].[Tarix (Month)].[All]" allUniqueName="[Table2].[Tarix (Month)].[All]" dimensionUniqueName="[Table2]" displayFolder="" count="2" memberValueDatatype="130" unbalanced="0">
      <fieldsUsage count="2">
        <fieldUsage x="-1"/>
        <fieldUsage x="1"/>
      </fieldsUsage>
    </cacheHierarchy>
    <cacheHierarchy uniqueName="[Table22].[Tarix]" caption="Tarix" attribute="1" time="1" defaultMemberUniqueName="[Table22].[Tarix].[All]" allUniqueName="[Table22].[Tarix].[All]" dimensionUniqueName="[Table22]" displayFolder="" count="0" memberValueDatatype="7" unbalanced="0"/>
    <cacheHierarchy uniqueName="[Table22].[Vardiya]" caption="Vardiya" attribute="1" defaultMemberUniqueName="[Table22].[Vardiya].[All]" allUniqueName="[Table22].[Vardiya].[All]" dimensionUniqueName="[Table22]" displayFolder="" count="0" memberValueDatatype="130" unbalanced="0"/>
    <cacheHierarchy uniqueName="[Table22].[Briqadirlər]" caption="Briqadirlər" attribute="1" defaultMemberUniqueName="[Table22].[Briqadirlər].[All]" allUniqueName="[Table22].[Briqadirlər].[All]" dimensionUniqueName="[Table22]" displayFolder="" count="0" memberValueDatatype="130" unbalanced="0"/>
    <cacheHierarchy uniqueName="[Table22].[Boru No]" caption="Boru No" attribute="1" defaultMemberUniqueName="[Table22].[Boru No].[All]" allUniqueName="[Table22].[Boru No].[All]" dimensionUniqueName="[Table22]" displayFolder="" count="0" memberValueDatatype="20" unbalanced="0"/>
    <cacheHierarchy uniqueName="[Table22].[Metraj]" caption="Metraj" attribute="1" defaultMemberUniqueName="[Table22].[Metraj].[All]" allUniqueName="[Table22].[Metraj].[All]" dimensionUniqueName="[Table22]" displayFolder="" count="0" memberValueDatatype="5" unbalanced="0"/>
    <cacheHierarchy uniqueName="[Table22].[Dokum No]" caption="Dokum No" attribute="1" defaultMemberUniqueName="[Table22].[Dokum No].[All]" allUniqueName="[Table22].[Dokum No].[All]" dimensionUniqueName="[Table22]" displayFolder="" count="0" memberValueDatatype="130" unbalanced="0"/>
    <cacheHierarchy uniqueName="[Table22].[Rulo No]" caption="Rulo No" attribute="1" defaultMemberUniqueName="[Table22].[Rulo No].[All]" allUniqueName="[Table22].[Rulo No].[All]" dimensionUniqueName="[Table22]" displayFolder="" count="0" memberValueDatatype="130" unbalanced="0"/>
    <cacheHierarchy uniqueName="[Table22].[Rulon Ton]" caption="Rulon Ton" attribute="1" defaultMemberUniqueName="[Table22].[Rulon Ton].[All]" allUniqueName="[Table22].[Rulon Ton].[All]" dimensionUniqueName="[Table22]" displayFolder="" count="0" memberValueDatatype="5" unbalanced="0"/>
    <cacheHierarchy uniqueName="[Table22].[Marka]" caption="Marka" attribute="1" defaultMemberUniqueName="[Table22].[Marka].[All]" allUniqueName="[Table22].[Marka].[All]" dimensionUniqueName="[Table22]" displayFolder="" count="0" memberValueDatatype="130" unbalanced="0"/>
    <cacheHierarchy uniqueName="[Table22].[Rulo Say]" caption="Rulo Say" attribute="1" defaultMemberUniqueName="[Table22].[Rulo Say].[All]" allUniqueName="[Table22].[Rulo Say].[All]" dimensionUniqueName="[Table22]" displayFolder="" count="0" memberValueDatatype="20" unbalanced="0"/>
    <cacheHierarchy uniqueName="[Table22].[Qaynaq Teli]" caption="Qaynaq Teli" attribute="1" defaultMemberUniqueName="[Table22].[Qaynaq Teli].[All]" allUniqueName="[Table22].[Qaynaq Teli].[All]" dimensionUniqueName="[Table22]" displayFolder="" count="0" memberValueDatatype="130" unbalanced="0"/>
    <cacheHierarchy uniqueName="[Table22].[Qaynaq tozu]" caption="Qaynaq tozu" attribute="1" defaultMemberUniqueName="[Table22].[Qaynaq tozu].[All]" allUniqueName="[Table22].[Qaynaq tozu].[All]" dimensionUniqueName="[Table22]" displayFolder="" count="0" memberValueDatatype="130" unbalanced="0"/>
    <cacheHierarchy uniqueName="[Table22].[Tarix (Month)]" caption="Tarix (Month)" attribute="1" defaultMemberUniqueName="[Table22].[Tarix (Month)].[All]" allUniqueName="[Table22].[Tarix (Month)].[All]" dimensionUniqueName="[Table22]" displayFolder="" count="0" memberValueDatatype="130" unbalanced="0"/>
    <cacheHierarchy uniqueName="[Table24].[Tarix]" caption="Tarix" attribute="1" time="1" defaultMemberUniqueName="[Table24].[Tarix].[All]" allUniqueName="[Table24].[Tarix].[All]" dimensionUniqueName="[Table24]" displayFolder="" count="0" memberValueDatatype="7" unbalanced="0"/>
    <cacheHierarchy uniqueName="[Table24].[Vardiya]" caption="Vardiya" attribute="1" defaultMemberUniqueName="[Table24].[Vardiya].[All]" allUniqueName="[Table24].[Vardiya].[All]" dimensionUniqueName="[Table24]" displayFolder="" count="0" memberValueDatatype="130" unbalanced="0"/>
    <cacheHierarchy uniqueName="[Table24].[Briqadirlər]" caption="Briqadirlər" attribute="1" defaultMemberUniqueName="[Table24].[Briqadirlər].[All]" allUniqueName="[Table24].[Briqadirlər].[All]" dimensionUniqueName="[Table24]" displayFolder="" count="0" memberValueDatatype="130" unbalanced="0"/>
    <cacheHierarchy uniqueName="[Table24].[Boru No]" caption="Boru No" attribute="1" defaultMemberUniqueName="[Table24].[Boru No].[All]" allUniqueName="[Table24].[Boru No].[All]" dimensionUniqueName="[Table24]" displayFolder="" count="0" memberValueDatatype="20" unbalanced="0"/>
    <cacheHierarchy uniqueName="[Table24].[Metraj]" caption="Metraj" attribute="1" defaultMemberUniqueName="[Table24].[Metraj].[All]" allUniqueName="[Table24].[Metraj].[All]" dimensionUniqueName="[Table24]" displayFolder="" count="0" memberValueDatatype="5" unbalanced="0"/>
    <cacheHierarchy uniqueName="[Table24].[Dokum No]" caption="Dokum No" attribute="1" defaultMemberUniqueName="[Table24].[Dokum No].[All]" allUniqueName="[Table24].[Dokum No].[All]" dimensionUniqueName="[Table24]" displayFolder="" count="0" memberValueDatatype="130" unbalanced="0"/>
    <cacheHierarchy uniqueName="[Table24].[Rulo No]" caption="Rulo No" attribute="1" defaultMemberUniqueName="[Table24].[Rulo No].[All]" allUniqueName="[Table24].[Rulo No].[All]" dimensionUniqueName="[Table24]" displayFolder="" count="0" memberValueDatatype="130" unbalanced="0"/>
    <cacheHierarchy uniqueName="[Table24].[Rulon Ton]" caption="Rulon Ton" attribute="1" defaultMemberUniqueName="[Table24].[Rulon Ton].[All]" allUniqueName="[Table24].[Rulon Ton].[All]" dimensionUniqueName="[Table24]" displayFolder="" count="0" memberValueDatatype="5" unbalanced="0"/>
    <cacheHierarchy uniqueName="[Table24].[Marka]" caption="Marka" attribute="1" defaultMemberUniqueName="[Table24].[Marka].[All]" allUniqueName="[Table24].[Marka].[All]" dimensionUniqueName="[Table24]" displayFolder="" count="0" memberValueDatatype="130" unbalanced="0"/>
    <cacheHierarchy uniqueName="[Table24].[Rulo Say]" caption="Rulo Say" attribute="1" defaultMemberUniqueName="[Table24].[Rulo Say].[All]" allUniqueName="[Table24].[Rulo Say].[All]" dimensionUniqueName="[Table24]" displayFolder="" count="0" memberValueDatatype="20" unbalanced="0"/>
    <cacheHierarchy uniqueName="[Table24].[Qaynaq Teli]" caption="Qaynaq Teli" attribute="1" defaultMemberUniqueName="[Table24].[Qaynaq Teli].[All]" allUniqueName="[Table24].[Qaynaq Teli].[All]" dimensionUniqueName="[Table24]" displayFolder="" count="0" memberValueDatatype="130" unbalanced="0"/>
    <cacheHierarchy uniqueName="[Table24].[Qaynaq tozu]" caption="Qaynaq tozu" attribute="1" defaultMemberUniqueName="[Table24].[Qaynaq tozu].[All]" allUniqueName="[Table24].[Qaynaq tozu].[All]" dimensionUniqueName="[Table24]" displayFolder="" count="0" memberValueDatatype="130" unbalanced="0"/>
    <cacheHierarchy uniqueName="[Table24].[Tarix (Month)]" caption="Tarix (Month)" attribute="1" defaultMemberUniqueName="[Table24].[Tarix (Month)].[All]" allUniqueName="[Table24].[Tarix (Month)].[All]" dimensionUniqueName="[Table24]" displayFolder="" count="0" memberValueDatatype="130" unbalanced="0"/>
    <cacheHierarchy uniqueName="[Table2].[Tarix (Month Index)]" caption="Tarix (Month Index)" attribute="1" defaultMemberUniqueName="[Table2].[Tarix (Month Index)].[All]" allUniqueName="[Table2].[Tarix (Month Index)].[All]" dimensionUniqueName="[Table2]" displayFolder="" count="0" memberValueDatatype="20" unbalanced="0" hidden="1"/>
    <cacheHierarchy uniqueName="[Table22].[Tarix (Month Index)]" caption="Tarix (Month Index)" attribute="1" defaultMemberUniqueName="[Table22].[Tarix (Month Index)].[All]" allUniqueName="[Table22].[Tarix (Month Index)].[All]" dimensionUniqueName="[Table22]" displayFolder="" count="0" memberValueDatatype="20" unbalanced="0" hidden="1"/>
    <cacheHierarchy uniqueName="[Table24].[Tarix (Month Index)]" caption="Tarix (Month Index)" attribute="1" defaultMemberUniqueName="[Table24].[Tarix (Month Index)].[All]" allUniqueName="[Table24].[Tarix (Month Index)].[All]" dimensionUniqueName="[Table24]" displayFolder="" count="0" memberValueDatatype="20" unbalanced="0" hidden="1"/>
    <cacheHierarchy uniqueName="[Measures].[__XL_Count Table24]" caption="__XL_Count Table24" measure="1" displayFolder="" measureGroup="Table24" count="0" hidden="1"/>
    <cacheHierarchy uniqueName="[Measures].[__XL_Count Table2]" caption="__XL_Count Table2" measure="1" displayFolder="" measureGroup="Table2" count="0" hidden="1"/>
    <cacheHierarchy uniqueName="[Measures].[__XL_Count Table22]" caption="__XL_Count Table22" measure="1" displayFolder="" measureGroup="Table22" count="0" hidden="1"/>
    <cacheHierarchy uniqueName="[Measures].[__No measures defined]" caption="__No measures defined" measure="1" displayFolder="" count="0" hidden="1"/>
    <cacheHierarchy uniqueName="[Measures].[Count of Tarix]" caption="Count of Tarix" measure="1" displayFolder="" measureGroup="Table2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Tarix]" caption="Distinct Count of Tarix" measure="1" displayFolder="" measureGroup="Table2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arix 2]" caption="Count of Tarix 2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arix 2]" caption="Distinct Count of Tarix 2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arix 3]" caption="Count of Tarix 3" measure="1" displayFolder="" measureGroup="Table2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Tarix 3]" caption="Distinct Count of Tarix 3" measure="1" displayFolder="" measureGroup="Table2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2" uniqueName="[Table2]" caption="Table2"/>
    <dimension name="Table22" uniqueName="[Table22]" caption="Table22"/>
    <dimension name="Table24" uniqueName="[Table24]" caption="Table24"/>
  </dimensions>
  <measureGroups count="3">
    <measureGroup name="Table2" caption="Table2"/>
    <measureGroup name="Table22" caption="Table22"/>
    <measureGroup name="Table24" caption="Table2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ural Y. Huseynov" refreshedDate="45810.570761574076" backgroundQuery="1" createdVersion="6" refreshedVersion="6" minRefreshableVersion="3" recordCount="0" supportSubquery="1" supportAdvancedDrill="1">
  <cacheSource type="external" connectionId="1"/>
  <cacheFields count="3">
    <cacheField name="[Table22].[Tarix].[Tarix]" caption="Tarix" numFmtId="0" hierarchy="13" level="1">
      <sharedItems containsSemiMixedTypes="0" containsNonDate="0" containsDate="1" containsString="0" count="50">
        <d v="2025-03-11T00:00:00"/>
        <d v="2025-03-12T00:00:00"/>
        <d v="2025-03-13T00:00:00"/>
        <d v="2025-03-14T00:00:00"/>
        <d v="2025-03-15T00:00:00"/>
        <d v="2025-03-17T00:00:00"/>
        <d v="2025-03-18T00:00:00"/>
        <d v="2025-03-19T00:00:00"/>
        <d v="2025-03-24T00:00:00"/>
        <d v="2025-03-25T00:00:00"/>
        <d v="2025-03-26T00:00:00"/>
        <d v="2025-03-27T00:00:00"/>
        <d v="2025-03-28T00:00:00"/>
        <d v="2025-04-01T00:00:00"/>
        <d v="2025-04-02T00:00:00"/>
        <d v="2025-04-03T00:00:00"/>
        <d v="2025-04-04T00:00:00"/>
        <d v="2025-04-05T00:00:00"/>
        <d v="2025-04-07T00:00:00"/>
        <d v="2025-04-08T00:00:00"/>
        <d v="2025-04-09T00:00:00"/>
        <d v="2025-04-10T00:00:00"/>
        <d v="2025-04-30T00:00:00"/>
        <d v="2025-05-01T00:00:00"/>
        <d v="2025-05-02T00:00:00"/>
        <d v="2025-05-03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9T00:00:00"/>
        <d v="2025-05-30T00:00:00"/>
      </sharedItems>
    </cacheField>
    <cacheField name="[Table22].[Tarix (Month)].[Tarix (Month)]" caption="Tarix (Month)" numFmtId="0" hierarchy="25" level="1">
      <sharedItems count="3">
        <s v="Mar"/>
        <s v="Apr"/>
        <s v="May"/>
      </sharedItems>
    </cacheField>
    <cacheField name="[Measures].[Distinct Count of Tarix 3]" caption="Distinct Count of Tarix 3" numFmtId="0" hierarchy="51" level="32767"/>
  </cacheFields>
  <cacheHierarchies count="52">
    <cacheHierarchy uniqueName="[Table2].[Tarix]" caption="Tarix" attribute="1" time="1" defaultMemberUniqueName="[Table2].[Tarix].[All]" allUniqueName="[Table2].[Tarix].[All]" dimensionUniqueName="[Table2]" displayFolder="" count="0" memberValueDatatype="7" unbalanced="0"/>
    <cacheHierarchy uniqueName="[Table2].[Vardiya]" caption="Vardiya" attribute="1" defaultMemberUniqueName="[Table2].[Vardiya].[All]" allUniqueName="[Table2].[Vardiya].[All]" dimensionUniqueName="[Table2]" displayFolder="" count="0" memberValueDatatype="130" unbalanced="0"/>
    <cacheHierarchy uniqueName="[Table2].[Briqadirlər]" caption="Briqadirlər" attribute="1" defaultMemberUniqueName="[Table2].[Briqadirlər].[All]" allUniqueName="[Table2].[Briqadirlər].[All]" dimensionUniqueName="[Table2]" displayFolder="" count="0" memberValueDatatype="130" unbalanced="0"/>
    <cacheHierarchy uniqueName="[Table2].[Boru No]" caption="Boru No" attribute="1" defaultMemberUniqueName="[Table2].[Boru No].[All]" allUniqueName="[Table2].[Boru No].[All]" dimensionUniqueName="[Table2]" displayFolder="" count="0" memberValueDatatype="20" unbalanced="0"/>
    <cacheHierarchy uniqueName="[Table2].[Metraj]" caption="Metraj" attribute="1" defaultMemberUniqueName="[Table2].[Metraj].[All]" allUniqueName="[Table2].[Metraj].[All]" dimensionUniqueName="[Table2]" displayFolder="" count="0" memberValueDatatype="5" unbalanced="0"/>
    <cacheHierarchy uniqueName="[Table2].[Dokum No]" caption="Dokum No" attribute="1" defaultMemberUniqueName="[Table2].[Dokum No].[All]" allUniqueName="[Table2].[Dokum No].[All]" dimensionUniqueName="[Table2]" displayFolder="" count="0" memberValueDatatype="130" unbalanced="0"/>
    <cacheHierarchy uniqueName="[Table2].[Rulo No]" caption="Rulo No" attribute="1" defaultMemberUniqueName="[Table2].[Rulo No].[All]" allUniqueName="[Table2].[Rulo No].[All]" dimensionUniqueName="[Table2]" displayFolder="" count="0" memberValueDatatype="130" unbalanced="0"/>
    <cacheHierarchy uniqueName="[Table2].[Rulon Ton]" caption="Rulon Ton" attribute="1" defaultMemberUniqueName="[Table2].[Rulon Ton].[All]" allUniqueName="[Table2].[Rulon Ton].[All]" dimensionUniqueName="[Table2]" displayFolder="" count="0" memberValueDatatype="5" unbalanced="0"/>
    <cacheHierarchy uniqueName="[Table2].[Makra]" caption="Makra" attribute="1" defaultMemberUniqueName="[Table2].[Makra].[All]" allUniqueName="[Table2].[Makra].[All]" dimensionUniqueName="[Table2]" displayFolder="" count="0" memberValueDatatype="130" unbalanced="0"/>
    <cacheHierarchy uniqueName="[Table2].[Rulo Say]" caption="Rulo Say" attribute="1" defaultMemberUniqueName="[Table2].[Rulo Say].[All]" allUniqueName="[Table2].[Rulo Say].[All]" dimensionUniqueName="[Table2]" displayFolder="" count="0" memberValueDatatype="20" unbalanced="0"/>
    <cacheHierarchy uniqueName="[Table2].[Qaynaq Teli]" caption="Qaynaq Teli" attribute="1" defaultMemberUniqueName="[Table2].[Qaynaq Teli].[All]" allUniqueName="[Table2].[Qaynaq Teli].[All]" dimensionUniqueName="[Table2]" displayFolder="" count="0" memberValueDatatype="130" unbalanced="0"/>
    <cacheHierarchy uniqueName="[Table2].[Qaynaq tozu]" caption="Qaynaq tozu" attribute="1" defaultMemberUniqueName="[Table2].[Qaynaq tozu].[All]" allUniqueName="[Table2].[Qaynaq tozu].[All]" dimensionUniqueName="[Table2]" displayFolder="" count="0" memberValueDatatype="130" unbalanced="0"/>
    <cacheHierarchy uniqueName="[Table2].[Tarix (Month)]" caption="Tarix (Month)" attribute="1" defaultMemberUniqueName="[Table2].[Tarix (Month)].[All]" allUniqueName="[Table2].[Tarix (Month)].[All]" dimensionUniqueName="[Table2]" displayFolder="" count="0" memberValueDatatype="130" unbalanced="0"/>
    <cacheHierarchy uniqueName="[Table22].[Tarix]" caption="Tarix" attribute="1" time="1" defaultMemberUniqueName="[Table22].[Tarix].[All]" allUniqueName="[Table22].[Tarix].[All]" dimensionUniqueName="[Table22]" displayFolder="" count="2" memberValueDatatype="7" unbalanced="0">
      <fieldsUsage count="2">
        <fieldUsage x="-1"/>
        <fieldUsage x="0"/>
      </fieldsUsage>
    </cacheHierarchy>
    <cacheHierarchy uniqueName="[Table22].[Vardiya]" caption="Vardiya" attribute="1" defaultMemberUniqueName="[Table22].[Vardiya].[All]" allUniqueName="[Table22].[Vardiya].[All]" dimensionUniqueName="[Table22]" displayFolder="" count="0" memberValueDatatype="130" unbalanced="0"/>
    <cacheHierarchy uniqueName="[Table22].[Briqadirlər]" caption="Briqadirlər" attribute="1" defaultMemberUniqueName="[Table22].[Briqadirlər].[All]" allUniqueName="[Table22].[Briqadirlər].[All]" dimensionUniqueName="[Table22]" displayFolder="" count="0" memberValueDatatype="130" unbalanced="0"/>
    <cacheHierarchy uniqueName="[Table22].[Boru No]" caption="Boru No" attribute="1" defaultMemberUniqueName="[Table22].[Boru No].[All]" allUniqueName="[Table22].[Boru No].[All]" dimensionUniqueName="[Table22]" displayFolder="" count="0" memberValueDatatype="20" unbalanced="0"/>
    <cacheHierarchy uniqueName="[Table22].[Metraj]" caption="Metraj" attribute="1" defaultMemberUniqueName="[Table22].[Metraj].[All]" allUniqueName="[Table22].[Metraj].[All]" dimensionUniqueName="[Table22]" displayFolder="" count="0" memberValueDatatype="5" unbalanced="0"/>
    <cacheHierarchy uniqueName="[Table22].[Dokum No]" caption="Dokum No" attribute="1" defaultMemberUniqueName="[Table22].[Dokum No].[All]" allUniqueName="[Table22].[Dokum No].[All]" dimensionUniqueName="[Table22]" displayFolder="" count="0" memberValueDatatype="130" unbalanced="0"/>
    <cacheHierarchy uniqueName="[Table22].[Rulo No]" caption="Rulo No" attribute="1" defaultMemberUniqueName="[Table22].[Rulo No].[All]" allUniqueName="[Table22].[Rulo No].[All]" dimensionUniqueName="[Table22]" displayFolder="" count="0" memberValueDatatype="130" unbalanced="0"/>
    <cacheHierarchy uniqueName="[Table22].[Rulon Ton]" caption="Rulon Ton" attribute="1" defaultMemberUniqueName="[Table22].[Rulon Ton].[All]" allUniqueName="[Table22].[Rulon Ton].[All]" dimensionUniqueName="[Table22]" displayFolder="" count="0" memberValueDatatype="5" unbalanced="0"/>
    <cacheHierarchy uniqueName="[Table22].[Marka]" caption="Marka" attribute="1" defaultMemberUniqueName="[Table22].[Marka].[All]" allUniqueName="[Table22].[Marka].[All]" dimensionUniqueName="[Table22]" displayFolder="" count="0" memberValueDatatype="130" unbalanced="0"/>
    <cacheHierarchy uniqueName="[Table22].[Rulo Say]" caption="Rulo Say" attribute="1" defaultMemberUniqueName="[Table22].[Rulo Say].[All]" allUniqueName="[Table22].[Rulo Say].[All]" dimensionUniqueName="[Table22]" displayFolder="" count="0" memberValueDatatype="20" unbalanced="0"/>
    <cacheHierarchy uniqueName="[Table22].[Qaynaq Teli]" caption="Qaynaq Teli" attribute="1" defaultMemberUniqueName="[Table22].[Qaynaq Teli].[All]" allUniqueName="[Table22].[Qaynaq Teli].[All]" dimensionUniqueName="[Table22]" displayFolder="" count="0" memberValueDatatype="130" unbalanced="0"/>
    <cacheHierarchy uniqueName="[Table22].[Qaynaq tozu]" caption="Qaynaq tozu" attribute="1" defaultMemberUniqueName="[Table22].[Qaynaq tozu].[All]" allUniqueName="[Table22].[Qaynaq tozu].[All]" dimensionUniqueName="[Table22]" displayFolder="" count="0" memberValueDatatype="130" unbalanced="0"/>
    <cacheHierarchy uniqueName="[Table22].[Tarix (Month)]" caption="Tarix (Month)" attribute="1" defaultMemberUniqueName="[Table22].[Tarix (Month)].[All]" allUniqueName="[Table22].[Tarix (Month)].[All]" dimensionUniqueName="[Table22]" displayFolder="" count="2" memberValueDatatype="130" unbalanced="0">
      <fieldsUsage count="2">
        <fieldUsage x="-1"/>
        <fieldUsage x="1"/>
      </fieldsUsage>
    </cacheHierarchy>
    <cacheHierarchy uniqueName="[Table24].[Tarix]" caption="Tarix" attribute="1" time="1" defaultMemberUniqueName="[Table24].[Tarix].[All]" allUniqueName="[Table24].[Tarix].[All]" dimensionUniqueName="[Table24]" displayFolder="" count="0" memberValueDatatype="7" unbalanced="0"/>
    <cacheHierarchy uniqueName="[Table24].[Vardiya]" caption="Vardiya" attribute="1" defaultMemberUniqueName="[Table24].[Vardiya].[All]" allUniqueName="[Table24].[Vardiya].[All]" dimensionUniqueName="[Table24]" displayFolder="" count="0" memberValueDatatype="130" unbalanced="0"/>
    <cacheHierarchy uniqueName="[Table24].[Briqadirlər]" caption="Briqadirlər" attribute="1" defaultMemberUniqueName="[Table24].[Briqadirlər].[All]" allUniqueName="[Table24].[Briqadirlər].[All]" dimensionUniqueName="[Table24]" displayFolder="" count="0" memberValueDatatype="130" unbalanced="0"/>
    <cacheHierarchy uniqueName="[Table24].[Boru No]" caption="Boru No" attribute="1" defaultMemberUniqueName="[Table24].[Boru No].[All]" allUniqueName="[Table24].[Boru No].[All]" dimensionUniqueName="[Table24]" displayFolder="" count="0" memberValueDatatype="20" unbalanced="0"/>
    <cacheHierarchy uniqueName="[Table24].[Metraj]" caption="Metraj" attribute="1" defaultMemberUniqueName="[Table24].[Metraj].[All]" allUniqueName="[Table24].[Metraj].[All]" dimensionUniqueName="[Table24]" displayFolder="" count="0" memberValueDatatype="5" unbalanced="0"/>
    <cacheHierarchy uniqueName="[Table24].[Dokum No]" caption="Dokum No" attribute="1" defaultMemberUniqueName="[Table24].[Dokum No].[All]" allUniqueName="[Table24].[Dokum No].[All]" dimensionUniqueName="[Table24]" displayFolder="" count="0" memberValueDatatype="130" unbalanced="0"/>
    <cacheHierarchy uniqueName="[Table24].[Rulo No]" caption="Rulo No" attribute="1" defaultMemberUniqueName="[Table24].[Rulo No].[All]" allUniqueName="[Table24].[Rulo No].[All]" dimensionUniqueName="[Table24]" displayFolder="" count="0" memberValueDatatype="130" unbalanced="0"/>
    <cacheHierarchy uniqueName="[Table24].[Rulon Ton]" caption="Rulon Ton" attribute="1" defaultMemberUniqueName="[Table24].[Rulon Ton].[All]" allUniqueName="[Table24].[Rulon Ton].[All]" dimensionUniqueName="[Table24]" displayFolder="" count="0" memberValueDatatype="5" unbalanced="0"/>
    <cacheHierarchy uniqueName="[Table24].[Marka]" caption="Marka" attribute="1" defaultMemberUniqueName="[Table24].[Marka].[All]" allUniqueName="[Table24].[Marka].[All]" dimensionUniqueName="[Table24]" displayFolder="" count="0" memberValueDatatype="130" unbalanced="0"/>
    <cacheHierarchy uniqueName="[Table24].[Rulo Say]" caption="Rulo Say" attribute="1" defaultMemberUniqueName="[Table24].[Rulo Say].[All]" allUniqueName="[Table24].[Rulo Say].[All]" dimensionUniqueName="[Table24]" displayFolder="" count="0" memberValueDatatype="20" unbalanced="0"/>
    <cacheHierarchy uniqueName="[Table24].[Qaynaq Teli]" caption="Qaynaq Teli" attribute="1" defaultMemberUniqueName="[Table24].[Qaynaq Teli].[All]" allUniqueName="[Table24].[Qaynaq Teli].[All]" dimensionUniqueName="[Table24]" displayFolder="" count="0" memberValueDatatype="130" unbalanced="0"/>
    <cacheHierarchy uniqueName="[Table24].[Qaynaq tozu]" caption="Qaynaq tozu" attribute="1" defaultMemberUniqueName="[Table24].[Qaynaq tozu].[All]" allUniqueName="[Table24].[Qaynaq tozu].[All]" dimensionUniqueName="[Table24]" displayFolder="" count="0" memberValueDatatype="130" unbalanced="0"/>
    <cacheHierarchy uniqueName="[Table24].[Tarix (Month)]" caption="Tarix (Month)" attribute="1" defaultMemberUniqueName="[Table24].[Tarix (Month)].[All]" allUniqueName="[Table24].[Tarix (Month)].[All]" dimensionUniqueName="[Table24]" displayFolder="" count="0" memberValueDatatype="130" unbalanced="0"/>
    <cacheHierarchy uniqueName="[Table2].[Tarix (Month Index)]" caption="Tarix (Month Index)" attribute="1" defaultMemberUniqueName="[Table2].[Tarix (Month Index)].[All]" allUniqueName="[Table2].[Tarix (Month Index)].[All]" dimensionUniqueName="[Table2]" displayFolder="" count="0" memberValueDatatype="20" unbalanced="0" hidden="1"/>
    <cacheHierarchy uniqueName="[Table22].[Tarix (Month Index)]" caption="Tarix (Month Index)" attribute="1" defaultMemberUniqueName="[Table22].[Tarix (Month Index)].[All]" allUniqueName="[Table22].[Tarix (Month Index)].[All]" dimensionUniqueName="[Table22]" displayFolder="" count="0" memberValueDatatype="20" unbalanced="0" hidden="1"/>
    <cacheHierarchy uniqueName="[Table24].[Tarix (Month Index)]" caption="Tarix (Month Index)" attribute="1" defaultMemberUniqueName="[Table24].[Tarix (Month Index)].[All]" allUniqueName="[Table24].[Tarix (Month Index)].[All]" dimensionUniqueName="[Table24]" displayFolder="" count="0" memberValueDatatype="20" unbalanced="0" hidden="1"/>
    <cacheHierarchy uniqueName="[Measures].[__XL_Count Table24]" caption="__XL_Count Table24" measure="1" displayFolder="" measureGroup="Table24" count="0" hidden="1"/>
    <cacheHierarchy uniqueName="[Measures].[__XL_Count Table2]" caption="__XL_Count Table2" measure="1" displayFolder="" measureGroup="Table2" count="0" hidden="1"/>
    <cacheHierarchy uniqueName="[Measures].[__XL_Count Table22]" caption="__XL_Count Table22" measure="1" displayFolder="" measureGroup="Table22" count="0" hidden="1"/>
    <cacheHierarchy uniqueName="[Measures].[__No measures defined]" caption="__No measures defined" measure="1" displayFolder="" count="0" hidden="1"/>
    <cacheHierarchy uniqueName="[Measures].[Count of Tarix]" caption="Count of Tarix" measure="1" displayFolder="" measureGroup="Table2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Tarix]" caption="Distinct Count of Tarix" measure="1" displayFolder="" measureGroup="Table2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arix 2]" caption="Count of Tarix 2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arix 2]" caption="Distinct Count of Tarix 2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arix 3]" caption="Count of Tarix 3" measure="1" displayFolder="" measureGroup="Table2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Tarix 3]" caption="Distinct Count of Tarix 3" measure="1" displayFolder="" measureGroup="Table2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2" uniqueName="[Table2]" caption="Table2"/>
    <dimension name="Table22" uniqueName="[Table22]" caption="Table22"/>
    <dimension name="Table24" uniqueName="[Table24]" caption="Table24"/>
  </dimensions>
  <measureGroups count="3">
    <measureGroup name="Table2" caption="Table2"/>
    <measureGroup name="Table22" caption="Table22"/>
    <measureGroup name="Table24" caption="Table2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ural Y. Huseynov" refreshedDate="45810.648677546298" createdVersion="6" refreshedVersion="6" minRefreshableVersion="3" recordCount="1018">
  <cacheSource type="worksheet">
    <worksheetSource name="Table22"/>
  </cacheSource>
  <cacheFields count="14">
    <cacheField name="Tarix" numFmtId="14">
      <sharedItems containsSemiMixedTypes="0" containsNonDate="0" containsDate="1" containsString="0" minDate="2025-03-11T00:00:00" maxDate="2025-05-31T00:00:00" count="51">
        <d v="2025-03-11T00:00:00"/>
        <d v="2025-03-12T00:00:00"/>
        <d v="2025-03-13T00:00:00"/>
        <d v="2025-03-14T00:00:00"/>
        <d v="2025-03-15T00:00:00"/>
        <d v="2025-03-17T00:00:00"/>
        <d v="2025-03-18T00:00:00"/>
        <d v="2025-03-19T00:00:00"/>
        <d v="2025-03-24T00:00:00"/>
        <d v="2025-03-25T00:00:00"/>
        <d v="2025-03-26T00:00:00"/>
        <d v="2025-03-27T00:00:00"/>
        <d v="2025-03-28T00:00:00"/>
        <d v="2025-04-01T00:00:00"/>
        <d v="2025-04-02T00:00:00"/>
        <d v="2025-04-03T00:00:00"/>
        <d v="2025-04-04T00:00:00"/>
        <d v="2025-04-05T00:00:00"/>
        <d v="2025-04-07T00:00:00"/>
        <d v="2025-04-08T00:00:00"/>
        <d v="2025-04-09T00:00:00"/>
        <d v="2025-04-10T00:00:00"/>
        <d v="2025-04-30T00:00:00"/>
        <d v="2025-05-01T00:00:00"/>
        <d v="2025-05-02T00:00:00"/>
        <d v="2025-05-03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9T00:00:00"/>
        <d v="2025-05-30T00:00:00"/>
        <d v="2025-05-18T00:00:00" u="1"/>
      </sharedItems>
      <fieldGroup par="13" base="0">
        <rangePr groupBy="days" startDate="2025-03-11T00:00:00" endDate="2025-05-31T00:00:00"/>
        <groupItems count="368">
          <s v="&lt;3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31/2025"/>
        </groupItems>
      </fieldGroup>
    </cacheField>
    <cacheField name="Vardiya" numFmtId="0">
      <sharedItems containsMixedTypes="1" containsNumber="1" containsInteger="1" minValue="1" maxValue="2"/>
    </cacheField>
    <cacheField name="Briqadirlər" numFmtId="0">
      <sharedItems/>
    </cacheField>
    <cacheField name="Boru No" numFmtId="0">
      <sharedItems containsSemiMixedTypes="0" containsString="0" containsNumber="1" containsInteger="1" minValue="1" maxValue="1018"/>
    </cacheField>
    <cacheField name="Metraj" numFmtId="2">
      <sharedItems containsSemiMixedTypes="0" containsString="0" containsNumber="1" minValue="9.64" maxValue="14.06"/>
    </cacheField>
    <cacheField name="Dokum No" numFmtId="1">
      <sharedItems containsMixedTypes="1" containsNumber="1" containsInteger="1" minValue="100949" maxValue="351828"/>
    </cacheField>
    <cacheField name="Rulo No" numFmtId="49">
      <sharedItems containsBlank="1"/>
    </cacheField>
    <cacheField name="Rulon Ton" numFmtId="2">
      <sharedItems containsString="0" containsBlank="1" containsNumber="1" minValue="4.4800000000000004" maxValue="32.799999999999997"/>
    </cacheField>
    <cacheField name="Marka" numFmtId="2">
      <sharedItems/>
    </cacheField>
    <cacheField name="Rulo Say" numFmtId="0">
      <sharedItems containsString="0" containsBlank="1" containsNumber="1" containsInteger="1" minValue="1" maxValue="1"/>
    </cacheField>
    <cacheField name="Qaynaq Teli" numFmtId="0">
      <sharedItems/>
    </cacheField>
    <cacheField name="Qaynaq tozu" numFmtId="0">
      <sharedItems/>
    </cacheField>
    <cacheField name="Field1" numFmtId="0" formula=" 0.3473*Metraj" databaseField="0"/>
    <cacheField name="Months" numFmtId="0" databaseField="0">
      <fieldGroup base="0">
        <rangePr groupBy="months" startDate="2025-03-11T00:00:00" endDate="2025-05-31T00:00:00"/>
        <groupItems count="14">
          <s v="&lt;3/1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ural Y. Huseynov" refreshedDate="45810.648699305559" createdVersion="6" refreshedVersion="6" minRefreshableVersion="3" recordCount="1105">
  <cacheSource type="worksheet">
    <worksheetSource name="Table2"/>
  </cacheSource>
  <cacheFields count="14">
    <cacheField name="Tarix" numFmtId="14">
      <sharedItems containsSemiMixedTypes="0" containsNonDate="0" containsDate="1" containsString="0" minDate="2025-03-11T00:00:00" maxDate="2025-05-31T00:00:00" count="56">
        <d v="2025-03-11T00:00:00"/>
        <d v="2025-03-12T00:00:00"/>
        <d v="2025-03-13T00:00:00"/>
        <d v="2025-03-14T00:00:00"/>
        <d v="2025-03-15T00:00:00"/>
        <d v="2025-03-17T00:00:00"/>
        <d v="2025-03-18T00:00:00"/>
        <d v="2025-03-19T00:00:00"/>
        <d v="2025-03-24T00:00:00"/>
        <d v="2025-03-25T00:00:00"/>
        <d v="2025-03-26T00:00:00"/>
        <d v="2025-03-28T00:00:00"/>
        <d v="2025-03-29T00:00:00"/>
        <d v="2025-04-01T00:00:00"/>
        <d v="2025-04-02T00:00:00"/>
        <d v="2025-04-03T00:00:00"/>
        <d v="2025-04-04T00:00:00"/>
        <d v="2025-04-05T00:00:00"/>
        <d v="2025-04-07T00:00:00"/>
        <d v="2025-04-08T00:00:00"/>
        <d v="2025-04-09T00:00:00"/>
        <d v="2025-04-10T00:00:00"/>
        <d v="2025-04-11T00:00:00"/>
        <d v="2025-04-24T00:00:00"/>
        <d v="2025-04-25T00:00:00"/>
        <d v="2025-04-26T00:00:00"/>
        <d v="2025-04-28T00:00:00"/>
        <d v="2025-04-29T00:00:00"/>
        <d v="2025-04-30T00:00:00"/>
        <d v="2025-05-01T00:00:00"/>
        <d v="2025-05-02T00:00:00"/>
        <d v="2025-05-03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9T00:00:00"/>
        <d v="2025-05-30T00:00:00"/>
      </sharedItems>
      <fieldGroup par="13" base="0">
        <rangePr groupBy="days" startDate="2025-03-11T00:00:00" endDate="2025-05-31T00:00:00"/>
        <groupItems count="368">
          <s v="&lt;3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31/2025"/>
        </groupItems>
      </fieldGroup>
    </cacheField>
    <cacheField name="Vardiya" numFmtId="0">
      <sharedItems containsMixedTypes="1" containsNumber="1" containsInteger="1" minValue="1" maxValue="2"/>
    </cacheField>
    <cacheField name="Briqadirlər" numFmtId="0">
      <sharedItems/>
    </cacheField>
    <cacheField name="Boru No" numFmtId="0">
      <sharedItems containsSemiMixedTypes="0" containsString="0" containsNumber="1" containsInteger="1" minValue="3001" maxValue="4105"/>
    </cacheField>
    <cacheField name="Metraj" numFmtId="2">
      <sharedItems containsSemiMixedTypes="0" containsString="0" containsNumber="1" minValue="10.06" maxValue="13.61"/>
    </cacheField>
    <cacheField name="Dokum No" numFmtId="0">
      <sharedItems containsMixedTypes="1" containsNumber="1" containsInteger="1" minValue="100944" maxValue="351828"/>
    </cacheField>
    <cacheField name="Rulo No" numFmtId="0">
      <sharedItems containsBlank="1"/>
    </cacheField>
    <cacheField name="Rulon Ton" numFmtId="2">
      <sharedItems containsString="0" containsBlank="1" containsNumber="1" minValue="8.379999999999999" maxValue="32.64"/>
    </cacheField>
    <cacheField name="Makra" numFmtId="2">
      <sharedItems/>
    </cacheField>
    <cacheField name="Rulo Say" numFmtId="0">
      <sharedItems containsString="0" containsBlank="1" containsNumber="1" containsInteger="1" minValue="1" maxValue="1"/>
    </cacheField>
    <cacheField name="Qaynaq Teli" numFmtId="0">
      <sharedItems/>
    </cacheField>
    <cacheField name="Qaynaq tozu" numFmtId="0">
      <sharedItems/>
    </cacheField>
    <cacheField name="Field1" numFmtId="0" formula=" 0.3473*Metraj" databaseField="0"/>
    <cacheField name="Months" numFmtId="0" databaseField="0">
      <fieldGroup base="0">
        <rangePr groupBy="months" startDate="2025-03-11T00:00:00" endDate="2025-05-31T00:00:00"/>
        <groupItems count="14">
          <s v="&lt;3/1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7">
  <r>
    <x v="0"/>
    <s v="I"/>
    <s v="H.Vəfadar"/>
    <n v="6001"/>
    <n v="13.06"/>
    <s v="B201767"/>
    <s v="1/1"/>
    <n v="29.99"/>
    <s v="MMK"/>
    <n v="1"/>
    <s v="DC 232407251140 AC 23042614 - DC 232407251140 AC 23042614 "/>
    <s v="P 223 1911 3229"/>
  </r>
  <r>
    <x v="0"/>
    <s v="II"/>
    <s v="M.Elşad"/>
    <n v="6002"/>
    <n v="12.08"/>
    <s v="B201767"/>
    <m/>
    <m/>
    <s v="MMK"/>
    <m/>
    <s v="DC 232407251140 AC 23042614 - DC 232407251140 AC 23042614 "/>
    <s v="P 223 1911 3229"/>
  </r>
  <r>
    <x v="0"/>
    <s v="II"/>
    <s v="M.Elşad"/>
    <n v="6003"/>
    <n v="13.06"/>
    <s v="B201767"/>
    <m/>
    <m/>
    <s v="MMK"/>
    <m/>
    <s v="DC 232407251140 AC 23042614 - DC 232407251140 AC 23042614 "/>
    <s v="P 223 1911 3229"/>
  </r>
  <r>
    <x v="0"/>
    <s v="II"/>
    <s v="M.Elşad"/>
    <n v="6004"/>
    <n v="13.06"/>
    <s v="B201767"/>
    <m/>
    <m/>
    <s v="MMK"/>
    <m/>
    <s v="DC 232407251140 AC 23042614 - DC 232407251140 AC 23042614 "/>
    <s v="P 223 1911 3229"/>
  </r>
  <r>
    <x v="0"/>
    <s v="II"/>
    <s v="M.Elşad"/>
    <n v="6005"/>
    <n v="12.08"/>
    <s v="B201767"/>
    <m/>
    <m/>
    <s v="MMK"/>
    <m/>
    <s v="DC 232407251140 AC 23042614 - DC 232407251140 AC 23042614 "/>
    <s v="P 223 1911 3229"/>
  </r>
  <r>
    <x v="0"/>
    <s v="II"/>
    <s v="M.Elşad"/>
    <n v="6006"/>
    <n v="11.53"/>
    <s v="B201767"/>
    <m/>
    <m/>
    <s v="MMK"/>
    <m/>
    <s v="DC 232407251140 AC 23042614 - DC 232407251140 AC 23042614 "/>
    <s v="P 223 1911 3229"/>
  </r>
  <r>
    <x v="0"/>
    <s v="II"/>
    <s v="M.Elşad"/>
    <n v="6007"/>
    <n v="12.06"/>
    <s v="B201760"/>
    <s v="3/4"/>
    <n v="32.22"/>
    <s v="MMK"/>
    <n v="1"/>
    <s v="DC 232407251140 AC 23042614 - DC 232407251140 AC 23042614 "/>
    <s v="P 223 1911 3229"/>
  </r>
  <r>
    <x v="0"/>
    <s v="II"/>
    <s v="M.Elşad"/>
    <n v="6008"/>
    <n v="13.07"/>
    <s v="B201760"/>
    <m/>
    <m/>
    <s v="MMK"/>
    <m/>
    <s v="DC 232407251140 AC 23042614 - DC 232407251140 AC 23042614 "/>
    <s v="P 223 1911 3229"/>
  </r>
  <r>
    <x v="0"/>
    <s v="II"/>
    <s v="M.Elşad"/>
    <n v="6009"/>
    <n v="13.06"/>
    <s v="B201760"/>
    <m/>
    <m/>
    <s v="MMK"/>
    <m/>
    <s v="DC 232407251140 AC 23042614 - DC 232407251140 AC 23042614 "/>
    <s v="P 223 1911 3229"/>
  </r>
  <r>
    <x v="0"/>
    <s v="II"/>
    <s v="M.Elşad"/>
    <n v="6010"/>
    <n v="13.05"/>
    <s v="B201760"/>
    <m/>
    <m/>
    <s v="MMK"/>
    <m/>
    <s v="DC 232407251140 AC 23042614 - DC 232407251140 AC 23042614 "/>
    <s v="P 223 1911 3229"/>
  </r>
  <r>
    <x v="0"/>
    <s v="II"/>
    <s v="M.Elşad"/>
    <n v="6011"/>
    <n v="13.06"/>
    <s v="B201760"/>
    <m/>
    <m/>
    <s v="MMK"/>
    <m/>
    <s v="DC 232407251140 AC 23042614 - DC 232407251140 AC 23042614 "/>
    <s v="P 223 1911 3229"/>
  </r>
  <r>
    <x v="0"/>
    <s v="II"/>
    <s v="M.Elşad"/>
    <n v="6012"/>
    <n v="12.1"/>
    <s v="B201760"/>
    <m/>
    <m/>
    <s v="MMK"/>
    <m/>
    <s v="DC 232407251140 AC 23042614 - DC 232407251140 AC 23042614 "/>
    <s v="P 223 1911 3229"/>
  </r>
  <r>
    <x v="1"/>
    <s v="I"/>
    <s v="H.Vəfadar"/>
    <n v="6013"/>
    <n v="12.63"/>
    <s v="B201760"/>
    <m/>
    <m/>
    <s v="MMK"/>
    <m/>
    <s v="DC 232407251140 AC 23042614 - DC 232407251140 AC 23042614 "/>
    <s v="P 223 1911 3229"/>
  </r>
  <r>
    <x v="1"/>
    <s v="I"/>
    <s v="H.Vəfadar"/>
    <n v="6014"/>
    <n v="12.07"/>
    <s v="B101722"/>
    <s v="6/7"/>
    <n v="32.020000000000003"/>
    <s v="MMK"/>
    <n v="1"/>
    <s v="DC 232407251140 AC 23042614 - DC 232407251140 AC 23042614 "/>
    <s v="P 223 1911 3229"/>
  </r>
  <r>
    <x v="1"/>
    <s v="I"/>
    <s v="H.Vəfadar"/>
    <n v="6015"/>
    <n v="13.05"/>
    <s v="B101722"/>
    <m/>
    <m/>
    <s v="MMK"/>
    <m/>
    <s v="DC 232407251140 AC 23042614 - DC 232407251140 AC 23042614 "/>
    <s v="P 223 1911 3229"/>
  </r>
  <r>
    <x v="1"/>
    <s v="I"/>
    <s v="H.Vəfadar"/>
    <n v="6016"/>
    <n v="13.06"/>
    <s v="B101722"/>
    <m/>
    <m/>
    <s v="MMK"/>
    <m/>
    <s v="DC 232407251140 AC 23042614 - DC 232407251140 AC 23042614 "/>
    <s v="P 223 1911 3229"/>
  </r>
  <r>
    <x v="1"/>
    <s v="I"/>
    <s v="H.Vəfadar"/>
    <n v="6017"/>
    <n v="13.06"/>
    <s v="B101722"/>
    <m/>
    <m/>
    <s v="MMK"/>
    <m/>
    <s v="DC 232407251140 AC 23042614 - DC 232407251140 AC 23042614 "/>
    <s v="P 223 1911 3229"/>
  </r>
  <r>
    <x v="1"/>
    <s v="I"/>
    <s v="H.Vəfadar"/>
    <n v="6018"/>
    <n v="12.08"/>
    <s v="B101722"/>
    <m/>
    <m/>
    <s v="MMK"/>
    <m/>
    <s v="DC 232407251140 AC 23042614 - DC 232407251140 AC 23042614 "/>
    <s v="P 223 1911 3229"/>
  </r>
  <r>
    <x v="1"/>
    <s v="I"/>
    <s v="H.Vəfadar"/>
    <n v="6019"/>
    <n v="13.07"/>
    <s v="B101722"/>
    <m/>
    <m/>
    <s v="MMK"/>
    <m/>
    <s v="DC 232407251140 AC 23042614 - DC 232407251140 AC 23042614 "/>
    <s v="P 223 1911 3229"/>
  </r>
  <r>
    <x v="1"/>
    <s v="I"/>
    <s v="H.Vəfadar"/>
    <n v="6020"/>
    <n v="10.85"/>
    <s v="B101722"/>
    <m/>
    <m/>
    <s v="MMK"/>
    <m/>
    <s v="DC 232407251140 AC 23042614 - DC 232407251140 AC 23042614 "/>
    <s v="P 223 1911 3229"/>
  </r>
  <r>
    <x v="1"/>
    <s v="I"/>
    <s v="H.Vəfadar"/>
    <n v="6021"/>
    <n v="12.05"/>
    <s v="B201776"/>
    <s v="1/2"/>
    <n v="32.4"/>
    <s v="MMK"/>
    <n v="1"/>
    <s v="DC 232407251140 AC 23042614 - DC 232407251140 AC 23042614 "/>
    <s v="P 223 1911 3229"/>
  </r>
  <r>
    <x v="1"/>
    <s v="I"/>
    <s v="H.Vəfadar"/>
    <n v="6022"/>
    <n v="13.06"/>
    <s v="B201776"/>
    <m/>
    <m/>
    <s v="MMK"/>
    <m/>
    <s v="DC 232407251140 AC 23042614 - DC 232407251140 AC 23042614 "/>
    <s v="P 223 1911 3229"/>
  </r>
  <r>
    <x v="1"/>
    <s v="I"/>
    <s v="H.Vəfadar"/>
    <n v="6023"/>
    <n v="13.07"/>
    <s v="B201776"/>
    <m/>
    <m/>
    <s v="MMK"/>
    <m/>
    <s v="DC 232407251140 AC 23042614 - DC 232407251140 AC 23042614 "/>
    <s v="P 223 1911 3229"/>
  </r>
  <r>
    <x v="1"/>
    <s v="II"/>
    <s v="M.Elşad"/>
    <n v="6024"/>
    <n v="13.06"/>
    <s v="B201776"/>
    <m/>
    <m/>
    <s v="MMK"/>
    <m/>
    <s v="DC 232407251140 AC 23042614 - DC 232407251140 AC 23042614 "/>
    <s v="P 223 1911 3229"/>
  </r>
  <r>
    <x v="1"/>
    <s v="II"/>
    <s v="M.Elşad"/>
    <n v="6025"/>
    <n v="13.06"/>
    <s v="B201776"/>
    <m/>
    <m/>
    <s v="MMK"/>
    <m/>
    <s v="DC 232407251140 AC 23042614 - DC 232407251140 AC 23042614 "/>
    <s v="P 223 1911 3229"/>
  </r>
  <r>
    <x v="1"/>
    <s v="II"/>
    <s v="M.Elşad"/>
    <n v="6026"/>
    <n v="11.08"/>
    <s v="B201776"/>
    <m/>
    <m/>
    <s v="MMK"/>
    <m/>
    <s v="DC 232407251140 AC 23042614 - DC 232407251140 AC 23042614 "/>
    <s v="P 223 1911 3229"/>
  </r>
  <r>
    <x v="1"/>
    <s v="II"/>
    <s v="M.Elşad"/>
    <n v="6027"/>
    <n v="12.9"/>
    <s v="B201776"/>
    <m/>
    <m/>
    <s v="MMK"/>
    <m/>
    <s v="DC 232407251140 AC 23042614 - DC 232407251140 AC 23042614 "/>
    <s v="P 223 1911 3229"/>
  </r>
  <r>
    <x v="1"/>
    <s v="II"/>
    <s v="M.Elşad"/>
    <n v="6028"/>
    <n v="13.06"/>
    <s v="B101728"/>
    <s v="1/5"/>
    <n v="32.1"/>
    <s v="MMK"/>
    <n v="1"/>
    <s v="DC 232407251140 AC 23042614 - DC 232407251140 AC 23042614 "/>
    <s v="P 223 1911 3229"/>
  </r>
  <r>
    <x v="1"/>
    <s v="II"/>
    <s v="M.Elşad"/>
    <n v="6029"/>
    <n v="13.06"/>
    <s v="B101728"/>
    <m/>
    <m/>
    <s v="MMK"/>
    <m/>
    <s v="DC 232407251140 AC 23042614 - DC 232407251140 AC 23042614 "/>
    <s v="P 223 1911 3229"/>
  </r>
  <r>
    <x v="1"/>
    <s v="II"/>
    <s v="M.Elşad"/>
    <n v="6030"/>
    <n v="13.06"/>
    <s v="B101728"/>
    <m/>
    <m/>
    <s v="MMK"/>
    <m/>
    <s v="DC 232407251140 AC 23042614 - DC 232407251140 AC 23042614 "/>
    <s v="P 223 1911 3229"/>
  </r>
  <r>
    <x v="1"/>
    <s v="II"/>
    <s v="M.Elşad"/>
    <n v="6031"/>
    <n v="13.05"/>
    <s v="B101728"/>
    <m/>
    <m/>
    <s v="MMK"/>
    <m/>
    <s v="DC 232407251140 AC 23042614 - DC 232407251140 AC 23042614 "/>
    <s v="P 223 1911 3229"/>
  </r>
  <r>
    <x v="1"/>
    <s v="II"/>
    <s v="M.Elşad"/>
    <n v="6032"/>
    <n v="13.06"/>
    <s v="B101728"/>
    <m/>
    <m/>
    <s v="MMK"/>
    <m/>
    <s v="DC 232407251140 AC 23042614 - DC 232407251140 AC 23042614 "/>
    <s v="P 223 1911 3229"/>
  </r>
  <r>
    <x v="1"/>
    <s v="II"/>
    <s v="M.Elşad"/>
    <n v="6033"/>
    <n v="12.07"/>
    <s v="B101728"/>
    <m/>
    <m/>
    <s v="MMK"/>
    <m/>
    <s v="DC 232407251140 AC 23042614 - DC 232407251140 AC 23042614 "/>
    <s v="P 223 1911 3229"/>
  </r>
  <r>
    <x v="1"/>
    <s v="II"/>
    <s v="M.Elşad"/>
    <n v="6034"/>
    <n v="11.71"/>
    <s v="B101728"/>
    <m/>
    <m/>
    <s v="MMK"/>
    <m/>
    <s v="DC 232407251140 AC 23042614 - DC 232407251140 AC 23042614 "/>
    <s v="P 223 1911 3229"/>
  </r>
  <r>
    <x v="1"/>
    <s v="II"/>
    <s v="M.Elşad"/>
    <n v="6035"/>
    <n v="13.06"/>
    <s v="B301395"/>
    <s v="6/4"/>
    <n v="32.42"/>
    <s v="MMK"/>
    <n v="1"/>
    <s v="DC 232407251140 AC 23042614 - DC 232407251140 AC 23042614 "/>
    <s v="P 223 1911 3229"/>
  </r>
  <r>
    <x v="1"/>
    <s v="II"/>
    <s v="M.Elşad"/>
    <n v="6036"/>
    <n v="13.06"/>
    <s v="B301395"/>
    <m/>
    <m/>
    <s v="MMK"/>
    <m/>
    <s v="DC 232407251140 AC 23042614 - DC 232407251140 AC 23042614 "/>
    <s v="P 223 1911 3229"/>
  </r>
  <r>
    <x v="1"/>
    <s v="II"/>
    <s v="M.Elşad"/>
    <n v="6037"/>
    <n v="13.07"/>
    <s v="B301395"/>
    <m/>
    <m/>
    <s v="MMK"/>
    <m/>
    <s v="DC 232407251140 AC 23042614 - DC 232407251140 AC 23042614 "/>
    <s v="P 223 1911 3229"/>
  </r>
  <r>
    <x v="1"/>
    <s v="II"/>
    <s v="M.Elşad"/>
    <n v="6038"/>
    <n v="13.06"/>
    <s v="B301395"/>
    <m/>
    <m/>
    <s v="MMK"/>
    <m/>
    <s v="DC 232407251140 AC 23042614 - DC 232407251140 AC 23042614 "/>
    <s v="P 223 1911 3229"/>
  </r>
  <r>
    <x v="2"/>
    <s v="I"/>
    <s v="M.Elşad"/>
    <n v="6039"/>
    <n v="13.06"/>
    <s v="B301395"/>
    <m/>
    <m/>
    <s v="MMK"/>
    <m/>
    <s v="DC 232407251140 AC 23042614 - DC 232407251140 AC 23042614 "/>
    <s v="P 223 1911 3229"/>
  </r>
  <r>
    <x v="2"/>
    <s v="I"/>
    <s v="M.Elşad"/>
    <n v="6040"/>
    <n v="12.05"/>
    <s v="B301395"/>
    <m/>
    <m/>
    <s v="MMK"/>
    <m/>
    <s v="DC 232407251140 AC 23042614 - DC 232407251140 AC 23042614 "/>
    <s v="P 223 1911 3229"/>
  </r>
  <r>
    <x v="2"/>
    <s v="I"/>
    <s v="M.Elşad"/>
    <n v="6041"/>
    <n v="12.5"/>
    <s v="B301395"/>
    <m/>
    <m/>
    <s v="MMK"/>
    <m/>
    <s v="DC 232407251140 AC 23042614 - DC 232407251140 AC 23042614 "/>
    <s v="P 223 1911 3229"/>
  </r>
  <r>
    <x v="2"/>
    <s v="I"/>
    <s v="M.Elşad"/>
    <n v="6042"/>
    <n v="13.05"/>
    <s v="B301395"/>
    <s v="6/3"/>
    <n v="32.4"/>
    <s v="MMK"/>
    <n v="1"/>
    <s v="DC 232407251140 AC 23042614 - DC 232407251140 AC 23042614 "/>
    <s v="P 223 1911 3229"/>
  </r>
  <r>
    <x v="2"/>
    <s v="I"/>
    <s v="M.Elşad"/>
    <n v="6043"/>
    <n v="13.06"/>
    <s v="B301395"/>
    <m/>
    <m/>
    <s v="MMK"/>
    <m/>
    <s v="DC 232407251140 AC 23042614 - DC 232407251140 AC 23042614 "/>
    <s v="P 223 1911 3229"/>
  </r>
  <r>
    <x v="2"/>
    <s v="I"/>
    <s v="M.Elşad"/>
    <n v="6044"/>
    <n v="13.05"/>
    <s v="B301395"/>
    <m/>
    <m/>
    <s v="MMK"/>
    <m/>
    <s v="DC 232407251140 AC 23042614 - DC 232407251140 AC 23042614 "/>
    <s v="P 223 1911 3229"/>
  </r>
  <r>
    <x v="2"/>
    <s v="I"/>
    <s v="M.Elşad"/>
    <n v="6045"/>
    <n v="13.05"/>
    <s v="B301395"/>
    <m/>
    <m/>
    <s v="MMK"/>
    <m/>
    <s v="DC 232407251140 AC 23042614 - DC 232407251140 AC 23042614 "/>
    <s v="P 223 1911 3229"/>
  </r>
  <r>
    <x v="2"/>
    <s v="I"/>
    <s v="M.Elşad"/>
    <n v="6046"/>
    <n v="13.06"/>
    <s v="B301395"/>
    <m/>
    <m/>
    <s v="MMK"/>
    <m/>
    <s v="DC 232407251140 AC 23042614 - DC 232407251140 AC 23042614 "/>
    <s v="P 223 1911 3229"/>
  </r>
  <r>
    <x v="2"/>
    <s v="I"/>
    <s v="M.Elşad"/>
    <n v="6047"/>
    <n v="12.07"/>
    <s v="B301395"/>
    <m/>
    <m/>
    <s v="MMK"/>
    <m/>
    <s v="DC 232407251140 AC 23042614 - DC 232407251140 AC 23042614 "/>
    <s v="P 223 1911 3229"/>
  </r>
  <r>
    <x v="2"/>
    <s v="I"/>
    <s v="M.Elşad"/>
    <n v="6048"/>
    <n v="11.65"/>
    <s v="B301395"/>
    <m/>
    <m/>
    <s v="MMK"/>
    <m/>
    <s v="DC 232407251140 AC 23042614 - DC 232407251140 AC 23042614 "/>
    <s v="P 223 1911 3229"/>
  </r>
  <r>
    <x v="2"/>
    <s v="II"/>
    <s v="H.Vəfadar"/>
    <n v="6049"/>
    <n v="12.06"/>
    <n v="100960"/>
    <s v="1/9"/>
    <n v="32.4"/>
    <s v="MMK"/>
    <n v="1"/>
    <s v="DC 232407251140 AC 23042614 - DC 232407251140 AC 23042614 "/>
    <s v="P 223 1911 3229"/>
  </r>
  <r>
    <x v="2"/>
    <s v="II"/>
    <s v="H.Vəfadar"/>
    <n v="6050"/>
    <n v="13.06"/>
    <n v="100960"/>
    <m/>
    <m/>
    <s v="MMK"/>
    <m/>
    <s v="DC 232407251140 AC 23042614 - DC 232407251140 AC 23042614 "/>
    <s v="P 223 1911 3229"/>
  </r>
  <r>
    <x v="2"/>
    <s v="II"/>
    <s v="H.Vəfadar"/>
    <n v="6051"/>
    <n v="13.05"/>
    <n v="100960"/>
    <m/>
    <m/>
    <s v="MMK"/>
    <m/>
    <s v="DC 232407251140 AC 23042614 - DC 232407251140 AC 23042614 "/>
    <s v="P 223 1911 3229"/>
  </r>
  <r>
    <x v="2"/>
    <s v="II"/>
    <s v="H.Vəfadar"/>
    <n v="6052"/>
    <n v="13.05"/>
    <n v="100960"/>
    <m/>
    <m/>
    <s v="MMK"/>
    <m/>
    <s v="DC 232407251140 AC 23042614 - DC 232407251140 AC 23042614 "/>
    <s v="P 223 1911 3229"/>
  </r>
  <r>
    <x v="2"/>
    <s v="II"/>
    <s v="H.Vəfadar"/>
    <n v="6053"/>
    <n v="13.06"/>
    <n v="100960"/>
    <m/>
    <m/>
    <s v="MMK"/>
    <m/>
    <s v="DC 232407251140 AC 23042614 - DC 232407251140 AC 23042614 "/>
    <s v="P 223 1911 3229"/>
  </r>
  <r>
    <x v="2"/>
    <s v="II"/>
    <s v="H.Vəfadar"/>
    <n v="6054"/>
    <n v="13.05"/>
    <n v="100960"/>
    <m/>
    <m/>
    <s v="MMK"/>
    <m/>
    <s v="DC 232407251140 AC 23042614 - DC 232407251140 AC 23042614 "/>
    <s v="P 223 1911 3229"/>
  </r>
  <r>
    <x v="2"/>
    <s v="II"/>
    <s v="H.Vəfadar"/>
    <n v="6055"/>
    <n v="12.16"/>
    <n v="100960"/>
    <m/>
    <m/>
    <s v="MMK"/>
    <m/>
    <s v="DC 232407251140 AC 23042614 - DC 232407251140 AC 23042614 "/>
    <s v="P 223 1911 3229"/>
  </r>
  <r>
    <x v="2"/>
    <s v="II"/>
    <s v="H.Vəfadar"/>
    <n v="6056"/>
    <n v="12.08"/>
    <n v="100949"/>
    <s v="3/2"/>
    <n v="32.18"/>
    <s v="MMK"/>
    <n v="1"/>
    <s v="DC 232407251140 AC 23042614 - DC 232407251140 AC 23042614 "/>
    <s v="P 223 1911 3229"/>
  </r>
  <r>
    <x v="2"/>
    <s v="II"/>
    <s v="H.Vəfadar"/>
    <n v="6057"/>
    <n v="13.05"/>
    <n v="100949"/>
    <m/>
    <m/>
    <s v="MMK"/>
    <m/>
    <s v="DC 232407251140 AC 23042614 - DC 232407251140 AC 23042614 "/>
    <s v="P 223 1911 3229"/>
  </r>
  <r>
    <x v="2"/>
    <s v="II"/>
    <s v="H.Vəfadar"/>
    <n v="6058"/>
    <n v="13.05"/>
    <n v="100949"/>
    <m/>
    <m/>
    <s v="MMK"/>
    <m/>
    <s v="DC 232407251140 AC 23042614 - DC 232407251140 AC 23042614 "/>
    <s v="P 223 1911 3229"/>
  </r>
  <r>
    <x v="2"/>
    <s v="II"/>
    <s v="H.Vəfadar"/>
    <n v="6059"/>
    <n v="13.06"/>
    <n v="100949"/>
    <m/>
    <m/>
    <s v="MMK"/>
    <m/>
    <s v="DC 232407251140 AC 23042614 - DC 232407251140 AC 23042614 "/>
    <s v="P 223 1911 3229"/>
  </r>
  <r>
    <x v="2"/>
    <s v="II"/>
    <s v="H.Vəfadar"/>
    <n v="6060"/>
    <n v="12.09"/>
    <n v="100949"/>
    <m/>
    <m/>
    <s v="MMK"/>
    <m/>
    <s v="DC 232407251140 AC 23042614 - DC 232407251140 AC 23042614 "/>
    <s v="P 223 1911 3229"/>
  </r>
  <r>
    <x v="3"/>
    <s v="I"/>
    <s v="M.Elşad"/>
    <n v="6061"/>
    <n v="13.06"/>
    <n v="100949"/>
    <m/>
    <m/>
    <s v="MMK"/>
    <m/>
    <s v="DC 232407251140 AC 23042614 - DC 232407251140 AC 23042614 "/>
    <s v="P 223 1911 3229"/>
  </r>
  <r>
    <x v="3"/>
    <s v="I"/>
    <s v="M.Elşad"/>
    <n v="6062"/>
    <n v="11.86"/>
    <n v="100949"/>
    <m/>
    <m/>
    <s v="MMK"/>
    <m/>
    <s v="DC 232407251140 AC 23042614 - DC 232407251140 AC 23042614 "/>
    <s v="P 223 1911 3229"/>
  </r>
  <r>
    <x v="3"/>
    <s v="I"/>
    <s v="M.Elşad"/>
    <n v="6063"/>
    <n v="13.06"/>
    <n v="301504"/>
    <s v="7/3"/>
    <n v="30.85"/>
    <s v="MMK"/>
    <n v="1"/>
    <s v="DC 232407251140 AC 23042614 - DC 232407251140 AC 23042614 "/>
    <s v="P 223 1911 3229"/>
  </r>
  <r>
    <x v="3"/>
    <s v="I"/>
    <s v="M.Elşad"/>
    <n v="6064"/>
    <n v="13.06"/>
    <n v="301504"/>
    <m/>
    <m/>
    <s v="MMK"/>
    <m/>
    <s v="DC 232407251140 AC 23042614 - DC 232407251140 AC 23042614 "/>
    <s v="P 223 1911 3229"/>
  </r>
  <r>
    <x v="3"/>
    <s v="I"/>
    <s v="M.Elşad"/>
    <n v="6065"/>
    <n v="13.05"/>
    <n v="301504"/>
    <m/>
    <m/>
    <s v="MMK"/>
    <m/>
    <s v="DC 232407251140 AC 23042614 - DC 232407251140 AC 23042614 "/>
    <s v="P 223 1911 3229"/>
  </r>
  <r>
    <x v="3"/>
    <s v="II"/>
    <s v="H.Vəfadar"/>
    <n v="6066"/>
    <n v="13.05"/>
    <n v="301504"/>
    <m/>
    <m/>
    <s v="MMK"/>
    <m/>
    <s v="DC 232407251140 AC 23042614 - DC 232407251140 AC 23042614 "/>
    <s v="P 223 1911 3229"/>
  </r>
  <r>
    <x v="3"/>
    <s v="II"/>
    <s v="H.Vəfadar"/>
    <n v="6067"/>
    <n v="12.07"/>
    <n v="301504"/>
    <m/>
    <m/>
    <s v="MMK"/>
    <m/>
    <s v="DC 232407251140 AC 23042614 - DC 232407251140 AC 23042614 "/>
    <s v="P 223 1911 3229"/>
  </r>
  <r>
    <x v="3"/>
    <s v="II"/>
    <s v="H.Vəfadar"/>
    <n v="6068"/>
    <n v="10.08"/>
    <n v="301504"/>
    <m/>
    <m/>
    <s v="MMK"/>
    <m/>
    <s v="DC 232407251140 AC 23042614 - DC 232407251140 AC 23042614 "/>
    <s v="P 223 1911 3229"/>
  </r>
  <r>
    <x v="3"/>
    <s v="II"/>
    <s v="H.Vəfadar"/>
    <n v="6069"/>
    <n v="11.25"/>
    <n v="301504"/>
    <m/>
    <m/>
    <s v="MMK"/>
    <m/>
    <s v="DC 232407251140 AC 23042614 - DC 232407251140 AC 23042614 "/>
    <s v="P 223 1911 3229"/>
  </r>
  <r>
    <x v="3"/>
    <s v="II"/>
    <s v="H.Vəfadar"/>
    <n v="6070"/>
    <n v="12.07"/>
    <s v="B101400"/>
    <s v="1/4"/>
    <n v="32.479999999999997"/>
    <s v="MMK"/>
    <n v="1"/>
    <s v="DC 232407251140 AC 23042614 - DC 232407251140 AC 23042614 "/>
    <s v="P 223 1911 3229"/>
  </r>
  <r>
    <x v="3"/>
    <s v="II"/>
    <s v="H.Vəfadar"/>
    <n v="6071"/>
    <n v="13.06"/>
    <s v="B101400"/>
    <m/>
    <m/>
    <s v="MMK"/>
    <m/>
    <s v="DC 232407251140 AC 23042614 - DC 232407251140 AC 23042614 "/>
    <s v="P 223 1911 3229"/>
  </r>
  <r>
    <x v="3"/>
    <s v="II"/>
    <s v="H.Vəfadar"/>
    <n v="6072"/>
    <n v="13.05"/>
    <s v="B101400"/>
    <m/>
    <m/>
    <s v="MMK"/>
    <m/>
    <s v="DC 232407251140 AC 23042614 - DC 232407251140 AC 23042614 "/>
    <s v="P 223 1911 3229"/>
  </r>
  <r>
    <x v="3"/>
    <s v="II"/>
    <s v="H.Vəfadar"/>
    <n v="6073"/>
    <n v="13.05"/>
    <s v="B101400"/>
    <m/>
    <m/>
    <s v="MMK"/>
    <m/>
    <s v="DC 232407251140 AC 23042614 - DC 232407251140 AC 23042614 "/>
    <s v="P 223 1911 3229"/>
  </r>
  <r>
    <x v="3"/>
    <s v="II"/>
    <s v="H.Vəfadar"/>
    <n v="6074"/>
    <n v="13.05"/>
    <s v="B101400"/>
    <m/>
    <m/>
    <s v="MMK"/>
    <m/>
    <s v="DC 232407251140 AC 23042614 - DC 232407251140 AC 23042614 "/>
    <s v="P 223 1911 3229"/>
  </r>
  <r>
    <x v="3"/>
    <s v="II"/>
    <s v="H.Vəfadar"/>
    <n v="6075"/>
    <n v="13.06"/>
    <s v="B101400"/>
    <m/>
    <m/>
    <s v="MMK"/>
    <m/>
    <s v="DC 232407251140 AC 23042614 - DC 232407251140 AC 23042614 "/>
    <s v="P 223 1911 3229"/>
  </r>
  <r>
    <x v="3"/>
    <s v="II"/>
    <s v="H.Vəfadar"/>
    <n v="6076"/>
    <n v="12.31"/>
    <s v="B101400"/>
    <m/>
    <m/>
    <s v="MMK"/>
    <m/>
    <s v="DC 232407251140 AC 23042614 - DC 232407251140 AC 23042614 "/>
    <s v="P 223 1911 3229"/>
  </r>
  <r>
    <x v="4"/>
    <s v="I"/>
    <s v="M.Elşad"/>
    <n v="6077"/>
    <n v="13.06"/>
    <s v="B201390"/>
    <s v="10/6"/>
    <n v="32.340000000000003"/>
    <s v="MMK"/>
    <n v="1"/>
    <s v="DC 232407251140 AC 23042614 - DC 232407251140 AC 23042614 "/>
    <s v="P 223 1911 3229"/>
  </r>
  <r>
    <x v="4"/>
    <s v="I"/>
    <s v="M.Elşad"/>
    <n v="6078"/>
    <n v="13.06"/>
    <s v="B201390"/>
    <m/>
    <m/>
    <s v="MMK"/>
    <m/>
    <s v="DC 232407251140 AC 23042614 - DC 232407251140 AC 23042614 "/>
    <s v="P 223 1911 3229"/>
  </r>
  <r>
    <x v="4"/>
    <s v="I"/>
    <s v="M.Elşad"/>
    <n v="6079"/>
    <n v="13.06"/>
    <s v="B201390"/>
    <m/>
    <m/>
    <s v="MMK"/>
    <m/>
    <s v="DC 232407251140 AC 23042614 - DC 232407251140 AC 23042614 "/>
    <s v="P 223 1911 3229"/>
  </r>
  <r>
    <x v="4"/>
    <s v="I"/>
    <s v="M.Elşad"/>
    <n v="6080"/>
    <n v="13.05"/>
    <s v="B201390"/>
    <m/>
    <m/>
    <s v="MMK"/>
    <m/>
    <s v="DC 232407251140 AC 23042614 - DC 232407251140 AC 23042614 "/>
    <s v="P 223 1911 3229"/>
  </r>
  <r>
    <x v="4"/>
    <s v="I"/>
    <s v="M.Elşad"/>
    <n v="6081"/>
    <n v="13.05"/>
    <s v="B201390"/>
    <m/>
    <m/>
    <s v="MMK"/>
    <m/>
    <s v="DC 232407251140 AC 23042614 - DC 232407251140 AC 23042614 "/>
    <s v="P 223 1911 3229"/>
  </r>
  <r>
    <x v="4"/>
    <s v="I"/>
    <s v="M.Elşad"/>
    <n v="6082"/>
    <n v="12.08"/>
    <s v="B201390"/>
    <m/>
    <m/>
    <s v="MMK"/>
    <m/>
    <s v="DC 232407251140 AC 23042614 - DC 232407251140 AC 23042614 "/>
    <s v="P 223 1911 3229"/>
  </r>
  <r>
    <x v="4"/>
    <s v="I"/>
    <s v="M.Elşad"/>
    <n v="6083"/>
    <n v="11.65"/>
    <s v="B201390"/>
    <m/>
    <m/>
    <s v="MMK"/>
    <m/>
    <s v="DC 232407251140 AC 23042614 - DC 232407251140 AC 23042614 "/>
    <s v="P 223 1911 3229"/>
  </r>
  <r>
    <x v="4"/>
    <s v="I"/>
    <s v="M.Elşad"/>
    <n v="6084"/>
    <n v="10.07"/>
    <n v="204119"/>
    <s v="1/4"/>
    <n v="29.77"/>
    <s v="MMK"/>
    <n v="1"/>
    <s v="DC 232407251140 AC 23042614 - DC 232407251140 AC 23042614 "/>
    <s v="P 223 1911 3229"/>
  </r>
  <r>
    <x v="4"/>
    <s v="I"/>
    <s v="M.Elşad"/>
    <n v="6085"/>
    <n v="10.86"/>
    <n v="204119"/>
    <m/>
    <m/>
    <s v="MMK"/>
    <m/>
    <s v="DC 232407251140 AC 23042614 - DC 232407251140 AC 23042614 "/>
    <s v="P 223 1911 3229"/>
  </r>
  <r>
    <x v="4"/>
    <s v="I"/>
    <s v="M.Elşad"/>
    <n v="6086"/>
    <n v="12.05"/>
    <n v="204119"/>
    <m/>
    <m/>
    <s v="MMK"/>
    <m/>
    <s v="DC 232407251140 AC 23042614 - DC 232407251140 AC 23042614 "/>
    <s v="P 223 1911 3229"/>
  </r>
  <r>
    <x v="4"/>
    <s v="II"/>
    <s v="H.Vəfadar"/>
    <n v="6087"/>
    <n v="12.05"/>
    <n v="204119"/>
    <m/>
    <m/>
    <s v="MMK"/>
    <m/>
    <s v="DC 232407251140 AC 23042614 - DC 232407251140 AC 23042614 "/>
    <s v="P 223 1911 3229"/>
  </r>
  <r>
    <x v="4"/>
    <s v="II"/>
    <s v="H.Vəfadar"/>
    <n v="6088"/>
    <n v="11.07"/>
    <n v="204119"/>
    <m/>
    <m/>
    <s v="MMK"/>
    <m/>
    <s v="DC 232407251140 AC 23042614 - DC 232407251140 AC 23042614 "/>
    <s v="P 223 1911 3229"/>
  </r>
  <r>
    <x v="4"/>
    <s v="II"/>
    <s v="H.Vəfadar"/>
    <n v="6089"/>
    <n v="13.04"/>
    <n v="204119"/>
    <m/>
    <m/>
    <s v="MMK"/>
    <m/>
    <s v="DC 232407251140 AC 23042614 - DC 232407251140 AC 23042614 "/>
    <s v="P 223 1911 3229"/>
  </r>
  <r>
    <x v="4"/>
    <s v="II"/>
    <s v="H.Vəfadar"/>
    <n v="6090"/>
    <n v="13.42"/>
    <n v="204119"/>
    <m/>
    <m/>
    <s v="MMK"/>
    <m/>
    <s v="DC 232407251140 AC 23042614 - DC 232407251140 AC 23042614 "/>
    <s v="P 223 1911 3229"/>
  </r>
  <r>
    <x v="4"/>
    <s v="II"/>
    <s v="H.Vəfadar"/>
    <n v="6091"/>
    <n v="12.09"/>
    <n v="104098"/>
    <s v="12/1"/>
    <n v="29.9"/>
    <s v="MMK"/>
    <n v="1"/>
    <s v="DC 232407251140 AC 23042614 - DC 232407251140 AC 23042614 "/>
    <s v="P 223 1911 3229"/>
  </r>
  <r>
    <x v="4"/>
    <s v="II"/>
    <s v="H.Vəfadar"/>
    <n v="6092"/>
    <n v="12.09"/>
    <n v="104098"/>
    <m/>
    <m/>
    <s v="MMK"/>
    <m/>
    <s v="DC 232407251140 AC 23042614 - DC 232407251140 AC 23042614 "/>
    <s v="P 223 1911 3229"/>
  </r>
  <r>
    <x v="4"/>
    <s v="II"/>
    <s v="H.Vəfadar"/>
    <n v="6093"/>
    <n v="12.09"/>
    <n v="104098"/>
    <m/>
    <m/>
    <s v="MMK"/>
    <m/>
    <s v="DC 232407251140 AC 23042614 - DC 232407251140 AC 23042614 "/>
    <s v="P 223 1911 3229"/>
  </r>
  <r>
    <x v="4"/>
    <s v="II"/>
    <s v="H.Vəfadar"/>
    <n v="6094"/>
    <n v="12.09"/>
    <n v="104098"/>
    <m/>
    <m/>
    <s v="MMK"/>
    <m/>
    <s v="DC 232407251140 AC 23042614 - DC 232407251140 AC 23042614 "/>
    <s v="P 223 1911 3229"/>
  </r>
  <r>
    <x v="4"/>
    <s v="II"/>
    <s v="H.Vəfadar"/>
    <n v="6095"/>
    <n v="10.09"/>
    <n v="104098"/>
    <m/>
    <m/>
    <s v="MMK"/>
    <m/>
    <s v="DC 232407251140 AC 23042614 - DC 232407251140 AC 23042614 "/>
    <s v="P 223 1911 3229"/>
  </r>
  <r>
    <x v="4"/>
    <s v="II"/>
    <s v="H.Vəfadar"/>
    <n v="6096"/>
    <n v="12.1"/>
    <n v="104098"/>
    <m/>
    <m/>
    <s v="MMK"/>
    <m/>
    <s v="DC 232407251140 AC 23042614 - DC 232407251140 AC 23042614 "/>
    <s v="P 223 1911 3229"/>
  </r>
  <r>
    <x v="4"/>
    <s v="II"/>
    <s v="H.Vəfadar"/>
    <n v="6097"/>
    <n v="12.4"/>
    <n v="104098"/>
    <m/>
    <m/>
    <s v="MMK"/>
    <m/>
    <s v="DC 232407251140 AC 23042614 - DC 232407251140 AC 23042614 "/>
    <s v="P 223 1911 3229"/>
  </r>
  <r>
    <x v="4"/>
    <s v="II"/>
    <s v="H.Vəfadar"/>
    <n v="6098"/>
    <n v="12.09"/>
    <n v="304108"/>
    <s v="5/7"/>
    <n v="32.18"/>
    <s v="MMK"/>
    <n v="1"/>
    <s v="DC 232407251140 AC 23042614 - DC 232407251140 AC 23042614 "/>
    <s v="P 223 1911 3229"/>
  </r>
  <r>
    <x v="4"/>
    <s v="II"/>
    <s v="H.Vəfadar"/>
    <n v="6099"/>
    <n v="13.09"/>
    <n v="304108"/>
    <m/>
    <m/>
    <s v="MMK"/>
    <m/>
    <s v="DC 232407251140 AC 23042614 - DC 232407251140 AC 23042614 "/>
    <s v="P 223 1911 3229"/>
  </r>
  <r>
    <x v="5"/>
    <n v="1"/>
    <s v="H.Vəfadar"/>
    <n v="6100"/>
    <n v="13.08"/>
    <n v="304108"/>
    <m/>
    <m/>
    <s v="MMK"/>
    <m/>
    <s v="DC 232407251140 AC 23042614 - DC 232407251140 AC 23042614 "/>
    <s v="P 223 1911 3229"/>
  </r>
  <r>
    <x v="5"/>
    <n v="1"/>
    <s v="H.Vəfadar"/>
    <n v="6101"/>
    <n v="13.07"/>
    <n v="304108"/>
    <m/>
    <m/>
    <s v="MMK"/>
    <m/>
    <s v="DC 232407251140 AC 23042614 - DC 232407251140 AC 23042614 "/>
    <s v="P 223 1911 3229"/>
  </r>
  <r>
    <x v="5"/>
    <n v="1"/>
    <s v="H.Vəfadar"/>
    <n v="6102"/>
    <n v="13.07"/>
    <n v="304108"/>
    <m/>
    <m/>
    <s v="MMK"/>
    <m/>
    <s v="DC 232407251140 AC 23042614 - DC 232407251140 AC 23042614 "/>
    <s v="P 223 1911 3229"/>
  </r>
  <r>
    <x v="5"/>
    <n v="1"/>
    <s v="H.Vəfadar"/>
    <n v="6103"/>
    <n v="12.13"/>
    <n v="304108"/>
    <m/>
    <m/>
    <s v="MMK"/>
    <m/>
    <s v="DC 232407251140 AC 23042614 - DC 232407251140 AC 23042614 "/>
    <s v="P 223 1911 3229"/>
  </r>
  <r>
    <x v="5"/>
    <n v="1"/>
    <s v="H.Vəfadar"/>
    <n v="6104"/>
    <n v="11.98"/>
    <n v="304108"/>
    <m/>
    <m/>
    <s v="MMK"/>
    <m/>
    <s v="DC 232407251140 AC 23042614 - DC 232407251140 AC 23042614 "/>
    <s v="P 223 1911 3229"/>
  </r>
  <r>
    <x v="5"/>
    <n v="1"/>
    <s v="H.Vəfadar"/>
    <n v="6105"/>
    <n v="12.11"/>
    <n v="104098"/>
    <s v="12/5"/>
    <n v="32.01"/>
    <s v="MMK"/>
    <n v="1"/>
    <s v="DC 232407251140 AC 23042614 - DC 232407251140 AC 23042614 "/>
    <s v="P 223 1911 3229"/>
  </r>
  <r>
    <x v="5"/>
    <n v="1"/>
    <s v="H.Vəfadar"/>
    <n v="6106"/>
    <n v="12.13"/>
    <n v="104098"/>
    <m/>
    <m/>
    <s v="MMK"/>
    <m/>
    <s v="DC 232407251140 AC 23042614 - DC 232407251140 AC 23042614 "/>
    <s v="P 223 1911 3229"/>
  </r>
  <r>
    <x v="5"/>
    <n v="1"/>
    <s v="H.Vəfadar"/>
    <n v="6107"/>
    <n v="13.08"/>
    <n v="104098"/>
    <m/>
    <m/>
    <s v="MMK"/>
    <m/>
    <s v="DC 232407251140 AC 23042614 - DC 232407251140 AC 23042614 "/>
    <s v="P 223 1911 3229"/>
  </r>
  <r>
    <x v="5"/>
    <n v="2"/>
    <s v="M.Elşad"/>
    <n v="6108"/>
    <n v="13.05"/>
    <n v="104098"/>
    <m/>
    <m/>
    <s v="MMK"/>
    <m/>
    <s v="DC 232407251140 AC 23042614 - DC 232407251140 AC 23042614 "/>
    <s v="P 223 1911 3229"/>
  </r>
  <r>
    <x v="5"/>
    <n v="2"/>
    <s v="M.Elşad"/>
    <n v="6109"/>
    <n v="13.06"/>
    <n v="104098"/>
    <m/>
    <m/>
    <s v="MMK"/>
    <m/>
    <s v="DC 232407251140 AC 23042614 - DC 232407251140 AC 23042614 "/>
    <s v="P 223 1911 3229"/>
  </r>
  <r>
    <x v="5"/>
    <n v="2"/>
    <s v="M.Elşad"/>
    <n v="6110"/>
    <n v="12.07"/>
    <n v="104098"/>
    <m/>
    <m/>
    <s v="MMK"/>
    <m/>
    <s v="DC 232407251140 AC 23042614 - DC 232407251140 AC 23042614 "/>
    <s v="P 223 1911 3229"/>
  </r>
  <r>
    <x v="5"/>
    <n v="2"/>
    <s v="M.Elşad"/>
    <n v="6111"/>
    <n v="12.68"/>
    <n v="104098"/>
    <m/>
    <m/>
    <s v="MMK"/>
    <m/>
    <s v="DC 232407251140 AC 23042614 - DC 232407251140 AC 23042614 "/>
    <s v="P 223 1911 3229"/>
  </r>
  <r>
    <x v="5"/>
    <n v="2"/>
    <s v="M.Elşad"/>
    <n v="6112"/>
    <n v="12.06"/>
    <n v="104124"/>
    <s v="1/5"/>
    <n v="29.73"/>
    <s v="MMK"/>
    <n v="1"/>
    <s v="DC 232407251140 AC 23042614 - DC 232407251140 AC 23042614 "/>
    <s v="P 223 1911 3229"/>
  </r>
  <r>
    <x v="5"/>
    <n v="2"/>
    <s v="M.Elşad"/>
    <n v="6113"/>
    <n v="12.06"/>
    <n v="104124"/>
    <m/>
    <m/>
    <s v="MMK"/>
    <m/>
    <s v="DC 232407251140 AC 23042614 - DC 232407251140 AC 23042614 "/>
    <s v="P 223 1911 3229"/>
  </r>
  <r>
    <x v="5"/>
    <n v="2"/>
    <s v="M.Elşad"/>
    <n v="6114"/>
    <n v="12.07"/>
    <n v="104124"/>
    <m/>
    <m/>
    <s v="MMK"/>
    <m/>
    <s v="DC 232407251140 AC 23042614 - DC 232407251140 AC 23042614 "/>
    <s v="P 223 1911 3229"/>
  </r>
  <r>
    <x v="5"/>
    <n v="2"/>
    <s v="M.Elşad"/>
    <n v="6115"/>
    <n v="12.07"/>
    <n v="104124"/>
    <m/>
    <m/>
    <s v="MMK"/>
    <m/>
    <s v="DC 232407251140 AC 23042614 - DC 232407251140 AC 23042614 "/>
    <s v="P 223 1911 3229"/>
  </r>
  <r>
    <x v="5"/>
    <n v="2"/>
    <s v="M.Elşad"/>
    <n v="6116"/>
    <n v="12.06"/>
    <n v="104124"/>
    <m/>
    <m/>
    <s v="MMK"/>
    <m/>
    <s v="DC 232407251140 AC 23042614 - DC 232407251140 AC 23042614 "/>
    <s v="P 223 1911 3229"/>
  </r>
  <r>
    <x v="6"/>
    <n v="2"/>
    <s v="M.Elşad"/>
    <n v="6117"/>
    <n v="12.06"/>
    <n v="104124"/>
    <m/>
    <m/>
    <s v="MMK"/>
    <m/>
    <s v="DC 232407251140 AC 232407251140 - DC 232407251140 AC 232407251140 "/>
    <s v="P 223 1911 3229"/>
  </r>
  <r>
    <x v="6"/>
    <n v="2"/>
    <s v="M.Elşad"/>
    <n v="6118"/>
    <n v="11.27"/>
    <n v="104124"/>
    <m/>
    <m/>
    <s v="MMK"/>
    <m/>
    <s v="DC 232407251140 AC 232407251140 - DC 232407251140 AC 232407251140 "/>
    <s v="P 223 1911 3229"/>
  </r>
  <r>
    <x v="6"/>
    <n v="2"/>
    <s v="M.Elşad"/>
    <n v="6119"/>
    <n v="12.06"/>
    <n v="104094"/>
    <s v="17/1"/>
    <n v="29.95"/>
    <s v="MMK"/>
    <n v="1"/>
    <s v="DC 232407251140 AC 232407251140 - DC 232407251140 AC 232407251140 "/>
    <s v="P 223 1911 3229"/>
  </r>
  <r>
    <x v="6"/>
    <n v="2"/>
    <s v="M.Elşad"/>
    <n v="6120"/>
    <n v="12.07"/>
    <n v="104094"/>
    <m/>
    <m/>
    <s v="MMK"/>
    <m/>
    <s v="DC 232407251140 AC 232407251140 - DC 232407251140 AC 232407251140 "/>
    <s v="P 223 1911 3229"/>
  </r>
  <r>
    <x v="6"/>
    <n v="2"/>
    <s v="M.Elşad"/>
    <n v="6121"/>
    <n v="12.05"/>
    <n v="104094"/>
    <m/>
    <m/>
    <s v="MMK"/>
    <m/>
    <s v="DC 232407251140 AC 232407251140 - DC 232407251140 AC 232407251140 "/>
    <s v="P 223 1911 3229"/>
  </r>
  <r>
    <x v="6"/>
    <n v="2"/>
    <s v="M.Elşad"/>
    <n v="6122"/>
    <n v="12.05"/>
    <n v="104094"/>
    <m/>
    <m/>
    <s v="MMK"/>
    <m/>
    <s v="DC 232407251140 AC 232407251140 - DC 232407251140 AC 232407251140 "/>
    <s v="P 223 1911 3229"/>
  </r>
  <r>
    <x v="6"/>
    <n v="2"/>
    <s v="M.Elşad"/>
    <n v="6123"/>
    <n v="12.06"/>
    <n v="104094"/>
    <m/>
    <m/>
    <s v="MMK"/>
    <m/>
    <s v="DC 232407251140 AC 232407251140 - DC 232407251140 AC 232407251140 "/>
    <s v="P 223 1911 3229"/>
  </r>
  <r>
    <x v="6"/>
    <n v="2"/>
    <s v="M.Elşad"/>
    <n v="6124"/>
    <n v="12.07"/>
    <n v="104094"/>
    <m/>
    <m/>
    <s v="MMK"/>
    <m/>
    <s v="DC 232407251140 AC 232407251140 - DC 232407251140 AC 232407251140 "/>
    <s v="P 223 1911 3229"/>
  </r>
  <r>
    <x v="6"/>
    <n v="2"/>
    <s v="M.Elşad"/>
    <n v="6125"/>
    <n v="10.4"/>
    <n v="104094"/>
    <m/>
    <m/>
    <s v="MMK"/>
    <m/>
    <s v="DC 232407251140 AC 232407251140 - DC 232407251140 AC 232407251140 "/>
    <s v="P 223 1911 3229"/>
  </r>
  <r>
    <x v="7"/>
    <n v="1"/>
    <s v="H.Vəfadar"/>
    <n v="6126"/>
    <n v="13.06"/>
    <n v="104088"/>
    <s v="3/5"/>
    <n v="32.64"/>
    <s v="MMK"/>
    <n v="1"/>
    <s v="DC 232407251140 AC 232407251140 - DC 232407251140 AC 232407251140 "/>
    <s v="P 223 1911 3229"/>
  </r>
  <r>
    <x v="7"/>
    <n v="1"/>
    <s v="H.Vəfadar"/>
    <n v="6127"/>
    <n v="13.05"/>
    <n v="104088"/>
    <m/>
    <m/>
    <s v="MMK"/>
    <m/>
    <s v="DC 232407251140 AC 232407251140 - DC 232407251140 AC 232407251140 "/>
    <s v="P 223 1911 3229"/>
  </r>
  <r>
    <x v="7"/>
    <n v="1"/>
    <s v="H.Vəfadar"/>
    <n v="6128"/>
    <n v="13.06"/>
    <n v="104088"/>
    <m/>
    <m/>
    <s v="MMK"/>
    <m/>
    <s v="DC 232407251140 AC 232407251140 - DC 232407251140 AC 232407251140 "/>
    <s v="P 223 1911 3229"/>
  </r>
  <r>
    <x v="7"/>
    <n v="1"/>
    <s v="H.Vəfadar"/>
    <n v="6129"/>
    <n v="13.06"/>
    <n v="104088"/>
    <m/>
    <m/>
    <s v="MMK"/>
    <m/>
    <s v="DC 232407251140 AC 232407251140 - DC 232407251140 AC 232407251140 "/>
    <s v="P 223 1911 3229"/>
  </r>
  <r>
    <x v="7"/>
    <n v="1"/>
    <s v="H.Vəfadar"/>
    <n v="6130"/>
    <n v="12.07"/>
    <n v="104088"/>
    <m/>
    <m/>
    <s v="MMK"/>
    <m/>
    <s v="DC 232407251140 AC 232407251140 - DC 232407251140 AC 232407251140 "/>
    <s v="P 223 1911 3229"/>
  </r>
  <r>
    <x v="7"/>
    <n v="1"/>
    <s v="H.Vəfadar"/>
    <n v="6131"/>
    <n v="13.06"/>
    <n v="104088"/>
    <m/>
    <m/>
    <s v="MMK"/>
    <m/>
    <s v="DC 232407251140 AC 232407251140 - DC 232407251140 AC 232407251140 "/>
    <s v="P 223 1911 3229"/>
  </r>
  <r>
    <x v="7"/>
    <n v="1"/>
    <s v="H.Vəfadar"/>
    <n v="6132"/>
    <n v="13.06"/>
    <n v="104088"/>
    <m/>
    <m/>
    <s v="MMK"/>
    <m/>
    <s v="DC 232407251140 AC 232407251140 - DC 232407251140 AC 232407251140 "/>
    <s v="P 223 1911 3229"/>
  </r>
  <r>
    <x v="7"/>
    <n v="1"/>
    <s v="H.Vəfadar"/>
    <n v="6133"/>
    <n v="12.07"/>
    <n v="104094"/>
    <s v="15/1"/>
    <n v="29.75"/>
    <s v="MMK"/>
    <n v="1"/>
    <s v="DC 232407251140 AC 232407251140 - DC 232407251140 AC 232407251140 "/>
    <s v="P 223 1911 3229"/>
  </r>
  <r>
    <x v="7"/>
    <n v="1"/>
    <s v="H.Vəfadar"/>
    <n v="6134"/>
    <n v="12.07"/>
    <n v="104094"/>
    <m/>
    <m/>
    <s v="MMK"/>
    <m/>
    <s v="DC 232407251140 AC 232407251140 - DC 232407251140 AC 232407251140 "/>
    <s v="P 223 1911 3229"/>
  </r>
  <r>
    <x v="7"/>
    <n v="2"/>
    <s v="M.Elşad"/>
    <n v="6135"/>
    <n v="12.06"/>
    <n v="104094"/>
    <m/>
    <m/>
    <s v="MMK"/>
    <m/>
    <s v="DC 232407251140 AC 232407251140 - DC 232407251140 AC 232407251140 "/>
    <s v="P 223 1911 3229"/>
  </r>
  <r>
    <x v="7"/>
    <n v="2"/>
    <s v="M.Elşad"/>
    <n v="6136"/>
    <n v="12.06"/>
    <n v="104094"/>
    <m/>
    <m/>
    <s v="MMK"/>
    <m/>
    <s v="DC 232407251140 AC 232407251140 - DC 232407251140 AC 232407251140 "/>
    <s v="P 223 1911 3229"/>
  </r>
  <r>
    <x v="7"/>
    <n v="2"/>
    <s v="M.Elşad"/>
    <n v="6137"/>
    <n v="12.06"/>
    <n v="104094"/>
    <m/>
    <m/>
    <s v="MMK"/>
    <m/>
    <s v="DC 232407251140 AC 232407251140 - DC 232407251140 AC 232407251140 "/>
    <s v="P 223 1911 3229"/>
  </r>
  <r>
    <x v="7"/>
    <n v="2"/>
    <s v="M.Elşad"/>
    <n v="6138"/>
    <n v="12.06"/>
    <n v="104094"/>
    <m/>
    <m/>
    <s v="MMK"/>
    <m/>
    <s v="DC 232407251140 AC 232407251140 - DC 232407251140 AC 232407251140 "/>
    <s v="P 223 1911 3229"/>
  </r>
  <r>
    <x v="7"/>
    <n v="2"/>
    <s v="M.Elşad"/>
    <n v="6139"/>
    <n v="9.77"/>
    <n v="104094"/>
    <m/>
    <m/>
    <s v="MMK"/>
    <m/>
    <s v="DC 232407251140 AC 232407251140 - DC 232407251140 AC 232407251140 "/>
    <s v="P 223 1911 3229"/>
  </r>
  <r>
    <x v="7"/>
    <n v="2"/>
    <s v="M.Elşad"/>
    <n v="6140"/>
    <n v="12.05"/>
    <n v="151726"/>
    <s v="47499-02"/>
    <n v="29.84"/>
    <s v="SEVERSTAL"/>
    <n v="1"/>
    <s v="DC 232407251140 AC 232407251140 - DC 232407251140 AC 232407251140 "/>
    <s v="P 223 1911 3229"/>
  </r>
  <r>
    <x v="7"/>
    <n v="2"/>
    <s v="M.Elşad"/>
    <n v="6141"/>
    <n v="12.06"/>
    <n v="151726"/>
    <m/>
    <m/>
    <s v="SEVERSTAL"/>
    <m/>
    <s v="DC 232407251140 AC 232407251140 - DC 232407251140 AC 232407251140 "/>
    <s v="P 223 1911 3229"/>
  </r>
  <r>
    <x v="7"/>
    <n v="2"/>
    <s v="M.Elşad"/>
    <n v="6142"/>
    <n v="12.07"/>
    <n v="151726"/>
    <m/>
    <m/>
    <s v="SEVERSTAL"/>
    <m/>
    <s v="DC 232407251140 AC 232407251140 - DC 232407251140 AC 232407251140 "/>
    <s v="P 223 1911 3229"/>
  </r>
  <r>
    <x v="7"/>
    <n v="2"/>
    <s v="M.Elşad"/>
    <n v="6143"/>
    <n v="12.07"/>
    <n v="151726"/>
    <m/>
    <m/>
    <s v="SEVERSTAL"/>
    <m/>
    <s v="DC 232407251140 AC 232407251140 - DC 232407251140 AC 232407251140 "/>
    <s v="P 223 1911 3229"/>
  </r>
  <r>
    <x v="8"/>
    <s v="I"/>
    <s v="H.Vəfadar"/>
    <n v="6144"/>
    <n v="11.08"/>
    <n v="151726"/>
    <m/>
    <m/>
    <s v="SEVERSTAL"/>
    <m/>
    <s v="DC 232407251140 AC 232407251140 - DC 232407251140 AC 232407251140 "/>
    <s v="P 223 1911 3229"/>
  </r>
  <r>
    <x v="8"/>
    <s v="I"/>
    <s v="H.Vəfadar"/>
    <n v="6145"/>
    <n v="11.08"/>
    <n v="151726"/>
    <m/>
    <m/>
    <s v="SEVERSTAL"/>
    <m/>
    <s v="DC 232407251140 AC 232407251140 - DC 232407251140 AC 232407251140 "/>
    <s v="P 223 1911 3229"/>
  </r>
  <r>
    <x v="8"/>
    <s v="I"/>
    <s v="H.Vəfadar"/>
    <n v="6146"/>
    <n v="11.83"/>
    <n v="151726"/>
    <m/>
    <m/>
    <s v="SEVERSTAL"/>
    <m/>
    <s v="DC 232407251140 AC 232407251140 - DC 232407251140 AC 232407251140 "/>
    <s v="P 223 1911 3229"/>
  </r>
  <r>
    <x v="8"/>
    <s v="I"/>
    <s v="H.Vəfadar"/>
    <n v="6147"/>
    <n v="13.06"/>
    <n v="151726"/>
    <s v="47499/07"/>
    <n v="28.6"/>
    <s v="SEVERSTAL"/>
    <n v="1"/>
    <s v="DC 232407251140 AC 232407251140 - DC 232407251140 AC 232407251140 "/>
    <s v="P 223 1911 3229"/>
  </r>
  <r>
    <x v="8"/>
    <s v="I"/>
    <s v="H.Vəfadar"/>
    <n v="6148"/>
    <n v="13.05"/>
    <n v="151726"/>
    <m/>
    <m/>
    <s v="SEVERSTAL"/>
    <m/>
    <s v="DC 232407251140 AC 232407251140 - DC 232407251140 AC 232407251140 "/>
    <s v="P 223 1911 3229"/>
  </r>
  <r>
    <x v="8"/>
    <s v="I"/>
    <s v="H.Vəfadar"/>
    <n v="6149"/>
    <n v="13.05"/>
    <n v="151726"/>
    <m/>
    <m/>
    <s v="SEVERSTAL"/>
    <m/>
    <s v="DC 232407251140 AC 232407251140 - DC 232407251140 AC 232407251140 "/>
    <s v="P 223 1911 3229"/>
  </r>
  <r>
    <x v="8"/>
    <s v="I"/>
    <s v="H.Vəfadar"/>
    <n v="6150"/>
    <n v="13.51"/>
    <n v="151726"/>
    <m/>
    <m/>
    <s v="SEVERSTAL"/>
    <m/>
    <s v="DC 232407251140 AC 232407251140 - DC 232407251140 AC 232407251140 "/>
    <s v="P 223 1911 3229"/>
  </r>
  <r>
    <x v="8"/>
    <s v="I"/>
    <s v="H.Vəfadar"/>
    <n v="6151"/>
    <n v="13.5"/>
    <n v="151726"/>
    <m/>
    <m/>
    <s v="SEVERSTAL"/>
    <m/>
    <s v="DC 232407251140 AC 232407251140 - DC 232407251140 AC 232407251140 "/>
    <s v="P 223 1911 3229"/>
  </r>
  <r>
    <x v="8"/>
    <s v="I"/>
    <s v="H.Vəfadar"/>
    <n v="6152"/>
    <n v="13.25"/>
    <n v="151726"/>
    <m/>
    <m/>
    <s v="SEVERSTAL"/>
    <m/>
    <s v="DC 232407251140 AC 232407251140 - DC 232407251140 AC 232407251140 "/>
    <s v="P 223 1911 3229"/>
  </r>
  <r>
    <x v="8"/>
    <s v="I"/>
    <s v="H.Vəfadar"/>
    <n v="6153"/>
    <n v="11.88"/>
    <n v="251133"/>
    <s v="47854/03"/>
    <n v="29.84"/>
    <s v="SEVERSTAL"/>
    <n v="1"/>
    <s v="DC 232407251140 AC 232407251140 - DC 232407251140 AC 232407251140 "/>
    <s v="P 223 1911 3229"/>
  </r>
  <r>
    <x v="8"/>
    <s v="I"/>
    <s v="H.Vəfadar"/>
    <n v="6154"/>
    <n v="12.06"/>
    <n v="251133"/>
    <m/>
    <m/>
    <s v="SEVERSTAL"/>
    <m/>
    <s v="DC 232407251140 AC 232407251140 - DC 232407251140 AC 232407251140 "/>
    <s v="P 223 1911 3229"/>
  </r>
  <r>
    <x v="8"/>
    <s v="I"/>
    <s v="H.Vəfadar"/>
    <n v="6155"/>
    <n v="12.07"/>
    <n v="251133"/>
    <m/>
    <m/>
    <s v="SEVERSTAL"/>
    <m/>
    <s v="DC 232407251140 AC 232407251140 - DC 232407251140 AC 232407251140 "/>
    <s v="P 223 1911 3229"/>
  </r>
  <r>
    <x v="8"/>
    <s v="I"/>
    <s v="H.Vəfadar"/>
    <n v="6156"/>
    <n v="12.06"/>
    <n v="251133"/>
    <m/>
    <m/>
    <s v="SEVERSTAL"/>
    <m/>
    <s v="DC 232407251140 AC 232407251140 - DC 232407251140 AC 232407251140 "/>
    <s v="P 223 1911 3229"/>
  </r>
  <r>
    <x v="8"/>
    <s v="II"/>
    <s v="M.Elşad"/>
    <n v="6157"/>
    <n v="11.13"/>
    <n v="251133"/>
    <m/>
    <m/>
    <s v="SEVERSTAL"/>
    <m/>
    <s v="DC 232407251140 AC 232407251140 - DC 232407251140 AC 232407251140 "/>
    <s v="P 223 1911 3229"/>
  </r>
  <r>
    <x v="8"/>
    <s v="II"/>
    <s v="M.Elşad"/>
    <n v="6158"/>
    <n v="11.09"/>
    <n v="251133"/>
    <m/>
    <m/>
    <s v="SEVERSTAL"/>
    <m/>
    <s v="DC 232407251140 AC 232407251140 - DC 232407251140 AC 232407251140 "/>
    <s v="P 223 1911 3229"/>
  </r>
  <r>
    <x v="8"/>
    <s v="II"/>
    <s v="M.Elşad"/>
    <n v="6159"/>
    <n v="11.19"/>
    <n v="251133"/>
    <m/>
    <m/>
    <s v="SEVERSTAL"/>
    <m/>
    <s v="DC 232407251140 AC 232407251140 - DC 232407251140 AC 232407251140 "/>
    <s v="P 223 1911 3229"/>
  </r>
  <r>
    <x v="8"/>
    <s v="II"/>
    <s v="M.Elşad"/>
    <n v="6160"/>
    <n v="13.05"/>
    <n v="351147"/>
    <s v="47247/01"/>
    <n v="28.36"/>
    <s v="SEVERSTAL"/>
    <n v="1"/>
    <s v="DC 232407251140 AC 232407251140 - DC 232407251140 AC 232407251140 "/>
    <s v="P 223 1911 3229"/>
  </r>
  <r>
    <x v="8"/>
    <s v="II"/>
    <s v="M.Elşad"/>
    <n v="6161"/>
    <n v="13.04"/>
    <n v="351147"/>
    <m/>
    <m/>
    <s v="SEVERSTAL"/>
    <m/>
    <s v="DC 232407251140 AC 232407251140 - DC 232407251140 AC 232407251140 "/>
    <s v="P 223 1911 3229"/>
  </r>
  <r>
    <x v="8"/>
    <s v="II"/>
    <s v="M.Elşad"/>
    <n v="6162"/>
    <n v="13.06"/>
    <n v="351147"/>
    <m/>
    <m/>
    <s v="SEVERSTAL"/>
    <m/>
    <s v="DC 232407251140 AC 232407251140 - DC 232407251140 AC 232407251140 "/>
    <s v="P 223 1911 3229"/>
  </r>
  <r>
    <x v="8"/>
    <s v="II"/>
    <s v="M.Elşad"/>
    <n v="6163"/>
    <n v="13.05"/>
    <n v="351147"/>
    <m/>
    <m/>
    <s v="SEVERSTAL"/>
    <m/>
    <s v="DC 232407251140 AC 232407251140 - DC 232407251140 AC 232407251140 "/>
    <s v="P 223 1911 3229"/>
  </r>
  <r>
    <x v="8"/>
    <s v="II"/>
    <s v="M.Elşad"/>
    <n v="6164"/>
    <n v="13.06"/>
    <n v="351147"/>
    <m/>
    <m/>
    <s v="SEVERSTAL"/>
    <m/>
    <s v="DC 232407251140 AC 232407251140 - DC 232407251140 AC 232407251140 "/>
    <s v="P 223 1911 3229"/>
  </r>
  <r>
    <x v="8"/>
    <s v="II"/>
    <s v="M.Elşad"/>
    <n v="6165"/>
    <n v="13.05"/>
    <n v="351147"/>
    <m/>
    <m/>
    <s v="SEVERSTAL"/>
    <m/>
    <s v="DC 232407251140 AC 232407251140 - DC 232407251140 AC 232407251140 "/>
    <s v="P 223 1911 3229"/>
  </r>
  <r>
    <x v="8"/>
    <s v="II"/>
    <s v="M.Elşad"/>
    <n v="6166"/>
    <n v="11.1"/>
    <n v="351135"/>
    <s v="47245/03"/>
    <n v="29.42"/>
    <s v="SEVERSTAL"/>
    <n v="1"/>
    <s v="DC 232407251140 AC 232407251140 - DC 232407251140 AC 232407251140 "/>
    <s v="P 223 1911 3229"/>
  </r>
  <r>
    <x v="8"/>
    <s v="II"/>
    <s v="M.Elşad"/>
    <n v="6167"/>
    <n v="12.07"/>
    <n v="351135"/>
    <m/>
    <m/>
    <s v="SEVERSTAL"/>
    <m/>
    <s v="DC 232407251140 AC 232407251140 - DC 232407251140 AC 232407251140 "/>
    <s v="P 223 1911 3229"/>
  </r>
  <r>
    <x v="8"/>
    <s v="II"/>
    <s v="M.Elşad"/>
    <n v="6168"/>
    <n v="12.07"/>
    <n v="351135"/>
    <m/>
    <m/>
    <s v="SEVERSTAL"/>
    <m/>
    <s v="DC 232407251140 AC 232407251140 - DC 232407251140 AC 232407251140 "/>
    <s v="P 223 1911 3229"/>
  </r>
  <r>
    <x v="8"/>
    <s v="II"/>
    <s v="M.Elşad"/>
    <n v="6169"/>
    <n v="12.07"/>
    <n v="351135"/>
    <m/>
    <m/>
    <s v="SEVERSTAL"/>
    <m/>
    <s v="DC 232407251140 AC 232407251140 - DC 232407251140 AC 232407251140 "/>
    <s v="P 223 1911 3229"/>
  </r>
  <r>
    <x v="9"/>
    <s v="I"/>
    <s v="H.Vəfadar"/>
    <n v="6170"/>
    <n v="10.07"/>
    <n v="351135"/>
    <m/>
    <m/>
    <s v="SEVERSTAL"/>
    <m/>
    <s v="DC 232407251140 AC 232407251140 - DC 232407251140 AC 232407251140 "/>
    <s v="P 223 1911 3229"/>
  </r>
  <r>
    <x v="9"/>
    <s v="I"/>
    <s v="H.Vəfadar"/>
    <n v="6171"/>
    <n v="11.07"/>
    <n v="351135"/>
    <m/>
    <m/>
    <s v="SEVERSTAL"/>
    <m/>
    <s v="DC 232407251140 AC 232407251140 - DC 232407251140 AC 232407251140 "/>
    <s v="P 223 1911 3229"/>
  </r>
  <r>
    <x v="9"/>
    <s v="I"/>
    <s v="H.Vəfadar"/>
    <n v="6172"/>
    <n v="10.83"/>
    <n v="351135"/>
    <m/>
    <m/>
    <s v="SEVERSTAL"/>
    <m/>
    <s v="DC 232407251140 AC 232407251140 - DC 232407251140 AC 232407251140 "/>
    <s v="P 223 1911 3229"/>
  </r>
  <r>
    <x v="9"/>
    <s v="I"/>
    <s v="H.Vəfadar"/>
    <n v="6173"/>
    <n v="12.06"/>
    <n v="151726"/>
    <s v="47499/06"/>
    <n v="29.84"/>
    <s v="SEVERSTAL"/>
    <n v="1"/>
    <s v="DC 232407251140 AC 232407251140 - DC 232407251140 AC 232407251140 "/>
    <s v="P 223 1911 3229"/>
  </r>
  <r>
    <x v="9"/>
    <s v="I"/>
    <s v="H.Vəfadar"/>
    <n v="6174"/>
    <n v="12.07"/>
    <n v="151726"/>
    <m/>
    <m/>
    <s v="SEVERSTAL"/>
    <m/>
    <s v="DC 232407251140 AC 232407251140 - DC 232407251140 AC 232407251140 "/>
    <s v="P 223 1911 3229"/>
  </r>
  <r>
    <x v="9"/>
    <s v="I"/>
    <s v="H.Vəfadar"/>
    <n v="6175"/>
    <n v="12.07"/>
    <n v="151726"/>
    <m/>
    <m/>
    <s v="SEVERSTAL"/>
    <m/>
    <s v="DC 232407251140 AC 232407251140 - DC 232407251140 AC 232407251140 "/>
    <s v="P 223 1911 3229"/>
  </r>
  <r>
    <x v="9"/>
    <s v="I"/>
    <s v="H.Vəfadar"/>
    <n v="6176"/>
    <n v="12.06"/>
    <n v="151726"/>
    <m/>
    <m/>
    <s v="SEVERSTAL"/>
    <m/>
    <s v="DC 232407251140 AC 232407251140 - DC 232407251140 AC 232407251140 "/>
    <s v="P 223 1911 3229"/>
  </r>
  <r>
    <x v="9"/>
    <s v="I"/>
    <s v="H.Vəfadar"/>
    <n v="6177"/>
    <n v="11.08"/>
    <n v="151726"/>
    <m/>
    <m/>
    <s v="SEVERSTAL"/>
    <m/>
    <s v="DC 232407251140 AC 232407251140 - DC 232407251140 AC 232407251140 "/>
    <s v="P 223 1911 3229"/>
  </r>
  <r>
    <x v="9"/>
    <s v="I"/>
    <s v="H.Vəfadar"/>
    <n v="6178"/>
    <n v="11.07"/>
    <n v="151726"/>
    <m/>
    <m/>
    <s v="SEVERSTAL"/>
    <m/>
    <s v="DC 232407251140 AC 232407251140 - DC 232407251140 AC 232407251140 "/>
    <s v="P 223 1911 3229"/>
  </r>
  <r>
    <x v="9"/>
    <s v="I"/>
    <s v="H.Vəfadar"/>
    <n v="6179"/>
    <n v="11.83"/>
    <n v="151726"/>
    <m/>
    <m/>
    <s v="SEVERSTAL"/>
    <m/>
    <s v="DC 232407251140 AC 232407251140 - DC 232407251140 AC 232407251140 "/>
    <s v="P 223 1911 3229"/>
  </r>
  <r>
    <x v="9"/>
    <s v="I"/>
    <s v="H.Vəfadar"/>
    <n v="6180"/>
    <n v="12.07"/>
    <n v="204104"/>
    <s v="4/1"/>
    <n v="30.92"/>
    <s v="MMK"/>
    <n v="1"/>
    <s v="DC 232407251140 AC 232407251140 - DC 232407251140 AC 232407251140 "/>
    <s v="P 223 1911 3229"/>
  </r>
  <r>
    <x v="9"/>
    <s v="I"/>
    <s v="H.Vəfadar"/>
    <n v="6181"/>
    <n v="12.06"/>
    <n v="204104"/>
    <m/>
    <m/>
    <s v="MMK"/>
    <m/>
    <s v="DC 232407251140 AC 232407251140 - DC 232407251140 AC 232407251140 "/>
    <s v="P 223 1911 3229"/>
  </r>
  <r>
    <x v="9"/>
    <s v="I"/>
    <s v="H.Vəfadar"/>
    <n v="6182"/>
    <n v="12.07"/>
    <n v="204104"/>
    <m/>
    <m/>
    <s v="MMK"/>
    <m/>
    <s v="DC 232407251140 AC 232407251140 - DC 232407251140 AC 232407251140 "/>
    <s v="P 223 1911 3229"/>
  </r>
  <r>
    <x v="9"/>
    <s v="II"/>
    <s v="M.Elşad"/>
    <n v="6183"/>
    <n v="12.07"/>
    <n v="204104"/>
    <m/>
    <m/>
    <s v="MMK"/>
    <m/>
    <s v="DC 232407251140 AC 232407251140 - DC 232407251140 AC 232407251140 "/>
    <s v="P 223 1911 3229"/>
  </r>
  <r>
    <x v="9"/>
    <s v="II"/>
    <s v="M.Elşad"/>
    <n v="6184"/>
    <n v="12.06"/>
    <n v="204104"/>
    <m/>
    <m/>
    <s v="MMK"/>
    <m/>
    <s v="DC 232407251140 AC 232407251140 - DC 232407251140 AC 232407251140 "/>
    <s v="P 223 1911 3229"/>
  </r>
  <r>
    <x v="9"/>
    <s v="II"/>
    <s v="M.Elşad"/>
    <n v="6185"/>
    <n v="12.07"/>
    <n v="204104"/>
    <m/>
    <m/>
    <s v="MMK"/>
    <m/>
    <s v="DC 232407251140 AC 232407251140 - DC 232407251140 AC 232407251140 "/>
    <s v="P 223 1911 3229"/>
  </r>
  <r>
    <x v="9"/>
    <s v="II"/>
    <s v="M.Elşad"/>
    <n v="6186"/>
    <n v="11.62"/>
    <n v="204104"/>
    <m/>
    <m/>
    <s v="MMK"/>
    <m/>
    <s v="DC 232407251140 AC 232407251140 - DC 232407251140 AC 232407251140 "/>
    <s v="P 223 1911 3229"/>
  </r>
  <r>
    <x v="9"/>
    <s v="II"/>
    <s v="M.Elşad"/>
    <n v="6187"/>
    <n v="12.07"/>
    <n v="151719"/>
    <s v="48481/08"/>
    <n v="29.26"/>
    <s v="SEVERSTAL"/>
    <n v="1"/>
    <s v="DC 232407251140 AC 232407251140 - DC 232407251140 AC 232407251140 "/>
    <s v="P 223 1911 3229"/>
  </r>
  <r>
    <x v="9"/>
    <s v="II"/>
    <s v="M.Elşad"/>
    <n v="6188"/>
    <n v="12.07"/>
    <n v="151719"/>
    <m/>
    <m/>
    <s v="SEVERSTAL"/>
    <m/>
    <s v="DC 232407251140 AC 232407251140 - DC 232407251140 AC 232407251140 "/>
    <s v="P 223 1911 3229"/>
  </r>
  <r>
    <x v="9"/>
    <s v="II"/>
    <s v="M.Elşad"/>
    <n v="6189"/>
    <n v="11.08"/>
    <n v="151719"/>
    <m/>
    <m/>
    <s v="SEVERSTAL"/>
    <m/>
    <s v="DC 232407251140 AC 232407251140 - DC 232407251140 AC 232407251140 "/>
    <s v="P 223 1911 3229"/>
  </r>
  <r>
    <x v="9"/>
    <s v="II"/>
    <s v="M.Elşad"/>
    <n v="6190"/>
    <n v="12.07"/>
    <n v="151719"/>
    <m/>
    <m/>
    <s v="SEVERSTAL"/>
    <m/>
    <s v="DC 232407251140 AC 232407251140 - DC 232407251140 AC 232407251140 "/>
    <s v="P 223 1911 3229"/>
  </r>
  <r>
    <x v="9"/>
    <s v="II"/>
    <s v="M.Elşad"/>
    <n v="6191"/>
    <n v="11.08"/>
    <n v="151719"/>
    <m/>
    <m/>
    <s v="SEVERSTAL"/>
    <m/>
    <s v="DC 232407251140 AC 232407251140 - DC 232407251140 AC 232407251140 "/>
    <s v="P 223 1911 3229"/>
  </r>
  <r>
    <x v="9"/>
    <s v="II"/>
    <s v="M.Elşad"/>
    <n v="6192"/>
    <n v="11.52"/>
    <n v="151719"/>
    <m/>
    <m/>
    <s v="SEVERSTAL"/>
    <m/>
    <s v="DC 232407251140 AC 232407251140 - DC 232407251140 AC 232407251140 "/>
    <s v="P 223 1911 3229"/>
  </r>
  <r>
    <x v="9"/>
    <s v="II"/>
    <s v="M.Elşad"/>
    <n v="6193"/>
    <n v="11.65"/>
    <n v="151719"/>
    <m/>
    <m/>
    <s v="SEVERSTAL"/>
    <m/>
    <s v="DC 232407251140 AC 232407251140 - DC 232407251140 AC 232407251140 "/>
    <s v="P 223 1911 3229"/>
  </r>
  <r>
    <x v="9"/>
    <s v="II"/>
    <s v="M.Elşad"/>
    <n v="6194"/>
    <n v="12.07"/>
    <n v="351824"/>
    <s v="49614/08"/>
    <n v="4.1900000000000013"/>
    <s v="SEVERSTAL"/>
    <n v="1"/>
    <s v="DC 232407251140 AC 232407251140 - DC 232407251140 AC 232407251140 "/>
    <s v="P 223 1911 3229"/>
  </r>
  <r>
    <x v="10"/>
    <n v="1"/>
    <s v="M.Elşad"/>
    <n v="6195"/>
    <n v="11.15"/>
    <n v="351824"/>
    <m/>
    <n v="25.15"/>
    <s v="SEVERSTAL"/>
    <m/>
    <s v="DC 232407251140 AC 232407251140 - DC 232407251140 AC 232407251140 "/>
    <s v="P 223 1911 3229"/>
  </r>
  <r>
    <x v="10"/>
    <n v="1"/>
    <s v="M.Elşad"/>
    <n v="6196"/>
    <n v="11.88"/>
    <n v="351824"/>
    <m/>
    <m/>
    <s v="SEVERSTAL"/>
    <m/>
    <s v="DC 232407251140 AC 232407251140 - DC 232407251140 AC 232407251140 "/>
    <s v="P 223 1911 3229"/>
  </r>
  <r>
    <x v="10"/>
    <n v="1"/>
    <s v="M.Elşad"/>
    <n v="6197"/>
    <n v="12.07"/>
    <n v="351824"/>
    <m/>
    <m/>
    <s v="SEVERSTAL"/>
    <m/>
    <s v="DC 232407251140 AC 232407251140 - DC 232407251140 AC 232407251140 "/>
    <s v="P 223 1911 3229"/>
  </r>
  <r>
    <x v="10"/>
    <n v="1"/>
    <s v="M.Elşad"/>
    <n v="6198"/>
    <n v="11.09"/>
    <n v="351824"/>
    <m/>
    <m/>
    <s v="SEVERSTAL"/>
    <m/>
    <s v="DC 232407251140 AC 232407251140 - DC 232407251140 AC 232407251140 "/>
    <s v="P 223 1911 3229"/>
  </r>
  <r>
    <x v="10"/>
    <n v="2"/>
    <s v="H.Vəfadar"/>
    <n v="6199"/>
    <n v="11.08"/>
    <n v="351824"/>
    <m/>
    <m/>
    <s v="SEVERSTAL"/>
    <m/>
    <s v="DC 232407251140 AC 232407251140 - DC 232407251140 AC 232407251140 "/>
    <s v="P 223 1911 3229"/>
  </r>
  <r>
    <x v="10"/>
    <n v="2"/>
    <s v="H.Vəfadar"/>
    <n v="6200"/>
    <n v="10.83"/>
    <n v="351824"/>
    <m/>
    <m/>
    <s v="SEVERSTAL"/>
    <m/>
    <s v="DC 232407251140 AC 232407251140 - DC 232407251140 AC 232407251140 "/>
    <s v="P 223 1911 3229"/>
  </r>
  <r>
    <x v="10"/>
    <n v="2"/>
    <s v="H.Vəfadar"/>
    <n v="6201"/>
    <n v="13.05"/>
    <n v="151719"/>
    <s v="48481/12"/>
    <n v="28.44"/>
    <s v="SEVERSTAL"/>
    <n v="1"/>
    <s v="DC 232407251140 AC 232407251140 - DC 232407251140 AC 232407251140 "/>
    <s v="P 223 1911 3229"/>
  </r>
  <r>
    <x v="10"/>
    <n v="2"/>
    <s v="H.Vəfadar"/>
    <n v="6202"/>
    <n v="13.06"/>
    <n v="151719"/>
    <m/>
    <m/>
    <s v="SEVERSTAL"/>
    <m/>
    <s v="DC 232407251140 AC 232407251140 - DC 232407251140 AC 232407251140 "/>
    <s v="P 223 1911 3229"/>
  </r>
  <r>
    <x v="10"/>
    <n v="2"/>
    <s v="H.Vəfadar"/>
    <n v="6203"/>
    <n v="13.05"/>
    <n v="151719"/>
    <m/>
    <m/>
    <s v="SEVERSTAL"/>
    <m/>
    <s v="DC 232407251140 AC 232407251140 - DC 232407251140 AC 232407251140 "/>
    <s v="P 223 1911 3229"/>
  </r>
  <r>
    <x v="11"/>
    <n v="1"/>
    <s v="M.Elşad"/>
    <n v="6204"/>
    <n v="13.06"/>
    <n v="151719"/>
    <m/>
    <m/>
    <s v="SEVERSTAL"/>
    <m/>
    <s v="DC 232407251140 AC 232407251140 - DC 232407251140 AC 232407251140 "/>
    <s v="P 223 1911 3229"/>
  </r>
  <r>
    <x v="11"/>
    <n v="1"/>
    <s v="M.Elşad"/>
    <n v="6205"/>
    <n v="13.05"/>
    <n v="151719"/>
    <m/>
    <m/>
    <s v="SEVERSTAL"/>
    <m/>
    <s v="DC 232407251140 AC 232407251140 - DC 232407251140 AC 232407251140 "/>
    <s v="P 223 1911 3229"/>
  </r>
  <r>
    <x v="11"/>
    <n v="1"/>
    <s v="M.Elşad"/>
    <n v="6206"/>
    <n v="13.49"/>
    <n v="151719"/>
    <m/>
    <m/>
    <s v="SEVERSTAL"/>
    <m/>
    <s v="DC 232407251140 AC 232407251140 - DC 232407251140 AC 232407251140 "/>
    <s v="P 223 1911 3229"/>
  </r>
  <r>
    <x v="11"/>
    <n v="1"/>
    <s v="M.Elşad"/>
    <n v="6207"/>
    <n v="12.08"/>
    <n v="151718"/>
    <s v="47857/03"/>
    <n v="30.08"/>
    <s v="SEVERSTAL"/>
    <n v="1"/>
    <s v="DC 232407251140 AC 232407251140 - DC 232407251140 AC 232407251140 "/>
    <s v="P 223 1911 3229"/>
  </r>
  <r>
    <x v="11"/>
    <n v="1"/>
    <s v="M.Elşad"/>
    <n v="6208"/>
    <n v="12.07"/>
    <n v="151718"/>
    <m/>
    <m/>
    <s v="SEVERSTAL"/>
    <m/>
    <s v="DC 232407251140 AC 232407251140 - DC 232407251140 AC 232407251140 "/>
    <s v="P 223 1911 3229"/>
  </r>
  <r>
    <x v="11"/>
    <n v="1"/>
    <s v="M.Elşad"/>
    <n v="6209"/>
    <n v="12.07"/>
    <n v="151718"/>
    <m/>
    <m/>
    <s v="SEVERSTAL"/>
    <m/>
    <s v="DC 232407251140 AC 232407251140 - DC 232407251140 AC 232407251140 "/>
    <s v="P 223 1911 3229"/>
  </r>
  <r>
    <x v="11"/>
    <n v="1"/>
    <s v="M.Elşad"/>
    <n v="6210"/>
    <n v="12.08"/>
    <n v="151718"/>
    <m/>
    <m/>
    <s v="SEVERSTAL"/>
    <m/>
    <s v="DC 232407251140 AC 232407251140 - DC 232407251140 AC 232407251140 "/>
    <s v="P 223 1911 3229"/>
  </r>
  <r>
    <x v="11"/>
    <n v="1"/>
    <s v="M.Elşad"/>
    <n v="6211"/>
    <n v="12.08"/>
    <n v="151718"/>
    <m/>
    <m/>
    <s v="SEVERSTAL"/>
    <m/>
    <s v="DC 232407251140 AC 232407251140 - DC 232407251140 AC 232407251140 "/>
    <s v="P 223 1911 3229"/>
  </r>
  <r>
    <x v="11"/>
    <n v="2"/>
    <s v="H.Vəfadar"/>
    <n v="6212"/>
    <n v="11.07"/>
    <n v="151718"/>
    <m/>
    <m/>
    <s v="SEVERSTAL"/>
    <m/>
    <s v="DC 232407251140 AC 232407251140 - DC 232407251140 AC 232407251140 "/>
    <s v="P 223 1911 3229"/>
  </r>
  <r>
    <x v="11"/>
    <n v="2"/>
    <s v="H.Vəfadar"/>
    <n v="6213"/>
    <n v="11.36"/>
    <n v="151718"/>
    <m/>
    <m/>
    <s v="SEVERSTAL"/>
    <m/>
    <s v="DC 232407251140 AC 232407251140 - DC 232407251140 AC 232407251140 "/>
    <s v="P 223 1911 3229"/>
  </r>
  <r>
    <x v="11"/>
    <n v="2"/>
    <s v="H.Vəfadar"/>
    <n v="6214"/>
    <n v="12.07"/>
    <n v="351147"/>
    <s v="47247/05"/>
    <n v="29.12"/>
    <s v="SEVERSTAL"/>
    <n v="1"/>
    <s v="DC 232407251140 AC 232407251140 - DC 232407251140 AC 232407251140 "/>
    <s v="P 223 1911 3229"/>
  </r>
  <r>
    <x v="11"/>
    <n v="2"/>
    <s v="H.Vəfadar"/>
    <n v="6215"/>
    <n v="12.07"/>
    <n v="351147"/>
    <m/>
    <m/>
    <s v="SEVERSTAL"/>
    <m/>
    <s v="DC 232407251140 AC 232407251140 - DC 232407251140 AC 232407251140 "/>
    <s v="P 223 1911 3229"/>
  </r>
  <r>
    <x v="11"/>
    <n v="2"/>
    <s v="H.Vəfadar"/>
    <n v="6216"/>
    <n v="12.07"/>
    <n v="351147"/>
    <m/>
    <m/>
    <s v="SEVERSTAL"/>
    <m/>
    <s v="DC 232407251140 AC 232407251140 - DC 232407251140 AC 232407251140 "/>
    <s v="P 223 1911 3229"/>
  </r>
  <r>
    <x v="11"/>
    <n v="2"/>
    <s v="H.Vəfadar"/>
    <n v="6217"/>
    <n v="12.07"/>
    <n v="351147"/>
    <m/>
    <m/>
    <s v="SEVERSTAL"/>
    <m/>
    <s v="DC 232407251140 AC 232407251140 - DC 232407251140 AC 232407251140 "/>
    <s v="P 223 1911 3229"/>
  </r>
  <r>
    <x v="12"/>
    <n v="1"/>
    <s v="M.Elşad"/>
    <n v="6218"/>
    <n v="10.54"/>
    <n v="351147"/>
    <m/>
    <m/>
    <s v="SEVERSTAL"/>
    <m/>
    <s v="DC 232407251140 AC 232407251140 - DC 232407251140 AC 232407251140 "/>
    <s v="P 223 1911 3229"/>
  </r>
  <r>
    <x v="12"/>
    <n v="1"/>
    <s v="M.Elşad"/>
    <n v="6219"/>
    <n v="10.55"/>
    <n v="351147"/>
    <m/>
    <m/>
    <s v="SEVERSTAL"/>
    <m/>
    <s v="DC 232407251140 AC 232407251140 - DC 232407251140 AC 232407251140 "/>
    <s v="P 223 1911 3229"/>
  </r>
  <r>
    <x v="13"/>
    <n v="1"/>
    <s v="M.Elşad"/>
    <n v="6220"/>
    <n v="12.03"/>
    <n v="351147"/>
    <m/>
    <m/>
    <s v="SEVERSTAL"/>
    <m/>
    <s v="DC 232407251140 AC 232407251140 - DC 232407251140 AC 232407251140 "/>
    <s v="P 223 1911 3229"/>
  </r>
  <r>
    <x v="13"/>
    <n v="1"/>
    <s v="M.Elşad"/>
    <n v="6221"/>
    <n v="12.54"/>
    <n v="151043"/>
    <s v="47856/01"/>
    <n v="27.94"/>
    <s v="SEVERSTAL"/>
    <n v="1"/>
    <s v="DC 232407251140 AC 232407251140 - DC 232407251140 AC 232407251140 "/>
    <s v="P 223 1911 3229"/>
  </r>
  <r>
    <x v="13"/>
    <n v="1"/>
    <s v="M.Elşad"/>
    <n v="6222"/>
    <n v="12.53"/>
    <n v="151043"/>
    <m/>
    <m/>
    <s v="SEVERSTAL"/>
    <m/>
    <s v="DC 232407251140 AC 232407251140 - DC 232407251140 AC 232407251140 "/>
    <s v="P 223 1911 3229"/>
  </r>
  <r>
    <x v="13"/>
    <n v="1"/>
    <s v="M.Elşad"/>
    <n v="6223"/>
    <n v="12.54"/>
    <n v="151043"/>
    <m/>
    <m/>
    <s v="SEVERSTAL"/>
    <m/>
    <s v="DC 232407251140 AC 232407251140 - DC 232407251140 AC 232407251140 "/>
    <s v="P 223 1911 3229"/>
  </r>
  <r>
    <x v="13"/>
    <n v="1"/>
    <s v="M.Elşad"/>
    <n v="6224"/>
    <n v="12.54"/>
    <n v="151043"/>
    <m/>
    <m/>
    <s v="SEVERSTAL"/>
    <m/>
    <s v="DC 232407251140 AC 232407251140 - DC 232407251140 AC 232407251140 "/>
    <s v="P 223 1911 3229"/>
  </r>
  <r>
    <x v="13"/>
    <n v="2"/>
    <s v="H.Vəfadar"/>
    <n v="6225"/>
    <n v="11.08"/>
    <n v="151043"/>
    <m/>
    <m/>
    <s v="SEVERSTAL"/>
    <m/>
    <s v="DC 232407251140 AC 232407251140 - DC 232407251140 AC 232407251140 "/>
    <s v="P 223 1911 3229"/>
  </r>
  <r>
    <x v="13"/>
    <n v="2"/>
    <s v="H.Vəfadar"/>
    <n v="6226"/>
    <n v="11.95"/>
    <n v="151043"/>
    <m/>
    <m/>
    <s v="SEVERSTAL"/>
    <m/>
    <s v="DC 232407251140 AC 232407251140 - DC 232407251140 AC 232407251140 "/>
    <s v="P 223 1911 3229"/>
  </r>
  <r>
    <x v="13"/>
    <n v="2"/>
    <s v="H.Vəfadar"/>
    <n v="6227"/>
    <n v="11.08"/>
    <n v="151084"/>
    <s v="47497/11"/>
    <n v="29.32"/>
    <s v="SEVERSTAL"/>
    <n v="1"/>
    <s v="DC 232407251140 AC 232407251140 - DC 232407251140 AC 232407251140 "/>
    <s v="P 223 1911 3229"/>
  </r>
  <r>
    <x v="13"/>
    <n v="2"/>
    <s v="H.Vəfadar"/>
    <n v="6228"/>
    <n v="12.07"/>
    <n v="151084"/>
    <m/>
    <m/>
    <s v="SEVERSTAL"/>
    <m/>
    <s v="DC 232407251140 AC 232407251140 - DC 232407251140 AC 232407251140 "/>
    <s v="P 223 1911 3229"/>
  </r>
  <r>
    <x v="13"/>
    <n v="2"/>
    <s v="H.Vəfadar"/>
    <n v="6229"/>
    <n v="12.07"/>
    <n v="151084"/>
    <m/>
    <m/>
    <s v="SEVERSTAL"/>
    <m/>
    <s v="DC 232407251140 AC 232407251140 - DC 232407251140 AC 232407251140 "/>
    <s v="P 223 1911 3229"/>
  </r>
  <r>
    <x v="13"/>
    <n v="2"/>
    <s v="H.Vəfadar"/>
    <n v="6230"/>
    <n v="12.07"/>
    <n v="151084"/>
    <m/>
    <m/>
    <s v="SEVERSTAL"/>
    <m/>
    <s v="DC 232407251140 AC 232407251140 - DC 232407251140 AC 232407251140 "/>
    <s v="P 223 1911 3229"/>
  </r>
  <r>
    <x v="13"/>
    <n v="2"/>
    <s v="H.Vəfadar"/>
    <n v="6231"/>
    <n v="10.07"/>
    <n v="151084"/>
    <m/>
    <m/>
    <s v="SEVERSTAL"/>
    <m/>
    <s v="DC 232407251140 AC 232407251140 - DC 232407251140 AC 232407251140 "/>
    <s v="P 223 1911 3229"/>
  </r>
  <r>
    <x v="13"/>
    <n v="2"/>
    <s v="H.Vəfadar"/>
    <n v="6232"/>
    <n v="11.07"/>
    <n v="151084"/>
    <m/>
    <m/>
    <s v="SEVERSTAL"/>
    <m/>
    <s v="DC 232407251140 AC 232407251140 - DC 232407251140 AC 232407251140 "/>
    <s v="P 223 1911 3229"/>
  </r>
  <r>
    <x v="14"/>
    <n v="1"/>
    <s v="M.Elşad"/>
    <n v="6233"/>
    <n v="10.99"/>
    <n v="151084"/>
    <m/>
    <m/>
    <s v="SEVERSTAL"/>
    <m/>
    <s v="DC 232407251140 AC 232407251140 - DC 232407251140 AC 232407251140 "/>
    <s v="P 223 1911 3229"/>
  </r>
  <r>
    <x v="14"/>
    <n v="1"/>
    <s v="M.Elşad"/>
    <n v="6234"/>
    <n v="12.98"/>
    <n v="351828"/>
    <s v="49610/01"/>
    <n v="28.16"/>
    <s v="SEVERSTAL"/>
    <n v="1"/>
    <s v="DC 232407251140 AC 232407251140 - DC 232407251140 AC 232407251140 "/>
    <s v="P 223 1911 3229"/>
  </r>
  <r>
    <x v="14"/>
    <n v="1"/>
    <s v="M.Elşad"/>
    <n v="6235"/>
    <n v="13.06"/>
    <n v="351828"/>
    <m/>
    <m/>
    <s v="SEVERSTAL"/>
    <m/>
    <s v="DC 232407251140 AC 232407251140 - DC 232407251140 AC 232407251140 "/>
    <s v="P 223 1911 3229"/>
  </r>
  <r>
    <x v="14"/>
    <n v="1"/>
    <s v="M.Elşad"/>
    <n v="6236"/>
    <n v="13.06"/>
    <n v="351828"/>
    <m/>
    <m/>
    <s v="SEVERSTAL"/>
    <m/>
    <s v="DC 232407251140 AC 232407251140 - DC 232407251140 AC 232407251140 "/>
    <s v="P 223 1911 3229"/>
  </r>
  <r>
    <x v="14"/>
    <n v="1"/>
    <s v="M.Elşad"/>
    <n v="6237"/>
    <n v="13.07"/>
    <n v="351828"/>
    <m/>
    <m/>
    <s v="SEVERSTAL"/>
    <m/>
    <s v="DC 232407251140 AC 232407251140 - DC 232407251140 AC 232407251140 "/>
    <s v="P 223 1911 3229"/>
  </r>
  <r>
    <x v="14"/>
    <n v="1"/>
    <s v="M.Elşad"/>
    <n v="6238"/>
    <n v="12.58"/>
    <n v="351828"/>
    <m/>
    <m/>
    <s v="SEVERSTAL"/>
    <m/>
    <s v="DC 232407251140 AC 232407251140 - DC 232407251140 AC 232407251140 "/>
    <s v="P 223 1911 3229"/>
  </r>
  <r>
    <x v="14"/>
    <n v="1"/>
    <s v="M.Elşad"/>
    <n v="6239"/>
    <n v="12.93"/>
    <n v="351828"/>
    <m/>
    <m/>
    <s v="SEVERSTAL"/>
    <m/>
    <s v="DC 232407251140 AC 232407251140 - DC 232407251140 AC 232407251140 "/>
    <s v="P 223 1911 3229"/>
  </r>
  <r>
    <x v="14"/>
    <n v="1"/>
    <s v="M.Elşad"/>
    <n v="6240"/>
    <n v="12.09"/>
    <n v="151084"/>
    <s v="47497/09"/>
    <n v="29.3"/>
    <s v="SEVERSTAL"/>
    <n v="1"/>
    <s v="DC 232407251140 AC 232407251140 - DC 232407251140 AC 232407251140 "/>
    <s v="P 223 1911 3229"/>
  </r>
  <r>
    <x v="14"/>
    <n v="2"/>
    <s v="H.Vəfadar"/>
    <n v="6241"/>
    <n v="12.06"/>
    <n v="151084"/>
    <m/>
    <m/>
    <s v="SEVERSTAL"/>
    <m/>
    <s v="DC 232407251140 AC 232407251140 - DC 232407251140 AC 232407251140 "/>
    <s v="P 223 1911 3229"/>
  </r>
  <r>
    <x v="14"/>
    <n v="2"/>
    <s v="H.Vəfadar"/>
    <n v="6242"/>
    <n v="12.06"/>
    <n v="151084"/>
    <m/>
    <m/>
    <s v="SEVERSTAL"/>
    <m/>
    <s v="DC 232407251140 AC 232407251140 - DC 232407251140 AC 232407251140 "/>
    <s v="P 223 1911 3229"/>
  </r>
  <r>
    <x v="14"/>
    <n v="2"/>
    <s v="H.Vəfadar"/>
    <n v="6243"/>
    <n v="12.06"/>
    <n v="151084"/>
    <m/>
    <m/>
    <s v="SEVERSTAL"/>
    <m/>
    <s v="DC 232407251140 AC 232407251140 - DC 232407251140 AC 232407251140 "/>
    <s v="P 223 1911 3229"/>
  </r>
  <r>
    <x v="14"/>
    <n v="2"/>
    <s v="H.Vəfadar"/>
    <n v="6244"/>
    <n v="10.08"/>
    <n v="151084"/>
    <m/>
    <m/>
    <s v="SEVERSTAL"/>
    <m/>
    <s v="DC 232407251140 AC 232407251140 - DC 232407251140 AC 232407251140 "/>
    <s v="P 223 1911 3229"/>
  </r>
  <r>
    <x v="14"/>
    <n v="2"/>
    <s v="H.Vəfadar"/>
    <n v="6245"/>
    <n v="11.09"/>
    <n v="151084"/>
    <m/>
    <m/>
    <s v="SEVERSTAL"/>
    <m/>
    <s v="DC 232407251140 AC 232407251140 - DC 232407251140 AC 232407251140 "/>
    <s v="P 223 1911 3229"/>
  </r>
  <r>
    <x v="14"/>
    <n v="2"/>
    <s v="H.Vəfadar"/>
    <n v="6246"/>
    <n v="11.72"/>
    <n v="151084"/>
    <m/>
    <m/>
    <s v="SEVERSTAL"/>
    <m/>
    <s v="DC 232407251140 AC 232407251140 - DC 232407251140 AC 232407251140 "/>
    <s v="P 223 1911 3229"/>
  </r>
  <r>
    <x v="14"/>
    <n v="2"/>
    <s v="H.Vəfadar"/>
    <n v="6247"/>
    <n v="12.07"/>
    <n v="151716"/>
    <s v="49984/07"/>
    <n v="29.42"/>
    <s v="SEVERSTAL"/>
    <n v="1"/>
    <s v="DC 232407251140 AC 232407251140 - DC 232407251140 AC 232407251140 "/>
    <s v="P 223 1911 3229"/>
  </r>
  <r>
    <x v="14"/>
    <n v="2"/>
    <s v="H.Vəfadar"/>
    <n v="6248"/>
    <n v="12.07"/>
    <n v="151716"/>
    <m/>
    <m/>
    <s v="SEVERSTAL"/>
    <m/>
    <s v="DC 232407251140 AC 232407251140 - DC 232407251140 AC 232407251140 "/>
    <s v="P 223 1911 3229"/>
  </r>
  <r>
    <x v="15"/>
    <n v="1"/>
    <s v="H.Vəfadar"/>
    <n v="6249"/>
    <n v="12.07"/>
    <n v="151716"/>
    <m/>
    <m/>
    <s v="SEVERSTAL"/>
    <m/>
    <s v="DC 232407251140 AC 232407251140 - DC 232407251140 AC 232407251140 "/>
    <s v="P 223 1911 3229"/>
  </r>
  <r>
    <x v="15"/>
    <n v="1"/>
    <s v="H.Vəfadar"/>
    <n v="6250"/>
    <n v="11.08"/>
    <n v="151716"/>
    <m/>
    <m/>
    <s v="SEVERSTAL"/>
    <m/>
    <s v="DC 232407251140 AC 232407251140 - DC 232407251140 AC 232407251140 "/>
    <s v="P 223 1911 3229"/>
  </r>
  <r>
    <x v="15"/>
    <n v="1"/>
    <s v="H.Vəfadar"/>
    <n v="6251"/>
    <n v="11.08"/>
    <n v="151716"/>
    <m/>
    <m/>
    <s v="SEVERSTAL"/>
    <m/>
    <s v="DC 232407251140 AC 232407251140 - DC 232407251140 AC 232407251140 "/>
    <s v="P 223 1911 3229"/>
  </r>
  <r>
    <x v="15"/>
    <n v="1"/>
    <s v="H.Vəfadar"/>
    <n v="6252"/>
    <n v="12.07"/>
    <n v="151716"/>
    <m/>
    <m/>
    <s v="SEVERSTAL"/>
    <m/>
    <s v="DC 232407251140 AC 232407251140 - DC 232407251140 AC 232407251140 "/>
    <s v="P 223 1911 3229"/>
  </r>
  <r>
    <x v="15"/>
    <n v="1"/>
    <s v="H.Vəfadar"/>
    <n v="6253"/>
    <n v="11.23"/>
    <n v="151716"/>
    <m/>
    <m/>
    <s v="SEVERSTAL"/>
    <m/>
    <s v="DC 232407251140 AC 232407251140 - DC 232407251140 AC 232407251140 "/>
    <s v="P 223 1911 3229"/>
  </r>
  <r>
    <x v="15"/>
    <n v="1"/>
    <s v="H.Vəfadar"/>
    <n v="6254"/>
    <n v="12.08"/>
    <n v="351824"/>
    <s v="49614/10"/>
    <n v="29.04"/>
    <s v="SEVERSTAL"/>
    <n v="1"/>
    <s v="DC 232407251140 AC 232407251140 - DC 232407251140 AC 232407251140 "/>
    <s v="P 223 1911 3229"/>
  </r>
  <r>
    <x v="15"/>
    <n v="1"/>
    <s v="H.Vəfadar"/>
    <n v="6255"/>
    <n v="12.07"/>
    <n v="351824"/>
    <m/>
    <m/>
    <s v="SEVERSTAL"/>
    <m/>
    <s v="DC 232407251140 AC 232407251140 - DC 232407251140 AC 232407251140 "/>
    <s v="P 223 1911 3229"/>
  </r>
  <r>
    <x v="15"/>
    <n v="2"/>
    <s v="M.Elşad"/>
    <n v="6256"/>
    <n v="12.08"/>
    <n v="351824"/>
    <m/>
    <m/>
    <s v="SEVERSTAL"/>
    <m/>
    <s v="DC 232407251140 AC 232407251140 - DC 232407251140 AC 23042654"/>
    <s v="P 223 1911 3229"/>
  </r>
  <r>
    <x v="15"/>
    <n v="2"/>
    <s v="M.Elşad"/>
    <n v="6257"/>
    <n v="12.07"/>
    <n v="351824"/>
    <m/>
    <m/>
    <s v="SEVERSTAL"/>
    <m/>
    <s v="DC 232407251140 AC 232407251140 - DC 232407251140 AC 23042654"/>
    <s v="P 223 1911 3229"/>
  </r>
  <r>
    <x v="15"/>
    <n v="2"/>
    <s v="M.Elşad"/>
    <n v="6258"/>
    <n v="10.07"/>
    <n v="351824"/>
    <m/>
    <m/>
    <s v="SEVERSTAL"/>
    <m/>
    <s v="DC 232407251140 AC 232407251140 - DC 232407251140 AC 23042654"/>
    <s v="P 223 1911 3229"/>
  </r>
  <r>
    <x v="15"/>
    <n v="2"/>
    <s v="M.Elşad"/>
    <n v="6259"/>
    <n v="10.56"/>
    <n v="351824"/>
    <m/>
    <m/>
    <s v="SEVERSTAL"/>
    <m/>
    <s v="DC 232407251140 AC 232407251140 - DC 232407251140 AC 23042654"/>
    <s v="P 223 1911 3229"/>
  </r>
  <r>
    <x v="15"/>
    <n v="2"/>
    <s v="M.Elşad"/>
    <n v="6260"/>
    <n v="12"/>
    <n v="351824"/>
    <m/>
    <m/>
    <s v="SEVERSTAL"/>
    <m/>
    <s v="DC 232407251140 AC 232407251140 - DC 232407251140 AC 23042654"/>
    <s v="P 223 1911 3229"/>
  </r>
  <r>
    <x v="15"/>
    <n v="2"/>
    <s v="M.Elşad"/>
    <n v="6261"/>
    <n v="12.08"/>
    <n v="104124"/>
    <s v="5/1"/>
    <n v="29.99"/>
    <s v="MMK"/>
    <n v="1"/>
    <s v="DC 232407251140 AC 232407251140 - DC 232407251140 AC 23042654"/>
    <s v="P 223 1911 3229"/>
  </r>
  <r>
    <x v="16"/>
    <n v="1"/>
    <s v="H.Vəfadar"/>
    <n v="6262"/>
    <n v="12.07"/>
    <n v="104124"/>
    <m/>
    <m/>
    <s v="MMK"/>
    <m/>
    <s v="DC 232407251140 AC 23042614 - DC 232407251140 AC 23042654"/>
    <s v="P 223 1911 3229"/>
  </r>
  <r>
    <x v="16"/>
    <n v="1"/>
    <s v="H.Vəfadar"/>
    <n v="6263"/>
    <n v="12.07"/>
    <n v="104124"/>
    <m/>
    <m/>
    <s v="MMK"/>
    <m/>
    <s v="DC 232407251140 AC 23042614 - DC 232407251140 AC 23042654"/>
    <s v="P 223 1911 3229"/>
  </r>
  <r>
    <x v="16"/>
    <n v="1"/>
    <s v="H.Vəfadar"/>
    <n v="6264"/>
    <n v="12.07"/>
    <n v="104124"/>
    <m/>
    <m/>
    <s v="MMK"/>
    <m/>
    <s v="DC 232407251140 AC 23042614 - DC 232407251140 AC 23042654"/>
    <s v="P 223 1911 3229"/>
  </r>
  <r>
    <x v="16"/>
    <n v="1"/>
    <s v="H.Vəfadar"/>
    <n v="6265"/>
    <n v="11.08"/>
    <n v="104124"/>
    <m/>
    <m/>
    <s v="MMK"/>
    <m/>
    <s v="DC 232407251140 AC 23042614 - DC 232407251140 AC 23042654"/>
    <s v="P 223 1911 3229"/>
  </r>
  <r>
    <x v="16"/>
    <n v="1"/>
    <s v="H.Vəfadar"/>
    <n v="6266"/>
    <n v="12.07"/>
    <n v="104124"/>
    <m/>
    <m/>
    <s v="MMK"/>
    <m/>
    <s v="DC 232407251140 AC 23042614 - DC 232407251140 AC 23042654"/>
    <s v="P 223 1911 3229"/>
  </r>
  <r>
    <x v="16"/>
    <n v="1"/>
    <s v="H.Vəfadar"/>
    <n v="6267"/>
    <n v="12.37"/>
    <n v="104124"/>
    <m/>
    <m/>
    <s v="MMK"/>
    <m/>
    <s v="DC 232407251140 AC 23042614 - DC 232407251140 AC 23042654"/>
    <s v="P 223 1911 3229"/>
  </r>
  <r>
    <x v="16"/>
    <n v="1"/>
    <s v="H.Vəfadar"/>
    <n v="6268"/>
    <n v="12.07"/>
    <n v="351815"/>
    <s v="49987/05"/>
    <n v="29.76"/>
    <s v="SEVERSTAL"/>
    <n v="1"/>
    <s v="DC 232407251140 AC 23042614 - DC 232407251140 AC 23042654"/>
    <s v="P 223 1911 3229"/>
  </r>
  <r>
    <x v="16"/>
    <n v="2"/>
    <s v="M.Elşad"/>
    <n v="6269"/>
    <n v="12.06"/>
    <n v="351815"/>
    <m/>
    <m/>
    <s v="SEVERSTAL"/>
    <m/>
    <s v="DC 232407251140 AC 23042614 - DC 232407251140 AC 23042654"/>
    <s v="P 223 1911 3229"/>
  </r>
  <r>
    <x v="16"/>
    <n v="2"/>
    <s v="M.Elşad"/>
    <n v="6270"/>
    <n v="11.06"/>
    <n v="351815"/>
    <m/>
    <m/>
    <s v="SEVERSTAL"/>
    <m/>
    <s v="DC 232407251140 AC 23042614 - DC 232407251140 AC 23042654"/>
    <s v="P 223 1911 3229"/>
  </r>
  <r>
    <x v="16"/>
    <n v="2"/>
    <s v="M.Elşad"/>
    <n v="6271"/>
    <n v="12.06"/>
    <n v="351815"/>
    <m/>
    <m/>
    <s v="SEVERSTAL"/>
    <m/>
    <s v="DC 232407251140 AC 23042614 - DC 232407251140 AC 23042654"/>
    <s v="P 223 1911 3229"/>
  </r>
  <r>
    <x v="16"/>
    <n v="2"/>
    <s v="M.Elşad"/>
    <n v="6272"/>
    <n v="11.78"/>
    <n v="351815"/>
    <m/>
    <m/>
    <s v="SEVERSTAL"/>
    <m/>
    <s v="DC 232407251140 AC 23042614 - DC 232407251140 AC 23042654"/>
    <s v="P 223 1911 3229"/>
  </r>
  <r>
    <x v="16"/>
    <n v="2"/>
    <s v="M.Elşad"/>
    <n v="6273"/>
    <n v="11.09"/>
    <n v="351815"/>
    <m/>
    <m/>
    <s v="SEVERSTAL"/>
    <m/>
    <s v="DC 232407251140 AC 23042614 - DC 232407251140 AC 23042654"/>
    <s v="P 223 1911 3229"/>
  </r>
  <r>
    <x v="16"/>
    <n v="2"/>
    <s v="M.Elşad"/>
    <n v="6274"/>
    <n v="11.12"/>
    <n v="351815"/>
    <m/>
    <m/>
    <s v="SEVERSTAL"/>
    <m/>
    <s v="DC 232407251140 AC 23042614 - DC 232407251140 AC 23042654"/>
    <s v="P 223 1911 3229"/>
  </r>
  <r>
    <x v="16"/>
    <n v="2"/>
    <s v="M.Elşad"/>
    <n v="6275"/>
    <n v="13.06"/>
    <n v="351815"/>
    <s v="49985/01"/>
    <n v="28.2"/>
    <s v="SEVERSTAL"/>
    <n v="1"/>
    <s v="DC 232407251140 AC 23042614 - DC 232407251140 AC 23042654"/>
    <s v="P 223 1911 3229"/>
  </r>
  <r>
    <x v="17"/>
    <n v="1"/>
    <s v="H.Vəfadar"/>
    <n v="6276"/>
    <n v="13.06"/>
    <n v="351815"/>
    <m/>
    <m/>
    <s v="SEVERSTAL"/>
    <m/>
    <s v="DC 232407251140 AC 23042614 - DC 232407251140 AC 23042654"/>
    <s v="P 223 1911 3229"/>
  </r>
  <r>
    <x v="17"/>
    <n v="1"/>
    <s v="H.Vəfadar"/>
    <n v="6277"/>
    <n v="13.06"/>
    <n v="351815"/>
    <m/>
    <m/>
    <s v="SEVERSTAL"/>
    <m/>
    <s v="DC 232407251140 AC 23042614 - DC 232407251140 AC 23042654"/>
    <s v="P 223 1911 3229"/>
  </r>
  <r>
    <x v="17"/>
    <n v="1"/>
    <s v="H.Vəfadar"/>
    <n v="6278"/>
    <n v="13.06"/>
    <n v="351815"/>
    <m/>
    <m/>
    <s v="SEVERSTAL"/>
    <m/>
    <s v="DC 232407251140 AC 23042614 - DC 232407251140 AC 23042654"/>
    <s v="P 223 1911 3229"/>
  </r>
  <r>
    <x v="17"/>
    <n v="1"/>
    <s v="H.Vəfadar"/>
    <n v="6279"/>
    <n v="13.06"/>
    <n v="351815"/>
    <m/>
    <m/>
    <s v="SEVERSTAL"/>
    <m/>
    <s v="DC 232407251140 AC 23042614 - DC 232407251140 AC 23042654"/>
    <s v="P 223 1911 3229"/>
  </r>
  <r>
    <x v="17"/>
    <n v="2"/>
    <s v="M.Elşad"/>
    <n v="6280"/>
    <n v="12.2"/>
    <n v="351815"/>
    <m/>
    <m/>
    <s v="SEVERSTAL"/>
    <m/>
    <s v="DC 232407251140 AC 23042614 - DC 232407251140 AC 23042654"/>
    <s v="P 223 1911 3229"/>
  </r>
  <r>
    <x v="17"/>
    <n v="2"/>
    <s v="M.Elşad"/>
    <n v="6281"/>
    <n v="12.06"/>
    <n v="251572"/>
    <s v="50711/03"/>
    <n v="29.72"/>
    <s v="SEVERSTAL"/>
    <n v="1"/>
    <s v="DC 232407251140 AC 23042614 - DC 232407251140 AC 23042654"/>
    <s v="P 223 1911 3229"/>
  </r>
  <r>
    <x v="17"/>
    <n v="2"/>
    <s v="M.Elşad"/>
    <n v="6282"/>
    <n v="12.06"/>
    <n v="251572"/>
    <m/>
    <m/>
    <s v="SEVERSTAL"/>
    <m/>
    <s v="DC 232407251140 AC 23042614 - DC 232407251140 AC 23042654"/>
    <s v="P 223 1911 3229"/>
  </r>
  <r>
    <x v="17"/>
    <n v="2"/>
    <s v="M.Elşad"/>
    <n v="6283"/>
    <n v="12.06"/>
    <n v="251572"/>
    <m/>
    <m/>
    <s v="SEVERSTAL"/>
    <m/>
    <s v="DC 232407251140 AC 23042614 - DC 232407251140 AC 23042654"/>
    <s v="P 223 1911 3229"/>
  </r>
  <r>
    <x v="17"/>
    <n v="2"/>
    <s v="M.Elşad"/>
    <n v="6284"/>
    <n v="11.56"/>
    <n v="251572"/>
    <m/>
    <m/>
    <s v="SEVERSTAL"/>
    <m/>
    <s v="DC 232407251140 AC 23042614 - DC 232407251140 AC 23042654"/>
    <s v="P 223 1911 3229"/>
  </r>
  <r>
    <x v="17"/>
    <n v="2"/>
    <s v="M.Elşad"/>
    <n v="6285"/>
    <n v="12.06"/>
    <n v="251572"/>
    <m/>
    <m/>
    <s v="SEVERSTAL"/>
    <m/>
    <s v="DC 232407251140 AC 23042614 - DC 232407251140 AC 23042654"/>
    <s v="P 223 1911 3229"/>
  </r>
  <r>
    <x v="17"/>
    <n v="2"/>
    <s v="M.Elşad"/>
    <n v="6286"/>
    <n v="11.03"/>
    <n v="251572"/>
    <m/>
    <m/>
    <s v="SEVERSTAL"/>
    <m/>
    <s v="DC 232407251140 AC 23042614 - DC 232407251140 AC 23042654"/>
    <s v="P 223 1911 3229"/>
  </r>
  <r>
    <x v="17"/>
    <n v="2"/>
    <s v="M.Elşad"/>
    <n v="6287"/>
    <n v="12.03"/>
    <n v="251572"/>
    <m/>
    <m/>
    <s v="SEVERSTAL"/>
    <m/>
    <s v="DC 232407251140 AC 23042614 - DC 232407251140 AC 23042654"/>
    <s v="P 223 1911 3229"/>
  </r>
  <r>
    <x v="18"/>
    <s v="I"/>
    <s v="H.Vəfadar"/>
    <n v="6288"/>
    <n v="13.05"/>
    <n v="104098"/>
    <s v="1/4"/>
    <n v="32.119999999999997"/>
    <s v="MMK"/>
    <n v="1"/>
    <s v="DC 232411236030 AC 23042654 - DC 232411236030 AC 23042654"/>
    <s v="P 223 1911 3229"/>
  </r>
  <r>
    <x v="18"/>
    <s v="I"/>
    <s v="H.Vəfadar"/>
    <n v="6289"/>
    <n v="13.05"/>
    <n v="104098"/>
    <m/>
    <m/>
    <s v="MMK"/>
    <m/>
    <s v="DC 232411236030 AC 23042654 - DC 232411236030 AC 23042654"/>
    <s v="P 223 1911 3229"/>
  </r>
  <r>
    <x v="18"/>
    <s v="I"/>
    <s v="H.Vəfadar"/>
    <n v="6290"/>
    <n v="13.05"/>
    <n v="104098"/>
    <m/>
    <m/>
    <s v="MMK"/>
    <m/>
    <s v="DC 232411236030 AC 23042654 - DC 232411236030 AC 23042654"/>
    <s v="P 223 1911 3229"/>
  </r>
  <r>
    <x v="18"/>
    <s v="I"/>
    <s v="H.Vəfadar"/>
    <n v="6291"/>
    <n v="12.07"/>
    <n v="104098"/>
    <m/>
    <m/>
    <s v="MMK"/>
    <m/>
    <s v="DC 232411236030 AC 23042654 - DC 232411236030 AC 23042654"/>
    <s v="P 223 1911 3229"/>
  </r>
  <r>
    <x v="18"/>
    <s v="I"/>
    <s v="H.Vəfadar"/>
    <n v="6292"/>
    <n v="12.05"/>
    <n v="104098"/>
    <m/>
    <m/>
    <s v="MMK"/>
    <m/>
    <s v="DC 232411236030 AC 23042654 - DC 232411236030 AC 23042654"/>
    <s v="P 223 1911 3229"/>
  </r>
  <r>
    <x v="18"/>
    <s v="I"/>
    <s v="H.Vəfadar"/>
    <n v="6293"/>
    <n v="13.03"/>
    <n v="104098"/>
    <m/>
    <m/>
    <s v="MMK"/>
    <m/>
    <s v="DC 232411236030 AC 23042654 - DC 232411236030 AC 23042654"/>
    <s v="P 223 1911 3229"/>
  </r>
  <r>
    <x v="18"/>
    <s v="I"/>
    <s v="H.Vəfadar"/>
    <n v="6294"/>
    <n v="12.05"/>
    <n v="204113"/>
    <s v="1/5"/>
    <n v="31.91"/>
    <s v="MMK"/>
    <n v="1"/>
    <s v="DC 232411236030 AC 23042654 - DC 232411236030 AC 23042654"/>
    <s v="P 223 1911 3229"/>
  </r>
  <r>
    <x v="18"/>
    <s v="I"/>
    <s v="H.Vəfadar"/>
    <n v="6295"/>
    <n v="12.05"/>
    <n v="204113"/>
    <m/>
    <m/>
    <s v="MMK"/>
    <m/>
    <s v="DC 232411236030 AC 23042654 - DC 232411236030 AC 23042654"/>
    <s v="P 223 1911 3229"/>
  </r>
  <r>
    <x v="18"/>
    <s v="I"/>
    <s v="H.Vəfadar"/>
    <n v="6296"/>
    <n v="12.05"/>
    <n v="204113"/>
    <m/>
    <m/>
    <s v="MMK"/>
    <m/>
    <s v="DC 232411236030 AC 23042654 - DC 232411236030 AC 23042654"/>
    <s v="P 223 1911 3229"/>
  </r>
  <r>
    <x v="18"/>
    <s v="I"/>
    <s v="H.Vəfadar"/>
    <n v="6297"/>
    <n v="13.03"/>
    <n v="204113"/>
    <m/>
    <m/>
    <s v="MMK"/>
    <m/>
    <s v="DC 232411236030 AC 23042654 - DC 232411236030 AC 23042654"/>
    <s v="P 223 1911 3229"/>
  </r>
  <r>
    <x v="18"/>
    <s v="II"/>
    <s v="M.Elşad"/>
    <n v="6298"/>
    <n v="13.03"/>
    <n v="204113"/>
    <m/>
    <m/>
    <s v="MMK"/>
    <m/>
    <s v="DC 232411236030 AC 23042654 - DC 232411236030 AC 23042654"/>
    <s v="P 223 1911 3229"/>
  </r>
  <r>
    <x v="18"/>
    <s v="II"/>
    <s v="M.Elşad"/>
    <n v="6299"/>
    <n v="13.02"/>
    <n v="204113"/>
    <m/>
    <m/>
    <s v="MMK"/>
    <m/>
    <s v="DC 232411236030 AC 23042654 - DC 232411236030 AC 23042654"/>
    <s v="P 223 1911 3229"/>
  </r>
  <r>
    <x v="18"/>
    <s v="II"/>
    <s v="M.Elşad"/>
    <n v="6300"/>
    <n v="13.04"/>
    <n v="204113"/>
    <m/>
    <m/>
    <s v="MMK"/>
    <m/>
    <s v="DC 232411236030 AC 23042654 - DC 232411236030 AC 23042654"/>
    <s v="P 223 1911 3229"/>
  </r>
  <r>
    <x v="18"/>
    <s v="II"/>
    <s v="M.Elşad"/>
    <n v="6301"/>
    <n v="12.05"/>
    <n v="100949"/>
    <s v="3/6"/>
    <n v="30.05"/>
    <s v="MMK"/>
    <n v="1"/>
    <s v="DC 232411236030 AC 23042654 - DC 232411236030 AC 23042654"/>
    <s v="P 223 1911 3229"/>
  </r>
  <r>
    <x v="18"/>
    <s v="II"/>
    <s v="M.Elşad"/>
    <n v="6302"/>
    <n v="12.05"/>
    <n v="100949"/>
    <m/>
    <m/>
    <s v="MMK"/>
    <m/>
    <s v="DC 232411236030 AC 23042654 - DC 232411236030 AC 23042654"/>
    <s v="P 223 1911 3229"/>
  </r>
  <r>
    <x v="18"/>
    <s v="II"/>
    <s v="M.Elşad"/>
    <n v="6303"/>
    <n v="12.05"/>
    <n v="100949"/>
    <m/>
    <m/>
    <s v="MMK"/>
    <m/>
    <s v="DC 232411236030 AC 23042654 - DC 232411236030 AC 23042654"/>
    <s v="P 223 1911 3229"/>
  </r>
  <r>
    <x v="18"/>
    <s v="II"/>
    <s v="M.Elşad"/>
    <n v="6304"/>
    <n v="12.06"/>
    <n v="100949"/>
    <m/>
    <m/>
    <s v="MMK"/>
    <m/>
    <s v="DC 232411236030 AC 23042654 - DC 232411236030 AC 23042654"/>
    <s v="P 223 1911 3229"/>
  </r>
  <r>
    <x v="18"/>
    <s v="II"/>
    <s v="M.Elşad"/>
    <n v="6305"/>
    <n v="12.05"/>
    <n v="100949"/>
    <m/>
    <m/>
    <s v="MMK"/>
    <m/>
    <s v="DC 232411236030 AC 23042654 - DC 232411236030 AC 23042654"/>
    <s v="P 223 1911 3229"/>
  </r>
  <r>
    <x v="18"/>
    <s v="II"/>
    <s v="M.Elşad"/>
    <n v="6306"/>
    <n v="12.04"/>
    <n v="100949"/>
    <m/>
    <m/>
    <s v="MMK"/>
    <m/>
    <s v="DC 232411236030 AC 23042654 - DC 232411236030 AC 23042654"/>
    <s v="P 223 1911 3229"/>
  </r>
  <r>
    <x v="18"/>
    <s v="II"/>
    <s v="M.Elşad"/>
    <n v="6307"/>
    <n v="12.6"/>
    <n v="100949"/>
    <m/>
    <m/>
    <s v="MMK"/>
    <m/>
    <s v="DC 232411236030 AC 23042654 - DC 232411236030 AC 23042654"/>
    <s v="P 223 1911 3229"/>
  </r>
  <r>
    <x v="18"/>
    <s v="II"/>
    <s v="M.Elşad"/>
    <n v="6308"/>
    <n v="13.06"/>
    <n v="100949"/>
    <s v="1/2"/>
    <n v="32.42"/>
    <s v="MMK"/>
    <n v="1"/>
    <s v="DC 232411236030 AC 23042654 - DC 232411236030 AC 23042654"/>
    <s v="P 223 1911 3229"/>
  </r>
  <r>
    <x v="18"/>
    <s v="II"/>
    <s v="M.Elşad"/>
    <n v="6309"/>
    <n v="13.07"/>
    <n v="100949"/>
    <m/>
    <m/>
    <s v="MMK"/>
    <m/>
    <s v="DC 232411236030 AC 23042654 - DC 232411236030 AC 23042654"/>
    <s v="P 223 1911 3229"/>
  </r>
  <r>
    <x v="18"/>
    <s v="II"/>
    <s v="M.Elşad"/>
    <n v="6310"/>
    <n v="13.07"/>
    <n v="100949"/>
    <m/>
    <m/>
    <s v="MMK"/>
    <m/>
    <s v="DC 232411236030 AC 23042654 - DC 232411236030 AC 23042654"/>
    <s v="P 223 1911 3229"/>
  </r>
  <r>
    <x v="19"/>
    <s v="I"/>
    <s v="H.Vəfadar"/>
    <n v="6311"/>
    <n v="13.06"/>
    <n v="100949"/>
    <m/>
    <m/>
    <s v="MMK"/>
    <m/>
    <s v="DC 232411236030 AC 23042654 - DC 232411236030 AC 23042654"/>
    <s v="P 223 1911 3229"/>
  </r>
  <r>
    <x v="19"/>
    <s v="I"/>
    <s v="H.Vəfadar"/>
    <n v="6312"/>
    <n v="12.07"/>
    <n v="100949"/>
    <m/>
    <m/>
    <s v="MMK"/>
    <m/>
    <s v="DC 232411236030 AC 23042654 - DC 232411236030 AC 23042654"/>
    <s v="P 223 1911 3229"/>
  </r>
  <r>
    <x v="19"/>
    <s v="I"/>
    <s v="H.Vəfadar"/>
    <n v="6313"/>
    <n v="13.06"/>
    <n v="100949"/>
    <m/>
    <m/>
    <s v="MMK"/>
    <m/>
    <s v="DC 232411236030 AC 23042654 - DC 232411236030 AC 23042654"/>
    <s v="P 223 1911 3229"/>
  </r>
  <r>
    <x v="19"/>
    <s v="I"/>
    <s v="H.Vəfadar"/>
    <n v="6314"/>
    <n v="13.18"/>
    <n v="100949"/>
    <m/>
    <m/>
    <s v="MMK"/>
    <m/>
    <s v="DC 232411236030 AC 23042654 - DC 232411236030 AC 23042654"/>
    <s v="P 223 1911 3229"/>
  </r>
  <r>
    <x v="19"/>
    <s v="I"/>
    <s v="H.Vəfadar"/>
    <n v="6315"/>
    <n v="12.09"/>
    <n v="304108"/>
    <s v="1/3"/>
    <n v="32.229999999999997"/>
    <s v="MMK"/>
    <n v="1"/>
    <s v="DC 232411236030 AC 23042654 - DC 232411236030 AC 23042654"/>
    <s v="P 223 1911 3229"/>
  </r>
  <r>
    <x v="19"/>
    <s v="I"/>
    <s v="H.Vəfadar"/>
    <n v="6316"/>
    <n v="12.09"/>
    <n v="304108"/>
    <m/>
    <m/>
    <s v="MMK"/>
    <m/>
    <s v="DC 232411236030 AC 23042654 - DC 232411236030 AC 23042654"/>
    <s v="P 223 1911 3229"/>
  </r>
  <r>
    <x v="19"/>
    <s v="I"/>
    <s v="H.Vəfadar"/>
    <n v="6317"/>
    <n v="13.06"/>
    <n v="304108"/>
    <m/>
    <m/>
    <s v="MMK"/>
    <m/>
    <s v="DC 232411236030 AC 23042654 - DC 232411236030 AC 23042654"/>
    <s v="P 223 1911 3229"/>
  </r>
  <r>
    <x v="19"/>
    <s v="I"/>
    <s v="H.Vəfadar"/>
    <n v="6318"/>
    <n v="13.06"/>
    <n v="304108"/>
    <m/>
    <m/>
    <s v="MMK"/>
    <m/>
    <s v="DC 232411236030 AC 23042654 - DC 232411236030 AC 23042654"/>
    <s v="P 223 1911 3229"/>
  </r>
  <r>
    <x v="19"/>
    <s v="I"/>
    <s v="H.Vəfadar"/>
    <n v="6319"/>
    <n v="12.05"/>
    <n v="304108"/>
    <m/>
    <m/>
    <s v="MMK"/>
    <m/>
    <s v="DC 232411236030 AC 23042654 - DC 232411236030 AC 23042654"/>
    <s v="P 223 1911 3229"/>
  </r>
  <r>
    <x v="19"/>
    <s v="I"/>
    <s v="H.Vəfadar"/>
    <n v="6320"/>
    <n v="13.57"/>
    <n v="304108"/>
    <m/>
    <m/>
    <s v="MMK"/>
    <m/>
    <s v="DC 232411236030 AC 23042654 - DC 232411236030 AC 23042654"/>
    <s v="P 223 1911 3229"/>
  </r>
  <r>
    <x v="19"/>
    <s v="I"/>
    <s v="H.Vəfadar"/>
    <n v="6321"/>
    <n v="13.12"/>
    <n v="304108"/>
    <m/>
    <m/>
    <s v="MMK"/>
    <m/>
    <s v="DC 232411236030 AC 23042654 - DC 232411236030 AC 23042654"/>
    <s v="P 223 1911 3229"/>
  </r>
  <r>
    <x v="19"/>
    <s v="II"/>
    <s v="M.Elşad"/>
    <n v="6322"/>
    <n v="12.11"/>
    <n v="204113"/>
    <s v="6/3"/>
    <n v="29.85"/>
    <s v="MMK"/>
    <n v="1"/>
    <s v="DC 232411236030 AC 23042654 - DC 232411236030 AC 23042654"/>
    <s v="P 223 1911 3229"/>
  </r>
  <r>
    <x v="19"/>
    <s v="II"/>
    <s v="M.Elşad"/>
    <n v="6323"/>
    <n v="12.11"/>
    <n v="204113"/>
    <m/>
    <m/>
    <s v="MMK"/>
    <m/>
    <s v="DC 232411236030 AC 23042654 - DC 232411236030 AC 23042654"/>
    <s v="P 223 1911 3229"/>
  </r>
  <r>
    <x v="19"/>
    <s v="II"/>
    <s v="M.Elşad"/>
    <n v="6324"/>
    <n v="12.11"/>
    <n v="204113"/>
    <m/>
    <m/>
    <s v="MMK"/>
    <m/>
    <s v="DC 232411236030 AC 23042654 - DC 232411236030 AC 23042654"/>
    <s v="P 223 1911 3229"/>
  </r>
  <r>
    <x v="19"/>
    <s v="II"/>
    <s v="M.Elşad"/>
    <n v="6325"/>
    <n v="12.11"/>
    <n v="204113"/>
    <m/>
    <m/>
    <s v="MMK"/>
    <m/>
    <s v="DC 232411236030 AC 23042654 - DC 232411236030 AC 23042654"/>
    <s v="P 223 1911 3229"/>
  </r>
  <r>
    <x v="19"/>
    <s v="II"/>
    <s v="M.Elşad"/>
    <n v="6326"/>
    <n v="12.12"/>
    <n v="204113"/>
    <m/>
    <m/>
    <s v="MMK"/>
    <m/>
    <s v="DC 232411236030 AC 23042654 - DC 232411236030 AC 23042654"/>
    <s v="P 223 1911 3229"/>
  </r>
  <r>
    <x v="19"/>
    <s v="II"/>
    <s v="M.Elşad"/>
    <n v="6327"/>
    <n v="12.12"/>
    <n v="204113"/>
    <m/>
    <m/>
    <s v="MMK"/>
    <m/>
    <s v="DC 232411236030 AC 23042654 - DC 232411236030 AC 23042654"/>
    <s v="P 223 1911 3229"/>
  </r>
  <r>
    <x v="19"/>
    <s v="II"/>
    <s v="M.Elşad"/>
    <n v="6328"/>
    <n v="11.52"/>
    <n v="204113"/>
    <m/>
    <m/>
    <s v="MMK"/>
    <m/>
    <s v="DC 232411236030 AC 23042654 - DC 232411236030 AC 23042654"/>
    <s v="P 223 1911 3229"/>
  </r>
  <r>
    <x v="19"/>
    <s v="II"/>
    <s v="M.Elşad"/>
    <n v="6329"/>
    <n v="12.09"/>
    <s v="B101755"/>
    <s v="1/2"/>
    <n v="32.32"/>
    <s v="MMK"/>
    <n v="1"/>
    <s v="DC 232411236030 AC 23042654 - DC 232411236030 AC 23042654"/>
    <s v="P 223 1911 3229"/>
  </r>
  <r>
    <x v="19"/>
    <s v="II"/>
    <s v="M.Elşad"/>
    <n v="6330"/>
    <n v="13.08"/>
    <s v="B101755"/>
    <m/>
    <m/>
    <s v="MMK"/>
    <m/>
    <s v="DC 232411236030 AC 23042654 - DC 232411236030 AC 23042654"/>
    <s v="P 223 1911 3229"/>
  </r>
  <r>
    <x v="19"/>
    <s v="II"/>
    <s v="M.Elşad"/>
    <n v="6331"/>
    <n v="13.09"/>
    <s v="B101755"/>
    <m/>
    <m/>
    <s v="MMK"/>
    <m/>
    <s v="DC 232411236030 AC 23042654 - DC 232411236030 AC 23042654"/>
    <s v="P 223 1911 3229"/>
  </r>
  <r>
    <x v="19"/>
    <s v="II"/>
    <s v="M.Elşad"/>
    <n v="6332"/>
    <n v="13.09"/>
    <s v="B101755"/>
    <m/>
    <m/>
    <s v="MMK"/>
    <m/>
    <s v="DC 232411236030 AC 23042654 - DC 232411236030 AC 23042654"/>
    <s v="P 223 1911 3229"/>
  </r>
  <r>
    <x v="19"/>
    <s v="II"/>
    <s v="M.Elşad"/>
    <n v="6333"/>
    <n v="13.09"/>
    <s v="B101755"/>
    <m/>
    <m/>
    <s v="MMK"/>
    <m/>
    <s v="DC 232411236030 AC 23042654 - DC 232411236030 AC 23042654"/>
    <s v="P 223 1911 3229"/>
  </r>
  <r>
    <x v="19"/>
    <s v="II"/>
    <s v="M.Elşad"/>
    <n v="6334"/>
    <n v="10.52"/>
    <s v="B101755"/>
    <m/>
    <m/>
    <s v="MMK"/>
    <m/>
    <s v="DC 232411236030 AC 23042654 - DC 232411236030 AC 23042654"/>
    <s v="P 223 1911 3229"/>
  </r>
  <r>
    <x v="19"/>
    <s v="II"/>
    <s v="M.Elşad"/>
    <n v="6335"/>
    <n v="11.06"/>
    <s v="B101755"/>
    <m/>
    <m/>
    <s v="MMK"/>
    <m/>
    <s v="DC 232411236030 AC 23042654 - DC 232411236030 AC 23042654"/>
    <s v="P 223 1911 3229"/>
  </r>
  <r>
    <x v="20"/>
    <s v="I"/>
    <s v="H.Vəfadar"/>
    <n v="6336"/>
    <n v="13.09"/>
    <n v="100944"/>
    <s v="3/2"/>
    <n v="32.44"/>
    <s v="MMK"/>
    <n v="1"/>
    <s v="DC 232411236030 AC 23042654 - DC 232411236030 AC 23042654"/>
    <s v="P 223 1911 3229"/>
  </r>
  <r>
    <x v="20"/>
    <s v="I"/>
    <s v="H.Vəfadar"/>
    <n v="6337"/>
    <n v="12.09"/>
    <n v="100944"/>
    <m/>
    <m/>
    <s v="MMK"/>
    <m/>
    <s v="DC 232411236030 AC 23042654 - DC 232411236030 AC 23042654"/>
    <s v="P 223 1911 3229"/>
  </r>
  <r>
    <x v="20"/>
    <s v="I"/>
    <s v="H.Vəfadar"/>
    <n v="6338"/>
    <n v="12.08"/>
    <n v="100944"/>
    <m/>
    <m/>
    <s v="MMK"/>
    <m/>
    <s v="DC 232411236030 AC 23042654 - DC 232411236030 AC 23042654"/>
    <s v="P 223 1911 3229"/>
  </r>
  <r>
    <x v="20"/>
    <s v="I"/>
    <s v="H.Vəfadar"/>
    <n v="6339"/>
    <n v="13.08"/>
    <n v="100944"/>
    <m/>
    <m/>
    <s v="MMK"/>
    <m/>
    <s v="DC 232411236030 AC 23042654 - DC 232411236030 AC 23042654"/>
    <s v="P 223 1911 3229"/>
  </r>
  <r>
    <x v="20"/>
    <s v="I"/>
    <s v="H.Vəfadar"/>
    <n v="6340"/>
    <n v="13.08"/>
    <n v="100944"/>
    <m/>
    <m/>
    <s v="MMK"/>
    <m/>
    <s v="DC 232411236030 AC 23042654 - DC 232411236030 AC 23042654"/>
    <s v="P 223 1911 3229"/>
  </r>
  <r>
    <x v="20"/>
    <s v="I"/>
    <s v="H.Vəfadar"/>
    <n v="6341"/>
    <n v="13.08"/>
    <n v="100944"/>
    <m/>
    <m/>
    <s v="MMK"/>
    <m/>
    <s v="DC 232411236030 AC 23042654 - DC 232411236030 AC 23042654"/>
    <s v="P 223 1911 3229"/>
  </r>
  <r>
    <x v="20"/>
    <s v="I"/>
    <s v="H.Vəfadar"/>
    <n v="6342"/>
    <n v="11.59"/>
    <n v="100944"/>
    <m/>
    <m/>
    <s v="MMK"/>
    <m/>
    <s v="DC 232411236030 AC 23042654 - DC 232411236030 AC 23042654"/>
    <s v="P 223 1911 3229"/>
  </r>
  <r>
    <x v="20"/>
    <s v="I"/>
    <s v="H.Vəfadar"/>
    <n v="6343"/>
    <n v="12.11"/>
    <n v="100944"/>
    <s v="3/1"/>
    <n v="30.13"/>
    <s v="MMK"/>
    <n v="1"/>
    <s v="DC 232411236030 AC 23042654 - DC 232411236030 AC 23042654"/>
    <s v="P 223 1911 3229"/>
  </r>
  <r>
    <x v="20"/>
    <s v="I"/>
    <s v="H.Vəfadar"/>
    <n v="6344"/>
    <n v="12.11"/>
    <n v="100944"/>
    <m/>
    <m/>
    <s v="MMK"/>
    <m/>
    <s v="DC 232411236030 AC 23042654 - DC 232411236030 AC 23042654"/>
    <s v="P 223 1911 3229"/>
  </r>
  <r>
    <x v="20"/>
    <s v="I"/>
    <s v="H.Vəfadar"/>
    <n v="6345"/>
    <n v="12.11"/>
    <n v="100944"/>
    <m/>
    <m/>
    <s v="MMK"/>
    <m/>
    <s v="DC 232411236030 AC 23042654 - DC 232411236030 AC 23042654"/>
    <s v="P 223 1911 3229"/>
  </r>
  <r>
    <x v="20"/>
    <s v="I"/>
    <s v="H.Vəfadar"/>
    <n v="6346"/>
    <n v="12.11"/>
    <n v="100944"/>
    <m/>
    <m/>
    <s v="MMK"/>
    <m/>
    <s v="DC 232411236030 AC 23042654 - DC 232411236030 AC 23042654"/>
    <s v="P 223 1911 3229"/>
  </r>
  <r>
    <x v="20"/>
    <s v="I"/>
    <s v="H.Vəfadar"/>
    <n v="6347"/>
    <n v="11.06"/>
    <n v="100944"/>
    <m/>
    <m/>
    <s v="MMK"/>
    <m/>
    <s v="DC 232411236030 AC 23042654 - DC 232411236030 AC 23042654"/>
    <s v="P 223 1911 3229"/>
  </r>
  <r>
    <x v="20"/>
    <s v="I"/>
    <s v="H.Vəfadar"/>
    <n v="6348"/>
    <n v="13.07"/>
    <n v="100944"/>
    <m/>
    <m/>
    <s v="MMK"/>
    <m/>
    <s v="DC 232411236030 AC 23042654 - DC 232411236030 AC 23042654"/>
    <s v="P 223 1911 3229"/>
  </r>
  <r>
    <x v="20"/>
    <s v="I"/>
    <s v="H.Vəfadar"/>
    <n v="6349"/>
    <n v="12.44"/>
    <n v="100944"/>
    <m/>
    <m/>
    <s v="MMK"/>
    <m/>
    <s v="DC 232411236030 AC 23042654 - DC 232411236030 AC 23042654"/>
    <s v="P 223 1911 3229"/>
  </r>
  <r>
    <x v="20"/>
    <s v="II"/>
    <s v="M.Elşad"/>
    <n v="6350"/>
    <n v="12.08"/>
    <n v="300954"/>
    <s v="6/3"/>
    <n v="32.299999999999997"/>
    <s v="MMK"/>
    <n v="1"/>
    <s v="DC 232411236030 AC 23042654 - DC 232411236030 AC 23042654"/>
    <s v="P 223 1911 3229"/>
  </r>
  <r>
    <x v="20"/>
    <s v="II"/>
    <s v="M.Elşad"/>
    <n v="6351"/>
    <n v="12.08"/>
    <n v="300954"/>
    <m/>
    <m/>
    <s v="MMK"/>
    <m/>
    <s v="DC 232411236030 AC 23042654 - DC 232411236030 AC 23042654"/>
    <s v="P 223 1911 3229"/>
  </r>
  <r>
    <x v="20"/>
    <s v="II"/>
    <s v="M.Elşad"/>
    <n v="6352"/>
    <n v="13.06"/>
    <n v="300954"/>
    <m/>
    <m/>
    <s v="MMK"/>
    <m/>
    <s v="DC 232411236030 AC 23042654 - DC 232411236030 AC 23042654"/>
    <s v="P 223 1911 3229"/>
  </r>
  <r>
    <x v="20"/>
    <s v="II"/>
    <s v="M.Elşad"/>
    <n v="6353"/>
    <n v="13.06"/>
    <n v="300954"/>
    <m/>
    <m/>
    <s v="MMK"/>
    <m/>
    <s v="DC 232411236030 AC 23042654 - DC 232411236030 AC 23042654"/>
    <s v="P 223 1911 3229"/>
  </r>
  <r>
    <x v="20"/>
    <s v="II"/>
    <s v="M.Elşad"/>
    <n v="6354"/>
    <n v="13.06"/>
    <n v="300954"/>
    <m/>
    <m/>
    <s v="MMK"/>
    <m/>
    <s v="DC 232411236030 AC 23042654 - DC 232411236030 AC 23042654"/>
    <s v="P 223 1911 3229"/>
  </r>
  <r>
    <x v="20"/>
    <s v="II"/>
    <s v="M.Elşad"/>
    <n v="6355"/>
    <n v="13.06"/>
    <n v="300954"/>
    <m/>
    <m/>
    <s v="MMK"/>
    <m/>
    <s v="DC 232411236030 AC 23042654 - DC 232411236030 AC 23042654"/>
    <s v="P 223 1911 3229"/>
  </r>
  <r>
    <x v="20"/>
    <s v="II"/>
    <s v="M.Elşad"/>
    <n v="6356"/>
    <n v="13"/>
    <n v="300954"/>
    <m/>
    <m/>
    <s v="MMK"/>
    <m/>
    <s v="DC 232411236030 AC 23042654 - DC 232411236030 AC 23042654"/>
    <s v="P 223 1911 3229"/>
  </r>
  <r>
    <x v="20"/>
    <s v="II"/>
    <s v="M.Elşad"/>
    <n v="6357"/>
    <n v="12.09"/>
    <s v="B201760"/>
    <s v="3/6"/>
    <n v="32.24"/>
    <s v="MMK"/>
    <n v="1"/>
    <s v="DC 232411236030 AC 23042654 - DC 232411236030 AC 23042654"/>
    <s v="P 223 1911 3229"/>
  </r>
  <r>
    <x v="20"/>
    <s v="II"/>
    <s v="M.Elşad"/>
    <n v="6358"/>
    <n v="12.09"/>
    <s v="B201760"/>
    <m/>
    <m/>
    <s v="MMK"/>
    <m/>
    <s v="DC 232411236030 AC 23042654 - DC 232411236030 AC 23042654"/>
    <s v="P 223 1911 3229"/>
  </r>
  <r>
    <x v="20"/>
    <s v="II"/>
    <s v="M.Elşad"/>
    <n v="6359"/>
    <n v="13.07"/>
    <s v="B201760"/>
    <m/>
    <m/>
    <s v="MMK"/>
    <m/>
    <s v="DC 232411236030 AC 23042654 - DC 232411236030 AC 23042654"/>
    <s v="P 223 1911 3229"/>
  </r>
  <r>
    <x v="20"/>
    <s v="II"/>
    <s v="M.Elşad"/>
    <n v="6360"/>
    <n v="13.07"/>
    <s v="B201760"/>
    <m/>
    <m/>
    <s v="MMK"/>
    <m/>
    <s v="DC 232411236030 AC 23042654 - DC 232411236030 AC 23042654"/>
    <s v="P 223 1911 3229"/>
  </r>
  <r>
    <x v="20"/>
    <s v="II"/>
    <s v="M.Elşad"/>
    <n v="6361"/>
    <n v="13.07"/>
    <s v="B201760"/>
    <m/>
    <m/>
    <s v="MMK"/>
    <m/>
    <s v="DC 232411236030 AC 23042654 - DC 232411236030 AC 23042654"/>
    <s v="P 223 1911 3229"/>
  </r>
  <r>
    <x v="20"/>
    <s v="II"/>
    <s v="M.Elşad"/>
    <n v="6362"/>
    <n v="13.07"/>
    <s v="B201760"/>
    <m/>
    <m/>
    <s v="MMK"/>
    <m/>
    <s v="DC 232411236030 AC 23042654 - DC 232411236030 AC 23042654"/>
    <s v="P 223 1911 3229"/>
  </r>
  <r>
    <x v="21"/>
    <s v="I"/>
    <s v="H.Vəfadar"/>
    <n v="6363"/>
    <n v="13.27"/>
    <s v="B201760"/>
    <m/>
    <m/>
    <s v="MMK"/>
    <m/>
    <s v="DC 232411236030 AC 23042654 - DC 232411236030 AC 23042654"/>
    <s v="P 223 1911 3229"/>
  </r>
  <r>
    <x v="21"/>
    <s v="I"/>
    <s v="H.Vəfadar"/>
    <n v="6364"/>
    <n v="13.06"/>
    <n v="300941"/>
    <s v="1/5"/>
    <n v="32.5"/>
    <s v="MMK"/>
    <n v="1"/>
    <s v="DC 232411236030 AC 23042654 - DC 232411236030 AC 23042654"/>
    <s v="P 223 1911 3229"/>
  </r>
  <r>
    <x v="21"/>
    <s v="I"/>
    <s v="H.Vəfadar"/>
    <n v="6365"/>
    <n v="13.07"/>
    <n v="300941"/>
    <m/>
    <m/>
    <s v="MMK"/>
    <m/>
    <s v="DC 232411236030 AC 23042654 - DC 232411236030 AC 23042654"/>
    <s v="P 223 1911 3229"/>
  </r>
  <r>
    <x v="21"/>
    <s v="I"/>
    <s v="H.Vəfadar"/>
    <n v="6366"/>
    <n v="13.07"/>
    <n v="300941"/>
    <m/>
    <m/>
    <s v="MMK"/>
    <m/>
    <s v="DC 232411236030 AC 23042654 - DC 232411236030 AC 23042654"/>
    <s v="P 223 1911 3229"/>
  </r>
  <r>
    <x v="21"/>
    <s v="I"/>
    <s v="H.Vəfadar"/>
    <n v="6367"/>
    <n v="13.07"/>
    <n v="300941"/>
    <m/>
    <m/>
    <s v="MMK"/>
    <m/>
    <s v="DC 232411236030 AC 23042654 - DC 232411236030 AC 23042654"/>
    <s v="P 223 1911 3229"/>
  </r>
  <r>
    <x v="21"/>
    <s v="I"/>
    <s v="H.Vəfadar"/>
    <n v="6368"/>
    <n v="12.07"/>
    <n v="300941"/>
    <m/>
    <m/>
    <s v="MMK"/>
    <m/>
    <s v="DC 232411236030 AC 23042654 - DC 232411236030 AC 23042654"/>
    <s v="P 223 1911 3229"/>
  </r>
  <r>
    <x v="21"/>
    <s v="I"/>
    <s v="H.Vəfadar"/>
    <n v="6369"/>
    <n v="13.08"/>
    <n v="300941"/>
    <m/>
    <m/>
    <s v="MMK"/>
    <m/>
    <s v="DC 232411236030 AC 23042654 - DC 232411236030 AC 23042654"/>
    <s v="P 223 1911 3229"/>
  </r>
  <r>
    <x v="21"/>
    <s v="I"/>
    <s v="H.Vəfadar"/>
    <n v="6370"/>
    <n v="13.31"/>
    <n v="300941"/>
    <m/>
    <m/>
    <s v="MMK"/>
    <m/>
    <s v="DC 232411236030 AC 23042654 - DC 232411236030 AC 23042654"/>
    <s v="P 223 1911 3229"/>
  </r>
  <r>
    <x v="21"/>
    <s v="I"/>
    <s v="H.Vəfadar"/>
    <n v="6371"/>
    <n v="12.06"/>
    <n v="104098"/>
    <s v="1/5"/>
    <n v="31.54"/>
    <s v="MMK"/>
    <n v="1"/>
    <s v="DC 232411236030 AC 23042654 - DC 232411236030 AC 23042654"/>
    <s v="P 223 1911 3229"/>
  </r>
  <r>
    <x v="21"/>
    <s v="I"/>
    <s v="H.Vəfadar"/>
    <n v="6372"/>
    <n v="12.06"/>
    <n v="104098"/>
    <m/>
    <m/>
    <s v="MMK"/>
    <m/>
    <s v="DC 232411236030 AC 23042654 - DC 232411236030 AC 23042654"/>
    <s v="P 223 1911 3229"/>
  </r>
  <r>
    <x v="21"/>
    <s v="I"/>
    <s v="H.Vəfadar"/>
    <n v="6373"/>
    <n v="12.06"/>
    <n v="104098"/>
    <m/>
    <m/>
    <s v="MMK"/>
    <m/>
    <s v="DC 232411236030 AC 23042654 - DC 232411236030 AC 23042654"/>
    <s v="P 223 1911 3229"/>
  </r>
  <r>
    <x v="21"/>
    <s v="I"/>
    <s v="H.Vəfadar"/>
    <n v="6374"/>
    <n v="13.31"/>
    <n v="104098"/>
    <m/>
    <m/>
    <s v="MMK"/>
    <m/>
    <s v="DC 232411236030 AC 23042654 - DC 232411236030 AC 23042654"/>
    <s v="P 223 1911 3229"/>
  </r>
  <r>
    <x v="21"/>
    <s v="I"/>
    <s v="H.Vəfadar"/>
    <n v="6375"/>
    <n v="13.06"/>
    <n v="104098"/>
    <m/>
    <m/>
    <s v="MMK"/>
    <m/>
    <s v="DC 232411236030 AC 23042654 - DC 232411236030 AC 23042654"/>
    <s v="P 223 1911 3229"/>
  </r>
  <r>
    <x v="21"/>
    <s v="I"/>
    <s v="H.Vəfadar"/>
    <n v="6376"/>
    <n v="12.07"/>
    <n v="104098"/>
    <m/>
    <m/>
    <s v="MMK"/>
    <m/>
    <s v="DC 232411236030 AC 23042654 - DC 232411236030 AC 23042654"/>
    <s v="P 223 1911 3229"/>
  </r>
  <r>
    <x v="21"/>
    <s v="II"/>
    <s v="M.Elşad"/>
    <n v="6377"/>
    <n v="12.62"/>
    <n v="104098"/>
    <m/>
    <m/>
    <s v="MMK"/>
    <m/>
    <s v="DC 232411236030 AC 23042654 - DC 232411236030 AC 23042654"/>
    <s v="P 223 1911 3229"/>
  </r>
  <r>
    <x v="21"/>
    <s v="II"/>
    <s v="M.Elşad"/>
    <n v="6378"/>
    <n v="13.07"/>
    <s v="B201760"/>
    <s v="1/3"/>
    <n v="32.26"/>
    <s v="MMK"/>
    <n v="1"/>
    <s v="DC 232411236030 AC 23042654 - DC 232411236030 AC 23042654"/>
    <s v="P 223 1911 3229"/>
  </r>
  <r>
    <x v="21"/>
    <s v="II"/>
    <s v="M.Elşad"/>
    <n v="6379"/>
    <n v="13.09"/>
    <s v="B201760"/>
    <m/>
    <m/>
    <s v="MMK"/>
    <m/>
    <s v="DC 232411236030 AC 23042654 - DC 232411236030 AC 23042654"/>
    <s v="P 223 1911 3229"/>
  </r>
  <r>
    <x v="21"/>
    <s v="II"/>
    <s v="M.Elşad"/>
    <n v="6380"/>
    <n v="13.08"/>
    <s v="B201760"/>
    <m/>
    <m/>
    <s v="MMK"/>
    <m/>
    <s v="DC 232411236030 AC 23042654 - DC 232411236030 AC 23042654"/>
    <s v="P 223 1911 3229"/>
  </r>
  <r>
    <x v="21"/>
    <s v="II"/>
    <s v="M.Elşad"/>
    <n v="6381"/>
    <n v="13.09"/>
    <s v="B201760"/>
    <m/>
    <m/>
    <s v="MMK"/>
    <m/>
    <s v="DC 232411236030 AC 23042654 - DC 232411236030 AC 23042654"/>
    <s v="P 223 1911 3229"/>
  </r>
  <r>
    <x v="21"/>
    <s v="II"/>
    <s v="M.Elşad"/>
    <n v="6382"/>
    <n v="13.1"/>
    <s v="B201760"/>
    <m/>
    <m/>
    <s v="MMK"/>
    <m/>
    <s v="DC 232411236030 AC 23042654 - DC 232411236030 AC 23042654"/>
    <s v="P 223 1911 3229"/>
  </r>
  <r>
    <x v="21"/>
    <s v="II"/>
    <s v="M.Elşad"/>
    <n v="6383"/>
    <n v="12.07"/>
    <s v="B201760"/>
    <m/>
    <m/>
    <s v="MMK"/>
    <m/>
    <s v="DC 232411236030 AC 23042654 - DC 232411236030 AC 23042654"/>
    <s v="P 223 1911 3229"/>
  </r>
  <r>
    <x v="21"/>
    <s v="II"/>
    <s v="M.Elşad"/>
    <n v="6384"/>
    <n v="11.56"/>
    <s v="B201760"/>
    <m/>
    <m/>
    <s v="MMK"/>
    <m/>
    <s v="DC 232411236030 AC 23042654 - DC 232411236030 AC 23042654"/>
    <s v="P 223 1911 3229"/>
  </r>
  <r>
    <x v="21"/>
    <s v="II"/>
    <s v="M.Elşad"/>
    <n v="6385"/>
    <n v="12.06"/>
    <n v="204121"/>
    <s v="1/4"/>
    <n v="32.22"/>
    <s v="MMK"/>
    <n v="1"/>
    <s v="DC 232411236030 AC 23042654 - DC 232411236030 AC 23042654"/>
    <s v="P 223 1911 3229"/>
  </r>
  <r>
    <x v="21"/>
    <s v="II"/>
    <s v="M.Elşad"/>
    <n v="6386"/>
    <n v="12.06"/>
    <n v="204121"/>
    <m/>
    <m/>
    <s v="MMK"/>
    <m/>
    <s v="DC 232411236030 AC 23042654 - DC 232411236030 AC 23042654"/>
    <s v="P 223 1911 3229"/>
  </r>
  <r>
    <x v="21"/>
    <s v="II"/>
    <s v="M.Elşad"/>
    <n v="6387"/>
    <n v="13.06"/>
    <n v="204121"/>
    <m/>
    <m/>
    <s v="MMK"/>
    <m/>
    <s v="DC 232411236030 AC 23042654 - DC 232411236030 AC 23042654"/>
    <s v="P 223 1911 3229"/>
  </r>
  <r>
    <x v="21"/>
    <s v="II"/>
    <s v="M.Elşad"/>
    <n v="6388"/>
    <n v="13.05"/>
    <n v="204121"/>
    <m/>
    <m/>
    <s v="MMK"/>
    <m/>
    <s v="DC 232411236030 AC 23042654 - DC 232411236030 AC 23042654"/>
    <s v="P 223 1911 3229"/>
  </r>
  <r>
    <x v="21"/>
    <s v="II"/>
    <s v="M.Elşad"/>
    <n v="6389"/>
    <n v="13.05"/>
    <n v="204121"/>
    <m/>
    <m/>
    <s v="MMK"/>
    <m/>
    <s v="DC 232411236030 AC 23042654 - DC 232411236030 AC 23042654"/>
    <s v="P 223 1911 3229"/>
  </r>
  <r>
    <x v="22"/>
    <s v="I"/>
    <s v="H.Vəfadar"/>
    <n v="6390"/>
    <n v="13.07"/>
    <n v="204121"/>
    <m/>
    <m/>
    <s v="MMK"/>
    <m/>
    <s v="DC 232411236030 AC 232411236030 - DC 232411236030 AC 23042654"/>
    <s v="P 223 1911 3229"/>
  </r>
  <r>
    <x v="22"/>
    <s v="I"/>
    <s v="H.Vəfadar"/>
    <n v="6391"/>
    <n v="13.12"/>
    <n v="204121"/>
    <m/>
    <m/>
    <s v="MMK"/>
    <m/>
    <s v="DC 232411236030 AC 232411236030 - DC 232411236030 AC 23042654"/>
    <s v="P 223 1911 3229"/>
  </r>
  <r>
    <x v="22"/>
    <s v="I"/>
    <s v="H.Vəfadar"/>
    <n v="6392"/>
    <n v="13.07"/>
    <n v="100944"/>
    <s v="3/4"/>
    <n v="31.43"/>
    <s v="MMK"/>
    <n v="1"/>
    <s v="DC 232411236030 AC 232411236030 - DC 232411236030 AC 23042654"/>
    <s v="P 223 1911 3229"/>
  </r>
  <r>
    <x v="22"/>
    <s v="I"/>
    <s v="H.Vəfadar"/>
    <n v="6393"/>
    <n v="13.06"/>
    <n v="100944"/>
    <m/>
    <m/>
    <s v="MMK"/>
    <m/>
    <s v="DC 232411236030 AC 232411236030 - DC 232411236030 AC 23042654"/>
    <s v="P 223 1911 3229"/>
  </r>
  <r>
    <x v="22"/>
    <s v="I"/>
    <s v="H.Vəfadar"/>
    <n v="6394"/>
    <n v="12.19"/>
    <n v="100944"/>
    <m/>
    <m/>
    <s v="MMK"/>
    <m/>
    <s v="DC 232411236030 AC 232411236030 - DC 232411236030 AC 23042654"/>
    <s v="P 223 1911 3229"/>
  </r>
  <r>
    <x v="22"/>
    <s v="I"/>
    <s v="H.Vəfadar"/>
    <n v="6395"/>
    <n v="12.02"/>
    <n v="100944"/>
    <m/>
    <m/>
    <s v="MMK"/>
    <m/>
    <s v="DC 232411236030 AC 232411236030 - DC 232411236030 AC 23042654"/>
    <s v="P 223 1911 3229"/>
  </r>
  <r>
    <x v="22"/>
    <s v="I"/>
    <s v="H.Vəfadar"/>
    <n v="6396"/>
    <n v="12.49"/>
    <n v="100944"/>
    <m/>
    <m/>
    <s v="MMK"/>
    <m/>
    <s v="DC 232411236030 AC 232411236030 - DC 232411236030 AC 23042654"/>
    <s v="P 223 1911 3229"/>
  </r>
  <r>
    <x v="22"/>
    <s v="I"/>
    <s v="H.Vəfadar"/>
    <n v="6397"/>
    <n v="13.06"/>
    <n v="100944"/>
    <m/>
    <m/>
    <s v="MMK"/>
    <m/>
    <s v="DC 232411236030 AC 232411236030 - DC 232411236030 AC 23042654"/>
    <s v="P 223 1911 3229"/>
  </r>
  <r>
    <x v="22"/>
    <s v="I"/>
    <s v="H.Vəfadar"/>
    <n v="6398"/>
    <n v="12.15"/>
    <n v="100944"/>
    <m/>
    <m/>
    <s v="MMK"/>
    <m/>
    <s v="DC 232411236030 AC 232411236030 - DC 232411236030 AC 23042654"/>
    <s v="P 223 1911 3229"/>
  </r>
  <r>
    <x v="22"/>
    <s v="I"/>
    <s v="H.Vəfadar"/>
    <n v="6399"/>
    <n v="13.06"/>
    <n v="104094"/>
    <s v="15/4"/>
    <n v="31.93"/>
    <s v="MMK"/>
    <n v="1"/>
    <s v="DC 232411236030 AC 232411236030 - DC 232411236030 AC 23042654"/>
    <s v="P 223 1911 3229"/>
  </r>
  <r>
    <x v="22"/>
    <s v="I"/>
    <s v="H.Vəfadar"/>
    <n v="6400"/>
    <n v="13.06"/>
    <n v="104094"/>
    <m/>
    <m/>
    <s v="MMK"/>
    <m/>
    <s v="DC 232411236030 AC 232411236030 - DC 232411236030 AC 23042654"/>
    <s v="P 223 1911 3229"/>
  </r>
  <r>
    <x v="22"/>
    <s v="I"/>
    <s v="H.Vəfadar"/>
    <n v="6401"/>
    <n v="13.06"/>
    <n v="104094"/>
    <m/>
    <m/>
    <s v="MMK"/>
    <m/>
    <s v="DC 232411236030 AC 232411236030 - DC 232411236030 AC 23042654"/>
    <s v="P 223 1911 3229"/>
  </r>
  <r>
    <x v="22"/>
    <s v="I"/>
    <s v="H.Vəfadar"/>
    <n v="6402"/>
    <n v="13.06"/>
    <n v="104094"/>
    <m/>
    <m/>
    <s v="MMK"/>
    <m/>
    <s v="DC 232411236030 AC 232411236030 - DC 232411236030 AC 23042654"/>
    <s v="P 223 1911 3229"/>
  </r>
  <r>
    <x v="22"/>
    <s v="I"/>
    <s v="H.Vəfadar"/>
    <n v="6403"/>
    <n v="12.19"/>
    <n v="104094"/>
    <m/>
    <m/>
    <s v="MMK"/>
    <m/>
    <s v="DC 232411236030 AC 232411236030 - DC 232411236030 AC 23042654"/>
    <s v="P 223 1911 3229"/>
  </r>
  <r>
    <x v="22"/>
    <s v="II"/>
    <s v="M.Elşad"/>
    <n v="6404"/>
    <n v="12.07"/>
    <n v="104094"/>
    <m/>
    <m/>
    <s v="MMK"/>
    <m/>
    <s v="DC 232411236030 AC 232411236030 - DC 232411236030 AC 23042654"/>
    <s v="P 223 1911 3229"/>
  </r>
  <r>
    <x v="22"/>
    <s v="II"/>
    <s v="M.Elşad"/>
    <n v="6405"/>
    <n v="12.5"/>
    <n v="104094"/>
    <m/>
    <m/>
    <s v="MMK"/>
    <m/>
    <s v="DC 232411236030 AC 232411236030 - DC 232411236030 AC 23042654"/>
    <s v="P 223 1911 3229"/>
  </r>
  <r>
    <x v="22"/>
    <s v="II"/>
    <s v="M.Elşad"/>
    <n v="6406"/>
    <n v="13.07"/>
    <s v="B301395"/>
    <s v="6/5"/>
    <n v="32.340000000000003"/>
    <s v="MMK"/>
    <n v="1"/>
    <s v="DC 232411236030 AC 232411236030 - DC 232411236030 AC 23042654"/>
    <s v="P 223 1911 3229"/>
  </r>
  <r>
    <x v="22"/>
    <s v="II"/>
    <s v="M.Elşad"/>
    <n v="6407"/>
    <n v="13.07"/>
    <s v="B301395"/>
    <m/>
    <m/>
    <s v="MMK"/>
    <m/>
    <s v="DC 232411236030 AC 232411236030 - DC 232411236030 AC 23042654"/>
    <s v="P 223 1911 3229"/>
  </r>
  <r>
    <x v="22"/>
    <s v="II"/>
    <s v="M.Elşad"/>
    <n v="6408"/>
    <n v="13.07"/>
    <s v="B301395"/>
    <m/>
    <m/>
    <s v="MMK"/>
    <m/>
    <s v="DC 232411236030 AC 232411236030 - DC 232411236030 AC 23042654"/>
    <s v="P 223 1911 3229"/>
  </r>
  <r>
    <x v="22"/>
    <s v="II"/>
    <s v="M.Elşad"/>
    <n v="6409"/>
    <n v="13.07"/>
    <s v="B301395"/>
    <m/>
    <m/>
    <s v="MMK"/>
    <m/>
    <s v="DC 232411236030 AC 232411236030 - DC 232411236030 AC 23042654"/>
    <s v="P 223 1911 3229"/>
  </r>
  <r>
    <x v="22"/>
    <s v="II"/>
    <s v="M.Elşad"/>
    <n v="6410"/>
    <n v="13.07"/>
    <s v="B301395"/>
    <m/>
    <m/>
    <s v="MMK"/>
    <m/>
    <s v="DC 232411236030 AC 232411236030 - DC 232411236030 AC 23042654"/>
    <s v="P 223 1911 3229"/>
  </r>
  <r>
    <x v="22"/>
    <s v="II"/>
    <s v="M.Elşad"/>
    <n v="6411"/>
    <n v="12.1"/>
    <s v="B301395"/>
    <m/>
    <m/>
    <s v="MMK"/>
    <m/>
    <s v="DC 232411236030 AC 232411236030 - DC 232411236030 AC 23042654"/>
    <s v="P 223 1911 3229"/>
  </r>
  <r>
    <x v="22"/>
    <s v="II"/>
    <s v="M.Elşad"/>
    <n v="6412"/>
    <n v="12.8"/>
    <s v="B301395"/>
    <m/>
    <m/>
    <s v="MMK"/>
    <m/>
    <s v="DC 232411236030 AC 232411236030 - DC 232411236030 AC 23042654"/>
    <s v="P 223 1911 3229"/>
  </r>
  <r>
    <x v="22"/>
    <s v="II"/>
    <s v="M.Elşad"/>
    <n v="6413"/>
    <n v="12.23"/>
    <s v="B101741"/>
    <s v="17/2"/>
    <n v="32.159999999999997"/>
    <s v="MMK"/>
    <n v="1"/>
    <s v="DC 232411236030 AC 232411236030 - DC 232411236030 AC 23042654"/>
    <s v="P 223 1911 3229"/>
  </r>
  <r>
    <x v="22"/>
    <s v="II"/>
    <s v="M.Elşad"/>
    <n v="6414"/>
    <n v="13.07"/>
    <s v="B101741"/>
    <m/>
    <m/>
    <s v="MMK"/>
    <m/>
    <s v="DC 232411236030 AC 232411236030 - DC 232411236030 AC 23042654"/>
    <s v="P 223 1911 3229"/>
  </r>
  <r>
    <x v="22"/>
    <s v="II"/>
    <s v="M.Elşad"/>
    <n v="6415"/>
    <n v="13.06"/>
    <s v="B101741"/>
    <m/>
    <m/>
    <s v="MMK"/>
    <m/>
    <s v="DC 232411236030 AC 232411236030 - DC 232411236030 AC 23042654"/>
    <s v="P 223 1911 3229"/>
  </r>
  <r>
    <x v="22"/>
    <s v="II"/>
    <s v="M.Elşad"/>
    <n v="6416"/>
    <n v="13.06"/>
    <s v="B101741"/>
    <m/>
    <m/>
    <s v="MMK"/>
    <m/>
    <s v="DC 232411236030 AC 232411236030 - DC 232411236030 AC 23042654"/>
    <s v="P 223 1911 3229"/>
  </r>
  <r>
    <x v="23"/>
    <s v="I"/>
    <s v="H.Vəfadar"/>
    <n v="6417"/>
    <n v="12.06"/>
    <s v="B101741"/>
    <m/>
    <m/>
    <s v="MMK"/>
    <m/>
    <s v="DC 232411236030 AC 232411236030 - DC 232411236030 AC 232411236030"/>
    <s v="P 223 1911 3229"/>
  </r>
  <r>
    <x v="23"/>
    <s v="I"/>
    <s v="H.Vəfadar"/>
    <n v="6418"/>
    <n v="12.07"/>
    <s v="B101741"/>
    <m/>
    <m/>
    <s v="MMK"/>
    <m/>
    <s v="DC 232411236030 AC 232411236030 - DC 232411236030 AC 232411236030"/>
    <s v="P 223 1911 3229"/>
  </r>
  <r>
    <x v="23"/>
    <s v="I"/>
    <s v="H.Vəfadar"/>
    <n v="6419"/>
    <n v="12.37"/>
    <s v="B101741"/>
    <m/>
    <m/>
    <s v="MMK"/>
    <m/>
    <s v="DC 232411236030 AC 232411236030 - DC 232411236030 AC 232411236030"/>
    <s v="P 223 1911 3229"/>
  </r>
  <r>
    <x v="23"/>
    <s v="I"/>
    <s v="H.Vəfadar"/>
    <n v="6420"/>
    <n v="12.06"/>
    <s v="B101722"/>
    <s v="6/4"/>
    <n v="29.85"/>
    <s v="MMK"/>
    <n v="1"/>
    <s v="DC 232411236030 AC 232411236030 - DC 232411236030 AC 232411236030"/>
    <s v="P 223 1911 3229"/>
  </r>
  <r>
    <x v="23"/>
    <s v="I"/>
    <s v="H.Vəfadar"/>
    <n v="6421"/>
    <n v="12.07"/>
    <s v="B101722"/>
    <m/>
    <m/>
    <s v="MMK"/>
    <m/>
    <s v="DC 232411236030 AC 232411236030 - DC 232411236030 AC 232411236030"/>
    <s v="P 223 1911 3229"/>
  </r>
  <r>
    <x v="23"/>
    <s v="I"/>
    <s v="H.Vəfadar"/>
    <n v="6422"/>
    <n v="12.07"/>
    <s v="B101722"/>
    <m/>
    <m/>
    <s v="MMK"/>
    <m/>
    <s v="DC 232411236030 AC 232411236030 - DC 232411236030 AC 232411236030"/>
    <s v="P 223 1911 3229"/>
  </r>
  <r>
    <x v="23"/>
    <s v="I"/>
    <s v="H.Vəfadar"/>
    <n v="6423"/>
    <n v="12.07"/>
    <s v="B101722"/>
    <m/>
    <m/>
    <s v="MMK"/>
    <m/>
    <s v="DC 232411236030 AC 232411236030 - DC 232411236030 AC 232411236030"/>
    <s v="P 223 1911 3229"/>
  </r>
  <r>
    <x v="23"/>
    <s v="I"/>
    <s v="H.Vəfadar"/>
    <n v="6424"/>
    <n v="10.07"/>
    <s v="B101722"/>
    <m/>
    <m/>
    <s v="MMK"/>
    <m/>
    <s v="DC 232411236030 AC 232411236030 - DC 232411236030 AC 232411236030"/>
    <s v="P 223 1911 3229"/>
  </r>
  <r>
    <x v="24"/>
    <s v="I"/>
    <s v="M.Elşad"/>
    <n v="6425"/>
    <n v="11.58"/>
    <s v="B101722"/>
    <m/>
    <m/>
    <s v="MMK"/>
    <m/>
    <s v="DC 232411236030 AC 232411236030 - DC 232411236030 AC 232411236030"/>
    <s v="P 223 1911 3229"/>
  </r>
  <r>
    <x v="24"/>
    <s v="I"/>
    <s v="M.Elşad"/>
    <n v="6426"/>
    <n v="12.04"/>
    <s v="B101722"/>
    <m/>
    <m/>
    <s v="MMK"/>
    <m/>
    <s v="DC 232411236030 AC 232411236030 - DC 232411236030 AC 232411236030"/>
    <s v="P 223 1911 3229"/>
  </r>
  <r>
    <x v="24"/>
    <s v="I"/>
    <s v="M.Elşad"/>
    <n v="6427"/>
    <n v="12.09"/>
    <s v="B201760"/>
    <s v="3/1"/>
    <n v="29.87"/>
    <s v="MMK"/>
    <n v="1"/>
    <s v="DC 232411236030 AC 232411236030 - DC 232411236030 AC 232411236030"/>
    <s v="P 223 1911 3229"/>
  </r>
  <r>
    <x v="24"/>
    <s v="I"/>
    <s v="M.Elşad"/>
    <n v="6428"/>
    <n v="12.1"/>
    <s v="B201760"/>
    <m/>
    <m/>
    <s v="MMK"/>
    <m/>
    <s v="DC 232411236030 AC 232411236030 - DC 232411236030 AC 232411236030"/>
    <s v="P 223 1911 3229"/>
  </r>
  <r>
    <x v="24"/>
    <s v="I"/>
    <s v="M.Elşad"/>
    <n v="6429"/>
    <n v="12.01"/>
    <s v="B201760"/>
    <m/>
    <m/>
    <s v="MMK"/>
    <m/>
    <s v="DC 232411236030 AC 232411236030 - DC 232411236030 AC 232411236030"/>
    <s v="P 223 1911 3229"/>
  </r>
  <r>
    <x v="24"/>
    <s v="I"/>
    <s v="M.Elşad"/>
    <n v="6430"/>
    <n v="12.1"/>
    <s v="B201760"/>
    <m/>
    <m/>
    <s v="MMK"/>
    <m/>
    <s v="DC 232411236030 AC 232411236030 - DC 232411236030 AC 232411236030"/>
    <s v="P 223 1911 3229"/>
  </r>
  <r>
    <x v="24"/>
    <s v="I"/>
    <s v="M.Elşad"/>
    <n v="6431"/>
    <n v="12.1"/>
    <s v="B201760"/>
    <m/>
    <m/>
    <s v="MMK"/>
    <m/>
    <s v="DC 232411236030 AC 232411236030 - DC 232411236030 AC 232411236030"/>
    <s v="P 223 1911 3229"/>
  </r>
  <r>
    <x v="24"/>
    <s v="I"/>
    <s v="M.Elşad"/>
    <n v="6432"/>
    <n v="12.03"/>
    <s v="B201760"/>
    <m/>
    <m/>
    <s v="MMK"/>
    <m/>
    <s v="DC 232411236030 AC 232411236030 - DC 232411236030 AC 232411236030"/>
    <s v="P 223 1911 3229"/>
  </r>
  <r>
    <x v="24"/>
    <s v="I"/>
    <s v="M.Elşad"/>
    <n v="6433"/>
    <n v="10.93"/>
    <s v="B201760"/>
    <m/>
    <m/>
    <s v="MMK"/>
    <m/>
    <s v="DC 232411236030 AC 232411236030 - DC 232411236030 AC 232411236030"/>
    <s v="P 223 1911 3229"/>
  </r>
  <r>
    <x v="24"/>
    <s v="I"/>
    <s v="M.Elşad"/>
    <n v="6434"/>
    <n v="13.03"/>
    <n v="251566"/>
    <s v="49309/07"/>
    <n v="29.22"/>
    <s v="SEVERSTAL"/>
    <n v="1"/>
    <s v="DC 232411236030 AC 232411236030 - DC 232411236030 AC 232411236030"/>
    <s v="P 223 1911 3229"/>
  </r>
  <r>
    <x v="24"/>
    <s v="I"/>
    <s v="M.Elşad"/>
    <n v="6435"/>
    <n v="13.07"/>
    <n v="251566"/>
    <m/>
    <m/>
    <s v="SEVERSTAL"/>
    <m/>
    <s v="DC 232411236030 AC 232411236030 - DC 232411236030 AC 232411236030"/>
    <s v="P 223 1911 3229"/>
  </r>
  <r>
    <x v="24"/>
    <s v="I"/>
    <s v="M.Elşad"/>
    <n v="6436"/>
    <n v="13.06"/>
    <n v="251566"/>
    <m/>
    <m/>
    <s v="SEVERSTAL"/>
    <m/>
    <s v="DC 232411236030 AC 232411236030 - DC 232411236030 AC 232411236030"/>
    <s v="P 223 1911 3229"/>
  </r>
  <r>
    <x v="24"/>
    <s v="I"/>
    <s v="M.Elşad"/>
    <n v="6437"/>
    <n v="13.07"/>
    <n v="251566"/>
    <m/>
    <m/>
    <s v="SEVERSTAL"/>
    <m/>
    <s v="DC 232411236030 AC 232411236030 - DC 232411236030 AC 232411236030"/>
    <s v="P 223 1911 3229"/>
  </r>
  <r>
    <x v="24"/>
    <s v="II"/>
    <s v="H.Vəfadar"/>
    <n v="6438"/>
    <n v="13.58"/>
    <n v="251566"/>
    <m/>
    <m/>
    <s v="SEVERSTAL"/>
    <m/>
    <s v="DC 232411236030 AC 232411236030 - DC 232411236030 AC 232411236030"/>
    <s v="P 223 1911 3229"/>
  </r>
  <r>
    <x v="24"/>
    <s v="II"/>
    <s v="H.Vəfadar"/>
    <n v="6439"/>
    <n v="13.57"/>
    <n v="251566"/>
    <m/>
    <m/>
    <s v="SEVERSTAL"/>
    <m/>
    <s v="DC 232411236030 AC 232411236030 - DC 232411236030 AC 232411236030"/>
    <s v="P 223 1911 3229"/>
  </r>
  <r>
    <x v="24"/>
    <s v="II"/>
    <s v="H.Vəfadar"/>
    <n v="6440"/>
    <n v="11.08"/>
    <n v="351828"/>
    <s v="47498/07"/>
    <n v="29.72"/>
    <s v="SEVERSTAL"/>
    <n v="1"/>
    <s v="DC 232411236030 AC 232411236030 - DC 232411236030 AC 232411236030"/>
    <s v="P 223 1911 3229"/>
  </r>
  <r>
    <x v="24"/>
    <s v="II"/>
    <s v="H.Vəfadar"/>
    <n v="6441"/>
    <n v="12.1"/>
    <n v="351828"/>
    <m/>
    <m/>
    <s v="SEVERSTAL"/>
    <m/>
    <s v="DC 232411236030 AC 232411236030 - DC 232411236030 AC 232411236030"/>
    <s v="P 223 1911 3229"/>
  </r>
  <r>
    <x v="24"/>
    <s v="II"/>
    <s v="H.Vəfadar"/>
    <n v="6442"/>
    <n v="12.1"/>
    <n v="351828"/>
    <m/>
    <m/>
    <s v="SEVERSTAL"/>
    <m/>
    <s v="DC 232411236030 AC 232411236030 - DC 232411236030 AC 232411236030"/>
    <s v="P 223 1911 3229"/>
  </r>
  <r>
    <x v="24"/>
    <s v="II"/>
    <s v="H.Vəfadar"/>
    <n v="6443"/>
    <n v="12.1"/>
    <n v="351828"/>
    <m/>
    <m/>
    <s v="SEVERSTAL"/>
    <m/>
    <s v="DC 232411236030 AC 232411236030 - DC 232411236030 AC 232411236030"/>
    <s v="P 223 1911 3229"/>
  </r>
  <r>
    <x v="24"/>
    <s v="II"/>
    <s v="H.Vəfadar"/>
    <n v="6444"/>
    <n v="11.07"/>
    <n v="351828"/>
    <m/>
    <m/>
    <s v="SEVERSTAL"/>
    <m/>
    <s v="DC 232411236030 AC 232411236030 - DC 232411236030 AC 232411236030"/>
    <s v="P 223 1911 3229"/>
  </r>
  <r>
    <x v="24"/>
    <s v="II"/>
    <s v="H.Vəfadar"/>
    <n v="6445"/>
    <n v="13.07"/>
    <n v="351828"/>
    <m/>
    <m/>
    <s v="SEVERSTAL"/>
    <m/>
    <s v="DC 232411236030 AC 232411236030 - DC 232411236030 AC 232411236030"/>
    <s v="P 223 1911 3229"/>
  </r>
  <r>
    <x v="24"/>
    <s v="II"/>
    <s v="H.Vəfadar"/>
    <n v="6446"/>
    <n v="11.64"/>
    <n v="351828"/>
    <m/>
    <m/>
    <s v="SEVERSTAL"/>
    <m/>
    <s v="DC 232411236030 AC 232411236030 - DC 232411236030 AC 232411236030"/>
    <s v="P 223 1911 3229"/>
  </r>
  <r>
    <x v="24"/>
    <s v="II"/>
    <s v="H.Vəfadar"/>
    <n v="6447"/>
    <n v="13.07"/>
    <n v="351828"/>
    <s v="47498/04"/>
    <n v="28.44"/>
    <s v="SEVERSTAL"/>
    <n v="1"/>
    <s v="DC 232411236030 AC 232411236030 - DC 232411236030 AC 232411236030"/>
    <s v="P 223 1911 3229"/>
  </r>
  <r>
    <x v="24"/>
    <s v="II"/>
    <s v="H.Vəfadar"/>
    <n v="6448"/>
    <n v="13.06"/>
    <n v="351828"/>
    <m/>
    <m/>
    <s v="SEVERSTAL"/>
    <m/>
    <s v="DC 232411236030 AC 232411236030 - DC 232411236030 AC 232411236030"/>
    <s v="P 223 1911 3229"/>
  </r>
  <r>
    <x v="24"/>
    <s v="II"/>
    <s v="H.Vəfadar"/>
    <n v="6449"/>
    <n v="13.06"/>
    <n v="351828"/>
    <m/>
    <m/>
    <s v="SEVERSTAL"/>
    <m/>
    <s v="DC 232411236030 AC 232411236030 - DC 232411236030 AC 232411236030"/>
    <s v="P 223 1911 3229"/>
  </r>
  <r>
    <x v="24"/>
    <s v="II"/>
    <s v="H.Vəfadar"/>
    <n v="6450"/>
    <n v="13.07"/>
    <n v="351828"/>
    <m/>
    <m/>
    <s v="SEVERSTAL"/>
    <m/>
    <s v="DC 232411236030 AC 232411236030 - DC 232411236030 AC 232411236030"/>
    <s v="P 223 1911 3229"/>
  </r>
  <r>
    <x v="25"/>
    <s v="I"/>
    <s v="M.Elşad"/>
    <n v="6451"/>
    <n v="13.45"/>
    <n v="351828"/>
    <m/>
    <m/>
    <s v="SEVERSTAL"/>
    <m/>
    <s v="DC 232411236030 AC 232411236030 - DC 232411236030 AC 232411236030"/>
    <s v="P 223 1911 3229"/>
  </r>
  <r>
    <x v="25"/>
    <s v="I"/>
    <s v="M.Elşad"/>
    <n v="6452"/>
    <n v="12.75"/>
    <n v="351828"/>
    <m/>
    <m/>
    <s v="SEVERSTAL"/>
    <m/>
    <s v="DC 232411236030 AC 232411236030 - DC 232411236030 AC 232411236030"/>
    <s v="P 223 1911 3229"/>
  </r>
  <r>
    <x v="25"/>
    <s v="I"/>
    <s v="M.Elşad"/>
    <n v="6453"/>
    <n v="13.09"/>
    <n v="251130"/>
    <s v="45149/02"/>
    <n v="27.82"/>
    <s v="SEVERSTAL"/>
    <n v="1"/>
    <s v="DC 232411236030 AC 232411236030 - DC 232411236030 AC 232411236030"/>
    <s v="P 223 1911 3229"/>
  </r>
  <r>
    <x v="25"/>
    <s v="I"/>
    <s v="M.Elşad"/>
    <n v="6454"/>
    <n v="13.09"/>
    <n v="251130"/>
    <m/>
    <m/>
    <s v="SEVERSTAL"/>
    <m/>
    <s v="DC 232411236030 AC 232411236030 - DC 232411236030 AC 232411236030"/>
    <s v="P 223 1911 3229"/>
  </r>
  <r>
    <x v="25"/>
    <s v="I"/>
    <s v="M.Elşad"/>
    <n v="6455"/>
    <n v="13.1"/>
    <n v="251130"/>
    <m/>
    <m/>
    <s v="SEVERSTAL"/>
    <m/>
    <s v="DC 232411236030 AC 232411236030 - DC 232411236030 AC 232411236030"/>
    <s v="P 223 1911 3229"/>
  </r>
  <r>
    <x v="25"/>
    <s v="I"/>
    <s v="M.Elşad"/>
    <n v="6456"/>
    <n v="13.09"/>
    <n v="251130"/>
    <m/>
    <m/>
    <s v="SEVERSTAL"/>
    <m/>
    <s v="DC 232411236030 AC 232411236030 - DC 232411236030 AC 232411236030"/>
    <s v="P 223 1911 3229"/>
  </r>
  <r>
    <x v="25"/>
    <s v="I"/>
    <s v="M.Elşad"/>
    <n v="6457"/>
    <n v="12.11"/>
    <n v="251130"/>
    <m/>
    <m/>
    <s v="SEVERSTAL"/>
    <m/>
    <s v="DC 232411236030 AC 232411236030 - DC 232411236030 AC 232411236030"/>
    <s v="P 223 1911 3229"/>
  </r>
  <r>
    <x v="25"/>
    <s v="I"/>
    <s v="M.Elşad"/>
    <n v="6458"/>
    <n v="12.01"/>
    <n v="251130"/>
    <m/>
    <m/>
    <s v="SEVERSTAL"/>
    <m/>
    <s v="DC 232411236030 AC 232411236030 - DC 232411236030 AC 232411236030"/>
    <s v="P 223 1911 3229"/>
  </r>
  <r>
    <x v="25"/>
    <s v="I"/>
    <s v="M.Elşad"/>
    <n v="6459"/>
    <n v="12.09"/>
    <n v="351828"/>
    <s v="47498/02"/>
    <n v="29.9"/>
    <s v="SEVERSTAL"/>
    <n v="1"/>
    <s v="DC 232411236030 AC 232411236030 - DC 232411236030 AC 232411236030"/>
    <s v="P 223 1911 3229"/>
  </r>
  <r>
    <x v="25"/>
    <s v="II"/>
    <s v="H.Vəfadar"/>
    <n v="6460"/>
    <n v="12.09"/>
    <n v="351828"/>
    <m/>
    <m/>
    <s v="SEVERSTAL"/>
    <m/>
    <s v="DC 232411236030 AC 232411236030 - DC 232411236030 AC 232411236030"/>
    <s v="P 223 1911 3229"/>
  </r>
  <r>
    <x v="25"/>
    <s v="II"/>
    <s v="H.Vəfadar"/>
    <n v="6461"/>
    <n v="12.09"/>
    <n v="351828"/>
    <m/>
    <m/>
    <s v="SEVERSTAL"/>
    <m/>
    <s v="DC 232411236030 AC 232411236030 - DC 232411236030 AC 232411236030"/>
    <s v="P 223 1911 3229"/>
  </r>
  <r>
    <x v="25"/>
    <s v="II"/>
    <s v="H.Vəfadar"/>
    <n v="6462"/>
    <n v="12.09"/>
    <n v="351828"/>
    <m/>
    <m/>
    <s v="SEVERSTAL"/>
    <m/>
    <s v="DC 232411236030 AC 232411236030 - DC 232411236030 AC 232411236030"/>
    <s v="P 223 1911 3229"/>
  </r>
  <r>
    <x v="25"/>
    <s v="II"/>
    <s v="H.Vəfadar"/>
    <n v="6463"/>
    <n v="11.05"/>
    <n v="351828"/>
    <m/>
    <m/>
    <s v="SEVERSTAL"/>
    <m/>
    <s v="DC 232411236030 AC 232411236030 - DC 232411236030 AC 232411236030"/>
    <s v="P 223 1911 3229"/>
  </r>
  <r>
    <x v="25"/>
    <s v="II"/>
    <s v="H.Vəfadar"/>
    <n v="6464"/>
    <n v="12.09"/>
    <n v="351828"/>
    <m/>
    <m/>
    <s v="SEVERSTAL"/>
    <m/>
    <s v="DC 232411236030 AC 232411236030 - DC 232411236030 AC 232411236030"/>
    <s v="P 223 1911 3229"/>
  </r>
  <r>
    <x v="25"/>
    <s v="II"/>
    <s v="H.Vəfadar"/>
    <n v="6465"/>
    <n v="12.19"/>
    <n v="351828"/>
    <m/>
    <m/>
    <s v="SEVERSTAL"/>
    <m/>
    <s v="DC 232411236030 AC 232411236030 - DC 232411236030 AC 232411236030"/>
    <s v="P 223 1911 3229"/>
  </r>
  <r>
    <x v="25"/>
    <s v="II"/>
    <s v="H.Vəfadar"/>
    <n v="6466"/>
    <n v="11.09"/>
    <n v="351817"/>
    <s v="49613/05"/>
    <n v="29"/>
    <s v="SEVERSTAL"/>
    <n v="1"/>
    <s v="DC 232411236030 AC 232411236030 - DC 232411236030 AC 232411236030"/>
    <s v="P 223 1911 3229"/>
  </r>
  <r>
    <x v="25"/>
    <s v="II"/>
    <s v="H.Vəfadar"/>
    <n v="6467"/>
    <n v="12.06"/>
    <n v="351817"/>
    <m/>
    <m/>
    <s v="SEVERSTAL"/>
    <m/>
    <s v="DC 232411236030 AC 232411236030 - DC 232411236030 AC 232411236030"/>
    <s v="P 223 1911 3229"/>
  </r>
  <r>
    <x v="25"/>
    <s v="II"/>
    <s v="H.Vəfadar"/>
    <n v="6468"/>
    <n v="12.06"/>
    <n v="351817"/>
    <m/>
    <m/>
    <s v="SEVERSTAL"/>
    <m/>
    <s v="DC 232411236030 AC 232411236030 - DC 232411236030 AC 232411236030"/>
    <s v="P 223 1911 3229"/>
  </r>
  <r>
    <x v="25"/>
    <s v="II"/>
    <s v="H.Vəfadar"/>
    <n v="6469"/>
    <n v="12.07"/>
    <n v="351817"/>
    <m/>
    <m/>
    <s v="SEVERSTAL"/>
    <m/>
    <s v="DC 232411236030 AC 232411236030 - DC 232411236030 AC 232411236030"/>
    <s v="P 223 1911 3229"/>
  </r>
  <r>
    <x v="25"/>
    <s v="II"/>
    <s v="H.Vəfadar"/>
    <n v="6470"/>
    <n v="10.06"/>
    <n v="351817"/>
    <m/>
    <m/>
    <s v="SEVERSTAL"/>
    <m/>
    <s v="DC 232411236030 AC 232411236030 - DC 232411236030 AC 232411236030"/>
    <s v="P 223 1911 3229"/>
  </r>
  <r>
    <x v="25"/>
    <s v="II"/>
    <s v="H.Vəfadar"/>
    <n v="6471"/>
    <n v="12.06"/>
    <n v="351817"/>
    <m/>
    <m/>
    <s v="SEVERSTAL"/>
    <m/>
    <s v="DC 232411236030 AC 232411236030 - DC 232411236030 AC 232411236030"/>
    <s v="P 223 1911 3229"/>
  </r>
  <r>
    <x v="26"/>
    <s v="I"/>
    <s v="M.Elşad"/>
    <n v="6472"/>
    <n v="11.58"/>
    <n v="351817"/>
    <m/>
    <m/>
    <s v="SEVERSTAL"/>
    <m/>
    <s v="DC 232411236030 AC 232411236030 - DC 232411236030 AC 232411236030"/>
    <s v="P 223 1911 3229"/>
  </r>
  <r>
    <x v="26"/>
    <s v="I"/>
    <s v="M.Elşad"/>
    <n v="6473"/>
    <n v="12.06"/>
    <n v="251136"/>
    <s v="41635/03"/>
    <n v="29.74"/>
    <s v="SEVERSTAL"/>
    <n v="1"/>
    <s v="DC 232411236030 AC 232411236030 - DC 232411236030 AC 232411236030"/>
    <s v="P 223 1911 3229"/>
  </r>
  <r>
    <x v="26"/>
    <s v="I"/>
    <s v="M.Elşad"/>
    <n v="6474"/>
    <n v="12.05"/>
    <n v="251136"/>
    <m/>
    <m/>
    <s v="SEVERSTAL"/>
    <m/>
    <s v="DC 232411236030 AC 232411236030 - DC 232411236030 AC 232411236030"/>
    <s v="P 223 1911 3229"/>
  </r>
  <r>
    <x v="26"/>
    <s v="I"/>
    <s v="M.Elşad"/>
    <n v="6475"/>
    <n v="12.06"/>
    <n v="251136"/>
    <m/>
    <m/>
    <s v="SEVERSTAL"/>
    <m/>
    <s v="DC 232411236030 AC 232411236030 - DC 232411236030 AC 232411236030"/>
    <s v="P 223 1911 3229"/>
  </r>
  <r>
    <x v="26"/>
    <s v="I"/>
    <s v="M.Elşad"/>
    <n v="6476"/>
    <n v="12.06"/>
    <n v="251136"/>
    <m/>
    <m/>
    <s v="SEVERSTAL"/>
    <m/>
    <s v="DC 232411236030 AC 232411236030 - DC 232411236030 AC 232411236030"/>
    <s v="P 223 1911 3229"/>
  </r>
  <r>
    <x v="26"/>
    <s v="I"/>
    <s v="M.Elşad"/>
    <n v="6477"/>
    <n v="12.04"/>
    <n v="251136"/>
    <m/>
    <m/>
    <s v="SEVERSTAL"/>
    <m/>
    <s v="DC 232411236030 AC 232411236030 - DC 232411236030 AC 232411236030"/>
    <s v="P 223 1911 3229"/>
  </r>
  <r>
    <x v="26"/>
    <s v="I"/>
    <s v="M.Elşad"/>
    <n v="6478"/>
    <n v="12.06"/>
    <n v="251136"/>
    <m/>
    <m/>
    <s v="SEVERSTAL"/>
    <m/>
    <s v="DC 232411236030 AC 232411236030 - DC 232411236030 AC 232411236030"/>
    <s v="P 223 1911 3229"/>
  </r>
  <r>
    <x v="26"/>
    <s v="I"/>
    <s v="M.Elşad"/>
    <n v="6479"/>
    <n v="11.24"/>
    <n v="251136"/>
    <m/>
    <m/>
    <s v="SEVERSTAL"/>
    <m/>
    <s v="DC 232411236030 AC 232411236030 - DC 232411236030 AC 232411236030"/>
    <s v="P 223 1911 3229"/>
  </r>
  <r>
    <x v="26"/>
    <s v="I"/>
    <s v="M.Elşad"/>
    <n v="6480"/>
    <n v="12.06"/>
    <n v="251136"/>
    <s v="41635/09"/>
    <n v="29.94"/>
    <s v="SEVERSTAL"/>
    <n v="1"/>
    <s v="DC 232411236030 AC 232411236030 - DC 232411236030 AC 232411236030"/>
    <s v="P 223 1911 3229"/>
  </r>
  <r>
    <x v="26"/>
    <s v="I"/>
    <s v="M.Elşad"/>
    <n v="6481"/>
    <n v="12.06"/>
    <n v="251136"/>
    <m/>
    <m/>
    <s v="SEVERSTAL"/>
    <m/>
    <s v="DC 232411236030 AC 232411236030 - DC 232411236030 AC 232411236030"/>
    <s v="P 223 1911 3229"/>
  </r>
  <r>
    <x v="26"/>
    <s v="I"/>
    <s v="M.Elşad"/>
    <n v="6482"/>
    <n v="12.06"/>
    <n v="251136"/>
    <m/>
    <m/>
    <s v="SEVERSTAL"/>
    <m/>
    <s v="DC 232411236030 AC 232411236030 - DC 232411236030 AC 232411236030"/>
    <s v="P 223 1911 3229"/>
  </r>
  <r>
    <x v="26"/>
    <s v="II"/>
    <s v="H.Vəfadar"/>
    <n v="6483"/>
    <n v="12.06"/>
    <n v="251136"/>
    <m/>
    <m/>
    <s v="SEVERSTAL"/>
    <m/>
    <s v="DC 232411236030 AC 232411236030 - DC 232411236030 AC 232411236030"/>
    <s v="P 223 1911 3229"/>
  </r>
  <r>
    <x v="26"/>
    <s v="II"/>
    <s v="H.Vəfadar"/>
    <n v="6484"/>
    <n v="12.05"/>
    <n v="251136"/>
    <m/>
    <m/>
    <s v="SEVERSTAL"/>
    <m/>
    <s v="DC 232411236030 AC 232411236030 - DC 232411236030 AC 232411236030"/>
    <s v="P 223 1911 3229"/>
  </r>
  <r>
    <x v="26"/>
    <s v="II"/>
    <s v="H.Vəfadar"/>
    <n v="6485"/>
    <n v="12.06"/>
    <n v="251136"/>
    <m/>
    <m/>
    <s v="SEVERSTAL"/>
    <m/>
    <s v="DC 232411236030 AC 232411236030 - DC 232411236030 AC 232411236030"/>
    <s v="P 223 1911 3229"/>
  </r>
  <r>
    <x v="26"/>
    <s v="II"/>
    <s v="H.Vəfadar"/>
    <n v="6486"/>
    <n v="11.83"/>
    <n v="251136"/>
    <m/>
    <m/>
    <s v="SEVERSTAL"/>
    <m/>
    <s v="DC 232411236030 AC 232411236030 - DC 232411236030 AC 232411236030"/>
    <s v="P 223 1911 3229"/>
  </r>
  <r>
    <x v="26"/>
    <s v="II"/>
    <s v="H.Vəfadar"/>
    <n v="6487"/>
    <n v="11.08"/>
    <n v="251130"/>
    <s v="45149/03"/>
    <n v="28.96"/>
    <s v="SEVERSTAL"/>
    <n v="1"/>
    <s v="DC 232411236030 AC 232411236030 - DC 232411236030 AC 232411236030"/>
    <s v="P 223 1911 3229"/>
  </r>
  <r>
    <x v="26"/>
    <s v="II"/>
    <s v="H.Vəfadar"/>
    <n v="6488"/>
    <n v="12.05"/>
    <n v="251130"/>
    <m/>
    <m/>
    <s v="SEVERSTAL"/>
    <m/>
    <s v="DC 232411236030 AC 232411236030 - DC 232411236030 AC 232411236030"/>
    <s v="P 223 1911 3229"/>
  </r>
  <r>
    <x v="26"/>
    <s v="II"/>
    <s v="H.Vəfadar"/>
    <n v="6489"/>
    <n v="12.05"/>
    <n v="251130"/>
    <m/>
    <m/>
    <s v="SEVERSTAL"/>
    <m/>
    <s v="DC 232411236030 AC 232411236030 - DC 232411236030 AC 232411236030"/>
    <s v="P 223 1911 3229"/>
  </r>
  <r>
    <x v="26"/>
    <s v="II"/>
    <s v="H.Vəfadar"/>
    <n v="6490"/>
    <n v="12.05"/>
    <n v="251130"/>
    <m/>
    <m/>
    <s v="SEVERSTAL"/>
    <m/>
    <s v="DC 232411236030 AC 232411236030 - DC 232411236030 AC 232411236030"/>
    <s v="P 223 1911 3229"/>
  </r>
  <r>
    <x v="26"/>
    <s v="II"/>
    <s v="H.Vəfadar"/>
    <n v="6491"/>
    <n v="11.08"/>
    <n v="251130"/>
    <m/>
    <m/>
    <s v="SEVERSTAL"/>
    <m/>
    <s v="DC 232411236030 AC 232411236030 - DC 232411236030 AC 232411236030"/>
    <s v="P 223 1911 3229"/>
  </r>
  <r>
    <x v="26"/>
    <s v="II"/>
    <s v="H.Vəfadar"/>
    <n v="6492"/>
    <n v="12.05"/>
    <n v="251130"/>
    <m/>
    <m/>
    <s v="SEVERSTAL"/>
    <m/>
    <s v="DC 232411236030 AC 232411236030 - DC 232411236030 AC 232411236030"/>
    <s v="P 223 1911 3229"/>
  </r>
  <r>
    <x v="26"/>
    <s v="II"/>
    <s v="H.Vəfadar"/>
    <n v="6493"/>
    <n v="11.28"/>
    <n v="251130"/>
    <m/>
    <m/>
    <s v="SEVERSTAL"/>
    <m/>
    <s v="DC 232411236030 AC 232411236030 - DC 232411236030 AC 232411236030"/>
    <s v="P 223 1911 3229"/>
  </r>
  <r>
    <x v="26"/>
    <s v="II"/>
    <s v="H.Vəfadar"/>
    <n v="6494"/>
    <n v="11.08"/>
    <n v="151726"/>
    <s v="47499/04"/>
    <n v="29.68"/>
    <s v="SEVERSTAL"/>
    <n v="1"/>
    <s v="DC 232411236030 AC 232411236030 - DC 232411236030 AC 232411236030"/>
    <s v="P 223 1911 3229"/>
  </r>
  <r>
    <x v="26"/>
    <s v="II"/>
    <s v="H.Vəfadar"/>
    <n v="6495"/>
    <n v="12.05"/>
    <n v="151726"/>
    <m/>
    <m/>
    <s v="SEVERSTAL"/>
    <m/>
    <s v="DC 232411236030 AC 232411236030 - DC 232411236030 AC 232411236030"/>
    <s v="P 223 1911 3229"/>
  </r>
  <r>
    <x v="27"/>
    <s v="I"/>
    <s v="M.Elşad"/>
    <n v="6496"/>
    <n v="12.05"/>
    <n v="151726"/>
    <m/>
    <m/>
    <s v="SEVERSTAL"/>
    <m/>
    <s v="DC 232411236030 AC 232411236030 - DC 232411236030 AC 232411236030"/>
    <s v="P 223 1911 3229"/>
  </r>
  <r>
    <x v="27"/>
    <s v="I"/>
    <s v="M.Elşad"/>
    <n v="6497"/>
    <n v="12.05"/>
    <n v="151726"/>
    <m/>
    <m/>
    <s v="SEVERSTAL"/>
    <m/>
    <s v="DC 232411236030 AC 232411236030 - DC 232411236030 AC 232411236030"/>
    <s v="P 223 1911 3229"/>
  </r>
  <r>
    <x v="27"/>
    <s v="I"/>
    <s v="M.Elşad"/>
    <n v="6498"/>
    <n v="12.05"/>
    <n v="151726"/>
    <m/>
    <m/>
    <s v="SEVERSTAL"/>
    <m/>
    <s v="DC 232411236030 AC 232411236030 - DC 232411236030 AC 232411236030"/>
    <s v="P 223 1911 3229"/>
  </r>
  <r>
    <x v="27"/>
    <s v="I"/>
    <s v="M.Elşad"/>
    <n v="6499"/>
    <n v="11.06"/>
    <n v="151726"/>
    <m/>
    <m/>
    <s v="SEVERSTAL"/>
    <m/>
    <s v="DC 232411236030 AC 232411236030 - DC 232411236030 AC 232411236030"/>
    <s v="P 223 1911 3229"/>
  </r>
  <r>
    <x v="27"/>
    <s v="I"/>
    <s v="M.Elşad"/>
    <n v="6500"/>
    <n v="11.35"/>
    <n v="151726"/>
    <m/>
    <m/>
    <s v="SEVERSTAL"/>
    <m/>
    <s v="DC 232411236030 AC 232411236030 - DC 232411236030 AC 232411236030"/>
    <s v="P 223 1911 3229"/>
  </r>
  <r>
    <x v="27"/>
    <s v="I"/>
    <s v="M.Elşad"/>
    <n v="6501"/>
    <n v="12.04"/>
    <n v="351828"/>
    <s v="47498/05"/>
    <n v="30.08"/>
    <s v="SEVERSTAL"/>
    <n v="1"/>
    <s v="DC 232411236030 AC 232411236030 - DC 232411236030 AC 232411236030"/>
    <s v="P 223 1911 3229"/>
  </r>
  <r>
    <x v="27"/>
    <s v="I"/>
    <s v="M.Elşad"/>
    <n v="6502"/>
    <n v="12.05"/>
    <n v="351828"/>
    <m/>
    <m/>
    <s v="SEVERSTAL"/>
    <m/>
    <s v="DC 232411236030 AC 232411236030 - DC 232411236030 AC 232411236030"/>
    <s v="P 223 1911 3229"/>
  </r>
  <r>
    <x v="27"/>
    <s v="I"/>
    <s v="M.Elşad"/>
    <n v="6503"/>
    <n v="12.06"/>
    <n v="351828"/>
    <m/>
    <m/>
    <s v="SEVERSTAL"/>
    <m/>
    <s v="DC 232411236030 AC 232411236030 - DC 232411236030 AC 232411236030"/>
    <s v="P 223 1911 3229"/>
  </r>
  <r>
    <x v="27"/>
    <s v="I"/>
    <s v="M.Elşad"/>
    <n v="6504"/>
    <n v="12.05"/>
    <n v="351828"/>
    <m/>
    <m/>
    <s v="SEVERSTAL"/>
    <m/>
    <s v="DC 232411236030 AC 232411236030 - DC 232411236030 AC 232411236030"/>
    <s v="P 223 1911 3229"/>
  </r>
  <r>
    <x v="27"/>
    <s v="I"/>
    <s v="M.Elşad"/>
    <n v="6505"/>
    <n v="12.06"/>
    <n v="351828"/>
    <m/>
    <m/>
    <s v="SEVERSTAL"/>
    <m/>
    <s v="DC 232411236030 AC 232411236030 - DC 232411236030 AC 232411236030"/>
    <s v="P 223 1911 3229"/>
  </r>
  <r>
    <x v="27"/>
    <s v="I"/>
    <s v="M.Elşad"/>
    <n v="6506"/>
    <n v="11.43"/>
    <n v="351828"/>
    <m/>
    <m/>
    <s v="SEVERSTAL"/>
    <m/>
    <s v="DC 232411236030 AC 232411236030 - DC 232411236030 AC 232411236030"/>
    <s v="P 223 1911 3229"/>
  </r>
  <r>
    <x v="27"/>
    <s v="II"/>
    <s v="H.Vəfadar"/>
    <n v="6507"/>
    <n v="11.3"/>
    <n v="351828"/>
    <m/>
    <m/>
    <s v="SEVERSTAL"/>
    <m/>
    <s v="DC 232411236030 AC 232411236030 - DC 232411236030 AC 232411236030"/>
    <s v="P 223 1911 3229"/>
  </r>
  <r>
    <x v="27"/>
    <s v="II"/>
    <s v="H.Vəfadar"/>
    <n v="6508"/>
    <n v="11.07"/>
    <n v="251136"/>
    <s v="41635/10"/>
    <n v="29.76"/>
    <s v="SEVERSTAL"/>
    <n v="1"/>
    <s v="DC 232411236030 AC 232411236030 - DC 232411236030 AC 232411236030"/>
    <s v="P 223 1911 3229"/>
  </r>
  <r>
    <x v="27"/>
    <s v="II"/>
    <s v="H.Vəfadar"/>
    <n v="6509"/>
    <n v="12.08"/>
    <n v="251136"/>
    <m/>
    <m/>
    <s v="SEVERSTAL"/>
    <m/>
    <s v="DC 232411236030 AC 232411236030 - DC 232411236030 AC 232411236030"/>
    <s v="P 223 1911 3229"/>
  </r>
  <r>
    <x v="27"/>
    <s v="II"/>
    <s v="H.Vəfadar"/>
    <n v="6510"/>
    <n v="12.08"/>
    <n v="251136"/>
    <m/>
    <m/>
    <s v="SEVERSTAL"/>
    <m/>
    <s v="DC 232411236030 AC 232411236030 - DC 232411236030 AC 232411236030"/>
    <s v="P 223 1911 3229"/>
  </r>
  <r>
    <x v="27"/>
    <s v="II"/>
    <s v="H.Vəfadar"/>
    <n v="6511"/>
    <n v="12.07"/>
    <n v="251136"/>
    <m/>
    <m/>
    <s v="SEVERSTAL"/>
    <m/>
    <s v="DC 232411236030 AC 232411236030 - DC 232411236030 AC 232411236030"/>
    <s v="P 223 1911 3229"/>
  </r>
  <r>
    <x v="27"/>
    <s v="II"/>
    <s v="H.Vəfadar"/>
    <n v="6512"/>
    <n v="12.07"/>
    <n v="251136"/>
    <m/>
    <m/>
    <s v="SEVERSTAL"/>
    <m/>
    <s v="DC 232411236030 AC 232411236030 - DC 232411236030 AC 232411236030"/>
    <s v="P 223 1911 3229"/>
  </r>
  <r>
    <x v="27"/>
    <s v="II"/>
    <s v="H.Vəfadar"/>
    <n v="6513"/>
    <n v="12.08"/>
    <n v="251136"/>
    <m/>
    <m/>
    <s v="SEVERSTAL"/>
    <m/>
    <s v="DC 232411236030 AC 232411236030 - DC 232411236030 AC 232411236030"/>
    <s v="P 223 1911 3229"/>
  </r>
  <r>
    <x v="27"/>
    <s v="II"/>
    <s v="H.Vəfadar"/>
    <n v="6514"/>
    <n v="11.44"/>
    <n v="251136"/>
    <m/>
    <m/>
    <s v="SEVERSTAL"/>
    <m/>
    <s v="DC 232411236030 AC 232411236030 - DC 232411236030 AC 232411236030"/>
    <s v="P 223 1911 3229"/>
  </r>
  <r>
    <x v="27"/>
    <s v="II"/>
    <s v="H.Vəfadar"/>
    <n v="6515"/>
    <n v="11.09"/>
    <n v="151075"/>
    <s v="42368/05"/>
    <n v="29.02"/>
    <s v="SEVERSTAL"/>
    <n v="1"/>
    <s v="DC 232411236030 AC 232411236030 - DC 232411236030 AC 232411236030"/>
    <s v="P 223 1911 3229"/>
  </r>
  <r>
    <x v="27"/>
    <s v="II"/>
    <s v="H.Vəfadar"/>
    <n v="6516"/>
    <n v="12.05"/>
    <n v="151075"/>
    <m/>
    <m/>
    <s v="SEVERSTAL"/>
    <m/>
    <s v="DC 232411236030 AC 232411236030 - DC 232411236030 AC 232411236030"/>
    <s v="P 223 1911 3229"/>
  </r>
  <r>
    <x v="27"/>
    <s v="II"/>
    <s v="H.Vəfadar"/>
    <n v="6517"/>
    <n v="12.06"/>
    <n v="151075"/>
    <m/>
    <m/>
    <s v="SEVERSTAL"/>
    <m/>
    <s v="DC 232411236030 AC 232411236030 - DC 232411236030 AC 232411236030"/>
    <s v="P 223 1911 3229"/>
  </r>
  <r>
    <x v="27"/>
    <s v="II"/>
    <s v="H.Vəfadar"/>
    <n v="6518"/>
    <n v="12.06"/>
    <n v="151075"/>
    <m/>
    <m/>
    <s v="SEVERSTAL"/>
    <m/>
    <s v="DC 232411236030 AC 232411236030 - DC 232411236030 AC 232411236030"/>
    <s v="P 223 1911 3229"/>
  </r>
  <r>
    <x v="27"/>
    <s v="II"/>
    <s v="H.Vəfadar"/>
    <n v="6519"/>
    <n v="11.07"/>
    <n v="151075"/>
    <m/>
    <m/>
    <s v="SEVERSTAL"/>
    <m/>
    <s v="DC 232411236030 AC 232411236030 - DC 232411236030 AC 232411236030"/>
    <s v="P 223 1911 3229"/>
  </r>
  <r>
    <x v="27"/>
    <s v="II"/>
    <s v="H.Vəfadar"/>
    <n v="6520"/>
    <n v="11.08"/>
    <n v="151075"/>
    <m/>
    <m/>
    <s v="SEVERSTAL"/>
    <m/>
    <s v="DC 232411236030 AC 232411236030 - DC 232411236030 AC 232411236030"/>
    <s v="P 223 1911 3229"/>
  </r>
  <r>
    <x v="28"/>
    <s v="I"/>
    <s v="M.Elşad"/>
    <n v="6521"/>
    <n v="11.76"/>
    <n v="151075"/>
    <m/>
    <m/>
    <s v="SEVERSTAL"/>
    <m/>
    <s v="DC 232411236030 AC 232411236030 - DC 232411236030 AC 232411236030"/>
    <s v="P 223 1911 3229"/>
  </r>
  <r>
    <x v="28"/>
    <s v="I"/>
    <s v="M.Elşad"/>
    <n v="6522"/>
    <n v="11.09"/>
    <n v="351147"/>
    <s v="47247/02"/>
    <n v="29.12"/>
    <s v="SEVERSTAL"/>
    <n v="1"/>
    <s v="DC 232411236030 AC 232411236030 - DC 232411236030 AC 232411236030"/>
    <s v="P 223 1911 3229"/>
  </r>
  <r>
    <x v="28"/>
    <s v="I"/>
    <s v="M.Elşad"/>
    <n v="6523"/>
    <n v="12.08"/>
    <n v="351147"/>
    <m/>
    <m/>
    <s v="SEVERSTAL"/>
    <m/>
    <s v="DC 232411236030 AC 232411236030 - DC 232411236030 AC 232411236030"/>
    <s v="P 223 1911 3229"/>
  </r>
  <r>
    <x v="28"/>
    <s v="I"/>
    <s v="M.Elşad"/>
    <n v="6524"/>
    <n v="12.09"/>
    <n v="351147"/>
    <m/>
    <m/>
    <s v="SEVERSTAL"/>
    <m/>
    <s v="DC 232411236030 AC 232411236030 - DC 232411236030 AC 232411236030"/>
    <s v="P 223 1911 3229"/>
  </r>
  <r>
    <x v="28"/>
    <s v="I"/>
    <s v="M.Elşad"/>
    <n v="6525"/>
    <n v="12.09"/>
    <n v="351147"/>
    <m/>
    <m/>
    <s v="SEVERSTAL"/>
    <m/>
    <s v="DC 232411236030 AC 232411236030 - DC 232411236030 AC 232411236030"/>
    <s v="P 223 1911 3229"/>
  </r>
  <r>
    <x v="28"/>
    <s v="I"/>
    <s v="M.Elşad"/>
    <n v="6526"/>
    <n v="11.12"/>
    <n v="351147"/>
    <m/>
    <m/>
    <s v="SEVERSTAL"/>
    <m/>
    <s v="DC 232411236030 AC 232411236030 - DC 232411236030 AC 232411236030"/>
    <s v="P 223 1911 3229"/>
  </r>
  <r>
    <x v="28"/>
    <s v="I"/>
    <s v="M.Elşad"/>
    <n v="6527"/>
    <n v="11.08"/>
    <n v="351147"/>
    <m/>
    <m/>
    <s v="SEVERSTAL"/>
    <m/>
    <s v="DC 232411236030 AC 232411236030 - DC 232411236030 AC 232411236030"/>
    <s v="P 223 1911 3229"/>
  </r>
  <r>
    <x v="28"/>
    <s v="I"/>
    <s v="M.Elşad"/>
    <n v="6528"/>
    <n v="11.78"/>
    <n v="351147"/>
    <m/>
    <m/>
    <s v="SEVERSTAL"/>
    <m/>
    <s v="DC 232411236030 AC 232411236030 - DC 232411236030 AC 232411236030"/>
    <s v="P 223 1911 3229"/>
  </r>
  <r>
    <x v="28"/>
    <s v="I"/>
    <s v="M.Elşad"/>
    <n v="6529"/>
    <n v="11.07"/>
    <n v="251136"/>
    <s v="41635/06"/>
    <n v="29.72"/>
    <s v="SEVERSTAL"/>
    <n v="1"/>
    <s v="DC 232411236030 AC 232411236030 - DC 232411236030 AC 232411236030"/>
    <s v="P 223 1911 3229"/>
  </r>
  <r>
    <x v="28"/>
    <s v="I"/>
    <s v="M.Elşad"/>
    <n v="6530"/>
    <n v="12.09"/>
    <n v="251136"/>
    <m/>
    <m/>
    <s v="SEVERSTAL"/>
    <m/>
    <s v="DC 232411236030 AC 232411236030 - DC 232411236030 AC 232411236030"/>
    <s v="P 223 1911 3229"/>
  </r>
  <r>
    <x v="28"/>
    <s v="I"/>
    <s v="M.Elşad"/>
    <n v="6531"/>
    <n v="12.09"/>
    <n v="251136"/>
    <m/>
    <m/>
    <s v="SEVERSTAL"/>
    <m/>
    <s v="DC 232411236030 AC 232411236030 - DC 232411236030 AC 232411236030"/>
    <s v="P 223 1911 3229"/>
  </r>
  <r>
    <x v="28"/>
    <s v="I"/>
    <s v="M.Elşad"/>
    <n v="6532"/>
    <n v="12.09"/>
    <n v="251136"/>
    <m/>
    <m/>
    <s v="SEVERSTAL"/>
    <m/>
    <s v="DC 232411236030 AC 232411236030 - DC 232411236030 AC 232411236030"/>
    <s v="P 223 1911 3229"/>
  </r>
  <r>
    <x v="28"/>
    <s v="I"/>
    <s v="M.Elşad"/>
    <n v="6533"/>
    <n v="12.09"/>
    <n v="251136"/>
    <m/>
    <m/>
    <s v="SEVERSTAL"/>
    <m/>
    <s v="DC 232411236030 AC 232411236030 - DC 232411236030 AC 232411236030"/>
    <s v="P 223 1911 3229"/>
  </r>
  <r>
    <x v="28"/>
    <s v="I"/>
    <s v="M.Elşad"/>
    <n v="6534"/>
    <n v="12.09"/>
    <n v="251136"/>
    <m/>
    <m/>
    <s v="SEVERSTAL"/>
    <m/>
    <s v="DC 232411236030 AC 232411236030 - DC 232411236030 AC 232411236030"/>
    <s v="P 223 1911 3229"/>
  </r>
  <r>
    <x v="28"/>
    <s v="II"/>
    <s v="H.Vəfadar"/>
    <n v="6535"/>
    <n v="11.04"/>
    <n v="251136"/>
    <m/>
    <m/>
    <s v="SEVERSTAL"/>
    <m/>
    <s v="DC 232411236030 AC 232411236030 - DC 232411236030 AC 232411236030"/>
    <s v="P 223 1911 3229"/>
  </r>
  <r>
    <x v="28"/>
    <s v="II"/>
    <s v="H.Vəfadar"/>
    <n v="6536"/>
    <n v="13.05"/>
    <n v="251098"/>
    <s v="41284/03"/>
    <n v="28.36"/>
    <s v="SEVERSTAL"/>
    <n v="1"/>
    <s v="DC 232411236030 AC 232411236030 - DC 232411236030 AC 232411236030"/>
    <s v="P 223 1911 3229"/>
  </r>
  <r>
    <x v="28"/>
    <s v="II"/>
    <s v="H.Vəfadar"/>
    <n v="6537"/>
    <n v="13.05"/>
    <n v="251098"/>
    <m/>
    <m/>
    <s v="SEVERSTAL"/>
    <m/>
    <s v="DC 232411236030 AC 232411236030 - DC 232411236030 AC 232411236030"/>
    <s v="P 223 1911 3229"/>
  </r>
  <r>
    <x v="28"/>
    <s v="II"/>
    <s v="H.Vəfadar"/>
    <n v="6538"/>
    <n v="13.04"/>
    <n v="251098"/>
    <m/>
    <m/>
    <s v="SEVERSTAL"/>
    <m/>
    <s v="DC 232411236030 AC 232411236030 - DC 232411236030 AC 232411236030"/>
    <s v="P 223 1911 3229"/>
  </r>
  <r>
    <x v="28"/>
    <s v="II"/>
    <s v="H.Vəfadar"/>
    <n v="6539"/>
    <n v="13.05"/>
    <n v="251098"/>
    <m/>
    <m/>
    <s v="SEVERSTAL"/>
    <m/>
    <s v="DC 232411236030 AC 232411236030 - DC 232411236030 AC 232411236030"/>
    <s v="P 223 1911 3229"/>
  </r>
  <r>
    <x v="28"/>
    <s v="II"/>
    <s v="H.Vəfadar"/>
    <n v="6540"/>
    <n v="13.05"/>
    <n v="251098"/>
    <m/>
    <m/>
    <s v="SEVERSTAL"/>
    <m/>
    <s v="DC 232411236030 AC 232411236030 - DC 232411236030 AC 232411236030"/>
    <s v="P 223 1911 3229"/>
  </r>
  <r>
    <x v="28"/>
    <s v="II"/>
    <s v="H.Vəfadar"/>
    <n v="6541"/>
    <n v="12.55"/>
    <n v="251098"/>
    <m/>
    <m/>
    <s v="SEVERSTAL"/>
    <m/>
    <s v="DC 232411236030 AC 232411236030 - DC 232411236030 AC 232411236030"/>
    <s v="P 223 1911 3229"/>
  </r>
  <r>
    <x v="28"/>
    <s v="II"/>
    <s v="H.Vəfadar"/>
    <n v="6542"/>
    <n v="12.09"/>
    <n v="351815"/>
    <s v="49987/03"/>
    <n v="29.7"/>
    <s v="SEVERSTAL"/>
    <n v="1"/>
    <s v="DC 232411236030 AC 232411236030 - DC 232411236030 AC 232411236030"/>
    <s v="P 223 1911 3229"/>
  </r>
  <r>
    <x v="28"/>
    <s v="II"/>
    <s v="H.Vəfadar"/>
    <n v="6543"/>
    <n v="11.12"/>
    <n v="351815"/>
    <m/>
    <m/>
    <s v="SEVERSTAL"/>
    <m/>
    <s v="DC 232411236030 AC 232411236030 - DC 232411236030 AC 232411236030"/>
    <s v="P 223 1911 3229"/>
  </r>
  <r>
    <x v="28"/>
    <s v="II"/>
    <s v="H.Vəfadar"/>
    <n v="6544"/>
    <n v="12.07"/>
    <n v="351815"/>
    <m/>
    <m/>
    <s v="SEVERSTAL"/>
    <m/>
    <s v="DC 232411236030 AC 232411236030 - DC 232411236030 AC 232411236030"/>
    <s v="P 223 1911 3229"/>
  </r>
  <r>
    <x v="28"/>
    <s v="II"/>
    <s v="H.Vəfadar"/>
    <n v="6545"/>
    <n v="12.08"/>
    <n v="351815"/>
    <m/>
    <m/>
    <s v="SEVERSTAL"/>
    <m/>
    <s v="DC 232411236030 AC 232411236030 - DC 232411236030 AC 232411236030"/>
    <s v="P 223 1911 3229"/>
  </r>
  <r>
    <x v="28"/>
    <s v="II"/>
    <s v="H.Vəfadar"/>
    <n v="6546"/>
    <n v="12.08"/>
    <n v="351815"/>
    <m/>
    <m/>
    <s v="SEVERSTAL"/>
    <m/>
    <s v="DC 232411236030 AC 232411236030 - DC 232411236030 AC 232411236030"/>
    <s v="P 223 1911 3229"/>
  </r>
  <r>
    <x v="28"/>
    <s v="II"/>
    <s v="H.Vəfadar"/>
    <n v="6547"/>
    <n v="12.08"/>
    <n v="351815"/>
    <m/>
    <m/>
    <s v="SEVERSTAL"/>
    <m/>
    <s v="DC 232411236030 AC 232411236030 - DC 232411236030 AC 232411236030"/>
    <s v="P 223 1911 3229"/>
  </r>
  <r>
    <x v="28"/>
    <s v="II"/>
    <s v="H.Vəfadar"/>
    <n v="6548"/>
    <n v="11.35"/>
    <n v="351815"/>
    <m/>
    <m/>
    <s v="SEVERSTAL"/>
    <m/>
    <s v="DC 232411236030 AC 232411236030 - DC 232411236030 AC 232411236030"/>
    <s v="P 223 1911 3229"/>
  </r>
  <r>
    <x v="29"/>
    <s v="I"/>
    <s v="M.Elşad"/>
    <n v="6549"/>
    <n v="11.1"/>
    <n v="251098"/>
    <s v="41284/05"/>
    <n v="29.3"/>
    <s v="SEVERSTAL"/>
    <n v="1"/>
    <s v="DC 232411236030 AC 232411236030 - DC 232411236030 AC 232411236030"/>
    <s v="P 223 1911 3229"/>
  </r>
  <r>
    <x v="29"/>
    <s v="I"/>
    <s v="M.Elşad"/>
    <n v="6550"/>
    <n v="12.08"/>
    <n v="251098"/>
    <m/>
    <m/>
    <s v="SEVERSTAL"/>
    <m/>
    <s v="DC 232411236030 AC 232411236030 - DC 232411236030 AC 232411236030"/>
    <s v="P 223 1911 3229"/>
  </r>
  <r>
    <x v="29"/>
    <s v="I"/>
    <s v="M.Elşad"/>
    <n v="6551"/>
    <n v="12.08"/>
    <n v="251098"/>
    <m/>
    <m/>
    <s v="SEVERSTAL"/>
    <m/>
    <s v="DC 232411236030 AC 232411236030 - DC 232411236030 AC 232411236030"/>
    <s v="P 223 1911 3229"/>
  </r>
  <r>
    <x v="29"/>
    <s v="I"/>
    <s v="M.Elşad"/>
    <n v="6552"/>
    <n v="12.07"/>
    <n v="251098"/>
    <m/>
    <m/>
    <s v="SEVERSTAL"/>
    <m/>
    <s v="DC 232411236030 AC 232411236030 - DC 232411236030 AC 232411236030"/>
    <s v="P 223 1911 3229"/>
  </r>
  <r>
    <x v="29"/>
    <s v="I"/>
    <s v="M.Elşad"/>
    <n v="6553"/>
    <n v="11.14"/>
    <n v="251098"/>
    <m/>
    <m/>
    <s v="SEVERSTAL"/>
    <m/>
    <s v="DC 232411236030 AC 232411236030 - DC 232411236030 AC 232411236030"/>
    <s v="P 223 1911 3229"/>
  </r>
  <r>
    <x v="29"/>
    <s v="I"/>
    <s v="M.Elşad"/>
    <n v="6554"/>
    <n v="12.08"/>
    <n v="251098"/>
    <m/>
    <m/>
    <s v="SEVERSTAL"/>
    <m/>
    <s v="DC 232411236030 AC 232411236030 - DC 232411236030 AC 232411236030"/>
    <s v="P 223 1911 3229"/>
  </r>
  <r>
    <x v="29"/>
    <s v="I"/>
    <s v="M.Elşad"/>
    <n v="6555"/>
    <n v="11.13"/>
    <n v="251098"/>
    <m/>
    <m/>
    <s v="SEVERSTAL"/>
    <m/>
    <s v="DC 232411236030 AC 232411236030 - DC 232411236030 AC 232411236030"/>
    <s v="P 223 1911 3229"/>
  </r>
  <r>
    <x v="29"/>
    <s v="I"/>
    <s v="M.Elşad"/>
    <n v="6556"/>
    <n v="13.06"/>
    <n v="351815"/>
    <s v="49987/07"/>
    <n v="28.1"/>
    <s v="SEVERSTAL"/>
    <n v="1"/>
    <s v="DC 232411236030 AC 232411236030 - DC 232411236030 AC 232411236030"/>
    <s v="P 223 1911 3229"/>
  </r>
  <r>
    <x v="29"/>
    <s v="I"/>
    <s v="M.Elşad"/>
    <n v="6557"/>
    <n v="13.06"/>
    <n v="351815"/>
    <m/>
    <m/>
    <s v="SEVERSTAL"/>
    <m/>
    <s v="DC 232411236030 AC 232411236030 - DC 232411236030 AC 232411236030"/>
    <s v="P 223 1911 3229"/>
  </r>
  <r>
    <x v="29"/>
    <s v="I"/>
    <s v="M.Elşad"/>
    <n v="6558"/>
    <n v="13.07"/>
    <n v="351815"/>
    <m/>
    <m/>
    <s v="SEVERSTAL"/>
    <m/>
    <s v="DC 232411236030 AC 232411236030 - DC 232411236030 AC 232411236030"/>
    <s v="P 223 1911 3229"/>
  </r>
  <r>
    <x v="29"/>
    <s v="I"/>
    <s v="M.Elşad"/>
    <n v="6559"/>
    <n v="13.07"/>
    <n v="351815"/>
    <m/>
    <m/>
    <s v="SEVERSTAL"/>
    <m/>
    <s v="DC 232411236030 AC 232411236030 - DC 232411236030 AC 232411236030"/>
    <s v="P 223 1911 3229"/>
  </r>
  <r>
    <x v="29"/>
    <s v="I"/>
    <s v="M.Elşad"/>
    <n v="6560"/>
    <n v="13.05"/>
    <n v="351815"/>
    <m/>
    <m/>
    <s v="SEVERSTAL"/>
    <m/>
    <s v="DC 232411236030 AC 232411236030 - DC 232411236030 AC 232411236030"/>
    <s v="P 223 1911 3229"/>
  </r>
  <r>
    <x v="29"/>
    <s v="I"/>
    <s v="M.Elşad"/>
    <n v="6561"/>
    <n v="13.46"/>
    <n v="351815"/>
    <m/>
    <m/>
    <s v="SEVERSTAL"/>
    <m/>
    <s v="DC 232411236030 AC 232411236030 - DC 232411236030 AC 232411236030"/>
    <s v="P 223 1911 3229"/>
  </r>
  <r>
    <x v="29"/>
    <s v="I"/>
    <s v="M.Elşad"/>
    <n v="6562"/>
    <n v="13.08"/>
    <n v="151043"/>
    <s v="41283/02"/>
    <n v="28.04"/>
    <s v="SEVERSTAL"/>
    <n v="1"/>
    <s v="DC 232411236030 AC 232411236030 - DC 232411236030 AC 232411236030"/>
    <s v="P 223 1911 3229"/>
  </r>
  <r>
    <x v="29"/>
    <s v="II"/>
    <s v="H.Vəfadar"/>
    <n v="6563"/>
    <n v="13.07"/>
    <n v="151043"/>
    <m/>
    <m/>
    <s v="SEVERSTAL"/>
    <m/>
    <s v="DC 232411236030 AC 232411236030 - DC 232411236030 AC 232411236030"/>
    <s v="P 223 1911 3229"/>
  </r>
  <r>
    <x v="29"/>
    <s v="II"/>
    <s v="H.Vəfadar"/>
    <n v="6564"/>
    <n v="13.07"/>
    <n v="151043"/>
    <m/>
    <m/>
    <s v="SEVERSTAL"/>
    <m/>
    <s v="DC 232411236030 AC 232411236030 - DC 232411236030 AC 232411236030"/>
    <s v="P 223 1911 3229"/>
  </r>
  <r>
    <x v="29"/>
    <s v="II"/>
    <s v="H.Vəfadar"/>
    <n v="6565"/>
    <n v="13.06"/>
    <n v="151043"/>
    <m/>
    <m/>
    <s v="SEVERSTAL"/>
    <m/>
    <s v="DC 232411236030 AC 232411236030 - DC 232411236030 AC 232411236030"/>
    <s v="P 223 1911 3229"/>
  </r>
  <r>
    <x v="29"/>
    <s v="II"/>
    <s v="H.Vəfadar"/>
    <n v="6566"/>
    <n v="13.07"/>
    <n v="151043"/>
    <m/>
    <m/>
    <s v="SEVERSTAL"/>
    <m/>
    <s v="DC 232411236030 AC 232411236030 - DC 232411236030 AC 232411236030"/>
    <s v="P 223 1911 3229"/>
  </r>
  <r>
    <x v="29"/>
    <s v="II"/>
    <s v="H.Vəfadar"/>
    <n v="6567"/>
    <n v="12.51"/>
    <n v="151043"/>
    <m/>
    <m/>
    <s v="SEVERSTAL"/>
    <m/>
    <s v="DC 232411236030 AC 232411236030 - DC 232411236030 AC 232411236030"/>
    <s v="P 223 1911 3229"/>
  </r>
  <r>
    <x v="29"/>
    <s v="II"/>
    <s v="H.Vəfadar"/>
    <n v="6568"/>
    <n v="13.07"/>
    <n v="251136"/>
    <s v="41635/05"/>
    <n v="28.16"/>
    <s v="SEVERSTAL"/>
    <n v="1"/>
    <s v="DC 232411236030 AC 232411236030 - DC 232411236030 AC 232411236030"/>
    <s v="P 223 1911 3229"/>
  </r>
  <r>
    <x v="29"/>
    <s v="II"/>
    <s v="H.Vəfadar"/>
    <n v="6569"/>
    <n v="13.06"/>
    <n v="251136"/>
    <m/>
    <m/>
    <s v="SEVERSTAL"/>
    <m/>
    <s v="DC 232411236030 AC 232411236030 - DC 232411236030 AC 232411236030"/>
    <s v="P 223 1911 3229"/>
  </r>
  <r>
    <x v="29"/>
    <s v="II"/>
    <s v="H.Vəfadar"/>
    <n v="6570"/>
    <n v="13.07"/>
    <n v="251136"/>
    <m/>
    <m/>
    <s v="SEVERSTAL"/>
    <m/>
    <s v="DC 232411236030 AC 232411236030 - DC 232411236030 AC 232411236030"/>
    <s v="P 223 1911 3229"/>
  </r>
  <r>
    <x v="29"/>
    <s v="II"/>
    <s v="H.Vəfadar"/>
    <n v="6571"/>
    <n v="13.07"/>
    <n v="251136"/>
    <m/>
    <m/>
    <s v="SEVERSTAL"/>
    <m/>
    <s v="DC 232411236030 AC 232411236030 - DC 232411236030 AC 232411236030"/>
    <s v="P 223 1911 3229"/>
  </r>
  <r>
    <x v="29"/>
    <s v="II"/>
    <s v="H.Vəfadar"/>
    <n v="6572"/>
    <n v="13.57"/>
    <n v="251136"/>
    <m/>
    <m/>
    <s v="SEVERSTAL"/>
    <m/>
    <s v="DC 232411236030 AC 232411236030 - DC 232411236030 AC 232411236030"/>
    <s v="P 223 1911 3229"/>
  </r>
  <r>
    <x v="29"/>
    <s v="II"/>
    <s v="H.Vəfadar"/>
    <n v="6573"/>
    <n v="13.34"/>
    <n v="251136"/>
    <m/>
    <m/>
    <s v="SEVERSTAL"/>
    <m/>
    <s v="DC 232411236030 AC 232411236030 - DC 232411236030 AC 232411236030"/>
    <s v="P 223 1911 3229"/>
  </r>
  <r>
    <x v="30"/>
    <s v="I"/>
    <s v="H.Vəfadar"/>
    <n v="6574"/>
    <n v="11.09"/>
    <n v="151038"/>
    <s v="41634/05"/>
    <n v="29.74"/>
    <s v="SEVERSTAL"/>
    <n v="1"/>
    <s v="DC 232411236030 AC 232411236030 - DC 232411236030 AC 232411236030"/>
    <s v="P 223 1911 3229"/>
  </r>
  <r>
    <x v="30"/>
    <s v="I"/>
    <s v="H.Vəfadar"/>
    <n v="6575"/>
    <n v="12.07"/>
    <n v="151038"/>
    <m/>
    <m/>
    <s v="SEVERSTAL"/>
    <m/>
    <s v="DC 232411236030 AC 232411236030 - DC 232411236030 AC 232411236030"/>
    <s v="P 223 1911 3229"/>
  </r>
  <r>
    <x v="30"/>
    <s v="I"/>
    <s v="H.Vəfadar"/>
    <n v="6576"/>
    <n v="12.07"/>
    <n v="151038"/>
    <m/>
    <m/>
    <s v="SEVERSTAL"/>
    <m/>
    <s v="DC 232411236030 AC 232411236030 - DC 232411236030 AC 232411236030"/>
    <s v="P 223 1911 3229"/>
  </r>
  <r>
    <x v="30"/>
    <s v="I"/>
    <s v="H.Vəfadar"/>
    <n v="6577"/>
    <n v="12.06"/>
    <n v="151038"/>
    <m/>
    <m/>
    <s v="SEVERSTAL"/>
    <m/>
    <s v="DC 232411236030 AC 232411236030 - DC 232411236030 AC 232411236030"/>
    <s v="P 223 1911 3229"/>
  </r>
  <r>
    <x v="30"/>
    <s v="I"/>
    <s v="H.Vəfadar"/>
    <n v="6578"/>
    <n v="12.06"/>
    <n v="151038"/>
    <m/>
    <m/>
    <s v="SEVERSTAL"/>
    <m/>
    <s v="DC 232411236030 AC 232411236030 - DC 232411236030 AC 232411236030"/>
    <s v="P 223 1911 3229"/>
  </r>
  <r>
    <x v="30"/>
    <s v="I"/>
    <s v="H.Vəfadar"/>
    <n v="6579"/>
    <n v="12.06"/>
    <n v="151038"/>
    <m/>
    <m/>
    <s v="SEVERSTAL"/>
    <m/>
    <s v="DC 232411236030 AC 232411236030 - DC 232411236030 AC 232411236030"/>
    <s v="P 223 1911 3229"/>
  </r>
  <r>
    <x v="30"/>
    <s v="I"/>
    <s v="H.Vəfadar"/>
    <n v="6580"/>
    <n v="12.47"/>
    <n v="151038"/>
    <m/>
    <m/>
    <s v="SEVERSTAL"/>
    <m/>
    <s v="DC 232411236030 AC 232411236030 - DC 232411236030 AC 232411236030"/>
    <s v="P 223 1911 3229"/>
  </r>
  <r>
    <x v="30"/>
    <s v="I"/>
    <s v="H.Vəfadar"/>
    <n v="6581"/>
    <n v="11.1"/>
    <n v="251122"/>
    <s v="41636/04"/>
    <n v="29.3"/>
    <s v="SEVERSTAL"/>
    <n v="1"/>
    <s v="DC 232411236030 AC 232411236030 - DC 232411236030 AC 232411236030"/>
    <s v="P 223 1911 3229"/>
  </r>
  <r>
    <x v="30"/>
    <s v="I"/>
    <s v="H.Vəfadar"/>
    <n v="6582"/>
    <n v="12.08"/>
    <n v="251122"/>
    <m/>
    <m/>
    <s v="SEVERSTAL"/>
    <m/>
    <s v="DC 232411236030 AC 232411236030 - DC 232411236030 AC 232411236030"/>
    <s v="P 223 1911 3229"/>
  </r>
  <r>
    <x v="30"/>
    <s v="I"/>
    <s v="H.Vəfadar"/>
    <n v="6583"/>
    <n v="12.08"/>
    <n v="251122"/>
    <m/>
    <m/>
    <s v="SEVERSTAL"/>
    <m/>
    <s v="DC 232411236030 AC 232411236030 - DC 232411236030 AC 232411236030"/>
    <s v="P 223 1911 3229"/>
  </r>
  <r>
    <x v="30"/>
    <s v="I"/>
    <s v="H.Vəfadar"/>
    <n v="6584"/>
    <n v="12.08"/>
    <n v="251122"/>
    <m/>
    <m/>
    <s v="SEVERSTAL"/>
    <m/>
    <s v="DC 232411236030 AC 232411236030 - DC 232411236030 AC 232411236030"/>
    <s v="P 223 1911 3229"/>
  </r>
  <r>
    <x v="30"/>
    <s v="I"/>
    <s v="H.Vəfadar"/>
    <n v="6585"/>
    <n v="12.08"/>
    <n v="251122"/>
    <m/>
    <m/>
    <s v="SEVERSTAL"/>
    <m/>
    <s v="DC 232411236030 AC 232411236030 - DC 232411236030 AC 232411236030"/>
    <s v="P 223 1911 3229"/>
  </r>
  <r>
    <x v="30"/>
    <s v="I"/>
    <s v="H.Vəfadar"/>
    <n v="6586"/>
    <n v="12.08"/>
    <n v="251122"/>
    <m/>
    <m/>
    <s v="SEVERSTAL"/>
    <m/>
    <s v="DC 232411236030 AC 232411236030 - DC 232411236030 AC 232411236030"/>
    <s v="P 223 1911 3229"/>
  </r>
  <r>
    <x v="30"/>
    <s v="I"/>
    <s v="H.Vəfadar"/>
    <n v="6587"/>
    <n v="11.12"/>
    <n v="251122"/>
    <m/>
    <m/>
    <s v="SEVERSTAL"/>
    <m/>
    <s v="DC 232411236030 AC 232411236030 - DC 232411236030 AC 232411236030"/>
    <s v="P 223 1911 3229"/>
  </r>
  <r>
    <x v="30"/>
    <s v="II"/>
    <s v="M.Elşad"/>
    <n v="6588"/>
    <n v="12.09"/>
    <n v="150638"/>
    <s v="35090/08"/>
    <n v="29.98"/>
    <s v="SEVERSTAL"/>
    <n v="1"/>
    <s v="DC 232411236030 AC 232411236030 - DC 232411236030 AC 232411236030"/>
    <s v="P 223 1911 3229"/>
  </r>
  <r>
    <x v="30"/>
    <s v="II"/>
    <s v="M.Elşad"/>
    <n v="6589"/>
    <n v="12.07"/>
    <n v="150638"/>
    <m/>
    <m/>
    <s v="SEVERSTAL"/>
    <m/>
    <s v="DC 232411236030 AC 232411236030 - DC 232411236030 AC 232411236030"/>
    <s v="P 223 1911 3229"/>
  </r>
  <r>
    <x v="30"/>
    <s v="II"/>
    <s v="M.Elşad"/>
    <n v="6590"/>
    <n v="12.09"/>
    <n v="150638"/>
    <m/>
    <m/>
    <s v="SEVERSTAL"/>
    <m/>
    <s v="DC 232411236030 AC 232411236030 - DC 232411236030 AC 232411236030"/>
    <s v="P 223 1911 3229"/>
  </r>
  <r>
    <x v="30"/>
    <s v="II"/>
    <s v="M.Elşad"/>
    <n v="6591"/>
    <n v="12.08"/>
    <n v="150638"/>
    <m/>
    <m/>
    <s v="SEVERSTAL"/>
    <m/>
    <s v="DC 232411236030 AC 232411236030 - DC 232411236030 AC 232411236030"/>
    <s v="P 223 1911 3229"/>
  </r>
  <r>
    <x v="30"/>
    <s v="II"/>
    <s v="M.Elşad"/>
    <n v="6592"/>
    <n v="12.08"/>
    <n v="150638"/>
    <m/>
    <m/>
    <s v="SEVERSTAL"/>
    <m/>
    <s v="DC 232411236030 AC 232411236030 - DC 232411236030 AC 232411236030"/>
    <s v="P 223 1911 3229"/>
  </r>
  <r>
    <x v="30"/>
    <s v="II"/>
    <s v="M.Elşad"/>
    <n v="6593"/>
    <n v="11.26"/>
    <n v="150638"/>
    <m/>
    <m/>
    <s v="SEVERSTAL"/>
    <m/>
    <s v="DC 232411236030 AC 232411236030 - DC 232411236030 AC 232411236030"/>
    <s v="P 223 1911 3229"/>
  </r>
  <r>
    <x v="30"/>
    <s v="II"/>
    <s v="M.Elşad"/>
    <n v="6594"/>
    <n v="12.18"/>
    <n v="150638"/>
    <m/>
    <m/>
    <s v="SEVERSTAL"/>
    <m/>
    <s v="DC 232411236030 AC 232411236030 - DC 232411236030 AC 232411236030"/>
    <s v="P 223 1911 3229"/>
  </r>
  <r>
    <x v="30"/>
    <s v="II"/>
    <s v="M.Elşad"/>
    <n v="6595"/>
    <n v="11.1"/>
    <n v="351824"/>
    <s v="49614/03"/>
    <n v="28.74"/>
    <s v="SEVERSTAL"/>
    <n v="1"/>
    <s v="DC 232411236030 AC 232411236030 - DC 232411236030 AC 232411236030"/>
    <s v="P 223 1911 3229"/>
  </r>
  <r>
    <x v="30"/>
    <s v="II"/>
    <s v="M.Elşad"/>
    <n v="6596"/>
    <n v="11.1"/>
    <n v="351824"/>
    <m/>
    <m/>
    <s v="SEVERSTAL"/>
    <m/>
    <s v="DC 232411236030 AC 232411236030 - DC 232411236030 AC 232411236030"/>
    <s v="P 223 1911 3229"/>
  </r>
  <r>
    <x v="30"/>
    <s v="II"/>
    <s v="M.Elşad"/>
    <n v="6597"/>
    <n v="11.14"/>
    <n v="351824"/>
    <m/>
    <m/>
    <s v="SEVERSTAL"/>
    <m/>
    <s v="DC 232411236030 AC 232411236030 - DC 232411236030 AC 232411236030"/>
    <s v="P 223 1911 3229"/>
  </r>
  <r>
    <x v="30"/>
    <s v="II"/>
    <s v="M.Elşad"/>
    <n v="6598"/>
    <n v="12.09"/>
    <n v="351824"/>
    <m/>
    <m/>
    <s v="SEVERSTAL"/>
    <m/>
    <s v="DC 232411236030 AC 232411236030 - DC 232411236030 AC 232411236030"/>
    <s v="P 223 1911 3229"/>
  </r>
  <r>
    <x v="30"/>
    <s v="II"/>
    <s v="M.Elşad"/>
    <n v="6599"/>
    <n v="11.34"/>
    <n v="351824"/>
    <m/>
    <m/>
    <s v="SEVERSTAL"/>
    <m/>
    <s v="DC 232411236030 AC 232411236030 - DC 232411236030 AC 232411236030"/>
    <s v="P 223 1911 3229"/>
  </r>
  <r>
    <x v="30"/>
    <s v="II"/>
    <s v="M.Elşad"/>
    <n v="6600"/>
    <n v="12.09"/>
    <n v="351824"/>
    <m/>
    <m/>
    <s v="SEVERSTAL"/>
    <m/>
    <s v="DC 232411236030 AC 232411236030 - DC 232411236030 AC 232411236030"/>
    <s v="P 223 1911 3229"/>
  </r>
  <r>
    <x v="30"/>
    <s v="II"/>
    <s v="M.Elşad"/>
    <n v="6601"/>
    <n v="11.57"/>
    <n v="351824"/>
    <m/>
    <m/>
    <s v="SEVERSTAL"/>
    <m/>
    <s v="DC 232411236030 AC 232411236030 - DC 232411236030 AC 232411236030"/>
    <s v="P 223 1911 3229"/>
  </r>
  <r>
    <x v="31"/>
    <s v="I"/>
    <s v="H.Vəfadar"/>
    <n v="6602"/>
    <n v="12.1"/>
    <n v="251098"/>
    <s v="41284/06"/>
    <n v="27.28"/>
    <s v="SEVERSTAL"/>
    <n v="1"/>
    <s v="DC 232411236030 AC 232411236030 - DC 232411236030 AC 232411236030"/>
    <s v="P 223 1911 3229"/>
  </r>
  <r>
    <x v="31"/>
    <s v="I"/>
    <s v="H.Vəfadar"/>
    <n v="6603"/>
    <n v="13.08"/>
    <n v="251098"/>
    <m/>
    <m/>
    <s v="SEVERSTAL"/>
    <m/>
    <s v="DC 232411236030 AC 232411236030 - DC 232411236030 AC 232411236030"/>
    <s v="P 223 1911 3229"/>
  </r>
  <r>
    <x v="31"/>
    <s v="I"/>
    <s v="H.Vəfadar"/>
    <n v="6604"/>
    <n v="13.07"/>
    <n v="251098"/>
    <m/>
    <m/>
    <s v="SEVERSTAL"/>
    <m/>
    <s v="DC 232411236030 AC 232411236030 - DC 232411236030 AC 232411236030"/>
    <s v="P 223 1911 3229"/>
  </r>
  <r>
    <x v="31"/>
    <s v="I"/>
    <s v="H.Vəfadar"/>
    <n v="6605"/>
    <n v="13.08"/>
    <n v="251098"/>
    <m/>
    <m/>
    <s v="SEVERSTAL"/>
    <m/>
    <s v="DC 232411236030 AC 232411236030 - DC 232411236030 AC 232411236030"/>
    <s v="P 223 1911 3229"/>
  </r>
  <r>
    <x v="31"/>
    <s v="I"/>
    <s v="H.Vəfadar"/>
    <n v="6606"/>
    <n v="12.08"/>
    <n v="251098"/>
    <m/>
    <m/>
    <s v="SEVERSTAL"/>
    <m/>
    <s v="DC 232411236030 AC 232411236030 - DC 232411236030 AC 232411236030"/>
    <s v="P 223 1911 3229"/>
  </r>
  <r>
    <x v="31"/>
    <s v="I"/>
    <s v="H.Vəfadar"/>
    <n v="6607"/>
    <n v="12.58"/>
    <n v="251098"/>
    <m/>
    <m/>
    <s v="SEVERSTAL"/>
    <m/>
    <s v="DC 232411236030 AC 232411236030 - DC 232411236030 AC 232411236030"/>
    <s v="P 223 1911 3229"/>
  </r>
  <r>
    <x v="31"/>
    <s v="I"/>
    <s v="H.Vəfadar"/>
    <n v="6608"/>
    <n v="13.07"/>
    <n v="351817"/>
    <s v="49613/02"/>
    <n v="28.24"/>
    <s v="SEVERSTAL"/>
    <n v="1"/>
    <s v="DC 232411236030 AC 232411236030 - DC 232411236030 AC 232411236030"/>
    <s v="P 223 1911 3229"/>
  </r>
  <r>
    <x v="31"/>
    <s v="I"/>
    <s v="H.Vəfadar"/>
    <n v="6609"/>
    <n v="13.07"/>
    <n v="351817"/>
    <m/>
    <m/>
    <s v="SEVERSTAL"/>
    <m/>
    <s v="DC 232411236030 AC 232411236030 - DC 232411236030 AC 232411236030"/>
    <s v="P 223 1911 3229"/>
  </r>
  <r>
    <x v="31"/>
    <s v="I"/>
    <s v="H.Vəfadar"/>
    <n v="6610"/>
    <n v="13.07"/>
    <n v="351817"/>
    <m/>
    <m/>
    <s v="SEVERSTAL"/>
    <m/>
    <s v="DC 232411236030 AC 232411236030 - DC 232411236030 AC 232411236030"/>
    <s v="P 223 1911 3229"/>
  </r>
  <r>
    <x v="31"/>
    <s v="I"/>
    <s v="H.Vəfadar"/>
    <n v="6611"/>
    <n v="13.07"/>
    <n v="351817"/>
    <m/>
    <m/>
    <s v="SEVERSTAL"/>
    <m/>
    <s v="DC 232411236030 AC 232411236030 - DC 232411236030 AC 232411236030"/>
    <s v="P 223 1911 3229"/>
  </r>
  <r>
    <x v="31"/>
    <s v="I"/>
    <s v="H.Vəfadar"/>
    <n v="6612"/>
    <n v="13.55"/>
    <n v="351817"/>
    <m/>
    <m/>
    <s v="SEVERSTAL"/>
    <m/>
    <s v="DC 232411236030 AC 232411236030 - DC 232411236030 AC 232411236030"/>
    <s v="P 223 1911 3229"/>
  </r>
  <r>
    <x v="31"/>
    <s v="I"/>
    <s v="H.Vəfadar"/>
    <n v="6613"/>
    <n v="12.9"/>
    <n v="351817"/>
    <m/>
    <m/>
    <s v="SEVERSTAL"/>
    <m/>
    <s v="DC 232411236030 AC 232411236030 - DC 232411236030 AC 232411236030"/>
    <s v="P 223 1911 3229"/>
  </r>
  <r>
    <x v="31"/>
    <s v="II"/>
    <s v="M.Elşad"/>
    <n v="6614"/>
    <n v="13.06"/>
    <n v="351147"/>
    <s v="47247/11"/>
    <n v="28.16"/>
    <s v="SEVERSTAL"/>
    <n v="1"/>
    <s v="DC 232411236030 AC 232411236030 - DC 232411236030 AC 232411236030"/>
    <s v="P 223 1911 3229"/>
  </r>
  <r>
    <x v="31"/>
    <s v="II"/>
    <s v="M.Elşad"/>
    <n v="6615"/>
    <n v="13.06"/>
    <n v="351147"/>
    <m/>
    <m/>
    <s v="SEVERSTAL"/>
    <m/>
    <s v="DC 232411236030 AC 232411236030 - DC 232411236030 AC 232411236030"/>
    <s v="P 223 1911 3229"/>
  </r>
  <r>
    <x v="31"/>
    <s v="II"/>
    <s v="M.Elşad"/>
    <n v="6616"/>
    <n v="13.06"/>
    <n v="351147"/>
    <m/>
    <m/>
    <s v="SEVERSTAL"/>
    <m/>
    <s v="DC 232411236030 AC 232411236030 - DC 232411236030 AC 232411236030"/>
    <s v="P 223 1911 3229"/>
  </r>
  <r>
    <x v="31"/>
    <s v="II"/>
    <s v="M.Elşad"/>
    <n v="6617"/>
    <n v="13.06"/>
    <n v="351147"/>
    <m/>
    <m/>
    <s v="SEVERSTAL"/>
    <m/>
    <s v="DC 232411236030 AC 232411236030 - DC 232411236030 AC 232411236030"/>
    <s v="P 223 1911 3229"/>
  </r>
  <r>
    <x v="31"/>
    <s v="II"/>
    <s v="M.Elşad"/>
    <n v="6618"/>
    <n v="13.57"/>
    <n v="351147"/>
    <m/>
    <m/>
    <s v="SEVERSTAL"/>
    <m/>
    <s v="DC 232411236030 AC 232411236030 - DC 232411236030 AC 232411236030"/>
    <s v="P 223 1911 3229"/>
  </r>
  <r>
    <x v="31"/>
    <s v="II"/>
    <s v="M.Elşad"/>
    <n v="6619"/>
    <n v="13.57"/>
    <n v="351147"/>
    <m/>
    <m/>
    <s v="SEVERSTAL"/>
    <m/>
    <s v="DC 232411236030 AC 232411236030 - DC 232411236030 AC 232411236030"/>
    <s v="P 223 1911 3229"/>
  </r>
  <r>
    <x v="31"/>
    <s v="II"/>
    <s v="M.Elşad"/>
    <n v="6620"/>
    <n v="13.07"/>
    <n v="251122"/>
    <s v="41636/01"/>
    <n v="29.18"/>
    <s v="SEVERSTAL"/>
    <n v="1"/>
    <s v="DC 232411236030 AC 232411236030 - DC 232411236030 AC 232411236030"/>
    <s v="P 223 1911 3229"/>
  </r>
  <r>
    <x v="31"/>
    <s v="II"/>
    <s v="M.Elşad"/>
    <n v="6621"/>
    <n v="13.07"/>
    <n v="251122"/>
    <m/>
    <m/>
    <s v="SEVERSTAL"/>
    <m/>
    <s v="DC 232411236030 AC 232411236030 - DC 232411236030 AC 232411236030"/>
    <s v="P 223 1911 3229"/>
  </r>
  <r>
    <x v="31"/>
    <s v="II"/>
    <s v="M.Elşad"/>
    <n v="6622"/>
    <n v="13.05"/>
    <n v="251122"/>
    <m/>
    <m/>
    <s v="SEVERSTAL"/>
    <m/>
    <s v="DC 232411236030 AC 232411236030 - DC 232411236030 AC 232411236030"/>
    <s v="P 223 1911 3229"/>
  </r>
  <r>
    <x v="31"/>
    <s v="II"/>
    <s v="M.Elşad"/>
    <n v="6623"/>
    <n v="13.05"/>
    <n v="251122"/>
    <m/>
    <m/>
    <s v="SEVERSTAL"/>
    <m/>
    <s v="DC 232411236030 AC 232411236030 - DC 232411236030 AC 232411236030"/>
    <s v="P 223 1911 3229"/>
  </r>
  <r>
    <x v="31"/>
    <s v="II"/>
    <s v="M.Elşad"/>
    <n v="6624"/>
    <n v="13.55"/>
    <n v="251122"/>
    <m/>
    <m/>
    <s v="SEVERSTAL"/>
    <m/>
    <s v="DC 232411236030 AC 232411236030 - DC 232411236030 AC 232411236030"/>
    <s v="P 223 1911 3229"/>
  </r>
  <r>
    <x v="31"/>
    <s v="II"/>
    <s v="M.Elşad"/>
    <n v="6625"/>
    <n v="13.58"/>
    <n v="251122"/>
    <m/>
    <m/>
    <s v="SEVERSTAL"/>
    <m/>
    <s v="DC 232411236030 AC 232411236030 - DC 232411236030 AC 232411236030"/>
    <s v="P 223 1911 3229"/>
  </r>
  <r>
    <x v="31"/>
    <s v="II"/>
    <s v="M.Elşad"/>
    <n v="6626"/>
    <n v="12.1"/>
    <n v="351817"/>
    <s v="49613/12"/>
    <n v="29.28"/>
    <s v="SEVERSTAL"/>
    <n v="1"/>
    <s v="DC 232411236030 AC 232411236030 - DC 232411236030 AC 232411236030"/>
    <s v="P 223 1911 3229"/>
  </r>
  <r>
    <x v="31"/>
    <s v="II"/>
    <s v="M.Elşad"/>
    <n v="6627"/>
    <n v="12.11"/>
    <n v="351817"/>
    <m/>
    <m/>
    <s v="SEVERSTAL"/>
    <m/>
    <s v="DC 232411236030 AC 232411236030 - DC 232411236030 AC 232411236030"/>
    <s v="P 223 1911 3229"/>
  </r>
  <r>
    <x v="32"/>
    <s v="I"/>
    <s v="H.Vəfadar"/>
    <n v="6628"/>
    <n v="12.11"/>
    <n v="351817"/>
    <m/>
    <m/>
    <s v="SEVERSTAL"/>
    <m/>
    <s v="DC 232411236030 AC 232411236030 - DC 232411236030 AC 232411236030"/>
    <s v="P 223 1911 3229"/>
  </r>
  <r>
    <x v="32"/>
    <s v="I"/>
    <s v="H.Vəfadar"/>
    <n v="6629"/>
    <n v="12.1"/>
    <n v="351817"/>
    <m/>
    <m/>
    <s v="SEVERSTAL"/>
    <m/>
    <s v="DC 232411236030 AC 232411236030 - DC 232411236030 AC 232411236030"/>
    <s v="P 223 1911 3229"/>
  </r>
  <r>
    <x v="32"/>
    <s v="I"/>
    <s v="H.Vəfadar"/>
    <n v="6630"/>
    <n v="10.06"/>
    <n v="351817"/>
    <m/>
    <m/>
    <s v="SEVERSTAL"/>
    <m/>
    <s v="DC 232411236030 AC 232411236030 - DC 232411236030 AC 232411236030"/>
    <s v="P 223 1911 3229"/>
  </r>
  <r>
    <x v="32"/>
    <s v="I"/>
    <s v="H.Vəfadar"/>
    <n v="6631"/>
    <n v="11.09"/>
    <n v="351817"/>
    <m/>
    <m/>
    <s v="SEVERSTAL"/>
    <m/>
    <s v="DC 232411236030 AC 232411236030 - DC 232411236030 AC 232411236030"/>
    <s v="P 223 1911 3229"/>
  </r>
  <r>
    <x v="32"/>
    <s v="I"/>
    <s v="H.Vəfadar"/>
    <n v="6632"/>
    <n v="11.36"/>
    <n v="351817"/>
    <m/>
    <m/>
    <s v="SEVERSTAL"/>
    <m/>
    <s v="DC 232411236030 AC 232411236030 - DC 232411236030 AC 232411236030"/>
    <s v="P 223 1911 3229"/>
  </r>
  <r>
    <x v="32"/>
    <s v="I"/>
    <s v="H.Vəfadar"/>
    <n v="6633"/>
    <n v="11.09"/>
    <n v="251098"/>
    <s v="41284/08"/>
    <n v="29.48"/>
    <s v="SEVERSTAL"/>
    <n v="1"/>
    <s v="DC 232411236030 AC 232411236030 - DC 232411236030 AC 232411236030"/>
    <s v="P 223 1911 3229"/>
  </r>
  <r>
    <x v="32"/>
    <s v="I"/>
    <s v="H.Vəfadar"/>
    <n v="6634"/>
    <n v="12.08"/>
    <n v="251098"/>
    <m/>
    <m/>
    <s v="SEVERSTAL"/>
    <m/>
    <s v="DC 232411236030 AC 232411236030 - DC 232411236030 AC 232411236030"/>
    <s v="P 223 1911 3229"/>
  </r>
  <r>
    <x v="32"/>
    <s v="I"/>
    <s v="H.Vəfadar"/>
    <n v="6635"/>
    <n v="12.08"/>
    <n v="251098"/>
    <m/>
    <m/>
    <s v="SEVERSTAL"/>
    <m/>
    <s v="DC 232411236030 AC 232411236030 - DC 232411236030 AC 232411236030"/>
    <s v="P 223 1911 3229"/>
  </r>
  <r>
    <x v="32"/>
    <s v="I"/>
    <s v="H.Vəfadar"/>
    <n v="6636"/>
    <n v="12.08"/>
    <n v="251098"/>
    <m/>
    <m/>
    <s v="SEVERSTAL"/>
    <m/>
    <s v="DC 232411236030 AC 232411236030 - DC 232411236030 AC 232411236030"/>
    <s v="P 223 1911 3229"/>
  </r>
  <r>
    <x v="32"/>
    <s v="I"/>
    <s v="H.Vəfadar"/>
    <n v="6637"/>
    <n v="12.08"/>
    <n v="251098"/>
    <m/>
    <m/>
    <s v="SEVERSTAL"/>
    <m/>
    <s v="DC 232411236030 AC 232411236030 - DC 232411236030 AC 232411236030"/>
    <s v="P 223 1911 3229"/>
  </r>
  <r>
    <x v="32"/>
    <s v="I"/>
    <s v="H.Vəfadar"/>
    <n v="6638"/>
    <n v="12.07"/>
    <n v="251098"/>
    <m/>
    <m/>
    <s v="SEVERSTAL"/>
    <m/>
    <s v="DC 232411236030 AC 232411236030 - DC 232411236030 AC 232411236030"/>
    <s v="P 223 1911 3229"/>
  </r>
  <r>
    <x v="32"/>
    <s v="II"/>
    <s v="M.Elşad"/>
    <n v="6639"/>
    <n v="11.76"/>
    <n v="251098"/>
    <m/>
    <m/>
    <s v="SEVERSTAL"/>
    <m/>
    <s v="DC 232411236030 AC 232411236030 - DC 232411236030 AC 232411236030"/>
    <s v="P 223 1911 3229"/>
  </r>
  <r>
    <x v="32"/>
    <s v="II"/>
    <s v="M.Elşad"/>
    <n v="6640"/>
    <n v="12.07"/>
    <n v="351824"/>
    <s v="49614/07"/>
    <n v="29.56"/>
    <s v="SEVERSTAL"/>
    <n v="1"/>
    <s v="DC 232411236030 AC 232411236030 - DC 232411236030 AC 232411236030"/>
    <s v="P 223 1911 3229"/>
  </r>
  <r>
    <x v="32"/>
    <s v="II"/>
    <s v="M.Elşad"/>
    <n v="6641"/>
    <n v="12.08"/>
    <n v="351824"/>
    <m/>
    <m/>
    <s v="SEVERSTAL"/>
    <m/>
    <s v="DC 232411236030 AC 232411236030 - DC 232411236030 AC 232411236030"/>
    <s v="P 223 1911 3229"/>
  </r>
  <r>
    <x v="32"/>
    <s v="II"/>
    <s v="M.Elşad"/>
    <n v="6642"/>
    <n v="12.07"/>
    <n v="351824"/>
    <m/>
    <m/>
    <s v="SEVERSTAL"/>
    <m/>
    <s v="DC 232411236030 AC 232411236030 - DC 232411236030 AC 232411236030"/>
    <s v="P 223 1911 3229"/>
  </r>
  <r>
    <x v="32"/>
    <s v="II"/>
    <s v="M.Elşad"/>
    <n v="6643"/>
    <n v="11.03"/>
    <n v="351824"/>
    <m/>
    <m/>
    <s v="SEVERSTAL"/>
    <m/>
    <s v="DC 232411236030 AC 232411236030 - DC 232411236030 AC 232411236030"/>
    <s v="P 223 1911 3229"/>
  </r>
  <r>
    <x v="32"/>
    <s v="II"/>
    <s v="M.Elşad"/>
    <n v="6644"/>
    <n v="12.06"/>
    <n v="351824"/>
    <m/>
    <m/>
    <s v="SEVERSTAL"/>
    <m/>
    <s v="DC 232411236030 AC 232411236030 - DC 232411236030 AC 232411236030"/>
    <s v="P 223 1911 3229"/>
  </r>
  <r>
    <x v="32"/>
    <s v="II"/>
    <s v="M.Elşad"/>
    <n v="6645"/>
    <n v="11.19"/>
    <n v="351824"/>
    <m/>
    <m/>
    <s v="SEVERSTAL"/>
    <m/>
    <s v="DC 232411236030 AC 232411236030 - DC 232411236030 AC 232411236030"/>
    <s v="P 223 1911 3229"/>
  </r>
  <r>
    <x v="32"/>
    <s v="II"/>
    <s v="M.Elşad"/>
    <n v="6646"/>
    <n v="11.13"/>
    <n v="351824"/>
    <m/>
    <m/>
    <s v="SEVERSTAL"/>
    <m/>
    <s v="DC 232411236030 AC 232411236030 - DC 232411236030 AC 232411236030"/>
    <s v="P 223 1911 3229"/>
  </r>
  <r>
    <x v="32"/>
    <s v="II"/>
    <s v="M.Elşad"/>
    <n v="6647"/>
    <n v="12.07"/>
    <n v="351147"/>
    <s v="47247/04"/>
    <n v="29.5"/>
    <s v="SEVERSTAL"/>
    <n v="1"/>
    <s v="DC 232411236030 AC 232411236030 - DC 232411236030 AC 232411236030"/>
    <s v="P 223 1911 3229"/>
  </r>
  <r>
    <x v="32"/>
    <s v="II"/>
    <s v="M.Elşad"/>
    <n v="6648"/>
    <n v="11.13"/>
    <n v="351147"/>
    <m/>
    <m/>
    <s v="SEVERSTAL"/>
    <m/>
    <s v="DC 232411236030 AC 232411236030 - DC 232411236030 AC 232411236030"/>
    <s v="P 223 1911 3229"/>
  </r>
  <r>
    <x v="32"/>
    <s v="II"/>
    <s v="M.Elşad"/>
    <n v="6649"/>
    <n v="12.07"/>
    <n v="351147"/>
    <m/>
    <m/>
    <s v="SEVERSTAL"/>
    <m/>
    <s v="DC 232411236030 AC 232411236030 - DC 232411236030 AC 232411236030"/>
    <s v="P 223 1911 3229"/>
  </r>
  <r>
    <x v="32"/>
    <s v="II"/>
    <s v="M.Elşad"/>
    <n v="6650"/>
    <n v="12.08"/>
    <n v="351147"/>
    <m/>
    <m/>
    <s v="SEVERSTAL"/>
    <m/>
    <s v="DC 232411236030 AC 232411236030 - DC 232411236030 AC 232411236030"/>
    <s v="P 223 1911 3229"/>
  </r>
  <r>
    <x v="32"/>
    <s v="II"/>
    <s v="M.Elşad"/>
    <n v="6651"/>
    <n v="12.09"/>
    <n v="351147"/>
    <m/>
    <m/>
    <s v="SEVERSTAL"/>
    <m/>
    <s v="DC 232411236030 AC 232411236030 - DC 232411236030 AC 232411236030"/>
    <s v="P 223 1911 3229"/>
  </r>
  <r>
    <x v="32"/>
    <s v="II"/>
    <s v="M.Elşad"/>
    <n v="6652"/>
    <n v="12.08"/>
    <n v="351147"/>
    <m/>
    <m/>
    <s v="SEVERSTAL"/>
    <m/>
    <s v="DC 232411236030 AC 232411236030 - DC 232411236030 AC 232411236030"/>
    <s v="P 223 1911 3229"/>
  </r>
  <r>
    <x v="33"/>
    <s v="I"/>
    <s v="H.Vəfadar"/>
    <n v="6653"/>
    <n v="11.84"/>
    <n v="351147"/>
    <m/>
    <m/>
    <s v="SEVERSTAL"/>
    <m/>
    <s v="DC 232411236030 AC 232411236030 - DC 232411236030 AC 232411236030"/>
    <s v="P 223 1911 3229"/>
  </r>
  <r>
    <x v="33"/>
    <s v="I"/>
    <s v="H.Vəfadar"/>
    <n v="6654"/>
    <n v="12.08"/>
    <n v="104129"/>
    <s v="1/7"/>
    <n v="31.94"/>
    <s v="MMK"/>
    <n v="1"/>
    <s v="DC 232411236030 AC 232411236030 - DC 232411236030 AC 232411236030"/>
    <s v="P 223 1911 3229"/>
  </r>
  <r>
    <x v="33"/>
    <s v="I"/>
    <s v="H.Vəfadar"/>
    <n v="6655"/>
    <n v="12.08"/>
    <n v="104129"/>
    <m/>
    <m/>
    <s v="MMK"/>
    <m/>
    <s v="DC 232411236030 AC 232411236030 - DC 232411236030 AC 232411236030"/>
    <s v="P 223 1911 3229"/>
  </r>
  <r>
    <x v="33"/>
    <s v="I"/>
    <s v="H.Vəfadar"/>
    <n v="6656"/>
    <n v="13.09"/>
    <n v="104129"/>
    <m/>
    <m/>
    <s v="MMK"/>
    <m/>
    <s v="DC 232411236030 AC 232411236030 - DC 232411236030 AC 232411236030"/>
    <s v="P 223 1911 3229"/>
  </r>
  <r>
    <x v="33"/>
    <s v="I"/>
    <s v="H.Vəfadar"/>
    <n v="6657"/>
    <n v="13.09"/>
    <n v="104129"/>
    <m/>
    <m/>
    <s v="MMK"/>
    <m/>
    <s v="DC 232411236030 AC 232411236030 - DC 232411236030 AC 232411236030"/>
    <s v="P 223 1911 3229"/>
  </r>
  <r>
    <x v="33"/>
    <s v="I"/>
    <s v="H.Vəfadar"/>
    <n v="6658"/>
    <n v="13.09"/>
    <n v="104129"/>
    <m/>
    <m/>
    <s v="MMK"/>
    <m/>
    <s v="DC 232411236030 AC 232411236030 - DC 232411236030 AC 232411236030"/>
    <s v="P 223 1911 3229"/>
  </r>
  <r>
    <x v="33"/>
    <s v="I"/>
    <s v="H.Vəfadar"/>
    <n v="6659"/>
    <n v="13.09"/>
    <n v="104129"/>
    <m/>
    <m/>
    <s v="MMK"/>
    <m/>
    <s v="DC 232411236030 AC 232411236030 - DC 232411236030 AC 232411236030"/>
    <s v="P 223 1911 3229"/>
  </r>
  <r>
    <x v="33"/>
    <s v="I"/>
    <s v="H.Vəfadar"/>
    <n v="6660"/>
    <n v="12.03"/>
    <n v="104129"/>
    <m/>
    <m/>
    <s v="MMK"/>
    <m/>
    <s v="DC 232411236030 AC 232411236030 - DC 232411236030 AC 232411236030"/>
    <s v="P 223 1911 3229"/>
  </r>
  <r>
    <x v="33"/>
    <s v="I"/>
    <s v="H.Vəfadar"/>
    <n v="6661"/>
    <n v="11.09"/>
    <n v="151043"/>
    <s v="41283/08"/>
    <n v="29.4"/>
    <s v="SEVERSTAL"/>
    <n v="1"/>
    <s v="DC 232411236030 AC 232411236030 - DC 232411236030 AC 232411236030"/>
    <s v="P 223 1911 3229"/>
  </r>
  <r>
    <x v="33"/>
    <s v="I"/>
    <s v="H.Vəfadar"/>
    <n v="6662"/>
    <n v="12.1"/>
    <n v="151043"/>
    <m/>
    <m/>
    <s v="SEVERSTAL"/>
    <m/>
    <s v="DC 232411236030 AC 232411236030 - DC 232411236030 AC 232411236030"/>
    <s v="P 223 1911 3229"/>
  </r>
  <r>
    <x v="33"/>
    <s v="I"/>
    <s v="H.Vəfadar"/>
    <n v="6663"/>
    <n v="12.1"/>
    <n v="151043"/>
    <m/>
    <m/>
    <s v="SEVERSTAL"/>
    <m/>
    <s v="DC 232411236030 AC 232411236030 - DC 232411236030 AC 232411236030"/>
    <s v="P 223 1911 3229"/>
  </r>
  <r>
    <x v="33"/>
    <s v="I"/>
    <s v="H.Vəfadar"/>
    <n v="6664"/>
    <n v="12.08"/>
    <n v="151043"/>
    <m/>
    <m/>
    <s v="SEVERSTAL"/>
    <m/>
    <s v="DC 232411236030 AC 232411236030 - DC 232411236030 AC 232411236030"/>
    <s v="P 223 1911 3229"/>
  </r>
  <r>
    <x v="33"/>
    <s v="II"/>
    <s v="M.Elşad"/>
    <n v="6665"/>
    <n v="10.54"/>
    <n v="151043"/>
    <m/>
    <m/>
    <s v="SEVERSTAL"/>
    <m/>
    <s v="DC 232411236030 AC 232411236030 - DC 232411236030 AC 232411236030"/>
    <s v="P 223 1911 3229"/>
  </r>
  <r>
    <x v="33"/>
    <s v="II"/>
    <s v="M.Elşad"/>
    <n v="6666"/>
    <n v="11.17"/>
    <n v="151043"/>
    <m/>
    <m/>
    <s v="SEVERSTAL"/>
    <m/>
    <s v="DC 232411236030 AC 232411236030 - DC 232411236030 AC 232411236030"/>
    <s v="P 223 1911 3229"/>
  </r>
  <r>
    <x v="33"/>
    <s v="II"/>
    <s v="M.Elşad"/>
    <n v="6667"/>
    <n v="13.04"/>
    <n v="151043"/>
    <m/>
    <m/>
    <s v="SEVERSTAL"/>
    <m/>
    <s v="DC 232411236030 AC 232411236030 - DC 232411236030 AC 232411236030"/>
    <s v="P 223 1911 3229"/>
  </r>
  <r>
    <x v="33"/>
    <s v="II"/>
    <s v="M.Elşad"/>
    <n v="6668"/>
    <n v="12.09"/>
    <n v="251127"/>
    <s v="42024/09"/>
    <n v="29.76"/>
    <s v="SEVERSTAL"/>
    <n v="1"/>
    <s v="DC 232411236030 AC 232411236030 - DC 232411236030 AC 232411236030"/>
    <s v="P 223 1911 3229"/>
  </r>
  <r>
    <x v="33"/>
    <s v="II"/>
    <s v="M.Elşad"/>
    <n v="6669"/>
    <n v="12.07"/>
    <n v="251127"/>
    <m/>
    <m/>
    <s v="SEVERSTAL"/>
    <m/>
    <s v="DC 232411236030 AC 232411236030 - DC 232411236030 AC 232411236030"/>
    <s v="P 223 1911 3229"/>
  </r>
  <r>
    <x v="33"/>
    <s v="II"/>
    <s v="M.Elşad"/>
    <n v="6670"/>
    <n v="12.09"/>
    <n v="251127"/>
    <m/>
    <m/>
    <s v="SEVERSTAL"/>
    <m/>
    <s v="DC 232411236030 AC 232411236030 - DC 232411236030 AC 232411236030"/>
    <s v="P 223 1911 3229"/>
  </r>
  <r>
    <x v="33"/>
    <s v="II"/>
    <s v="M.Elşad"/>
    <n v="6671"/>
    <n v="12.09"/>
    <n v="251127"/>
    <m/>
    <m/>
    <s v="SEVERSTAL"/>
    <m/>
    <s v="DC 232411236030 AC 232411236030 - DC 232411236030 AC 232411236030"/>
    <s v="P 223 1911 3229"/>
  </r>
  <r>
    <x v="33"/>
    <s v="II"/>
    <s v="M.Elşad"/>
    <n v="6672"/>
    <n v="12.09"/>
    <n v="251127"/>
    <m/>
    <m/>
    <s v="SEVERSTAL"/>
    <m/>
    <s v="DC 232411236030 AC 232411236030 - DC 232411236030 AC 232411236030"/>
    <s v="P 223 1911 3229"/>
  </r>
  <r>
    <x v="33"/>
    <s v="II"/>
    <s v="M.Elşad"/>
    <n v="6673"/>
    <n v="11.2"/>
    <n v="251127"/>
    <m/>
    <m/>
    <s v="SEVERSTAL"/>
    <m/>
    <s v="DC 232411236030 AC 232411236030 - DC 232411236030 AC 232411236030"/>
    <s v="P 223 1911 3229"/>
  </r>
  <r>
    <x v="33"/>
    <s v="II"/>
    <s v="M.Elşad"/>
    <n v="6674"/>
    <n v="11.72"/>
    <n v="251127"/>
    <m/>
    <m/>
    <s v="SEVERSTAL"/>
    <m/>
    <s v="DC 232411236030 AC 232411236030 - DC 232411236030 AC 232411236030"/>
    <s v="P 223 1911 3229"/>
  </r>
  <r>
    <x v="33"/>
    <s v="II"/>
    <s v="M.Elşad"/>
    <n v="6675"/>
    <n v="12.09"/>
    <n v="251127"/>
    <s v="42024/02"/>
    <n v="29.76"/>
    <s v="SEVERSTAL"/>
    <n v="1"/>
    <s v="DC 232411236030 AC 232411236030 - DC 232411236030 AC 232411236030"/>
    <s v="P 223 1911 3229"/>
  </r>
  <r>
    <x v="33"/>
    <s v="II"/>
    <s v="M.Elşad"/>
    <n v="6676"/>
    <n v="12.09"/>
    <n v="251127"/>
    <m/>
    <m/>
    <s v="SEVERSTAL"/>
    <m/>
    <s v="DC 232411236030 AC 232411236030 - DC 232411236030 AC 232411236030"/>
    <s v="P 223 1911 3229"/>
  </r>
  <r>
    <x v="33"/>
    <s v="II"/>
    <s v="M.Elşad"/>
    <n v="6677"/>
    <n v="12.09"/>
    <n v="251127"/>
    <m/>
    <m/>
    <s v="SEVERSTAL"/>
    <m/>
    <s v="DC 232411236030 AC 232411236030 - DC 232411236030 AC 232411236030"/>
    <s v="P 223 1911 3229"/>
  </r>
  <r>
    <x v="34"/>
    <s v="I"/>
    <s v="H.Vəfadar"/>
    <n v="6678"/>
    <n v="12.09"/>
    <n v="251127"/>
    <m/>
    <m/>
    <s v="SEVERSTAL"/>
    <m/>
    <s v="DC 232411236030 AC 232411236030 - DC 232411236030 AC 232411236030"/>
    <s v="P 223 1911 3229"/>
  </r>
  <r>
    <x v="34"/>
    <s v="I"/>
    <s v="H.Vəfadar"/>
    <n v="6679"/>
    <n v="12.08"/>
    <n v="251127"/>
    <m/>
    <m/>
    <s v="SEVERSTAL"/>
    <m/>
    <s v="DC 232411236030 AC 232411236030 - DC 232411236030 AC 232411236030"/>
    <s v="P 223 1911 3229"/>
  </r>
  <r>
    <x v="34"/>
    <s v="I"/>
    <s v="H.Vəfadar"/>
    <n v="6680"/>
    <n v="12.09"/>
    <n v="251127"/>
    <m/>
    <m/>
    <s v="SEVERSTAL"/>
    <m/>
    <s v="DC 232411236030 AC 232411236030 - DC 232411236030 AC 232411236030"/>
    <s v="P 223 1911 3229"/>
  </r>
  <r>
    <x v="34"/>
    <s v="I"/>
    <s v="H.Vəfadar"/>
    <n v="6681"/>
    <n v="10.97"/>
    <n v="251127"/>
    <m/>
    <m/>
    <s v="SEVERSTAL"/>
    <m/>
    <s v="DC 232411236030 AC 232411236030 - DC 232411236030 AC 232411236030"/>
    <s v="P 223 1911 3229"/>
  </r>
  <r>
    <x v="34"/>
    <s v="I"/>
    <s v="H.Vəfadar"/>
    <n v="6682"/>
    <n v="13.08"/>
    <n v="251098"/>
    <s v="41638/01"/>
    <n v="28.11"/>
    <s v="SEVERSTAL"/>
    <n v="1"/>
    <s v="DC 232411236030 AC 232411236030 - DC 232411236030 AC 232411236030"/>
    <s v="P 223 1911 3229"/>
  </r>
  <r>
    <x v="34"/>
    <s v="I"/>
    <s v="H.Vəfadar"/>
    <n v="6683"/>
    <n v="13.09"/>
    <n v="251098"/>
    <m/>
    <m/>
    <s v="SEVERSTAL"/>
    <m/>
    <s v="DC 232411236030 AC 232411236030 - DC 232411236030 AC 232411236030"/>
    <s v="P 223 1911 3229"/>
  </r>
  <r>
    <x v="34"/>
    <s v="I"/>
    <s v="H.Vəfadar"/>
    <n v="6684"/>
    <n v="13.08"/>
    <n v="251098"/>
    <m/>
    <m/>
    <s v="SEVERSTAL"/>
    <m/>
    <s v="DC 232411236030 AC 232411236030 - DC 232411236030 AC 232411236030"/>
    <s v="P 223 1911 3229"/>
  </r>
  <r>
    <x v="34"/>
    <s v="I"/>
    <s v="H.Vəfadar"/>
    <n v="6685"/>
    <n v="13.07"/>
    <n v="251098"/>
    <m/>
    <m/>
    <s v="SEVERSTAL"/>
    <m/>
    <s v="DC 232411236030 AC 232411236030 - DC 232411236030 AC 232411236030"/>
    <s v="P 223 1911 3229"/>
  </r>
  <r>
    <x v="34"/>
    <s v="I"/>
    <s v="H.Vəfadar"/>
    <n v="6686"/>
    <n v="13.53"/>
    <n v="251098"/>
    <m/>
    <m/>
    <s v="SEVERSTAL"/>
    <m/>
    <s v="DC 232411236030 AC 232411236030 - DC 232411236030 AC 232411236030"/>
    <s v="P 223 1911 3229"/>
  </r>
  <r>
    <x v="34"/>
    <s v="I"/>
    <s v="H.Vəfadar"/>
    <n v="6687"/>
    <n v="13.3"/>
    <n v="251098"/>
    <m/>
    <m/>
    <s v="SEVERSTAL"/>
    <m/>
    <s v="DC 232411236030 AC 232411236030 - DC 232411236030 AC 232411236030"/>
    <s v="P 223 1911 3229"/>
  </r>
  <r>
    <x v="34"/>
    <s v="II"/>
    <s v="M.Elşad"/>
    <n v="6688"/>
    <n v="12.06"/>
    <n v="150638"/>
    <s v="35090/02"/>
    <n v="30.18"/>
    <s v="SEVERSTAL"/>
    <n v="1"/>
    <s v="DC 232411236030 AC 232411236030 - DC 232411236030 AC 232411236030"/>
    <s v="P 223 1911 3229"/>
  </r>
  <r>
    <x v="34"/>
    <s v="II"/>
    <s v="M.Elşad"/>
    <n v="6689"/>
    <n v="12.07"/>
    <n v="150638"/>
    <m/>
    <m/>
    <s v="SEVERSTAL"/>
    <m/>
    <s v="DC 232411236030 AC 232411236030 - DC 232411236030 AC 232411236030"/>
    <s v="P 223 1911 3229"/>
  </r>
  <r>
    <x v="34"/>
    <s v="II"/>
    <s v="M.Elşad"/>
    <n v="6690"/>
    <n v="12.07"/>
    <n v="150638"/>
    <m/>
    <m/>
    <s v="SEVERSTAL"/>
    <m/>
    <s v="DC 232411236030 AC 232411236030 - DC 232411236030 AC 232411236030"/>
    <s v="P 223 1911 3229"/>
  </r>
  <r>
    <x v="34"/>
    <s v="II"/>
    <s v="M.Elşad"/>
    <n v="6691"/>
    <n v="12.08"/>
    <n v="150638"/>
    <m/>
    <m/>
    <s v="SEVERSTAL"/>
    <m/>
    <s v="DC 232411236030 AC 232411236030 - DC 232411236030 AC 232411236030"/>
    <s v="P 223 1911 3229"/>
  </r>
  <r>
    <x v="34"/>
    <s v="II"/>
    <s v="M.Elşad"/>
    <n v="6692"/>
    <n v="12.07"/>
    <n v="150638"/>
    <m/>
    <m/>
    <s v="SEVERSTAL"/>
    <m/>
    <s v="DC 232411236030 AC 232411236030 - DC 232411236030 AC 232411236030"/>
    <s v="P 223 1911 3229"/>
  </r>
  <r>
    <x v="34"/>
    <s v="II"/>
    <s v="M.Elşad"/>
    <n v="6693"/>
    <n v="12.08"/>
    <n v="150638"/>
    <m/>
    <m/>
    <s v="SEVERSTAL"/>
    <m/>
    <s v="DC 232411236030 AC 232411236030 - DC 232411236030 AC 232411236030"/>
    <s v="P 223 1911 3229"/>
  </r>
  <r>
    <x v="34"/>
    <s v="II"/>
    <s v="M.Elşad"/>
    <n v="6694"/>
    <n v="12.74"/>
    <n v="150638"/>
    <m/>
    <m/>
    <s v="SEVERSTAL"/>
    <m/>
    <s v="DC 232411236030 AC 232411236030 - DC 232411236030 AC 232411236030"/>
    <s v="P 223 1911 3229"/>
  </r>
  <r>
    <x v="34"/>
    <s v="II"/>
    <s v="M.Elşad"/>
    <n v="6695"/>
    <n v="12.07"/>
    <n v="251093"/>
    <s v="40092/10"/>
    <n v="29.74"/>
    <s v="SEVERSTAL"/>
    <n v="1"/>
    <s v="DC 232411236030 AC 232411236030 - DC 232411236030 AC 232411236030"/>
    <s v="P 223 1911 3229"/>
  </r>
  <r>
    <x v="34"/>
    <s v="II"/>
    <s v="M.Elşad"/>
    <n v="6696"/>
    <n v="12.07"/>
    <n v="251093"/>
    <m/>
    <m/>
    <s v="SEVERSTAL"/>
    <m/>
    <s v="DC 232411236030 AC 232411236030 - DC 232411236030 AC 232411236030"/>
    <s v="P 223 1911 3229"/>
  </r>
  <r>
    <x v="34"/>
    <s v="II"/>
    <s v="M.Elşad"/>
    <n v="6697"/>
    <n v="12.07"/>
    <n v="251093"/>
    <m/>
    <m/>
    <s v="SEVERSTAL"/>
    <m/>
    <s v="DC 232411236030 AC 232411236030 - DC 232411236030 AC 232411236030"/>
    <s v="P 223 1911 3229"/>
  </r>
  <r>
    <x v="34"/>
    <s v="II"/>
    <s v="M.Elşad"/>
    <n v="6698"/>
    <n v="12.07"/>
    <n v="251093"/>
    <m/>
    <m/>
    <s v="SEVERSTAL"/>
    <m/>
    <s v="DC 232411236030 AC 232411236030 - DC 232411236030 AC 232411236030"/>
    <s v="P 223 1911 3229"/>
  </r>
  <r>
    <x v="34"/>
    <s v="II"/>
    <s v="M.Elşad"/>
    <n v="6699"/>
    <n v="12.07"/>
    <n v="251093"/>
    <m/>
    <m/>
    <s v="SEVERSTAL"/>
    <m/>
    <s v="DC 232411236030 AC 232411236030 - DC 232411236030 AC 232411236030"/>
    <s v="P 223 1911 3229"/>
  </r>
  <r>
    <x v="34"/>
    <s v="II"/>
    <s v="M.Elşad"/>
    <n v="6700"/>
    <n v="12.03"/>
    <n v="251093"/>
    <m/>
    <m/>
    <s v="SEVERSTAL"/>
    <m/>
    <s v="DC 232411236030 AC 232411236030 - DC 232411236030 AC 232411236030"/>
    <s v="P 223 1911 3229"/>
  </r>
  <r>
    <x v="34"/>
    <s v="II"/>
    <s v="M.Elşad"/>
    <n v="6701"/>
    <n v="11.56"/>
    <n v="251093"/>
    <m/>
    <m/>
    <s v="SEVERSTAL"/>
    <m/>
    <s v="DC 232411236030 AC 232411236030 - DC 232411236030 AC 232411236030"/>
    <s v="P 223 1911 3229"/>
  </r>
  <r>
    <x v="35"/>
    <s v="I"/>
    <s v="H.Vəfadar"/>
    <n v="6702"/>
    <n v="11.08"/>
    <n v="250444"/>
    <s v="33031/10"/>
    <n v="29.96"/>
    <s v="SEVERSTAL"/>
    <n v="1"/>
    <s v="DC 232411236030 AC 232411236030 - DC 232411236030 AC 232411236030"/>
    <s v="P 223 1911 3229"/>
  </r>
  <r>
    <x v="35"/>
    <s v="I"/>
    <s v="H.Vəfadar"/>
    <n v="6703"/>
    <n v="12.05"/>
    <n v="250444"/>
    <m/>
    <m/>
    <s v="SEVERSTAL"/>
    <m/>
    <s v="DC 232411236030 AC 232411236030 - DC 232411236030 AC 232411236030"/>
    <s v="P 223 1911 3229"/>
  </r>
  <r>
    <x v="35"/>
    <s v="I"/>
    <s v="H.Vəfadar"/>
    <n v="6704"/>
    <n v="12.05"/>
    <n v="250444"/>
    <m/>
    <m/>
    <s v="SEVERSTAL"/>
    <m/>
    <s v="DC 232411236030 AC 232411236030 - DC 232411236030 AC 232411236030"/>
    <s v="P 223 1911 3229"/>
  </r>
  <r>
    <x v="35"/>
    <s v="I"/>
    <s v="H.Vəfadar"/>
    <n v="6705"/>
    <n v="12.05"/>
    <n v="250444"/>
    <m/>
    <m/>
    <s v="SEVERSTAL"/>
    <m/>
    <s v="DC 232411236030 AC 232411236030 - DC 232411236030 AC 232411236030"/>
    <s v="P 223 1911 3229"/>
  </r>
  <r>
    <x v="35"/>
    <s v="I"/>
    <s v="H.Vəfadar"/>
    <n v="6706"/>
    <n v="12.05"/>
    <n v="250444"/>
    <m/>
    <m/>
    <s v="SEVERSTAL"/>
    <m/>
    <s v="DC 232411236030 AC 232411236030 - DC 232411236030 AC 232411236030"/>
    <s v="P 223 1911 3229"/>
  </r>
  <r>
    <x v="35"/>
    <s v="I"/>
    <s v="H.Vəfadar"/>
    <n v="6707"/>
    <n v="12.05"/>
    <n v="250444"/>
    <m/>
    <m/>
    <s v="SEVERSTAL"/>
    <m/>
    <s v="DC 232411236030 AC 232411236030 - DC 232411236030 AC 232411236030"/>
    <s v="P 223 1911 3229"/>
  </r>
  <r>
    <x v="35"/>
    <s v="I"/>
    <s v="H.Vəfadar"/>
    <n v="6708"/>
    <n v="12.37"/>
    <n v="250444"/>
    <m/>
    <m/>
    <s v="SEVERSTAL"/>
    <m/>
    <s v="DC 232411236030 AC 232411236030 - DC 232411236030 AC 232411236030"/>
    <s v="P 223 1911 3229"/>
  </r>
  <r>
    <x v="35"/>
    <s v="I"/>
    <s v="H.Vəfadar"/>
    <n v="6709"/>
    <n v="11.1"/>
    <s v="B250592"/>
    <s v="39634/01"/>
    <n v="29.08"/>
    <s v="SEVERSTAL"/>
    <n v="1"/>
    <s v="DC 232411236030 AC 232411236030 - DC 232411236030 AC 232411236030"/>
    <s v="P 223 1911 3229"/>
  </r>
  <r>
    <x v="35"/>
    <s v="I"/>
    <s v="H.Vəfadar"/>
    <n v="6710"/>
    <n v="12.07"/>
    <s v="B250592"/>
    <m/>
    <m/>
    <s v="SEVERSTAL"/>
    <m/>
    <s v="DC 232411236030 AC 232411236030 - DC 232411236030 AC 232411236030"/>
    <s v="P 223 1911 3229"/>
  </r>
  <r>
    <x v="35"/>
    <s v="I"/>
    <s v="H.Vəfadar"/>
    <n v="6711"/>
    <n v="12.07"/>
    <s v="B250592"/>
    <m/>
    <m/>
    <s v="SEVERSTAL"/>
    <m/>
    <s v="DC 232411236030 AC 232411236030 - DC 232411236030 AC 232411236030"/>
    <s v="P 223 1911 3229"/>
  </r>
  <r>
    <x v="35"/>
    <s v="I"/>
    <s v="H.Vəfadar"/>
    <n v="6712"/>
    <n v="12.06"/>
    <s v="B250592"/>
    <m/>
    <m/>
    <s v="SEVERSTAL"/>
    <m/>
    <s v="DC 232411236030 AC 232411236030 - DC 232411236030 AC 232411236030"/>
    <s v="P 223 1911 3229"/>
  </r>
  <r>
    <x v="35"/>
    <s v="I"/>
    <s v="H.Vəfadar"/>
    <n v="6713"/>
    <n v="12.06"/>
    <s v="B250592"/>
    <m/>
    <m/>
    <s v="SEVERSTAL"/>
    <m/>
    <s v="DC 232411236030 AC 232411236030 - DC 232411236030 AC 232411236030"/>
    <s v="P 223 1911 3229"/>
  </r>
  <r>
    <x v="35"/>
    <s v="II"/>
    <s v="M.Elşad"/>
    <n v="6714"/>
    <n v="11.12"/>
    <s v="B250592"/>
    <m/>
    <m/>
    <s v="SEVERSTAL"/>
    <m/>
    <s v="DC 232411236030 AC 232411236030 - DC 232411236030 AC 232411236030"/>
    <s v="P 223 1911 3229"/>
  </r>
  <r>
    <x v="35"/>
    <s v="II"/>
    <s v="M.Elşad"/>
    <n v="6715"/>
    <n v="11.39"/>
    <s v="B250592"/>
    <m/>
    <m/>
    <s v="SEVERSTAL"/>
    <m/>
    <s v="DC 232411236030 AC 232411236030 - DC 232411236030 AC 232411236030"/>
    <s v="P 223 1911 3229"/>
  </r>
  <r>
    <x v="35"/>
    <s v="II"/>
    <s v="M.Elşad"/>
    <n v="6716"/>
    <n v="13.07"/>
    <n v="251124"/>
    <s v="40634/05"/>
    <n v="28.36"/>
    <s v="SEVERSTAL"/>
    <n v="1"/>
    <s v="DC 232411236030 AC 232411236030 - DC 232411236030 AC 232411236030"/>
    <s v="P 223 1911 3229"/>
  </r>
  <r>
    <x v="35"/>
    <s v="II"/>
    <s v="M.Elşad"/>
    <n v="6717"/>
    <n v="13.09"/>
    <n v="251124"/>
    <m/>
    <m/>
    <s v="SEVERSTAL"/>
    <m/>
    <s v="DC 232411236030 AC 232411236030 - DC 232411236030 AC 232411236030"/>
    <s v="P 223 1911 3229"/>
  </r>
  <r>
    <x v="35"/>
    <s v="II"/>
    <s v="M.Elşad"/>
    <n v="6718"/>
    <n v="13.06"/>
    <n v="251124"/>
    <m/>
    <m/>
    <s v="SEVERSTAL"/>
    <m/>
    <s v="DC 232411236030 AC 232411236030 - DC 232411236030 AC 232411236030"/>
    <s v="P 223 1911 3229"/>
  </r>
  <r>
    <x v="35"/>
    <s v="II"/>
    <s v="M.Elşad"/>
    <n v="6719"/>
    <n v="13.06"/>
    <n v="251124"/>
    <m/>
    <m/>
    <s v="SEVERSTAL"/>
    <m/>
    <s v="DC 232411236030 AC 232411236030 - DC 232411236030 AC 232411236030"/>
    <s v="P 223 1911 3229"/>
  </r>
  <r>
    <x v="35"/>
    <s v="II"/>
    <s v="M.Elşad"/>
    <n v="6720"/>
    <n v="13.56"/>
    <n v="251124"/>
    <m/>
    <m/>
    <s v="SEVERSTAL"/>
    <m/>
    <s v="DC 232411236030 AC 232411236030 - DC 232411236030 AC 232411236030"/>
    <s v="P 223 1911 3229"/>
  </r>
  <r>
    <x v="35"/>
    <s v="II"/>
    <s v="M.Elşad"/>
    <n v="6721"/>
    <n v="13.55"/>
    <n v="251124"/>
    <m/>
    <m/>
    <s v="SEVERSTAL"/>
    <m/>
    <s v="DC 232411236030 AC 232411236030 - DC 232411236030 AC 232411236030"/>
    <s v="P 223 1911 3229"/>
  </r>
  <r>
    <x v="35"/>
    <s v="II"/>
    <s v="M.Elşad"/>
    <n v="6722"/>
    <n v="12.07"/>
    <n v="150350"/>
    <s v="32689/03"/>
    <n v="30.08"/>
    <s v="SEVERSTAL"/>
    <n v="1"/>
    <s v="DC 232411236030 AC 232411236030 - DC 232411236030 AC 232411236030"/>
    <s v="P 223 1911 3229"/>
  </r>
  <r>
    <x v="35"/>
    <s v="II"/>
    <s v="M.Elşad"/>
    <n v="6723"/>
    <n v="12.08"/>
    <n v="150350"/>
    <m/>
    <m/>
    <s v="SEVERSTAL"/>
    <m/>
    <s v="DC 232411236030 AC 232411236030 - DC 232411236030 AC 232411236030"/>
    <s v="P 223 1911 3229"/>
  </r>
  <r>
    <x v="35"/>
    <s v="II"/>
    <s v="M.Elşad"/>
    <n v="6724"/>
    <n v="12.08"/>
    <n v="150350"/>
    <m/>
    <m/>
    <s v="SEVERSTAL"/>
    <m/>
    <s v="DC 232411236030 AC 232411236030 - DC 232411236030 AC 232411236030"/>
    <s v="P 223 1911 3229"/>
  </r>
  <r>
    <x v="35"/>
    <s v="II"/>
    <s v="M.Elşad"/>
    <n v="6725"/>
    <n v="12.07"/>
    <n v="150350"/>
    <m/>
    <m/>
    <s v="SEVERSTAL"/>
    <m/>
    <s v="DC 232411236030 AC 232411236030 - DC 232411236030 AC 232411236030"/>
    <s v="P 223 1911 3229"/>
  </r>
  <r>
    <x v="35"/>
    <s v="II"/>
    <s v="M.Elşad"/>
    <n v="6726"/>
    <n v="12.08"/>
    <n v="150350"/>
    <m/>
    <m/>
    <s v="SEVERSTAL"/>
    <m/>
    <s v="DC 232411236030 AC 232411236030 - DC 232411236030 AC 232411236030"/>
    <s v="P 223 1911 3229"/>
  </r>
  <r>
    <x v="36"/>
    <n v="1"/>
    <s v="H.Vəfadar"/>
    <n v="6727"/>
    <n v="12.08"/>
    <n v="150350"/>
    <m/>
    <m/>
    <s v="SEVERSTAL"/>
    <m/>
    <s v="DC 232411236030 AC 232411236030 - DC 232411236030 AC 232411236030"/>
    <s v="P 223 1911 3229"/>
  </r>
  <r>
    <x v="36"/>
    <n v="1"/>
    <s v="H.Vəfadar"/>
    <n v="6728"/>
    <n v="11.44"/>
    <n v="150350"/>
    <m/>
    <m/>
    <s v="SEVERSTAL"/>
    <m/>
    <s v="DC 232411236030 AC 232411236030 - DC 232411236030 AC 232411236030"/>
    <s v="P 223 1911 3229"/>
  </r>
  <r>
    <x v="36"/>
    <n v="1"/>
    <s v="H.Vəfadar"/>
    <n v="6729"/>
    <n v="13.07"/>
    <n v="250444"/>
    <s v="33031/04"/>
    <n v="28.24"/>
    <s v="SEVERSTAL"/>
    <n v="1"/>
    <s v="DC 232411236030 AC 232411236030 - DC 232411236030 AC 232411236030"/>
    <s v="P 223 1911 3229"/>
  </r>
  <r>
    <x v="36"/>
    <n v="1"/>
    <s v="H.Vəfadar"/>
    <n v="6730"/>
    <n v="13.07"/>
    <n v="250444"/>
    <m/>
    <m/>
    <s v="SEVERSTAL"/>
    <m/>
    <s v="DC 232411236030 AC 232411236030 - DC 232411236030 AC 232411236030"/>
    <s v="P 223 1911 3229"/>
  </r>
  <r>
    <x v="36"/>
    <n v="1"/>
    <s v="H.Vəfadar"/>
    <n v="6731"/>
    <n v="13.08"/>
    <n v="250444"/>
    <m/>
    <m/>
    <s v="SEVERSTAL"/>
    <m/>
    <s v="DC 232411236030 AC 232411236030 - DC 232411236030 AC 232411236030"/>
    <s v="P 223 1911 3229"/>
  </r>
  <r>
    <x v="36"/>
    <n v="1"/>
    <s v="H.Vəfadar"/>
    <n v="6732"/>
    <n v="13.07"/>
    <n v="250444"/>
    <m/>
    <m/>
    <s v="SEVERSTAL"/>
    <m/>
    <s v="DC 232411236030 AC 232411236030 - DC 232411236030 AC 232411236030"/>
    <s v="P 223 1911 3229"/>
  </r>
  <r>
    <x v="36"/>
    <n v="1"/>
    <s v="H.Vəfadar"/>
    <n v="6733"/>
    <n v="13.08"/>
    <n v="250444"/>
    <m/>
    <m/>
    <s v="SEVERSTAL"/>
    <m/>
    <s v="DC 232411236030 AC 232411236030 - DC 232411236030 AC 232411236030"/>
    <s v="P 223 1911 3229"/>
  </r>
  <r>
    <x v="36"/>
    <n v="1"/>
    <s v="H.Vəfadar"/>
    <n v="6734"/>
    <n v="12.63"/>
    <n v="250444"/>
    <m/>
    <m/>
    <s v="SEVERSTAL"/>
    <m/>
    <s v="DC 232411236030 AC 232411236030 - DC 232411236030 AC 232411236030"/>
    <s v="P 223 1911 3229"/>
  </r>
  <r>
    <x v="37"/>
    <s v="I"/>
    <s v="M.Elşad"/>
    <n v="6735"/>
    <n v="11.22"/>
    <n v="251098"/>
    <s v="41284/01"/>
    <n v="29.12"/>
    <s v="SEVERSTAL"/>
    <n v="1"/>
    <s v="DC 232411236030 AC 232411236030 - DC 232411236030 AC 232411236030"/>
    <s v="P 223 1911 3229"/>
  </r>
  <r>
    <x v="37"/>
    <s v="I"/>
    <s v="M.Elşad"/>
    <n v="6736"/>
    <n v="11.05"/>
    <n v="251098"/>
    <m/>
    <m/>
    <s v="SEVERSTAL"/>
    <m/>
    <s v="DC 232411236030 AC 232411236030 - DC 232411236030 AC 232411236030"/>
    <s v="P 223 1911 3229"/>
  </r>
  <r>
    <x v="37"/>
    <s v="I"/>
    <s v="M.Elşad"/>
    <n v="6737"/>
    <n v="12.06"/>
    <n v="251098"/>
    <m/>
    <m/>
    <s v="SEVERSTAL"/>
    <m/>
    <s v="DC 232411236030 AC 232411236030 - DC 232411236030 AC 232411236030"/>
    <s v="P 223 1911 3229"/>
  </r>
  <r>
    <x v="37"/>
    <s v="I"/>
    <s v="M.Elşad"/>
    <n v="6738"/>
    <n v="12.06"/>
    <n v="251098"/>
    <m/>
    <m/>
    <s v="SEVERSTAL"/>
    <m/>
    <s v="DC 232411236030 AC 232411236030 - DC 232411236030 AC 232411236030"/>
    <s v="P 223 1911 3229"/>
  </r>
  <r>
    <x v="37"/>
    <s v="I"/>
    <s v="M.Elşad"/>
    <n v="6739"/>
    <n v="12.06"/>
    <n v="251098"/>
    <m/>
    <m/>
    <s v="SEVERSTAL"/>
    <m/>
    <s v="DC 232411236030 AC 232411236030 - DC 232411236030 AC 232411236030"/>
    <s v="P 223 1911 3229"/>
  </r>
  <r>
    <x v="37"/>
    <s v="I"/>
    <s v="M.Elşad"/>
    <n v="6740"/>
    <n v="11.1"/>
    <n v="251098"/>
    <m/>
    <m/>
    <s v="SEVERSTAL"/>
    <m/>
    <s v="DC 232411236030 AC 232411236030 - DC 232411236030 AC 232411236030"/>
    <s v="P 223 1911 3229"/>
  </r>
  <r>
    <x v="37"/>
    <s v="I"/>
    <s v="M.Elşad"/>
    <n v="6741"/>
    <n v="12.64"/>
    <n v="251098"/>
    <m/>
    <m/>
    <s v="SEVERSTAL"/>
    <m/>
    <s v="DC 232411236030 AC 232411236030 - DC 232411236030 AC 232411236030"/>
    <s v="P 223 1911 3229"/>
  </r>
  <r>
    <x v="37"/>
    <s v="I"/>
    <s v="M.Elşad"/>
    <n v="6742"/>
    <n v="13.06"/>
    <n v="250446"/>
    <s v="33397/01"/>
    <n v="28.44"/>
    <s v="SEVERSTAL"/>
    <n v="1"/>
    <s v="DC 232411236030 AC 232411236030 - DC 232411236030 AC 232411236030"/>
    <s v="P 223 1911 3229"/>
  </r>
  <r>
    <x v="37"/>
    <s v="I"/>
    <s v="M.Elşad"/>
    <n v="6743"/>
    <n v="13.1"/>
    <n v="250446"/>
    <m/>
    <m/>
    <s v="SEVERSTAL"/>
    <m/>
    <s v="DC 232411236030 AC 232411236030 - DC 232411236030 AC 232411236030"/>
    <s v="P 223 1911 3229"/>
  </r>
  <r>
    <x v="37"/>
    <s v="I"/>
    <s v="M.Elşad"/>
    <n v="6744"/>
    <n v="13.56"/>
    <n v="250446"/>
    <m/>
    <m/>
    <s v="SEVERSTAL"/>
    <m/>
    <s v="DC 232411236030 AC 232411236030 - DC 232411236030 AC 232411236030"/>
    <s v="P 223 1911 3229"/>
  </r>
  <r>
    <x v="37"/>
    <s v="I"/>
    <s v="M.Elşad"/>
    <n v="6745"/>
    <n v="13.1"/>
    <n v="250446"/>
    <m/>
    <m/>
    <s v="SEVERSTAL"/>
    <m/>
    <s v="DC 232411236030 AC 232411236030 - DC 232411236030 AC 232411236030"/>
    <s v="P 223 1911 3229"/>
  </r>
  <r>
    <x v="37"/>
    <s v="I"/>
    <s v="M.Elşad"/>
    <n v="6746"/>
    <n v="13.1"/>
    <n v="250446"/>
    <m/>
    <m/>
    <s v="SEVERSTAL"/>
    <m/>
    <s v="DC 232411236030 AC 232411236030 - DC 232411236030 AC 232411236030"/>
    <s v="P 223 1911 3229"/>
  </r>
  <r>
    <x v="37"/>
    <s v="I"/>
    <s v="M.Elşad"/>
    <n v="6747"/>
    <n v="12.63"/>
    <n v="250446"/>
    <m/>
    <m/>
    <s v="SEVERSTAL"/>
    <m/>
    <s v="DC 232411236030 AC 232411236030 - DC 232411236030 AC 232411236030"/>
    <s v="P 223 1911 3229"/>
  </r>
  <r>
    <x v="37"/>
    <s v="I"/>
    <s v="M.Elşad"/>
    <n v="6748"/>
    <n v="12.07"/>
    <n v="250444"/>
    <s v="33031/03"/>
    <n v="30.2"/>
    <s v="SEVERSTAL"/>
    <n v="1"/>
    <s v="DC 232411236030 AC 232411236030 - DC 232411236030 AC 232411236030"/>
    <s v="P 223 1911 3229"/>
  </r>
  <r>
    <x v="37"/>
    <s v="II"/>
    <s v="H.Vəfadar"/>
    <n v="6749"/>
    <n v="12.07"/>
    <n v="250444"/>
    <m/>
    <m/>
    <s v="SEVERSTAL"/>
    <m/>
    <s v="DC 232411236030 AC 232411236030 - DC 232411236030 AC 232411236030"/>
    <s v="P 223 1911 3229"/>
  </r>
  <r>
    <x v="37"/>
    <s v="II"/>
    <s v="H.Vəfadar"/>
    <n v="6750"/>
    <n v="12.08"/>
    <n v="250444"/>
    <m/>
    <m/>
    <s v="SEVERSTAL"/>
    <m/>
    <s v="DC 232411236030 AC 232411236030 - DC 232411236030 AC 232411236030"/>
    <s v="P 223 1911 3229"/>
  </r>
  <r>
    <x v="37"/>
    <s v="II"/>
    <s v="H.Vəfadar"/>
    <n v="6751"/>
    <n v="12.08"/>
    <n v="250444"/>
    <m/>
    <m/>
    <s v="SEVERSTAL"/>
    <m/>
    <s v="DC 232411236030 AC 232411236030 - DC 232411236030 AC 232411236030"/>
    <s v="P 223 1911 3229"/>
  </r>
  <r>
    <x v="37"/>
    <s v="II"/>
    <s v="H.Vəfadar"/>
    <n v="6752"/>
    <n v="12.08"/>
    <n v="250444"/>
    <m/>
    <m/>
    <s v="SEVERSTAL"/>
    <m/>
    <s v="DC 232411236030 AC 232411236030 - DC 232411236030 AC 232411236030"/>
    <s v="P 223 1911 3229"/>
  </r>
  <r>
    <x v="37"/>
    <s v="II"/>
    <s v="H.Vəfadar"/>
    <n v="6753"/>
    <n v="12.08"/>
    <n v="250444"/>
    <m/>
    <m/>
    <s v="SEVERSTAL"/>
    <m/>
    <s v="DC 232411236030 AC 232411236030 - DC 232411236030 AC 232411236030"/>
    <s v="P 223 1911 3229"/>
  </r>
  <r>
    <x v="37"/>
    <s v="II"/>
    <s v="H.Vəfadar"/>
    <n v="6754"/>
    <n v="12.49"/>
    <n v="250444"/>
    <m/>
    <m/>
    <s v="SEVERSTAL"/>
    <m/>
    <s v="DC 232411236030 AC 232411236030 - DC 232411236030 AC 232411236030"/>
    <s v="P 223 1911 3229"/>
  </r>
  <r>
    <x v="37"/>
    <s v="II"/>
    <s v="H.Vəfadar"/>
    <n v="6755"/>
    <n v="11.11"/>
    <n v="150633"/>
    <s v="34933/08"/>
    <n v="29.12"/>
    <s v="SEVERSTAL"/>
    <n v="1"/>
    <s v="DC 232411236030 AC 232411236030 - DC 232411236030 AC 232411236030"/>
    <s v="P 223 1911 3229"/>
  </r>
  <r>
    <x v="37"/>
    <s v="II"/>
    <s v="H.Vəfadar"/>
    <n v="6756"/>
    <n v="12.09"/>
    <n v="150633"/>
    <m/>
    <m/>
    <s v="SEVERSTAL"/>
    <m/>
    <s v="DC 232411236030 AC 232411236030 - DC 232411236030 AC 232411236030"/>
    <s v="P 223 1911 3229"/>
  </r>
  <r>
    <x v="37"/>
    <s v="II"/>
    <s v="H.Vəfadar"/>
    <n v="6757"/>
    <n v="12.09"/>
    <n v="150633"/>
    <m/>
    <m/>
    <s v="SEVERSTAL"/>
    <m/>
    <s v="DC 232411236030 AC 232411236030 - DC 232411236030 AC 232411236030"/>
    <s v="P 223 1911 3229"/>
  </r>
  <r>
    <x v="37"/>
    <s v="II"/>
    <s v="H.Vəfadar"/>
    <n v="6758"/>
    <n v="12.09"/>
    <n v="150633"/>
    <m/>
    <m/>
    <s v="SEVERSTAL"/>
    <m/>
    <s v="DC 232411236030 AC 232411236030 - DC 232411236030 AC 232411236030"/>
    <s v="P 223 1911 3229"/>
  </r>
  <r>
    <x v="37"/>
    <s v="II"/>
    <s v="H.Vəfadar"/>
    <n v="6759"/>
    <n v="12.09"/>
    <n v="150633"/>
    <m/>
    <m/>
    <s v="SEVERSTAL"/>
    <m/>
    <s v="DC 232411236030 AC 232411236030 - DC 232411236030 AC 232411236030"/>
    <s v="P 223 1911 3229"/>
  </r>
  <r>
    <x v="37"/>
    <s v="II"/>
    <s v="H.Vəfadar"/>
    <n v="6760"/>
    <n v="11.09"/>
    <n v="150633"/>
    <m/>
    <m/>
    <s v="SEVERSTAL"/>
    <m/>
    <s v="DC 232411236030 AC 232411236030 - DC 232411236030 AC 232411236030"/>
    <s v="P 223 1911 3229"/>
  </r>
  <r>
    <x v="37"/>
    <s v="II"/>
    <s v="H.Vəfadar"/>
    <n v="6761"/>
    <n v="11.9"/>
    <n v="150633"/>
    <m/>
    <m/>
    <s v="SEVERSTAL"/>
    <m/>
    <s v="DC 232411236030 AC 232411236030 - DC 232411236030 AC 232411236030"/>
    <s v="P 223 1911 3229"/>
  </r>
  <r>
    <x v="37"/>
    <s v="II"/>
    <s v="H.Vəfadar"/>
    <n v="6762"/>
    <n v="12.09"/>
    <n v="150637"/>
    <s v="35015/11"/>
    <n v="29.7"/>
    <s v="SEVERSTAL"/>
    <n v="1"/>
    <s v="DC 232411236030 AC 232411236030 - DC 232411236030 AC 232411236030"/>
    <s v="P 223 1911 3229"/>
  </r>
  <r>
    <x v="37"/>
    <s v="II"/>
    <s v="H.Vəfadar"/>
    <n v="6763"/>
    <n v="12.09"/>
    <n v="150637"/>
    <m/>
    <m/>
    <s v="SEVERSTAL"/>
    <m/>
    <s v="DC 232411236030 AC 232411236030 - DC 232411236030 AC 232411236030"/>
    <s v="P 223 1911 3229"/>
  </r>
  <r>
    <x v="38"/>
    <s v="I"/>
    <s v="M.Elşad"/>
    <n v="6764"/>
    <n v="12.09"/>
    <n v="150637"/>
    <m/>
    <m/>
    <s v="SEVERSTAL"/>
    <m/>
    <s v="DC 232411236030 AC 232411236030 - DC 232411236030 AC 232411236030"/>
    <s v="P 223 1911 3229"/>
  </r>
  <r>
    <x v="38"/>
    <s v="I"/>
    <s v="M.Elşad"/>
    <n v="6765"/>
    <n v="12.09"/>
    <n v="150637"/>
    <m/>
    <m/>
    <s v="SEVERSTAL"/>
    <m/>
    <s v="DC 232411236030 AC 232411236030 - DC 232411236030 AC 232411236030"/>
    <s v="P 223 1911 3229"/>
  </r>
  <r>
    <x v="38"/>
    <s v="I"/>
    <s v="M.Elşad"/>
    <n v="6766"/>
    <n v="11.1"/>
    <n v="150637"/>
    <m/>
    <m/>
    <s v="SEVERSTAL"/>
    <m/>
    <s v="DC 232411236030 AC 232411236030 - DC 232411236030 AC 232411236030"/>
    <s v="P 223 1911 3229"/>
  </r>
  <r>
    <x v="38"/>
    <s v="I"/>
    <s v="M.Elşad"/>
    <n v="6767"/>
    <n v="12.09"/>
    <n v="150637"/>
    <m/>
    <m/>
    <s v="SEVERSTAL"/>
    <m/>
    <s v="DC 232411236030 AC 232411236030 - DC 232411236030 AC 232411236030"/>
    <s v="P 223 1911 3229"/>
  </r>
  <r>
    <x v="38"/>
    <s v="I"/>
    <s v="M.Elşad"/>
    <n v="6768"/>
    <n v="12.44"/>
    <n v="150637"/>
    <m/>
    <m/>
    <s v="SEVERSTAL"/>
    <m/>
    <s v="DC 232411236030 AC 232411236030 - DC 232411236030 AC 232411236030"/>
    <s v="P 223 1911 3229"/>
  </r>
  <r>
    <x v="38"/>
    <s v="I"/>
    <s v="M.Elşad"/>
    <n v="6769"/>
    <n v="13.06"/>
    <n v="250444"/>
    <s v="33031/06"/>
    <n v="28.34"/>
    <s v="SEVERSTAL"/>
    <n v="1"/>
    <s v="DC 232411236030 AC 232411236030 - DC 232411236030 AC 232411236030"/>
    <s v="P 223 1911 3229"/>
  </r>
  <r>
    <x v="38"/>
    <s v="I"/>
    <s v="M.Elşad"/>
    <n v="6770"/>
    <n v="13.06"/>
    <n v="250444"/>
    <m/>
    <m/>
    <s v="SEVERSTAL"/>
    <m/>
    <s v="DC 232411236030 AC 232411236030 - DC 232411236030 AC 232411236030"/>
    <s v="P 223 1911 3229"/>
  </r>
  <r>
    <x v="38"/>
    <s v="I"/>
    <s v="M.Elşad"/>
    <n v="6771"/>
    <n v="13"/>
    <n v="250444"/>
    <m/>
    <m/>
    <s v="SEVERSTAL"/>
    <m/>
    <s v="DC 232411236030 AC 232411236030 - DC 232411236030 AC 232411236030"/>
    <s v="P 223 1911 3229"/>
  </r>
  <r>
    <x v="38"/>
    <s v="I"/>
    <s v="M.Elşad"/>
    <n v="6772"/>
    <n v="13.06"/>
    <n v="250444"/>
    <m/>
    <m/>
    <s v="SEVERSTAL"/>
    <m/>
    <s v="DC 232411236030 AC 232411236030 - DC 232411236030 AC 232411236030"/>
    <s v="P 223 1911 3229"/>
  </r>
  <r>
    <x v="38"/>
    <s v="I"/>
    <s v="M.Elşad"/>
    <n v="6773"/>
    <n v="13.54"/>
    <n v="250444"/>
    <m/>
    <m/>
    <s v="SEVERSTAL"/>
    <m/>
    <s v="DC 232411236030 AC 232411236030 - DC 232411236030 AC 232411236030"/>
    <s v="P 223 1911 3229"/>
  </r>
  <r>
    <x v="38"/>
    <s v="I"/>
    <s v="M.Elşad"/>
    <n v="6774"/>
    <n v="13.53"/>
    <n v="250444"/>
    <m/>
    <m/>
    <s v="SEVERSTAL"/>
    <m/>
    <s v="DC 232411236030 AC 232411236030 - DC 232411236030 AC 232411236030"/>
    <s v="P 223 1911 3229"/>
  </r>
  <r>
    <x v="38"/>
    <s v="I"/>
    <s v="M.Elşad"/>
    <n v="6775"/>
    <n v="13.05"/>
    <n v="150636"/>
    <s v="34934/01"/>
    <n v="28.26"/>
    <s v="SEVERSTAL"/>
    <n v="1"/>
    <s v="DC 232411236030 AC 232411236030 - DC 232411236030 AC 232411236030"/>
    <s v="P 223 1911 3229"/>
  </r>
  <r>
    <x v="38"/>
    <s v="I"/>
    <s v="M.Elşad"/>
    <n v="6776"/>
    <n v="13.05"/>
    <n v="150636"/>
    <m/>
    <m/>
    <s v="SEVERSTAL"/>
    <m/>
    <s v="DC 232411236030 AC 232411236030 - DC 232411236030 AC 232411236030"/>
    <s v="P 223 1911 3229"/>
  </r>
  <r>
    <x v="38"/>
    <s v="I"/>
    <s v="M.Elşad"/>
    <n v="6777"/>
    <n v="13.05"/>
    <n v="150636"/>
    <m/>
    <m/>
    <s v="SEVERSTAL"/>
    <m/>
    <s v="DC 232411236030 AC 232411236030 - DC 232411236030 AC 232411236030"/>
    <s v="P 223 1911 3229"/>
  </r>
  <r>
    <x v="38"/>
    <s v="I"/>
    <s v="M.Elşad"/>
    <n v="6778"/>
    <n v="13.06"/>
    <n v="150636"/>
    <m/>
    <m/>
    <s v="SEVERSTAL"/>
    <m/>
    <s v="DC 232411236030 AC 232411236030 - DC 232411236030 AC 232411236030"/>
    <s v="P 223 1911 3229"/>
  </r>
  <r>
    <x v="38"/>
    <s v="II"/>
    <s v="H.Vəfadar"/>
    <n v="6779"/>
    <n v="13.51"/>
    <n v="150636"/>
    <m/>
    <m/>
    <s v="SEVERSTAL"/>
    <m/>
    <s v="DC 232411236030 AC 232411236030 - DC 232411236030 AC 232411236030"/>
    <s v="P 223 1911 3229"/>
  </r>
  <r>
    <x v="38"/>
    <s v="II"/>
    <s v="H.Vəfadar"/>
    <n v="6780"/>
    <n v="13.56"/>
    <n v="150636"/>
    <m/>
    <m/>
    <s v="SEVERSTAL"/>
    <m/>
    <s v="DC 232411236030 AC 232411236030 - DC 232411236030 AC 232411236030"/>
    <s v="P 223 1911 3229"/>
  </r>
  <r>
    <x v="38"/>
    <s v="II"/>
    <s v="H.Vəfadar"/>
    <n v="6781"/>
    <n v="12.09"/>
    <n v="250664"/>
    <s v="35091/01"/>
    <n v="29.14"/>
    <s v="SEVERSTAL"/>
    <n v="1"/>
    <s v="DC 232411236030 AC 232411236030 - DC 232411236030 AC 232411236030"/>
    <s v="P 223 1911 3229"/>
  </r>
  <r>
    <x v="38"/>
    <s v="II"/>
    <s v="H.Vəfadar"/>
    <n v="6782"/>
    <n v="12.1"/>
    <n v="250664"/>
    <m/>
    <m/>
    <s v="SEVERSTAL"/>
    <m/>
    <s v="DC 232411236030 AC 232411236030 - DC 232411236030 AC 232411236030"/>
    <s v="P 223 1911 3229"/>
  </r>
  <r>
    <x v="38"/>
    <s v="II"/>
    <s v="H.Vəfadar"/>
    <n v="6783"/>
    <n v="12.1"/>
    <n v="250664"/>
    <m/>
    <m/>
    <s v="SEVERSTAL"/>
    <m/>
    <s v="DC 232411236030 AC 232411236030 - DC 232411236030 AC 232411236030"/>
    <s v="P 223 1911 3229"/>
  </r>
  <r>
    <x v="38"/>
    <s v="II"/>
    <s v="H.Vəfadar"/>
    <n v="6784"/>
    <n v="12.1"/>
    <n v="250664"/>
    <m/>
    <m/>
    <s v="SEVERSTAL"/>
    <m/>
    <s v="DC 232411236030 AC 232411236030 - DC 232411236030 AC 232411236030"/>
    <s v="P 223 1911 3229"/>
  </r>
  <r>
    <x v="38"/>
    <s v="II"/>
    <s v="H.Vəfadar"/>
    <n v="6785"/>
    <n v="11.08"/>
    <n v="250664"/>
    <m/>
    <m/>
    <s v="SEVERSTAL"/>
    <m/>
    <s v="DC 232411236030 AC 232411236030 - DC 232411236030 AC 232411236030"/>
    <s v="P 223 1911 3229"/>
  </r>
  <r>
    <x v="38"/>
    <s v="II"/>
    <s v="H.Vəfadar"/>
    <n v="6786"/>
    <n v="11.12"/>
    <n v="250664"/>
    <m/>
    <m/>
    <s v="SEVERSTAL"/>
    <m/>
    <s v="DC 232411236030 AC 232411236030 - DC 232411236030 AC 232411236030"/>
    <s v="P 223 1911 3229"/>
  </r>
  <r>
    <x v="38"/>
    <s v="II"/>
    <s v="H.Vəfadar"/>
    <n v="6787"/>
    <n v="11.84"/>
    <n v="250664"/>
    <m/>
    <m/>
    <s v="SEVERSTAL"/>
    <m/>
    <s v="DC 232411236030 AC 232411236030 - DC 232411236030 AC 232411236030"/>
    <s v="P 223 1911 3229"/>
  </r>
  <r>
    <x v="38"/>
    <s v="II"/>
    <s v="H.Vəfadar"/>
    <n v="6788"/>
    <n v="11.12"/>
    <n v="250664"/>
    <s v="35091/05"/>
    <n v="29.28"/>
    <s v="SEVERSTAL"/>
    <n v="1"/>
    <s v="DC 232411236030 AC 232411236030 - DC 232411236030 AC 232411236030"/>
    <s v="P 223 1911 3229"/>
  </r>
  <r>
    <x v="38"/>
    <s v="II"/>
    <s v="H.Vəfadar"/>
    <n v="6789"/>
    <n v="12.09"/>
    <n v="250664"/>
    <m/>
    <m/>
    <s v="SEVERSTAL"/>
    <m/>
    <s v="DC 232411236030 AC 232411236030 - DC 232411236030 AC 232411236030"/>
    <s v="P 223 1911 3229"/>
  </r>
  <r>
    <x v="38"/>
    <s v="II"/>
    <s v="H.Vəfadar"/>
    <n v="6790"/>
    <n v="12.08"/>
    <n v="250664"/>
    <m/>
    <m/>
    <s v="SEVERSTAL"/>
    <m/>
    <s v="DC 232411236030 AC 232411236030 - DC 232411236030 AC 232411236030"/>
    <s v="P 223 1911 3229"/>
  </r>
  <r>
    <x v="38"/>
    <s v="II"/>
    <s v="H.Vəfadar"/>
    <n v="6791"/>
    <n v="12.09"/>
    <n v="250664"/>
    <m/>
    <m/>
    <s v="SEVERSTAL"/>
    <m/>
    <s v="DC 232411236030 AC 232411236030 - DC 232411236030 AC 232411236030"/>
    <s v="P 223 1911 3229"/>
  </r>
  <r>
    <x v="38"/>
    <s v="II"/>
    <s v="H.Vəfadar"/>
    <n v="6792"/>
    <n v="12.09"/>
    <n v="250664"/>
    <m/>
    <m/>
    <s v="SEVERSTAL"/>
    <m/>
    <s v="DC 232411236030 AC 232411236030 - DC 232411236030 AC 232411236030"/>
    <s v="P 223 1911 3229"/>
  </r>
  <r>
    <x v="38"/>
    <s v="II"/>
    <s v="H.Vəfadar"/>
    <n v="6793"/>
    <n v="11.12"/>
    <n v="250664"/>
    <m/>
    <m/>
    <s v="SEVERSTAL"/>
    <m/>
    <s v="DC 232411236030 AC 232411236030 - DC 232411236030 AC 232411236030"/>
    <s v="P 223 1911 3229"/>
  </r>
  <r>
    <x v="39"/>
    <s v="I"/>
    <s v="M.Elşad"/>
    <n v="6794"/>
    <n v="11.91"/>
    <n v="250664"/>
    <m/>
    <m/>
    <s v="SEVERSTAL"/>
    <m/>
    <s v="DC 232411236030 AC 232411236030 - DC 232411236030 AC 232411236030"/>
    <s v="P 223 1911 3229"/>
  </r>
  <r>
    <x v="39"/>
    <s v="I"/>
    <s v="M.Elşad"/>
    <n v="6795"/>
    <n v="11.12"/>
    <n v="350367"/>
    <s v="33110/03"/>
    <n v="27.94"/>
    <s v="SEVERSTAL"/>
    <n v="1"/>
    <s v="DC 232411236030 AC 232411236030 - DC 232411236030 AC 232411236030"/>
    <s v="P 223 1911 3229"/>
  </r>
  <r>
    <x v="39"/>
    <s v="I"/>
    <s v="M.Elşad"/>
    <n v="6796"/>
    <n v="11.11"/>
    <n v="350367"/>
    <m/>
    <m/>
    <s v="SEVERSTAL"/>
    <m/>
    <s v="DC 232411236030 AC 232411236030 - DC 232411236030 AC 232411236030"/>
    <s v="P 223 1911 3229"/>
  </r>
  <r>
    <x v="39"/>
    <s v="I"/>
    <s v="M.Elşad"/>
    <n v="6797"/>
    <n v="11.11"/>
    <n v="350367"/>
    <m/>
    <m/>
    <s v="SEVERSTAL"/>
    <m/>
    <s v="DC 232411236030 AC 232411236030 - DC 232411236030 AC 232411236030"/>
    <s v="P 223 1911 3229"/>
  </r>
  <r>
    <x v="39"/>
    <s v="I"/>
    <s v="M.Elşad"/>
    <n v="6798"/>
    <n v="11.12"/>
    <n v="350367"/>
    <m/>
    <m/>
    <s v="SEVERSTAL"/>
    <m/>
    <s v="DC 232411236030 AC 232411236030 - DC 232411236030 AC 232411236030"/>
    <s v="P 223 1911 3229"/>
  </r>
  <r>
    <x v="39"/>
    <s v="I"/>
    <s v="M.Elşad"/>
    <n v="6799"/>
    <n v="10.68"/>
    <n v="350367"/>
    <m/>
    <m/>
    <s v="SEVERSTAL"/>
    <m/>
    <s v="DC 232411236030 AC 232411236030 - DC 232411236030 AC 232411236030"/>
    <s v="P 223 1911 3229"/>
  </r>
  <r>
    <x v="39"/>
    <s v="I"/>
    <s v="M.Elşad"/>
    <n v="6800"/>
    <n v="12.06"/>
    <n v="350367"/>
    <m/>
    <m/>
    <s v="SEVERSTAL"/>
    <m/>
    <s v="DC 232411236030 AC 232411236030 - DC 232411236030 AC 232411236030"/>
    <s v="P 223 1911 3229"/>
  </r>
  <r>
    <x v="39"/>
    <s v="I"/>
    <s v="M.Elşad"/>
    <n v="6801"/>
    <n v="11.31"/>
    <n v="350367"/>
    <m/>
    <m/>
    <s v="SEVERSTAL"/>
    <m/>
    <s v="DC 232411236030 AC 232411236030 - DC 232411236030 AC 232411236030"/>
    <s v="P 223 1911 3229"/>
  </r>
  <r>
    <x v="39"/>
    <s v="I"/>
    <s v="M.Elşad"/>
    <n v="6802"/>
    <n v="11.12"/>
    <n v="350457"/>
    <s v="33568/01"/>
    <n v="29.18"/>
    <s v="SEVERSTAL"/>
    <n v="1"/>
    <s v="DC 232411236030 AC 232411236030 - DC 232411236030 AC 232411236030"/>
    <s v="P 223 1911 3229"/>
  </r>
  <r>
    <x v="39"/>
    <s v="I"/>
    <s v="M.Elşad"/>
    <n v="6803"/>
    <n v="12.09"/>
    <n v="350457"/>
    <m/>
    <m/>
    <s v="SEVERSTAL"/>
    <m/>
    <s v="DC 232411236030 AC 232411236030 - DC 232411236030 AC 232411236030"/>
    <s v="P 223 1911 3229"/>
  </r>
  <r>
    <x v="39"/>
    <s v="I"/>
    <s v="M.Elşad"/>
    <n v="6804"/>
    <n v="12.1"/>
    <n v="350457"/>
    <m/>
    <m/>
    <s v="SEVERSTAL"/>
    <m/>
    <s v="DC 232411236030 AC 232411236030 - DC 232411236030 AC 232411236030"/>
    <s v="P 223 1911 3229"/>
  </r>
  <r>
    <x v="39"/>
    <s v="I"/>
    <s v="M.Elşad"/>
    <n v="6805"/>
    <n v="12.1"/>
    <n v="350457"/>
    <m/>
    <m/>
    <s v="SEVERSTAL"/>
    <m/>
    <s v="DC 232411236030 AC 232411236030 - DC 232411236030 AC 232411236030"/>
    <s v="P 223 1911 3229"/>
  </r>
  <r>
    <x v="39"/>
    <s v="I"/>
    <s v="M.Elşad"/>
    <n v="6806"/>
    <n v="11.1"/>
    <n v="350457"/>
    <m/>
    <m/>
    <s v="SEVERSTAL"/>
    <m/>
    <s v="DC 232411236030 AC 232411236030 - DC 232411236030 AC 232411236030"/>
    <s v="P 223 1911 3229"/>
  </r>
  <r>
    <x v="39"/>
    <s v="I"/>
    <s v="M.Elşad"/>
    <n v="6807"/>
    <n v="12.1"/>
    <n v="350457"/>
    <m/>
    <m/>
    <s v="SEVERSTAL"/>
    <m/>
    <s v="DC 232411236030 AC 232411236030 - DC 232411236030 AC 232411236030"/>
    <s v="P 223 1911 3229"/>
  </r>
  <r>
    <x v="39"/>
    <s v="I"/>
    <s v="M.Elşad"/>
    <n v="6808"/>
    <n v="11.1"/>
    <n v="350457"/>
    <m/>
    <m/>
    <s v="SEVERSTAL"/>
    <m/>
    <s v="DC 232411236030 AC 232411236030 - DC 232411236030 AC 232411236030"/>
    <s v="P 223 1911 3229"/>
  </r>
  <r>
    <x v="39"/>
    <s v="II"/>
    <s v="H.Vəfadar"/>
    <n v="6809"/>
    <n v="13.09"/>
    <n v="351112"/>
    <s v="40633/07"/>
    <n v="28.58"/>
    <s v="SEVERSTAL"/>
    <n v="1"/>
    <s v="DC 232411236030 AC 232411236030 - DC 232411236030 AC 232411236030"/>
    <s v="P 223 1911 3229"/>
  </r>
  <r>
    <x v="39"/>
    <s v="II"/>
    <s v="H.Vəfadar"/>
    <n v="6810"/>
    <n v="13.1"/>
    <n v="351112"/>
    <m/>
    <m/>
    <s v="SEVERSTAL"/>
    <m/>
    <s v="DC 232411236030 AC 232411236030 - DC 232411236030 AC 232411236030"/>
    <s v="P 223 1911 3229"/>
  </r>
  <r>
    <x v="39"/>
    <s v="II"/>
    <s v="H.Vəfadar"/>
    <n v="6811"/>
    <n v="13.1"/>
    <n v="351112"/>
    <m/>
    <m/>
    <s v="SEVERSTAL"/>
    <m/>
    <s v="DC 232411236030 AC 232411236030 - DC 232411236030 AC 232411236030"/>
    <s v="P 223 1911 3229"/>
  </r>
  <r>
    <x v="39"/>
    <s v="II"/>
    <s v="H.Vəfadar"/>
    <n v="6812"/>
    <n v="13.1"/>
    <n v="351112"/>
    <m/>
    <m/>
    <s v="SEVERSTAL"/>
    <m/>
    <s v="DC 232411236030 AC 232411236030 - DC 232411236030 AC 232411236030"/>
    <s v="P 223 1911 3229"/>
  </r>
  <r>
    <x v="39"/>
    <s v="II"/>
    <s v="H.Vəfadar"/>
    <n v="6813"/>
    <n v="13.55"/>
    <n v="351112"/>
    <m/>
    <m/>
    <s v="SEVERSTAL"/>
    <m/>
    <s v="DC 232411236030 AC 232411236030 - DC 232411236030 AC 232411236030"/>
    <s v="P 223 1911 3229"/>
  </r>
  <r>
    <x v="39"/>
    <s v="II"/>
    <s v="H.Vəfadar"/>
    <n v="6814"/>
    <n v="13.23"/>
    <n v="351112"/>
    <m/>
    <m/>
    <s v="SEVERSTAL"/>
    <m/>
    <s v="DC 232411236030 AC 232411236030 - DC 232411236030 AC 232411236030"/>
    <s v="P 223 1911 3229"/>
  </r>
  <r>
    <x v="39"/>
    <s v="II"/>
    <s v="H.Vəfadar"/>
    <n v="6815"/>
    <n v="11.11"/>
    <n v="351817"/>
    <s v="49613/14"/>
    <n v="29.42"/>
    <s v="SEVERSTAL"/>
    <n v="1"/>
    <s v="DC 232411236030 AC 232411236030 - DC 232411236030 AC 232411236030"/>
    <s v="P 223 1911 3229"/>
  </r>
  <r>
    <x v="39"/>
    <s v="II"/>
    <s v="H.Vəfadar"/>
    <n v="6816"/>
    <n v="12.1"/>
    <n v="351817"/>
    <m/>
    <m/>
    <s v="SEVERSTAL"/>
    <m/>
    <s v="DC 232411236030 AC 232411236030 - DC 232411236030 AC 232411236030"/>
    <s v="P 223 1911 3229"/>
  </r>
  <r>
    <x v="39"/>
    <s v="II"/>
    <s v="H.Vəfadar"/>
    <n v="6817"/>
    <n v="12.1"/>
    <n v="351817"/>
    <m/>
    <m/>
    <s v="SEVERSTAL"/>
    <m/>
    <s v="DC 232411236030 AC 232411236030 - DC 232411236030 AC 232411236030"/>
    <s v="P 223 1911 3229"/>
  </r>
  <r>
    <x v="39"/>
    <s v="II"/>
    <s v="H.Vəfadar"/>
    <n v="6818"/>
    <n v="12.1"/>
    <n v="351817"/>
    <m/>
    <m/>
    <s v="SEVERSTAL"/>
    <m/>
    <s v="DC 232411236030 AC 232411236030 - DC 232411236030 AC 232411236030"/>
    <s v="P 223 1911 3229"/>
  </r>
  <r>
    <x v="39"/>
    <s v="II"/>
    <s v="H.Vəfadar"/>
    <n v="6819"/>
    <n v="12.09"/>
    <n v="351817"/>
    <m/>
    <m/>
    <s v="SEVERSTAL"/>
    <m/>
    <s v="DC 232411236030 AC 232411236030 - DC 232411236030 AC 232411236030"/>
    <s v="P 223 1911 3229"/>
  </r>
  <r>
    <x v="39"/>
    <s v="II"/>
    <s v="H.Vəfadar"/>
    <n v="6820"/>
    <n v="11.11"/>
    <n v="351817"/>
    <m/>
    <m/>
    <s v="SEVERSTAL"/>
    <m/>
    <s v="DC 232411236030 AC 232411236030 - DC 232411236030 AC 232411236030"/>
    <s v="P 223 1911 3229"/>
  </r>
  <r>
    <x v="39"/>
    <s v="II"/>
    <s v="H.Vəfadar"/>
    <n v="6821"/>
    <n v="10.96"/>
    <n v="351817"/>
    <m/>
    <m/>
    <s v="SEVERSTAL"/>
    <m/>
    <s v="DC 232411236030 AC 232411236030 - DC 232411236030 AC 232411236030"/>
    <s v="P 223 1911 3229"/>
  </r>
  <r>
    <x v="39"/>
    <s v="II"/>
    <s v="H.Vəfadar"/>
    <n v="6822"/>
    <n v="13.09"/>
    <n v="150637"/>
    <s v="35015/12"/>
    <n v="27.96"/>
    <s v="SEVERSTAL"/>
    <n v="1"/>
    <s v="DC 232411236030 AC 232411236030 - DC 232411236030 AC 232411236030"/>
    <s v="P 223 1911 3229"/>
  </r>
  <r>
    <x v="39"/>
    <s v="II"/>
    <s v="H.Vəfadar"/>
    <n v="6823"/>
    <n v="13.09"/>
    <n v="150637"/>
    <m/>
    <m/>
    <s v="SEVERSTAL"/>
    <m/>
    <s v="DC 232411236030 AC 232411236030 - DC 232411236030 AC 232411236030"/>
    <s v="P 223 1911 3229"/>
  </r>
  <r>
    <x v="40"/>
    <s v="I"/>
    <s v="M.Elşad"/>
    <n v="6824"/>
    <n v="13.08"/>
    <n v="150637"/>
    <m/>
    <m/>
    <s v="SEVERSTAL"/>
    <m/>
    <s v="DC 232411236030 AC 232411236030 - DC 232411236030 AC 232411236030"/>
    <s v="P 223 1911 3229"/>
  </r>
  <r>
    <x v="40"/>
    <s v="I"/>
    <s v="M.Elşad"/>
    <n v="6825"/>
    <n v="13.08"/>
    <n v="150637"/>
    <m/>
    <m/>
    <s v="SEVERSTAL"/>
    <m/>
    <s v="DC 232411236030 AC 232411236030 - DC 232411236030 AC 232411236030"/>
    <s v="P 223 1911 3229"/>
  </r>
  <r>
    <x v="40"/>
    <s v="I"/>
    <s v="M.Elşad"/>
    <n v="6826"/>
    <n v="13.56"/>
    <n v="150637"/>
    <m/>
    <m/>
    <s v="SEVERSTAL"/>
    <m/>
    <s v="DC 232411236030 AC 232411236030 - DC 232411236030 AC 232411236030"/>
    <s v="P 223 1911 3229"/>
  </r>
  <r>
    <x v="40"/>
    <s v="I"/>
    <s v="M.Elşad"/>
    <n v="6827"/>
    <n v="13.06"/>
    <n v="150637"/>
    <m/>
    <m/>
    <s v="SEVERSTAL"/>
    <m/>
    <s v="DC 232411236030 AC 232411236030 - DC 232411236030 AC 232411236030"/>
    <s v="P 223 1911 3229"/>
  </r>
  <r>
    <x v="40"/>
    <s v="I"/>
    <s v="M.Elşad"/>
    <n v="6828"/>
    <n v="11.08"/>
    <n v="251127"/>
    <s v="42024/12"/>
    <n v="29.16"/>
    <s v="SEVERSTAL"/>
    <n v="1"/>
    <s v="DC 232411236030 AC 232411236030 - DC 232411236030 AC 232411236030"/>
    <s v="P 223 1911 3229"/>
  </r>
  <r>
    <x v="40"/>
    <s v="I"/>
    <s v="M.Elşad"/>
    <n v="6829"/>
    <n v="11.09"/>
    <n v="251127"/>
    <m/>
    <m/>
    <s v="SEVERSTAL"/>
    <m/>
    <s v="DC 232411236030 AC 232411236030 - DC 232411236030 AC 232411236030"/>
    <s v="P 223 1911 3229"/>
  </r>
  <r>
    <x v="40"/>
    <s v="I"/>
    <s v="M.Elşad"/>
    <n v="6830"/>
    <n v="12.1"/>
    <n v="251127"/>
    <m/>
    <m/>
    <s v="SEVERSTAL"/>
    <m/>
    <s v="DC 232411236030 AC 232411236030 - DC 232411236030 AC 232411236030"/>
    <s v="P 223 1911 3229"/>
  </r>
  <r>
    <x v="40"/>
    <s v="I"/>
    <s v="M.Elşad"/>
    <n v="6831"/>
    <n v="12.1"/>
    <n v="251127"/>
    <m/>
    <m/>
    <s v="SEVERSTAL"/>
    <m/>
    <s v="DC 232411236030 AC 232411236030 - DC 232411236030 AC 232411236030"/>
    <s v="P 223 1911 3229"/>
  </r>
  <r>
    <x v="40"/>
    <s v="I"/>
    <s v="M.Elşad"/>
    <n v="6832"/>
    <n v="12.1"/>
    <n v="251127"/>
    <m/>
    <m/>
    <s v="SEVERSTAL"/>
    <m/>
    <s v="DC 232411236030 AC 232411236030 - DC 232411236030 AC 232411236030"/>
    <s v="P 223 1911 3229"/>
  </r>
  <r>
    <x v="40"/>
    <s v="I"/>
    <s v="M.Elşad"/>
    <n v="6833"/>
    <n v="11.1"/>
    <n v="251127"/>
    <m/>
    <m/>
    <s v="SEVERSTAL"/>
    <m/>
    <s v="DC 232411236030 AC 232411236030 - DC 232411236030 AC 232411236030"/>
    <s v="P 223 1911 3229"/>
  </r>
  <r>
    <x v="40"/>
    <s v="I"/>
    <s v="M.Elşad"/>
    <n v="6834"/>
    <n v="12.22"/>
    <n v="251127"/>
    <m/>
    <m/>
    <s v="SEVERSTAL"/>
    <m/>
    <s v="DC 232411236030 AC 232411236030 - DC 232411236030 AC 232411236030"/>
    <s v="P 223 1911 3229"/>
  </r>
  <r>
    <x v="40"/>
    <s v="I"/>
    <s v="M.Elşad"/>
    <n v="6835"/>
    <n v="11.09"/>
    <n v="350457"/>
    <s v="33568/02"/>
    <n v="28.98"/>
    <s v="SEVERSTAL"/>
    <n v="1"/>
    <s v="DC 232411236030 AC 232411236030 - DC 232411236030 AC 232411236030"/>
    <s v="P 223 1911 3229"/>
  </r>
  <r>
    <x v="40"/>
    <s v="I"/>
    <s v="M.Elşad"/>
    <n v="6836"/>
    <n v="11.09"/>
    <n v="350457"/>
    <m/>
    <m/>
    <s v="SEVERSTAL"/>
    <m/>
    <s v="DC 232411236030 AC 232411236030 - DC 232411236030 AC 232411236030"/>
    <s v="P 223 1911 3229"/>
  </r>
  <r>
    <x v="40"/>
    <s v="I"/>
    <s v="M.Elşad"/>
    <n v="6837"/>
    <n v="12.1"/>
    <n v="350457"/>
    <m/>
    <m/>
    <s v="SEVERSTAL"/>
    <m/>
    <s v="DC 232411236030 AC 232411236030 - DC 232411236030 AC 232411236030"/>
    <s v="P 223 1911 3229"/>
  </r>
  <r>
    <x v="40"/>
    <s v="I"/>
    <s v="M.Elşad"/>
    <n v="6838"/>
    <n v="12.09"/>
    <n v="350457"/>
    <m/>
    <m/>
    <s v="SEVERSTAL"/>
    <m/>
    <s v="DC 232411236030 AC 232411236030 - DC 232411236030 AC 232411236030"/>
    <s v="P 223 1911 3229"/>
  </r>
  <r>
    <x v="40"/>
    <s v="II"/>
    <s v="H.Vəfadar"/>
    <n v="6839"/>
    <n v="11.09"/>
    <n v="350457"/>
    <m/>
    <m/>
    <s v="SEVERSTAL"/>
    <m/>
    <s v="DC 232411236030 AC 232411236030 - DC 232411236030 AC 232411236030"/>
    <s v="P 223 1911 3229"/>
  </r>
  <r>
    <x v="40"/>
    <s v="II"/>
    <s v="H.Vəfadar"/>
    <n v="6840"/>
    <n v="12.1"/>
    <n v="350457"/>
    <m/>
    <m/>
    <s v="SEVERSTAL"/>
    <m/>
    <s v="DC 232411236030 AC 232411236030 - DC 232411236030 AC 232411236030"/>
    <s v="P 223 1911 3229"/>
  </r>
  <r>
    <x v="40"/>
    <s v="II"/>
    <s v="H.Vəfadar"/>
    <n v="6841"/>
    <n v="12.24"/>
    <n v="350457"/>
    <m/>
    <m/>
    <s v="SEVERSTAL"/>
    <m/>
    <s v="DC 232411236030 AC 232411236030 - DC 232411236030 AC 232411236030"/>
    <s v="P 223 1911 3229"/>
  </r>
  <r>
    <x v="40"/>
    <s v="II"/>
    <s v="H.Vəfadar"/>
    <n v="6842"/>
    <n v="13.09"/>
    <n v="351112"/>
    <s v="40633/09"/>
    <n v="28.32"/>
    <s v="SEVERSTAL"/>
    <n v="1"/>
    <s v="DC 232411236030 AC 232411236030 - DC 232411236030 AC 232411236030"/>
    <s v="P 223 1911 3229"/>
  </r>
  <r>
    <x v="40"/>
    <s v="II"/>
    <s v="H.Vəfadar"/>
    <n v="6843"/>
    <n v="13.08"/>
    <n v="351112"/>
    <m/>
    <m/>
    <s v="SEVERSTAL"/>
    <m/>
    <s v="DC 232411236030 AC 232411236030 - DC 232411236030 AC 232411236030"/>
    <s v="P 223 1911 3229"/>
  </r>
  <r>
    <x v="40"/>
    <s v="II"/>
    <s v="H.Vəfadar"/>
    <n v="6844"/>
    <n v="13.09"/>
    <n v="351112"/>
    <m/>
    <m/>
    <s v="SEVERSTAL"/>
    <m/>
    <s v="DC 232411236030 AC 232411236030 - DC 232411236030 AC 232411236030"/>
    <s v="P 223 1911 3229"/>
  </r>
  <r>
    <x v="40"/>
    <s v="II"/>
    <s v="H.Vəfadar"/>
    <n v="6845"/>
    <n v="13.09"/>
    <n v="351112"/>
    <m/>
    <m/>
    <s v="SEVERSTAL"/>
    <m/>
    <s v="DC 232411236030 AC 232411236030 - DC 232411236030 AC 232411236030"/>
    <s v="P 223 1911 3229"/>
  </r>
  <r>
    <x v="40"/>
    <s v="II"/>
    <s v="H.Vəfadar"/>
    <n v="6846"/>
    <n v="13.09"/>
    <n v="351112"/>
    <m/>
    <m/>
    <s v="SEVERSTAL"/>
    <m/>
    <s v="DC 232411236030 AC 232411236030 - DC 232411236030 AC 232411236030"/>
    <s v="P 223 1911 3229"/>
  </r>
  <r>
    <x v="40"/>
    <s v="II"/>
    <s v="H.Vəfadar"/>
    <n v="6847"/>
    <n v="13.54"/>
    <n v="351112"/>
    <m/>
    <m/>
    <s v="SEVERSTAL"/>
    <m/>
    <s v="DC 232411236030 AC 232411236030 - DC 232411236030 AC 232411236030"/>
    <s v="P 223 1911 3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8">
  <r>
    <x v="0"/>
    <n v="1"/>
    <s v="H.Vəfadar"/>
    <n v="1"/>
    <n v="13.05"/>
    <s v="B301395"/>
    <s v="6/6"/>
    <n v="32.36"/>
    <s v="MMK"/>
    <n v="1"/>
    <s v="DC 232407251140 AC 23042614 - DC 232407251140 AC 23042614"/>
    <s v="P 223 1911 3229"/>
  </r>
  <r>
    <x v="0"/>
    <n v="1"/>
    <s v="H.Vəfadar"/>
    <n v="2"/>
    <n v="12.09"/>
    <s v="B301395"/>
    <m/>
    <m/>
    <s v="MMK"/>
    <m/>
    <s v="DC 232407251140 AC 23042614 - DC 232407251140 AC 23042614"/>
    <s v="P 223 1911 3229"/>
  </r>
  <r>
    <x v="0"/>
    <n v="1"/>
    <s v="H.Vəfadar"/>
    <n v="3"/>
    <n v="12.09"/>
    <s v="B301395"/>
    <m/>
    <m/>
    <s v="MMK"/>
    <m/>
    <s v="DC 232407251140 AC 23042614 - DC 232407251140 AC 23042614"/>
    <s v="P 223 1911 3229"/>
  </r>
  <r>
    <x v="0"/>
    <n v="2"/>
    <s v="M.Elşad"/>
    <n v="4"/>
    <n v="12.08"/>
    <s v="B301395"/>
    <m/>
    <m/>
    <s v="MMK"/>
    <m/>
    <s v="DC 232407251140 AC 23042614 - DC 232407251140 AC 23042614"/>
    <s v="P 223 1911 3229"/>
  </r>
  <r>
    <x v="0"/>
    <n v="2"/>
    <s v="M.Elşad"/>
    <n v="5"/>
    <n v="12.09"/>
    <s v="B301395"/>
    <m/>
    <m/>
    <s v="MMK"/>
    <m/>
    <s v="DC 232407251140 AC 23042614 - DC 232407251140 AC 23042614"/>
    <s v="P 223 1911 3229"/>
  </r>
  <r>
    <x v="0"/>
    <n v="2"/>
    <s v="M.Elşad"/>
    <n v="6"/>
    <n v="12.09"/>
    <s v="B301395"/>
    <m/>
    <m/>
    <s v="MMK"/>
    <m/>
    <s v="DC 232407251140 AC 23042614 - DC 232407251140 AC 23042614"/>
    <s v="P 223 1911 3229"/>
  </r>
  <r>
    <x v="0"/>
    <n v="2"/>
    <s v="M.Elşad"/>
    <n v="7"/>
    <n v="11.29"/>
    <s v="B301395"/>
    <m/>
    <m/>
    <s v="MMK"/>
    <m/>
    <s v="DC 232407251140 AC 23042614 - DC 232407251140 AC 23042614"/>
    <s v="P 223 1911 3229"/>
  </r>
  <r>
    <x v="0"/>
    <n v="2"/>
    <s v="M.Elşad"/>
    <n v="8"/>
    <n v="12.08"/>
    <s v="B201767"/>
    <s v="3/4"/>
    <n v="30.39"/>
    <s v="MMK"/>
    <n v="1"/>
    <s v="DC 232407251140 AC 23042614 - DC 232407251140 AC 23042614"/>
    <s v="P 223 1911 3229"/>
  </r>
  <r>
    <x v="0"/>
    <n v="2"/>
    <s v="M.Elşad"/>
    <n v="9"/>
    <n v="12.07"/>
    <s v="B201767"/>
    <m/>
    <m/>
    <s v="MMK"/>
    <m/>
    <s v="DC 232407251140 AC 23042614 - DC 232407251140 AC 23042614"/>
    <s v="P 223 1911 3229"/>
  </r>
  <r>
    <x v="1"/>
    <n v="1"/>
    <s v="H.Vəfadar"/>
    <n v="10"/>
    <n v="12.08"/>
    <s v="B201767"/>
    <m/>
    <m/>
    <s v="MMK"/>
    <m/>
    <s v="DC 232407251140 AC 23042614 - DC 232407251140 AC 23042614"/>
    <s v="P 223 1911 3229"/>
  </r>
  <r>
    <x v="1"/>
    <n v="1"/>
    <s v="H.Vəfadar"/>
    <n v="11"/>
    <n v="12.06"/>
    <s v="B201767"/>
    <m/>
    <m/>
    <s v="MMK"/>
    <m/>
    <s v="DC 232407251140 AC 23042614 - DC 232407251140 AC 23042614"/>
    <s v="P 223 1911 3229"/>
  </r>
  <r>
    <x v="1"/>
    <n v="1"/>
    <s v="H.Vəfadar"/>
    <n v="12"/>
    <n v="10.06"/>
    <s v="B201767"/>
    <m/>
    <m/>
    <s v="MMK"/>
    <m/>
    <s v="DC 232407251140 AC 23042614 - DC 232407251140 AC 23042614"/>
    <s v="P 223 1911 3229"/>
  </r>
  <r>
    <x v="1"/>
    <n v="1"/>
    <s v="H.Vəfadar"/>
    <n v="13"/>
    <n v="10.1"/>
    <s v="B201767"/>
    <m/>
    <m/>
    <s v="MMK"/>
    <m/>
    <s v="DC 232407251140 AC 23042614 - DC 232407251140 AC 23042614"/>
    <s v="P 223 1911 3229"/>
  </r>
  <r>
    <x v="1"/>
    <n v="2"/>
    <s v="M.Elşad"/>
    <n v="14"/>
    <n v="10.49"/>
    <s v="B201767"/>
    <m/>
    <m/>
    <s v="MMK"/>
    <m/>
    <s v="DC 232407251140 AC 23042614 - DC 232407251140 AC 23042614"/>
    <s v="P 223 1911 3229"/>
  </r>
  <r>
    <x v="1"/>
    <n v="2"/>
    <s v="M.Elşad"/>
    <n v="15"/>
    <n v="9.64"/>
    <s v="B101400"/>
    <s v="24/4"/>
    <n v="32.36"/>
    <s v="MMK"/>
    <n v="1"/>
    <s v="DC 232407251140 AC 23042614 - DC 232407251140 AC 23042614"/>
    <s v="P 223 1911 3229"/>
  </r>
  <r>
    <x v="1"/>
    <n v="2"/>
    <s v="M.Elşad"/>
    <n v="16"/>
    <n v="12.07"/>
    <s v="B101400"/>
    <m/>
    <m/>
    <s v="MMK"/>
    <m/>
    <s v="DC 232407251140 AC 23042614 - DC 232407251140 AC 23042614"/>
    <s v="P 223 1911 3229"/>
  </r>
  <r>
    <x v="1"/>
    <n v="2"/>
    <s v="M.Elşad"/>
    <n v="17"/>
    <n v="12.06"/>
    <s v="B101400"/>
    <m/>
    <m/>
    <s v="MMK"/>
    <m/>
    <s v="DC 232407251140 AC 23042614 - DC 232407251140 AC 23042614"/>
    <s v="P 223 1911 3229"/>
  </r>
  <r>
    <x v="1"/>
    <n v="2"/>
    <s v="M.Elşad"/>
    <n v="18"/>
    <n v="12.06"/>
    <s v="B101400"/>
    <m/>
    <m/>
    <s v="MMK"/>
    <m/>
    <s v="DC 232407251140 AC 23042614 - DC 232407251140 AC 23042614"/>
    <s v="P 223 1911 3229"/>
  </r>
  <r>
    <x v="1"/>
    <n v="2"/>
    <s v="M.Elşad"/>
    <n v="19"/>
    <n v="12.06"/>
    <s v="B101400"/>
    <m/>
    <m/>
    <s v="MMK"/>
    <m/>
    <s v="DC 232407251140 AC 23042614 - DC 232407251140 AC 23042614"/>
    <s v="P 223 1911 3229"/>
  </r>
  <r>
    <x v="1"/>
    <n v="2"/>
    <s v="M.Elşad"/>
    <n v="20"/>
    <n v="10.039999999999999"/>
    <s v="B101400"/>
    <m/>
    <m/>
    <s v="MMK"/>
    <m/>
    <s v="DC 232407251140 AC 23042614 - DC 232407251140 AC 23042614"/>
    <s v="P 223 1911 3229"/>
  </r>
  <r>
    <x v="2"/>
    <n v="1"/>
    <s v="H.Vəfadar"/>
    <n v="21"/>
    <n v="10.029999999999999"/>
    <s v="B101400"/>
    <m/>
    <m/>
    <s v="MMK"/>
    <m/>
    <s v="DC 232407251140 AC 23042614 - DC 232407251140 AC 23042614"/>
    <s v="P 223 1911 3229"/>
  </r>
  <r>
    <x v="2"/>
    <n v="1"/>
    <s v="H.Vəfadar"/>
    <n v="22"/>
    <n v="9.9"/>
    <s v="B101400"/>
    <m/>
    <m/>
    <s v="MMK"/>
    <m/>
    <s v="DC 232407251140 AC 23042614 - DC 232407251140 AC 23042614"/>
    <s v="P 223 1911 3229"/>
  </r>
  <r>
    <x v="2"/>
    <n v="1"/>
    <s v="H.Vəfadar"/>
    <n v="23"/>
    <n v="12.06"/>
    <n v="300941"/>
    <s v="3/3"/>
    <n v="32.799999999999997"/>
    <s v="MMK"/>
    <n v="1"/>
    <s v="DC 232407251140 AC 23042614 - DC 232407251140 AC 23042614"/>
    <s v="P 223 1911 3229"/>
  </r>
  <r>
    <x v="2"/>
    <n v="1"/>
    <s v="H.Vəfadar"/>
    <n v="24"/>
    <n v="12.06"/>
    <n v="300941"/>
    <m/>
    <m/>
    <s v="MMK"/>
    <m/>
    <s v="DC 232407251140 AC 23042614 - DC 232407251140 AC 23042614"/>
    <s v="P 223 1911 3229"/>
  </r>
  <r>
    <x v="2"/>
    <n v="1"/>
    <s v="H.Vəfadar"/>
    <n v="25"/>
    <n v="13.05"/>
    <n v="300941"/>
    <m/>
    <m/>
    <s v="MMK"/>
    <m/>
    <s v="DC 232407251140 AC 23042614 - DC 232407251140 AC 23042614"/>
    <s v="P 223 1911 3229"/>
  </r>
  <r>
    <x v="2"/>
    <n v="1"/>
    <s v="H.Vəfadar"/>
    <n v="26"/>
    <n v="13.05"/>
    <n v="300941"/>
    <m/>
    <m/>
    <s v="MMK"/>
    <m/>
    <s v="DC 232407251140 AC 23042614 - DC 232407251140 AC 23042614"/>
    <s v="P 223 1911 3229"/>
  </r>
  <r>
    <x v="2"/>
    <n v="2"/>
    <s v="M.Elşad"/>
    <n v="27"/>
    <n v="13.06"/>
    <n v="300941"/>
    <m/>
    <m/>
    <s v="MMK"/>
    <m/>
    <s v="DC 232407251140 AC 23042614 - DC 232407251140 AC 23042614"/>
    <s v="P 223 1911 3229"/>
  </r>
  <r>
    <x v="2"/>
    <n v="2"/>
    <s v="M.Elşad"/>
    <n v="28"/>
    <n v="13.04"/>
    <n v="300941"/>
    <m/>
    <m/>
    <s v="MMK"/>
    <m/>
    <s v="DC 232407251140 AC 23042614 - DC 232407251140 AC 23042614"/>
    <s v="P 223 1911 3229"/>
  </r>
  <r>
    <x v="2"/>
    <n v="2"/>
    <s v="M.Elşad"/>
    <n v="29"/>
    <n v="13.05"/>
    <n v="300941"/>
    <m/>
    <m/>
    <s v="MMK"/>
    <m/>
    <s v="DC 232407251140 AC 23042614 - DC 232407251140 AC 23042614"/>
    <s v="P 223 1911 3229"/>
  </r>
  <r>
    <x v="2"/>
    <n v="2"/>
    <s v="M.Elşad"/>
    <n v="30"/>
    <n v="12.05"/>
    <s v="B301404"/>
    <s v="1/1"/>
    <n v="30.09"/>
    <s v="MMK"/>
    <n v="1"/>
    <s v="DC 232407251140 AC 23042614 - DC 232407251140 AC 23042614"/>
    <s v="P 223 1911 3229"/>
  </r>
  <r>
    <x v="2"/>
    <n v="2"/>
    <s v="M.Elşad"/>
    <n v="31"/>
    <n v="12.04"/>
    <s v="B301404"/>
    <m/>
    <m/>
    <s v="MMK"/>
    <m/>
    <s v="DC 232407251140 AC 23042614 - DC 232407251140 AC 23042614"/>
    <s v="P 223 1911 3229"/>
  </r>
  <r>
    <x v="2"/>
    <n v="2"/>
    <s v="M.Elşad"/>
    <n v="32"/>
    <n v="12.02"/>
    <s v="B301404"/>
    <m/>
    <m/>
    <s v="MMK"/>
    <m/>
    <s v="DC 232407251140 AC 23042614 - DC 232407251140 AC 23042614"/>
    <s v="P 223 1911 3229"/>
  </r>
  <r>
    <x v="2"/>
    <n v="2"/>
    <s v="M.Elşad"/>
    <n v="33"/>
    <n v="12.02"/>
    <s v="B301404"/>
    <m/>
    <m/>
    <s v="MMK"/>
    <m/>
    <s v="DC 232407251140 AC 23042614 - DC 232407251140 AC 23042614"/>
    <s v="P 223 1911 3229"/>
  </r>
  <r>
    <x v="3"/>
    <n v="1"/>
    <s v="H.Vəfadar"/>
    <n v="34"/>
    <n v="12.05"/>
    <s v="B301404"/>
    <m/>
    <m/>
    <s v="MMK"/>
    <m/>
    <s v="DC 232407251140 AC 23042614 - DC 232407251140 AC 23042614"/>
    <s v="P 223 1911 3229"/>
  </r>
  <r>
    <x v="3"/>
    <n v="1"/>
    <s v="H.Vəfadar"/>
    <n v="35"/>
    <n v="11.25"/>
    <s v="B301404"/>
    <m/>
    <m/>
    <s v="MMK"/>
    <m/>
    <s v="DC 232407251140 AC 23042614 - DC 232407251140 AC 23042614"/>
    <s v="P 223 1911 3229"/>
  </r>
  <r>
    <x v="3"/>
    <n v="1"/>
    <s v="H.Vəfadar"/>
    <n v="36"/>
    <n v="11.43"/>
    <s v="B301404"/>
    <m/>
    <m/>
    <s v="MMK"/>
    <m/>
    <s v="DC 232407251140 AC 23042614 - DC 232407251140 AC 23042614"/>
    <s v="P 223 1911 3229"/>
  </r>
  <r>
    <x v="3"/>
    <n v="1"/>
    <s v="H.Vəfadar"/>
    <n v="37"/>
    <n v="12.05"/>
    <s v="B201767"/>
    <s v="1/5"/>
    <n v="32.18"/>
    <s v="MMK"/>
    <n v="1"/>
    <s v="DC 232407251140 AC 23042614 - DC 232407251140 AC 23042614"/>
    <s v="P 223 1911 3229"/>
  </r>
  <r>
    <x v="3"/>
    <n v="1"/>
    <s v="H.Vəfadar"/>
    <n v="38"/>
    <n v="13.05"/>
    <s v="B201767"/>
    <m/>
    <m/>
    <s v="MMK"/>
    <m/>
    <s v="DC 232407251140 AC 23042614 - DC 232407251140 AC 23042614"/>
    <s v="P 223 1911 3229"/>
  </r>
  <r>
    <x v="3"/>
    <n v="1"/>
    <s v="H.Vəfadar"/>
    <n v="39"/>
    <n v="13.05"/>
    <s v="B201767"/>
    <m/>
    <m/>
    <s v="MMK"/>
    <m/>
    <s v="DC 232407251140 AC 23042614 - DC 232407251140 AC 23042614"/>
    <s v="P 223 1911 3229"/>
  </r>
  <r>
    <x v="3"/>
    <n v="2"/>
    <s v="M.Elşad"/>
    <n v="40"/>
    <n v="13.05"/>
    <s v="B201767"/>
    <m/>
    <m/>
    <s v="MMK"/>
    <m/>
    <s v="DC 232407251140 AC 23042614 - DC 232407251140 AC 23042614"/>
    <s v="P 223 1911 3229"/>
  </r>
  <r>
    <x v="3"/>
    <n v="2"/>
    <s v="M.Elşad"/>
    <n v="41"/>
    <n v="13.05"/>
    <s v="B201767"/>
    <m/>
    <m/>
    <s v="MMK"/>
    <m/>
    <s v="DC 232407251140 AC 23042614 - DC 232407251140 AC 23042614"/>
    <s v="P 223 1911 3229"/>
  </r>
  <r>
    <x v="3"/>
    <n v="2"/>
    <s v="M.Elşad"/>
    <n v="42"/>
    <n v="12.03"/>
    <s v="B201767"/>
    <m/>
    <m/>
    <s v="MMK"/>
    <m/>
    <s v="DC 232407251140 AC 23042614 - DC 232407251140 AC 23042614"/>
    <s v="P 223 1911 3229"/>
  </r>
  <r>
    <x v="3"/>
    <n v="2"/>
    <s v="M.Elşad"/>
    <n v="43"/>
    <n v="11.82"/>
    <s v="B201767"/>
    <m/>
    <m/>
    <s v="MMK"/>
    <m/>
    <s v="DC 232407251140 AC 23042614 - DC 232407251140 AC 23042614"/>
    <s v="P 223 1911 3229"/>
  </r>
  <r>
    <x v="3"/>
    <n v="2"/>
    <s v="M.Elşad"/>
    <n v="44"/>
    <n v="12.03"/>
    <s v="B101400"/>
    <s v="1/3"/>
    <n v="31.39"/>
    <s v="MMK"/>
    <n v="1"/>
    <s v="DC 232407251140 AC 23042614 - DC 232407251140 AC 23042614"/>
    <s v="P 223 1911 3229"/>
  </r>
  <r>
    <x v="3"/>
    <n v="2"/>
    <s v="M.Elşad"/>
    <n v="45"/>
    <n v="12.04"/>
    <s v="B101400"/>
    <m/>
    <m/>
    <s v="MMK"/>
    <m/>
    <s v="DC 232407251140 AC 23042614 - DC 232407251140 AC 23042614"/>
    <s v="P 223 1911 3229"/>
  </r>
  <r>
    <x v="3"/>
    <n v="2"/>
    <s v="M.Elşad"/>
    <n v="46"/>
    <n v="12.04"/>
    <s v="B101400"/>
    <m/>
    <m/>
    <s v="MMK"/>
    <m/>
    <s v="DC 232407251140 AC 23042614 - DC 232407251140 AC 23042614"/>
    <s v="P 223 1911 3229"/>
  </r>
  <r>
    <x v="3"/>
    <n v="2"/>
    <s v="M.Elşad"/>
    <n v="47"/>
    <n v="12.03"/>
    <s v="B101400"/>
    <m/>
    <m/>
    <s v="MMK"/>
    <m/>
    <s v="DC 232407251140 AC 23042614 - DC 232407251140 AC 23042614"/>
    <s v="P 223 1911 3229"/>
  </r>
  <r>
    <x v="3"/>
    <n v="2"/>
    <s v="M.Elşad"/>
    <n v="48"/>
    <n v="12.03"/>
    <s v="B101400"/>
    <m/>
    <m/>
    <s v="MMK"/>
    <m/>
    <s v="DC 232407251140 AC 23042614 - DC 232407251140 AC 23042614"/>
    <s v="P 223 1911 3229"/>
  </r>
  <r>
    <x v="4"/>
    <n v="1"/>
    <s v="H.Vəfadar"/>
    <n v="49"/>
    <n v="13.02"/>
    <s v="B101400"/>
    <m/>
    <m/>
    <s v="MMK"/>
    <m/>
    <s v="DC 232407251140 AC 23042614 - DC 232407251140 AC 23042614"/>
    <s v="P 223 1911 3229"/>
  </r>
  <r>
    <x v="4"/>
    <n v="1"/>
    <s v="H.Vəfadar"/>
    <n v="50"/>
    <n v="11.88"/>
    <s v="B101400"/>
    <m/>
    <m/>
    <s v="MMK"/>
    <m/>
    <s v="DC 232407251140 AC 23042614 - DC 232407251140 AC 23042614"/>
    <s v="P 223 1911 3229"/>
  </r>
  <r>
    <x v="4"/>
    <n v="1"/>
    <s v="H.Vəfadar"/>
    <n v="51"/>
    <n v="12.04"/>
    <s v="B201760"/>
    <s v="3/2"/>
    <n v="29.81"/>
    <s v="MMK"/>
    <n v="1"/>
    <s v="DC 232407251140 AC 23042614 - DC 232407251140 AC 23042614"/>
    <s v="P 223 1911 3229"/>
  </r>
  <r>
    <x v="4"/>
    <n v="1"/>
    <s v="H.Vəfadar"/>
    <n v="52"/>
    <n v="12.04"/>
    <s v="B201760"/>
    <m/>
    <m/>
    <s v="MMK"/>
    <m/>
    <s v="DC 232407251140 AC 23042614 - DC 232407251140 AC 23042614"/>
    <s v="P 223 1911 3229"/>
  </r>
  <r>
    <x v="4"/>
    <n v="1"/>
    <s v="H.Vəfadar"/>
    <n v="53"/>
    <n v="12.04"/>
    <s v="B201760"/>
    <m/>
    <m/>
    <s v="MMK"/>
    <m/>
    <s v="DC 232407251140 AC 23042614 - DC 232407251140 AC 23042614"/>
    <s v="P 223 1911 3229"/>
  </r>
  <r>
    <x v="4"/>
    <n v="1"/>
    <s v="H.Vəfadar"/>
    <n v="54"/>
    <n v="12.04"/>
    <s v="B201760"/>
    <m/>
    <m/>
    <s v="MMK"/>
    <m/>
    <s v="DC 232407251140 AC 23042614 - DC 232407251140 AC 23042614"/>
    <s v="P 223 1911 3229"/>
  </r>
  <r>
    <x v="4"/>
    <n v="1"/>
    <s v="H.Vəfadar"/>
    <n v="55"/>
    <n v="11.19"/>
    <s v="B201760"/>
    <m/>
    <m/>
    <s v="MMK"/>
    <m/>
    <s v="DC 232407251140 AC 23042614 - DC 232407251140 AC 23042614"/>
    <s v="P 223 1911 3229"/>
  </r>
  <r>
    <x v="4"/>
    <n v="2"/>
    <s v="M.Elşad"/>
    <n v="56"/>
    <n v="11.03"/>
    <s v="B201760"/>
    <m/>
    <m/>
    <s v="MMK"/>
    <m/>
    <s v="DC 232407251140 AC 23042614 - DC 232407251140 AC 23042614"/>
    <s v="P 223 1911 3229"/>
  </r>
  <r>
    <x v="4"/>
    <n v="2"/>
    <s v="M.Elşad"/>
    <n v="57"/>
    <n v="11.94"/>
    <s v="B201760"/>
    <m/>
    <m/>
    <s v="MMK"/>
    <m/>
    <s v="DC 232407251140 AC 23042614 - DC 232407251140 AC 23042614"/>
    <s v="P 223 1911 3229"/>
  </r>
  <r>
    <x v="4"/>
    <n v="2"/>
    <s v="M.Elşad"/>
    <n v="58"/>
    <n v="12.03"/>
    <s v="B301735"/>
    <s v="19/2"/>
    <n v="30.56"/>
    <s v="MMK"/>
    <n v="1"/>
    <s v="DC 232407251140 AC 23042614 - DC 232407251140 AC 23042614"/>
    <s v="P 223 1911 3229"/>
  </r>
  <r>
    <x v="4"/>
    <n v="2"/>
    <s v="M.Elşad"/>
    <n v="59"/>
    <n v="12.04"/>
    <s v="B301735"/>
    <m/>
    <m/>
    <s v="MMK"/>
    <m/>
    <s v="DC 232407251140 AC 23042614 - DC 232407251140 AC 23042614"/>
    <s v="P 223 1911 3229"/>
  </r>
  <r>
    <x v="4"/>
    <n v="2"/>
    <s v="M.Elşad"/>
    <n v="60"/>
    <n v="12.04"/>
    <s v="B301735"/>
    <m/>
    <m/>
    <s v="MMK"/>
    <m/>
    <s v="DC 232407251140 AC 23042614 - DC 232407251140 AC 23042614"/>
    <s v="P 223 1911 3229"/>
  </r>
  <r>
    <x v="4"/>
    <n v="2"/>
    <s v="M.Elşad"/>
    <n v="61"/>
    <n v="12.04"/>
    <s v="B301735"/>
    <m/>
    <m/>
    <s v="MMK"/>
    <m/>
    <s v="DC 232407251140 AC 23042614 - DC 232407251140 AC 23042614"/>
    <s v="P 223 1911 3229"/>
  </r>
  <r>
    <x v="4"/>
    <n v="2"/>
    <s v="M.Elşad"/>
    <n v="62"/>
    <n v="12.05"/>
    <s v="B301735"/>
    <m/>
    <m/>
    <s v="MMK"/>
    <m/>
    <s v="DC 232407251140 AC 23042614 - DC 232407251140 AC 23042614"/>
    <s v="P 223 1911 3229"/>
  </r>
  <r>
    <x v="4"/>
    <n v="2"/>
    <s v="M.Elşad"/>
    <n v="63"/>
    <n v="13.04"/>
    <s v="B301735"/>
    <m/>
    <m/>
    <s v="MMK"/>
    <m/>
    <s v="DC 232407251140 AC 23042614 - DC 232407251140 AC 23042614"/>
    <s v="P 223 1911 3229"/>
  </r>
  <r>
    <x v="4"/>
    <n v="2"/>
    <s v="M.Elşad"/>
    <n v="64"/>
    <n v="12.67"/>
    <s v="B301735"/>
    <m/>
    <m/>
    <s v="MMK"/>
    <m/>
    <s v="DC 232407251140 AC 23042614 - DC 232407251140 AC 23042614"/>
    <s v="P 223 1911 3229"/>
  </r>
  <r>
    <x v="4"/>
    <n v="2"/>
    <s v="M.Elşad"/>
    <n v="65"/>
    <n v="12.04"/>
    <s v="B201767"/>
    <s v="3/2"/>
    <n v="32.32"/>
    <s v="MMK"/>
    <n v="1"/>
    <s v="DC 232407251140 AC 23042614 - DC 232407251140 AC 23042614"/>
    <s v="P 223 1911 3229"/>
  </r>
  <r>
    <x v="5"/>
    <s v="I"/>
    <s v="M.Elşad"/>
    <n v="66"/>
    <n v="12.03"/>
    <s v="B201767"/>
    <m/>
    <m/>
    <s v="MMK"/>
    <m/>
    <s v="DC 232407251140 AC 23042614 - DC 232407251140 AC 23042614"/>
    <s v="P 223 1911 3229"/>
  </r>
  <r>
    <x v="5"/>
    <s v="I"/>
    <s v="M.Elşad"/>
    <n v="67"/>
    <n v="12.04"/>
    <s v="B201767"/>
    <m/>
    <m/>
    <s v="MMK"/>
    <m/>
    <s v="DC 232407251140 AC 23042614 - DC 232407251140 AC 23042614"/>
    <s v="P 223 1911 3229"/>
  </r>
  <r>
    <x v="5"/>
    <s v="I"/>
    <s v="M.Elşad"/>
    <n v="68"/>
    <n v="12.04"/>
    <s v="B201767"/>
    <m/>
    <m/>
    <s v="MMK"/>
    <m/>
    <s v="DC 232407251140 AC 23042614 - DC 232407251140 AC 23042614"/>
    <s v="P 223 1911 3229"/>
  </r>
  <r>
    <x v="5"/>
    <s v="I"/>
    <s v="M.Elşad"/>
    <n v="69"/>
    <n v="12.04"/>
    <s v="B201767"/>
    <m/>
    <m/>
    <s v="MMK"/>
    <m/>
    <s v="DC 232407251140 AC 23042614 - DC 232407251140 AC 23042614"/>
    <s v="P 223 1911 3229"/>
  </r>
  <r>
    <x v="5"/>
    <s v="I"/>
    <s v="M.Elşad"/>
    <n v="70"/>
    <n v="13.55"/>
    <s v="B201767"/>
    <m/>
    <m/>
    <s v="MMK"/>
    <m/>
    <s v="DC 232407251140 AC 23042614 - DC 232407251140 AC 23042614"/>
    <s v="P 223 1911 3229"/>
  </r>
  <r>
    <x v="5"/>
    <s v="I"/>
    <s v="M.Elşad"/>
    <n v="71"/>
    <n v="13.03"/>
    <s v="B201767"/>
    <m/>
    <m/>
    <s v="MMK"/>
    <m/>
    <s v="DC 232407251140 AC 23042614 - DC 232407251140 AC 23042614"/>
    <s v="P 223 1911 3229"/>
  </r>
  <r>
    <x v="5"/>
    <s v="I"/>
    <s v="M.Elşad"/>
    <n v="72"/>
    <n v="13.09"/>
    <n v="100960"/>
    <s v="1/4"/>
    <n v="32.58"/>
    <s v="MMK"/>
    <n v="1"/>
    <s v="DC 232407251140 AC 23042614 - DC 232407251140 AC 23042614"/>
    <s v="P 223 1911 3229"/>
  </r>
  <r>
    <x v="5"/>
    <s v="I"/>
    <s v="M.Elşad"/>
    <n v="73"/>
    <n v="13.04"/>
    <n v="100960"/>
    <m/>
    <m/>
    <s v="MMK"/>
    <m/>
    <s v="DC 232407251140 AC 23042614 - DC 232407251140 AC 23042614"/>
    <s v="P 223 1911 3229"/>
  </r>
  <r>
    <x v="5"/>
    <s v="I"/>
    <s v="M.Elşad"/>
    <n v="74"/>
    <n v="13.02"/>
    <n v="100960"/>
    <m/>
    <m/>
    <s v="MMK"/>
    <m/>
    <s v="DC 232407251140 AC 23042614 - DC 232407251140 AC 23042614"/>
    <s v="P 223 1911 3229"/>
  </r>
  <r>
    <x v="5"/>
    <s v="I"/>
    <s v="M.Elşad"/>
    <n v="75"/>
    <n v="13.03"/>
    <n v="100960"/>
    <m/>
    <m/>
    <s v="MMK"/>
    <m/>
    <s v="DC 232407251140 AC 23042614 - DC 232407251140 AC 23042614"/>
    <s v="P 223 1911 3229"/>
  </r>
  <r>
    <x v="5"/>
    <s v="I"/>
    <s v="M.Elşad"/>
    <n v="76"/>
    <n v="13.02"/>
    <n v="100960"/>
    <m/>
    <m/>
    <s v="MMK"/>
    <m/>
    <s v="DC 232407251140 AC 23042614 - DC 232407251140 AC 23042614"/>
    <s v="P 223 1911 3229"/>
  </r>
  <r>
    <x v="5"/>
    <s v="I"/>
    <s v="M.Elşad"/>
    <n v="77"/>
    <n v="12.06"/>
    <n v="100960"/>
    <m/>
    <m/>
    <s v="MMK"/>
    <m/>
    <s v="DC 232407251140 AC 23042614 - DC 232407251140 AC 23042614"/>
    <s v="P 223 1911 3229"/>
  </r>
  <r>
    <x v="5"/>
    <s v="II"/>
    <s v="H.Vəfadar"/>
    <n v="78"/>
    <n v="12.5"/>
    <n v="100960"/>
    <m/>
    <m/>
    <s v="MMK"/>
    <m/>
    <s v="DC 232407251140 AC 23042614 - DC 232407251140 AC 23042614"/>
    <s v="P 223 1911 3229"/>
  </r>
  <r>
    <x v="5"/>
    <s v="II"/>
    <s v="H.Vəfadar"/>
    <n v="79"/>
    <n v="12.25"/>
    <n v="100960"/>
    <s v="1/8"/>
    <n v="32.46"/>
    <s v="MMK"/>
    <n v="1"/>
    <s v="DC 232407251140 AC 23042614 - DC 232407251140 AC 23042614"/>
    <s v="P 223 1911 3229"/>
  </r>
  <r>
    <x v="5"/>
    <s v="II"/>
    <s v="H.Vəfadar"/>
    <n v="80"/>
    <n v="13.03"/>
    <n v="100960"/>
    <m/>
    <m/>
    <s v="MMK"/>
    <m/>
    <s v="DC 232407251140 AC 23042614 - DC 232407251140 AC 23042614"/>
    <s v="P 223 1911 3229"/>
  </r>
  <r>
    <x v="5"/>
    <s v="II"/>
    <s v="H.Vəfadar"/>
    <n v="81"/>
    <n v="13.03"/>
    <n v="100960"/>
    <m/>
    <m/>
    <s v="MMK"/>
    <m/>
    <s v="DC 232407251140 AC 23042614 - DC 232407251140 AC 23042614"/>
    <s v="P 223 1911 3229"/>
  </r>
  <r>
    <x v="5"/>
    <s v="II"/>
    <s v="H.Vəfadar"/>
    <n v="82"/>
    <n v="13.03"/>
    <n v="100960"/>
    <m/>
    <m/>
    <s v="MMK"/>
    <m/>
    <s v="DC 232407251140 AC 23042614 - DC 232407251140 AC 23042614"/>
    <s v="P 223 1911 3229"/>
  </r>
  <r>
    <x v="5"/>
    <s v="II"/>
    <s v="H.Vəfadar"/>
    <n v="83"/>
    <n v="13.03"/>
    <n v="100960"/>
    <m/>
    <m/>
    <s v="MMK"/>
    <m/>
    <s v="DC 232407251140 AC 23042614 - DC 232407251140 AC 23042614"/>
    <s v="P 223 1911 3229"/>
  </r>
  <r>
    <x v="5"/>
    <s v="II"/>
    <s v="H.Vəfadar"/>
    <n v="84"/>
    <n v="13.03"/>
    <n v="100960"/>
    <m/>
    <m/>
    <s v="MMK"/>
    <m/>
    <s v="DC 232407251140 AC 23042614 - DC 232407251140 AC 23042614"/>
    <s v="P 223 1911 3229"/>
  </r>
  <r>
    <x v="5"/>
    <s v="II"/>
    <s v="H.Vəfadar"/>
    <n v="85"/>
    <n v="12.73"/>
    <n v="100960"/>
    <m/>
    <m/>
    <s v="MMK"/>
    <m/>
    <s v="DC 232407251140 AC 23042614 - DC 232407251140 AC 23042614"/>
    <s v="P 223 1911 3229"/>
  </r>
  <r>
    <x v="5"/>
    <s v="II"/>
    <s v="H.Vəfadar"/>
    <n v="86"/>
    <n v="12.04"/>
    <s v="B101746"/>
    <s v="1/1"/>
    <n v="31.13"/>
    <s v="MMK"/>
    <n v="1"/>
    <s v="DC 232407251140 AC 23042614 - DC 232407251140 AC 23042614"/>
    <s v="P 223 1911 3229"/>
  </r>
  <r>
    <x v="5"/>
    <s v="II"/>
    <s v="H.Vəfadar"/>
    <n v="87"/>
    <n v="12.04"/>
    <s v="B101746"/>
    <m/>
    <m/>
    <s v="MMK"/>
    <m/>
    <s v="DC 232407251140 AC 23042614 - DC 232407251140 AC 23042614"/>
    <s v="P 223 1911 3229"/>
  </r>
  <r>
    <x v="5"/>
    <s v="II"/>
    <s v="H.Vəfadar"/>
    <n v="88"/>
    <n v="12.04"/>
    <s v="B101746"/>
    <m/>
    <m/>
    <s v="MMK"/>
    <m/>
    <s v="DC 232407251140 AC 23042614 - DC 232407251140 AC 23042614"/>
    <s v="P 223 1911 3229"/>
  </r>
  <r>
    <x v="5"/>
    <s v="II"/>
    <s v="H.Vəfadar"/>
    <n v="89"/>
    <n v="12.04"/>
    <s v="B101746"/>
    <m/>
    <m/>
    <s v="MMK"/>
    <m/>
    <s v="DC 232407251140 AC 23042614 - DC 232407251140 AC 23042614"/>
    <s v="P 223 1911 3229"/>
  </r>
  <r>
    <x v="5"/>
    <s v="II"/>
    <s v="H.Vəfadar"/>
    <n v="90"/>
    <n v="12.04"/>
    <s v="B101746"/>
    <m/>
    <m/>
    <s v="MMK"/>
    <m/>
    <s v="DC 232407251140 AC 23042614 - DC 232407251140 AC 23042614"/>
    <s v="P 223 1911 3229"/>
  </r>
  <r>
    <x v="6"/>
    <s v="I"/>
    <s v="M.Elşad"/>
    <n v="91"/>
    <n v="12.04"/>
    <s v="B101746"/>
    <m/>
    <m/>
    <s v="MMK"/>
    <m/>
    <s v="DC 232407251140 AC 23042614 - DC 232407251140 AC 23042614"/>
    <s v="P 223 1911 3229"/>
  </r>
  <r>
    <x v="6"/>
    <s v="I"/>
    <s v="M.Elşad"/>
    <n v="92"/>
    <n v="12.82"/>
    <s v="B101746"/>
    <m/>
    <m/>
    <s v="MMK"/>
    <m/>
    <s v="DC 232407251140 AC 23042614 - DC 232407251140 AC 23042614"/>
    <s v="P 223 1911 3229"/>
  </r>
  <r>
    <x v="6"/>
    <s v="I"/>
    <s v="M.Elşad"/>
    <n v="93"/>
    <n v="13.02"/>
    <s v="B101722"/>
    <s v="6/5"/>
    <n v="32.26"/>
    <s v="MMK"/>
    <n v="1"/>
    <s v="DC 232407251140 AC 23042614 - DC 232407251140 AC 23042614"/>
    <s v="P 223 1911 3229"/>
  </r>
  <r>
    <x v="6"/>
    <s v="I"/>
    <s v="M.Elşad"/>
    <n v="94"/>
    <n v="13.03"/>
    <s v="B101722"/>
    <m/>
    <m/>
    <s v="MMK"/>
    <m/>
    <s v="DC 232407251140 AC 23042614 - DC 232407251140 AC 23042614"/>
    <s v="P 223 1911 3229"/>
  </r>
  <r>
    <x v="6"/>
    <s v="I"/>
    <s v="M.Elşad"/>
    <n v="95"/>
    <n v="13.02"/>
    <s v="B101722"/>
    <m/>
    <m/>
    <s v="MMK"/>
    <m/>
    <s v="DC 232407251140 AC 23042614 - DC 232407251140 AC 23042614"/>
    <s v="P 223 1911 3229"/>
  </r>
  <r>
    <x v="6"/>
    <s v="I"/>
    <s v="M.Elşad"/>
    <n v="96"/>
    <n v="13.02"/>
    <s v="B101722"/>
    <m/>
    <m/>
    <s v="MMK"/>
    <m/>
    <s v="DC 232407251140 AC 23042614 - DC 232407251140 AC 23042614"/>
    <s v="P 223 1911 3229"/>
  </r>
  <r>
    <x v="6"/>
    <s v="I"/>
    <s v="M.Elşad"/>
    <n v="97"/>
    <n v="13.03"/>
    <s v="B101722"/>
    <m/>
    <m/>
    <s v="MMK"/>
    <m/>
    <s v="DC 232407251140 AC 23042614 - DC 232407251140 AC 23042614"/>
    <s v="P 223 1911 3229"/>
  </r>
  <r>
    <x v="6"/>
    <s v="I"/>
    <s v="M.Elşad"/>
    <n v="98"/>
    <n v="12.04"/>
    <s v="B101722"/>
    <m/>
    <m/>
    <s v="MMK"/>
    <m/>
    <s v="DC 232407251140 AC 23042614 - DC 232407251140 AC 23042614"/>
    <s v="P 223 1911 3229"/>
  </r>
  <r>
    <x v="6"/>
    <s v="I"/>
    <s v="M.Elşad"/>
    <n v="99"/>
    <n v="10.85"/>
    <s v="B101722"/>
    <m/>
    <m/>
    <s v="MMK"/>
    <m/>
    <s v="DC 232407251140 AC 23042614 - DC 232407251140 AC 23042614"/>
    <s v="P 223 1911 3229"/>
  </r>
  <r>
    <x v="6"/>
    <s v="I"/>
    <s v="M.Elşad"/>
    <n v="100"/>
    <n v="13.02"/>
    <s v="B201776"/>
    <s v="1/8"/>
    <n v="32.340000000000003"/>
    <s v="MMK"/>
    <n v="1"/>
    <s v="DC 232407251140 AC 23042614 - DC 232407251140 AC 23042614"/>
    <s v="P 223 1911 3229"/>
  </r>
  <r>
    <x v="6"/>
    <s v="I"/>
    <s v="M.Elşad"/>
    <n v="101"/>
    <n v="13.03"/>
    <s v="B201776"/>
    <m/>
    <m/>
    <s v="MMK"/>
    <m/>
    <s v="DC 232407251140 AC 23042614 - DC 232407251140 AC 23042614"/>
    <s v="P 223 1911 3229"/>
  </r>
  <r>
    <x v="6"/>
    <s v="I"/>
    <s v="M.Elşad"/>
    <n v="102"/>
    <n v="13.02"/>
    <s v="B201776"/>
    <m/>
    <m/>
    <s v="MMK"/>
    <m/>
    <s v="DC 232407251140 AC 23042614 - DC 232407251140 AC 23042614"/>
    <s v="P 223 1911 3229"/>
  </r>
  <r>
    <x v="6"/>
    <s v="I"/>
    <s v="M.Elşad"/>
    <n v="103"/>
    <n v="13.03"/>
    <s v="B201776"/>
    <m/>
    <m/>
    <s v="MMK"/>
    <m/>
    <s v="DC 232407251140 AC 23042614 - DC 232407251140 AC 23042614"/>
    <s v="P 223 1911 3229"/>
  </r>
  <r>
    <x v="6"/>
    <s v="I"/>
    <s v="M.Elşad"/>
    <n v="104"/>
    <n v="13.03"/>
    <s v="B201776"/>
    <m/>
    <m/>
    <s v="MMK"/>
    <m/>
    <s v="DC 232407251140 AC 23042614 - DC 232407251140 AC 23042614"/>
    <s v="P 223 1911 3229"/>
  </r>
  <r>
    <x v="6"/>
    <s v="II"/>
    <s v="H.Vəfadar"/>
    <n v="105"/>
    <n v="12.04"/>
    <s v="B201776"/>
    <m/>
    <m/>
    <s v="MMK"/>
    <m/>
    <s v="DC 232407251140 AC 23042614 - DC 232407251140 AC 23042614"/>
    <s v="P 223 1911 3229"/>
  </r>
  <r>
    <x v="6"/>
    <s v="II"/>
    <s v="H.Vəfadar"/>
    <n v="106"/>
    <n v="12.09"/>
    <s v="B201776"/>
    <m/>
    <m/>
    <s v="MMK"/>
    <m/>
    <s v="DC 232407251140 AC 23042614 - DC 232407251140 AC 23042614"/>
    <s v="P 223 1911 3229"/>
  </r>
  <r>
    <x v="6"/>
    <s v="II"/>
    <s v="H.Vəfadar"/>
    <n v="107"/>
    <n v="12.03"/>
    <n v="100949"/>
    <s v="1/1"/>
    <n v="31.41"/>
    <s v="MMK"/>
    <n v="1"/>
    <s v="DC 232407251140 AC 23042614 - DC 232407251140 AC 23042614"/>
    <s v="P 223 1911 3229"/>
  </r>
  <r>
    <x v="6"/>
    <s v="II"/>
    <s v="H.Vəfadar"/>
    <n v="108"/>
    <n v="12.04"/>
    <n v="100949"/>
    <m/>
    <m/>
    <s v="MMK"/>
    <m/>
    <s v="DC 232407251140 AC 23042614 - DC 232407251140 AC 23042614"/>
    <s v="P 223 1911 3229"/>
  </r>
  <r>
    <x v="6"/>
    <s v="II"/>
    <s v="H.Vəfadar"/>
    <n v="109"/>
    <n v="12.05"/>
    <n v="100949"/>
    <m/>
    <m/>
    <s v="MMK"/>
    <m/>
    <s v="DC 232407251140 AC 23042614 - DC 232407251140 AC 23042614"/>
    <s v="P 223 1911 3229"/>
  </r>
  <r>
    <x v="6"/>
    <s v="II"/>
    <s v="H.Vəfadar"/>
    <n v="110"/>
    <n v="12.04"/>
    <n v="100949"/>
    <m/>
    <m/>
    <s v="MMK"/>
    <m/>
    <s v="DC 232407251140 AC 23042614 - DC 232407251140 AC 23042614"/>
    <s v="P 223 1911 3229"/>
  </r>
  <r>
    <x v="6"/>
    <s v="II"/>
    <s v="H.Vəfadar"/>
    <n v="111"/>
    <n v="12.05"/>
    <n v="100949"/>
    <m/>
    <m/>
    <s v="MMK"/>
    <m/>
    <s v="DC 232407251140 AC 23042614 - DC 232407251140 AC 23042614"/>
    <s v="P 223 1911 3229"/>
  </r>
  <r>
    <x v="6"/>
    <s v="II"/>
    <s v="H.Vəfadar"/>
    <n v="112"/>
    <n v="13.5"/>
    <n v="100949"/>
    <m/>
    <m/>
    <s v="MMK"/>
    <m/>
    <s v="DC 232407251140 AC 23042614 - DC 232407251140 AC 23042614"/>
    <s v="P 223 1911 3229"/>
  </r>
  <r>
    <x v="6"/>
    <s v="II"/>
    <s v="H.Vəfadar"/>
    <n v="113"/>
    <n v="13.49"/>
    <n v="100949"/>
    <m/>
    <m/>
    <s v="MMK"/>
    <m/>
    <s v="DC 232407251140 AC 23042614 - DC 232407251140 AC 23042614"/>
    <s v="P 223 1911 3229"/>
  </r>
  <r>
    <x v="6"/>
    <s v="II"/>
    <s v="H.Vəfadar"/>
    <n v="114"/>
    <n v="13.06"/>
    <n v="301504"/>
    <s v="7/4"/>
    <n v="32.06"/>
    <s v="MMK"/>
    <n v="1"/>
    <s v="DC 232407251140 AC 23042614 - DC 232407251140 AC 23042614"/>
    <s v="P 223 1911 3229"/>
  </r>
  <r>
    <x v="6"/>
    <s v="II"/>
    <s v="H.Vəfadar"/>
    <n v="115"/>
    <n v="13.05"/>
    <n v="301504"/>
    <m/>
    <m/>
    <s v="MMK"/>
    <m/>
    <s v="DC 232407251140 AC 23042614 - DC 232407251140 AC 23042614"/>
    <s v="P 223 1911 3229"/>
  </r>
  <r>
    <x v="6"/>
    <s v="II"/>
    <s v="H.Vəfadar"/>
    <n v="116"/>
    <n v="12.12"/>
    <n v="301504"/>
    <m/>
    <m/>
    <s v="MMK"/>
    <m/>
    <s v="DC 232407251140 AC 23042614 - DC 232407251140 AC 23042614"/>
    <s v="P 223 1911 3229"/>
  </r>
  <r>
    <x v="6"/>
    <s v="II"/>
    <s v="H.Vəfadar"/>
    <n v="117"/>
    <n v="13.05"/>
    <n v="301504"/>
    <m/>
    <m/>
    <s v="MMK"/>
    <m/>
    <s v="DC 232407251140 AC 23042614 - DC 232407251140 AC 23042614"/>
    <s v="P 223 1911 3229"/>
  </r>
  <r>
    <x v="6"/>
    <s v="II"/>
    <s v="H.Vəfadar"/>
    <n v="118"/>
    <n v="13.05"/>
    <n v="301504"/>
    <m/>
    <m/>
    <s v="MMK"/>
    <m/>
    <s v="DC 232407251140 AC 23042614 - DC 232407251140 AC 23042614"/>
    <s v="P 223 1911 3229"/>
  </r>
  <r>
    <x v="7"/>
    <s v="I"/>
    <s v="M.Elşad"/>
    <n v="119"/>
    <n v="12.05"/>
    <n v="301504"/>
    <m/>
    <m/>
    <s v="MMK"/>
    <m/>
    <s v="DC 232407251140 AC 23042614 - DC 232407251140 AC 23042614"/>
    <s v="P 223 1911 3229"/>
  </r>
  <r>
    <x v="7"/>
    <s v="I"/>
    <s v="M.Elşad"/>
    <n v="120"/>
    <n v="11.17"/>
    <n v="301504"/>
    <m/>
    <m/>
    <s v="MMK"/>
    <m/>
    <s v="DC 232407251140 AC 23042614 - DC 232407251140 AC 23042614"/>
    <s v="P 223 1911 3229"/>
  </r>
  <r>
    <x v="7"/>
    <s v="I"/>
    <s v="M.Elşad"/>
    <n v="121"/>
    <n v="13.06"/>
    <n v="100949"/>
    <s v="1/5"/>
    <n v="32.32"/>
    <s v="MMK"/>
    <n v="1"/>
    <s v="DC 232407251140 AC 23042614 - DC 232407251140 AC 23042614"/>
    <s v="P 223 1911 3229"/>
  </r>
  <r>
    <x v="7"/>
    <s v="I"/>
    <s v="M.Elşad"/>
    <n v="122"/>
    <n v="13.05"/>
    <n v="100949"/>
    <m/>
    <m/>
    <s v="MMK"/>
    <m/>
    <s v="DC 232407251140 AC 23042614 - DC 232407251140 AC 23042614"/>
    <s v="P 223 1911 3229"/>
  </r>
  <r>
    <x v="7"/>
    <s v="I"/>
    <s v="M.Elşad"/>
    <n v="123"/>
    <n v="13.05"/>
    <n v="100949"/>
    <m/>
    <m/>
    <s v="MMK"/>
    <m/>
    <s v="DC 232407251140 AC 23042614 - DC 232407251140 AC 23042614"/>
    <s v="P 223 1911 3229"/>
  </r>
  <r>
    <x v="7"/>
    <s v="I"/>
    <s v="M.Elşad"/>
    <n v="124"/>
    <n v="13.05"/>
    <n v="100949"/>
    <m/>
    <m/>
    <s v="MMK"/>
    <m/>
    <s v="DC 232407251140 AC 23042614 - DC 232407251140 AC 23042614"/>
    <s v="P 223 1911 3229"/>
  </r>
  <r>
    <x v="7"/>
    <s v="I"/>
    <s v="M.Elşad"/>
    <n v="125"/>
    <n v="13.04"/>
    <n v="100949"/>
    <m/>
    <m/>
    <s v="MMK"/>
    <m/>
    <s v="DC 232407251140 AC 23042614 - DC 232407251140 AC 23042614"/>
    <s v="P 223 1911 3229"/>
  </r>
  <r>
    <x v="7"/>
    <s v="I"/>
    <s v="M.Elşad"/>
    <n v="126"/>
    <n v="10.06"/>
    <n v="100949"/>
    <m/>
    <m/>
    <s v="MMK"/>
    <m/>
    <s v="DC 232407251140 AC 23042614 - DC 232407251140 AC 23042614"/>
    <s v="P 223 1911 3229"/>
  </r>
  <r>
    <x v="7"/>
    <s v="I"/>
    <s v="M.Elşad"/>
    <n v="127"/>
    <n v="11.43"/>
    <n v="100949"/>
    <m/>
    <m/>
    <s v="MMK"/>
    <m/>
    <s v="DC 232407251140 AC 23042614 - DC 232407251140 AC 23042614"/>
    <s v="P 223 1911 3229"/>
  </r>
  <r>
    <x v="7"/>
    <s v="I"/>
    <s v="M.Elşad"/>
    <n v="128"/>
    <n v="13.06"/>
    <n v="104124"/>
    <s v="1/3"/>
    <n v="32.26"/>
    <s v="MMK"/>
    <n v="1"/>
    <s v="DC 232407251140 AC 23042614 - DC 232407251140 AC 23042614"/>
    <s v="P 223 1911 3229"/>
  </r>
  <r>
    <x v="7"/>
    <s v="I"/>
    <s v="M.Elşad"/>
    <n v="129"/>
    <n v="13.04"/>
    <n v="104124"/>
    <m/>
    <m/>
    <s v="MMK"/>
    <m/>
    <s v="DC 232407251140 AC 23042614 - DC 232407251140 AC 23042614"/>
    <s v="P 223 1911 3229"/>
  </r>
  <r>
    <x v="7"/>
    <s v="I"/>
    <s v="M.Elşad"/>
    <n v="130"/>
    <n v="13.04"/>
    <n v="104124"/>
    <m/>
    <m/>
    <s v="MMK"/>
    <m/>
    <s v="DC 232407251140 AC 23042614 - DC 232407251140 AC 23042614"/>
    <s v="P 223 1911 3229"/>
  </r>
  <r>
    <x v="7"/>
    <s v="I"/>
    <s v="M.Elşad"/>
    <n v="131"/>
    <n v="13.05"/>
    <n v="104124"/>
    <m/>
    <m/>
    <s v="MMK"/>
    <m/>
    <s v="DC 232407251140 AC 23042614 - DC 232407251140 AC 23042614"/>
    <s v="P 223 1911 3229"/>
  </r>
  <r>
    <x v="7"/>
    <s v="II"/>
    <s v="H.Vəfadar"/>
    <n v="132"/>
    <n v="13.04"/>
    <n v="104124"/>
    <m/>
    <m/>
    <s v="MMK"/>
    <m/>
    <s v="DC 232407251140 AC 23042614 - DC 232407251140 AC 23042614"/>
    <s v="P 223 1911 3229"/>
  </r>
  <r>
    <x v="7"/>
    <s v="II"/>
    <s v="H.Vəfadar"/>
    <n v="133"/>
    <n v="12.07"/>
    <n v="104124"/>
    <m/>
    <m/>
    <s v="MMK"/>
    <m/>
    <s v="DC 232407251140 AC 23042614 - DC 232407251140 AC 23042614"/>
    <s v="P 223 1911 3229"/>
  </r>
  <r>
    <x v="7"/>
    <s v="II"/>
    <s v="H.Vəfadar"/>
    <n v="134"/>
    <n v="11.36"/>
    <n v="104124"/>
    <m/>
    <m/>
    <s v="MMK"/>
    <m/>
    <s v="DC 232407251140 AC 23042614 - DC 232407251140 AC 23042614"/>
    <s v="P 223 1911 3229"/>
  </r>
  <r>
    <x v="7"/>
    <s v="II"/>
    <s v="H.Vəfadar"/>
    <n v="135"/>
    <n v="13.05"/>
    <s v="B301404"/>
    <s v="1/6"/>
    <n v="32.4"/>
    <s v="MMK"/>
    <n v="1"/>
    <s v="DC 232407251140 AC 23042614 - DC 232407251140 AC 23042614"/>
    <s v="P 223 1911 3229"/>
  </r>
  <r>
    <x v="7"/>
    <s v="II"/>
    <s v="H.Vəfadar"/>
    <n v="136"/>
    <n v="13.04"/>
    <s v="B301404"/>
    <m/>
    <m/>
    <s v="MMK"/>
    <m/>
    <s v="DC 232407251140 AC 23042614 - DC 232407251140 AC 23042614"/>
    <s v="P 223 1911 3229"/>
  </r>
  <r>
    <x v="7"/>
    <s v="II"/>
    <s v="H.Vəfadar"/>
    <n v="137"/>
    <n v="13.05"/>
    <s v="B301404"/>
    <m/>
    <m/>
    <s v="MMK"/>
    <m/>
    <s v="DC 232407251140 AC 23042614 - DC 232407251140 AC 23042614"/>
    <s v="P 223 1911 3229"/>
  </r>
  <r>
    <x v="7"/>
    <s v="II"/>
    <s v="H.Vəfadar"/>
    <n v="138"/>
    <n v="13.05"/>
    <s v="B301404"/>
    <m/>
    <m/>
    <s v="MMK"/>
    <m/>
    <s v="DC 232407251140 AC 23042614 - DC 232407251140 AC 23042614"/>
    <s v="P 223 1911 3229"/>
  </r>
  <r>
    <x v="7"/>
    <s v="II"/>
    <s v="H.Vəfadar"/>
    <n v="139"/>
    <n v="13.05"/>
    <s v="B301404"/>
    <m/>
    <m/>
    <s v="MMK"/>
    <m/>
    <s v="DC 232407251140 AC 23042614 - DC 232407251140 AC 23042614"/>
    <s v="P 223 1911 3229"/>
  </r>
  <r>
    <x v="7"/>
    <s v="II"/>
    <s v="H.Vəfadar"/>
    <n v="140"/>
    <n v="12.07"/>
    <s v="B301404"/>
    <m/>
    <m/>
    <s v="MMK"/>
    <m/>
    <s v="DC 232407251140 AC 23042614 - DC 232407251140 AC 23042614"/>
    <s v="P 223 1911 3229"/>
  </r>
  <r>
    <x v="7"/>
    <s v="II"/>
    <s v="H.Vəfadar"/>
    <n v="141"/>
    <n v="11.94"/>
    <s v="B301404"/>
    <m/>
    <m/>
    <s v="MMK"/>
    <m/>
    <s v="DC 232407251140 AC 23042614 - DC 232407251140 AC 23042614"/>
    <s v="P 223 1911 3229"/>
  </r>
  <r>
    <x v="7"/>
    <s v="II"/>
    <s v="H.Vəfadar"/>
    <n v="142"/>
    <n v="12.05"/>
    <n v="304108"/>
    <s v="5/5"/>
    <n v="32.200000000000003"/>
    <s v="MMK"/>
    <n v="1"/>
    <s v="DC 232407251140 AC 23042614 - DC 232407251140 AC 23042614"/>
    <s v="P 223 1911 3229"/>
  </r>
  <r>
    <x v="7"/>
    <s v="II"/>
    <s v="H.Vəfadar"/>
    <n v="143"/>
    <n v="12.07"/>
    <n v="304108"/>
    <m/>
    <m/>
    <s v="MMK"/>
    <m/>
    <s v="DC 232407251140 AC 23042614 - DC 232407251140 AC 23042614"/>
    <s v="P 223 1911 3229"/>
  </r>
  <r>
    <x v="7"/>
    <s v="II"/>
    <s v="H.Vəfadar"/>
    <n v="144"/>
    <n v="13.04"/>
    <n v="304108"/>
    <m/>
    <m/>
    <s v="MMK"/>
    <m/>
    <s v="DC 232407251140 AC 23042614 - DC 232407251140 AC 23042614"/>
    <s v="P 223 1911 3229"/>
  </r>
  <r>
    <x v="8"/>
    <n v="1"/>
    <s v="H.Vəfadar"/>
    <n v="145"/>
    <n v="13.04"/>
    <n v="304108"/>
    <m/>
    <m/>
    <s v="MMK"/>
    <m/>
    <s v="DC 232407251140 AC 23042614 - DC 232407251140 AC 23042614"/>
    <s v="P 223 1911 3229"/>
  </r>
  <r>
    <x v="8"/>
    <n v="1"/>
    <s v="H.Vəfadar"/>
    <n v="146"/>
    <n v="13.05"/>
    <n v="304108"/>
    <m/>
    <m/>
    <s v="MMK"/>
    <m/>
    <s v="DC 232407251140 AC 23042614 - DC 232407251140 AC 23042614"/>
    <s v="P 223 1911 3229"/>
  </r>
  <r>
    <x v="8"/>
    <n v="1"/>
    <s v="H.Vəfadar"/>
    <n v="147"/>
    <n v="12.06"/>
    <n v="304108"/>
    <m/>
    <m/>
    <s v="MMK"/>
    <m/>
    <s v="DC 232407251140 AC 23042614 - DC 232407251140 AC 23042614"/>
    <s v="P 223 1911 3229"/>
  </r>
  <r>
    <x v="8"/>
    <n v="1"/>
    <s v="H.Vəfadar"/>
    <n v="148"/>
    <n v="12.06"/>
    <n v="304108"/>
    <m/>
    <m/>
    <s v="MMK"/>
    <m/>
    <s v="DC 232407251140 AC 23042614 - DC 232407251140 AC 23042614"/>
    <s v="P 223 1911 3229"/>
  </r>
  <r>
    <x v="8"/>
    <n v="1"/>
    <s v="H.Vəfadar"/>
    <n v="149"/>
    <n v="12.06"/>
    <s v="B301395"/>
    <s v="6/1"/>
    <n v="31.27"/>
    <s v="MMK"/>
    <n v="1"/>
    <s v="DC 232407251140 AC 23042614 - DC 232407251140 AC 23042614"/>
    <s v="P 223 1911 3229"/>
  </r>
  <r>
    <x v="8"/>
    <n v="1"/>
    <s v="H.Vəfadar"/>
    <n v="150"/>
    <n v="12.06"/>
    <s v="B301395"/>
    <m/>
    <m/>
    <s v="MMK"/>
    <m/>
    <s v="DC 232407251140 AC 23042614 - DC 232407251140 AC 23042614"/>
    <s v="P 223 1911 3229"/>
  </r>
  <r>
    <x v="8"/>
    <n v="1"/>
    <s v="H.Vəfadar"/>
    <n v="151"/>
    <n v="12.06"/>
    <s v="B301395"/>
    <m/>
    <m/>
    <s v="MMK"/>
    <m/>
    <s v="DC 232407251140 AC 23042614 - DC 232407251140 AC 23042614"/>
    <s v="P 223 1911 3229"/>
  </r>
  <r>
    <x v="8"/>
    <n v="2"/>
    <s v="M.Elşad"/>
    <n v="152"/>
    <n v="12.06"/>
    <s v="B301395"/>
    <m/>
    <m/>
    <s v="MMK"/>
    <m/>
    <s v="DC 232407251140 AC 23042614 - DC 232407251140 AC 23042614"/>
    <s v="P 223 1911 3229"/>
  </r>
  <r>
    <x v="8"/>
    <n v="2"/>
    <s v="M.Elşad"/>
    <n v="153"/>
    <n v="12.06"/>
    <s v="B301395"/>
    <m/>
    <m/>
    <s v="MMK"/>
    <m/>
    <s v="DC 232407251140 AC 23042614 - DC 232407251140 AC 23042614"/>
    <s v="P 223 1911 3229"/>
  </r>
  <r>
    <x v="8"/>
    <n v="2"/>
    <s v="M.Elşad"/>
    <n v="154"/>
    <n v="13.62"/>
    <s v="B301395"/>
    <m/>
    <m/>
    <s v="MMK"/>
    <m/>
    <s v="DC 232407251140 AC 23042614 - DC 232407251140 AC 23042614"/>
    <s v="P 223 1911 3229"/>
  </r>
  <r>
    <x v="8"/>
    <n v="2"/>
    <s v="M.Elşad"/>
    <n v="155"/>
    <n v="13.4"/>
    <s v="B301395"/>
    <m/>
    <m/>
    <s v="MMK"/>
    <m/>
    <s v="DC 232407251140 AC 23042614 - DC 232407251140 AC 23042614"/>
    <s v="P 223 1911 3229"/>
  </r>
  <r>
    <x v="8"/>
    <n v="2"/>
    <s v="M.Elşad"/>
    <n v="156"/>
    <n v="12.06"/>
    <n v="204113"/>
    <s v="1/2"/>
    <n v="29.75"/>
    <s v="MMK"/>
    <n v="1"/>
    <s v="DC 232407251140 AC 23042614 - DC 232407251140 AC 23042614"/>
    <s v="P 223 1911 3229"/>
  </r>
  <r>
    <x v="8"/>
    <n v="2"/>
    <s v="M.Elşad"/>
    <n v="157"/>
    <n v="12.06"/>
    <n v="204113"/>
    <m/>
    <m/>
    <s v="MMK"/>
    <m/>
    <s v="DC 232407251140 AC 23042614 - DC 232407251140 AC 23042614"/>
    <s v="P 223 1911 3229"/>
  </r>
  <r>
    <x v="8"/>
    <n v="2"/>
    <s v="M.Elşad"/>
    <n v="158"/>
    <n v="12.06"/>
    <n v="204113"/>
    <m/>
    <m/>
    <s v="MMK"/>
    <m/>
    <s v="DC 232407251140 AC 23042614 - DC 232407251140 AC 23042614"/>
    <s v="P 223 1911 3229"/>
  </r>
  <r>
    <x v="8"/>
    <n v="2"/>
    <s v="M.Elşad"/>
    <n v="159"/>
    <n v="12.04"/>
    <n v="204113"/>
    <m/>
    <m/>
    <s v="MMK"/>
    <m/>
    <s v="DC 232407251140 AC 23042614 - DC 232407251140 AC 23042614"/>
    <s v="P 223 1911 3229"/>
  </r>
  <r>
    <x v="8"/>
    <n v="2"/>
    <s v="M.Elşad"/>
    <n v="160"/>
    <n v="12.06"/>
    <n v="204113"/>
    <m/>
    <m/>
    <s v="MMK"/>
    <m/>
    <s v="DC 232407251140 AC 23042614 - DC 232407251140 AC 23042614"/>
    <s v="P 223 1911 3229"/>
  </r>
  <r>
    <x v="9"/>
    <n v="1"/>
    <s v="H.Vəfadar"/>
    <n v="161"/>
    <n v="11.17"/>
    <n v="204113"/>
    <m/>
    <m/>
    <s v="MMK"/>
    <m/>
    <s v="DC 232407251140 AC 23042614 - DC 232407251140 AC 23042614"/>
    <s v="P 223 1911 3229"/>
  </r>
  <r>
    <x v="9"/>
    <n v="1"/>
    <s v="H.Vəfadar"/>
    <n v="162"/>
    <n v="11.57"/>
    <n v="204113"/>
    <m/>
    <m/>
    <s v="MMK"/>
    <m/>
    <s v="DC 232407251140 AC 23042614 - DC 232407251140 AC 23042614"/>
    <s v="P 223 1911 3229"/>
  </r>
  <r>
    <x v="9"/>
    <n v="1"/>
    <s v="H.Vəfadar"/>
    <n v="163"/>
    <n v="12.06"/>
    <n v="104094"/>
    <s v="15/3"/>
    <n v="32.21"/>
    <s v="MMK"/>
    <n v="1"/>
    <s v="DC 232407251140 AC 23042614 - DC 232407251140 AC 23042614"/>
    <s v="P 223 1911 3229"/>
  </r>
  <r>
    <x v="9"/>
    <n v="1"/>
    <s v="H.Vəfadar"/>
    <n v="164"/>
    <n v="12.05"/>
    <n v="104094"/>
    <m/>
    <m/>
    <s v="MMK"/>
    <m/>
    <s v="DC 232407251140 AC 23042614 - DC 232407251140 AC 23042614"/>
    <s v="P 223 1911 3229"/>
  </r>
  <r>
    <x v="9"/>
    <n v="1"/>
    <s v="H.Vəfadar"/>
    <n v="165"/>
    <n v="13.05"/>
    <n v="104094"/>
    <m/>
    <m/>
    <s v="MMK"/>
    <m/>
    <s v="DC 232407251140 AC 23042614 - DC 232407251140 AC 23042614"/>
    <s v="P 223 1911 3229"/>
  </r>
  <r>
    <x v="9"/>
    <n v="1"/>
    <s v="H.Vəfadar"/>
    <n v="166"/>
    <n v="13.03"/>
    <n v="104094"/>
    <m/>
    <m/>
    <s v="MMK"/>
    <m/>
    <s v="DC 232407251140 AC 23042614 - DC 232407251140 AC 23042614"/>
    <s v="P 223 1911 3229"/>
  </r>
  <r>
    <x v="9"/>
    <n v="1"/>
    <s v="H.Vəfadar"/>
    <n v="167"/>
    <n v="13.04"/>
    <n v="104094"/>
    <m/>
    <m/>
    <s v="MMK"/>
    <m/>
    <s v="DC 232407251140 AC 23042614 - DC 232407251140 AC 23042614"/>
    <s v="P 223 1911 3229"/>
  </r>
  <r>
    <x v="9"/>
    <n v="2"/>
    <s v="M.Elşad"/>
    <n v="168"/>
    <n v="12.04"/>
    <n v="104094"/>
    <m/>
    <m/>
    <s v="MMK"/>
    <m/>
    <s v="DC 232407251140 AC 23042614 - DC 232407251140 AC 23042614"/>
    <s v="P 223 1911 3229"/>
  </r>
  <r>
    <x v="9"/>
    <n v="2"/>
    <s v="M.Elşad"/>
    <n v="169"/>
    <n v="12.04"/>
    <n v="104094"/>
    <m/>
    <m/>
    <s v="MMK"/>
    <m/>
    <s v="DC 232407251140 AC 23042614 - DC 232407251140 AC 23042614"/>
    <s v="P 223 1911 3229"/>
  </r>
  <r>
    <x v="9"/>
    <n v="2"/>
    <s v="M.Elşad"/>
    <n v="170"/>
    <n v="13.04"/>
    <n v="204113"/>
    <s v="1/3"/>
    <n v="32"/>
    <s v="MMK"/>
    <n v="1"/>
    <s v="DC 232407251140 AC 23042614 - DC 232407251140 AC 23042614"/>
    <s v="P 223 1911 3229"/>
  </r>
  <r>
    <x v="9"/>
    <n v="2"/>
    <s v="M.Elşad"/>
    <n v="171"/>
    <n v="13.03"/>
    <n v="204113"/>
    <m/>
    <m/>
    <s v="MMK"/>
    <m/>
    <s v="DC 232407251140 AC 23042614 - DC 232407251140 AC 23042614"/>
    <s v="P 223 1911 3229"/>
  </r>
  <r>
    <x v="9"/>
    <n v="2"/>
    <s v="M.Elşad"/>
    <n v="172"/>
    <n v="13.04"/>
    <n v="204113"/>
    <m/>
    <m/>
    <s v="MMK"/>
    <m/>
    <s v="DC 232407251140 AC 23042614 - DC 232407251140 AC 23042614"/>
    <s v="P 223 1911 3229"/>
  </r>
  <r>
    <x v="9"/>
    <n v="2"/>
    <s v="M.Elşad"/>
    <n v="173"/>
    <n v="13.04"/>
    <n v="204113"/>
    <m/>
    <m/>
    <s v="MMK"/>
    <m/>
    <s v="DC 232407251140 AC 23042614 - DC 232407251140 AC 23042614"/>
    <s v="P 223 1911 3229"/>
  </r>
  <r>
    <x v="9"/>
    <n v="2"/>
    <s v="M.Elşad"/>
    <n v="174"/>
    <n v="12.04"/>
    <n v="204113"/>
    <m/>
    <m/>
    <s v="MMK"/>
    <m/>
    <s v="DC 232407251140 AC 23042614 - DC 232407251140 AC 23042614"/>
    <s v="P 223 1911 3229"/>
  </r>
  <r>
    <x v="9"/>
    <n v="2"/>
    <s v="M.Elşad"/>
    <n v="175"/>
    <n v="12.04"/>
    <n v="204113"/>
    <m/>
    <m/>
    <s v="MMK"/>
    <m/>
    <s v="DC 232407251140 AC 23042614 - DC 232407251140 AC 23042614"/>
    <s v="P 223 1911 3229"/>
  </r>
  <r>
    <x v="10"/>
    <n v="1"/>
    <s v="H.Vəfadar"/>
    <n v="176"/>
    <n v="12.31"/>
    <n v="204113"/>
    <m/>
    <m/>
    <s v="MMK"/>
    <m/>
    <s v="DC 232407251140 AC 23042614 - DC 232407251140 AC 23042614"/>
    <s v="P 223 1911 3229"/>
  </r>
  <r>
    <x v="10"/>
    <n v="1"/>
    <s v="H.Vəfadar"/>
    <n v="177"/>
    <n v="13.04"/>
    <n v="104129"/>
    <s v="1/1"/>
    <n v="31.98"/>
    <s v="MMK"/>
    <n v="1"/>
    <s v="DC 232407251140 AC 23042614 - DC 232407251140 AC 23042614"/>
    <s v="P 223 1911 3229"/>
  </r>
  <r>
    <x v="10"/>
    <n v="1"/>
    <s v="H.Vəfadar"/>
    <n v="178"/>
    <n v="12.15"/>
    <n v="104129"/>
    <m/>
    <m/>
    <s v="MMK"/>
    <m/>
    <s v="DC 232407251140 AC 23042614 - DC 232407251140 AC 23042614"/>
    <s v="P 223 1911 3229"/>
  </r>
  <r>
    <x v="10"/>
    <n v="1"/>
    <s v="H.Vəfadar"/>
    <n v="179"/>
    <n v="13.04"/>
    <n v="104129"/>
    <m/>
    <m/>
    <s v="MMK"/>
    <m/>
    <s v="DC 232407251140 AC 23042614 - DC 232407251140 AC 23042614"/>
    <s v="P 223 1911 3229"/>
  </r>
  <r>
    <x v="10"/>
    <n v="1"/>
    <s v="H.Vəfadar"/>
    <n v="180"/>
    <n v="13.04"/>
    <n v="104129"/>
    <m/>
    <m/>
    <s v="MMK"/>
    <m/>
    <s v="DC 232407251140 AC 23042614 - DC 232407251140 AC 23042614"/>
    <s v="P 223 1911 3229"/>
  </r>
  <r>
    <x v="10"/>
    <n v="1"/>
    <s v="H.Vəfadar"/>
    <n v="181"/>
    <n v="12.19"/>
    <n v="104129"/>
    <m/>
    <m/>
    <s v="MMK"/>
    <m/>
    <s v="DC 232407251140 AC 23042614 - DC 232407251140 AC 23042614"/>
    <s v="P 223 1911 3229"/>
  </r>
  <r>
    <x v="10"/>
    <n v="1"/>
    <s v="H.Vəfadar"/>
    <n v="182"/>
    <n v="12.05"/>
    <n v="104129"/>
    <m/>
    <m/>
    <s v="MMK"/>
    <m/>
    <s v="DC 232407251140 AC 23042614 - DC 232407251140 AC 23042614"/>
    <s v="P 223 1911 3229"/>
  </r>
  <r>
    <x v="10"/>
    <n v="2"/>
    <s v="M.Elşad"/>
    <n v="183"/>
    <n v="12.05"/>
    <n v="104129"/>
    <m/>
    <m/>
    <s v="MMK"/>
    <m/>
    <s v="DC 232407251140 AC 23042614 - DC 232407251140 AC 23042614"/>
    <s v="P 223 1911 3229"/>
  </r>
  <r>
    <x v="10"/>
    <n v="2"/>
    <s v="M.Elşad"/>
    <n v="184"/>
    <n v="12.04"/>
    <n v="204121"/>
    <s v="6/1"/>
    <n v="29.77"/>
    <s v="MMK"/>
    <n v="1"/>
    <s v="DC 232407251140 AC 23042614 - DC 232407251140 AC 23042614"/>
    <s v="P 223 1911 3229"/>
  </r>
  <r>
    <x v="10"/>
    <n v="2"/>
    <s v="M.Elşad"/>
    <n v="185"/>
    <n v="12.05"/>
    <n v="204121"/>
    <m/>
    <m/>
    <s v="MMK"/>
    <m/>
    <s v="DC 232407251140 AC 23042614 - DC 232407251140 AC 23042614"/>
    <s v="P 223 1911 3229"/>
  </r>
  <r>
    <x v="10"/>
    <n v="2"/>
    <s v="M.Elşad"/>
    <n v="186"/>
    <n v="12.05"/>
    <n v="204121"/>
    <m/>
    <m/>
    <s v="MMK"/>
    <m/>
    <s v="DC 232407251140 AC 23042614 - DC 232407251140 AC 23042614"/>
    <s v="P 223 1911 3229"/>
  </r>
  <r>
    <x v="10"/>
    <n v="2"/>
    <s v="M.Elşad"/>
    <n v="187"/>
    <n v="12.05"/>
    <n v="204121"/>
    <m/>
    <m/>
    <s v="MMK"/>
    <m/>
    <s v="DC 232407251140 AC 23042614 - DC 232407251140 AC 23042614"/>
    <s v="P 223 1911 3229"/>
  </r>
  <r>
    <x v="10"/>
    <n v="2"/>
    <s v="M.Elşad"/>
    <n v="188"/>
    <n v="12.06"/>
    <n v="204121"/>
    <m/>
    <m/>
    <s v="MMK"/>
    <m/>
    <s v="DC 232407251140 AC 23042614 - DC 232407251140 AC 23042614"/>
    <s v="P 223 1911 3229"/>
  </r>
  <r>
    <x v="10"/>
    <n v="2"/>
    <s v="M.Elşad"/>
    <n v="189"/>
    <n v="10.49"/>
    <n v="204121"/>
    <m/>
    <m/>
    <s v="MMK"/>
    <m/>
    <s v="DC 232407251140 AC 23042614 - DC 232407251140 AC 23042614"/>
    <s v="P 223 1911 3229"/>
  </r>
  <r>
    <x v="10"/>
    <n v="2"/>
    <s v="M.Elşad"/>
    <n v="190"/>
    <n v="10.48"/>
    <n v="204121"/>
    <m/>
    <m/>
    <s v="MMK"/>
    <m/>
    <s v="DC 232407251140 AC 23042614 - DC 232407251140 AC 23042614"/>
    <s v="P 223 1911 3229"/>
  </r>
  <r>
    <x v="10"/>
    <n v="2"/>
    <s v="M.Elşad"/>
    <n v="191"/>
    <n v="12.04"/>
    <n v="151726"/>
    <s v="47499/11"/>
    <n v="29.3"/>
    <s v="SEVERSTAL"/>
    <n v="1"/>
    <s v="DC 232407251140 AC 23042614 - DC 232407251140 AC 23042614"/>
    <s v="P 223 1911 3229"/>
  </r>
  <r>
    <x v="11"/>
    <s v="I"/>
    <s v="H.Vəfadar"/>
    <n v="192"/>
    <n v="12.05"/>
    <n v="151726"/>
    <m/>
    <m/>
    <s v="SEVERSTAL"/>
    <m/>
    <s v="DC 232407251140 AC 23042614 - DC 232407251140 AC 23042614"/>
    <s v="P 223 1911 3229"/>
  </r>
  <r>
    <x v="11"/>
    <s v="I"/>
    <s v="H.Vəfadar"/>
    <n v="193"/>
    <n v="12.05"/>
    <n v="151726"/>
    <m/>
    <m/>
    <s v="SEVERSTAL"/>
    <m/>
    <s v="DC 232407251140 AC 23042614 - DC 232407251140 AC 23042614"/>
    <s v="P 223 1911 3229"/>
  </r>
  <r>
    <x v="11"/>
    <s v="I"/>
    <s v="H.Vəfadar"/>
    <n v="194"/>
    <n v="11.15"/>
    <n v="151726"/>
    <m/>
    <m/>
    <s v="SEVERSTAL"/>
    <m/>
    <s v="DC 232407251140 AC 23042614 - DC 232407251140 AC 23042614"/>
    <s v="P 223 1911 3229"/>
  </r>
  <r>
    <x v="11"/>
    <s v="I"/>
    <s v="H.Vəfadar"/>
    <n v="195"/>
    <n v="10.039999999999999"/>
    <n v="151726"/>
    <m/>
    <m/>
    <s v="SEVERSTAL"/>
    <m/>
    <s v="DC 232407251140 AC 23042614 - DC 232407251140 AC 23042614"/>
    <s v="P 223 1911 3229"/>
  </r>
  <r>
    <x v="11"/>
    <s v="I"/>
    <s v="H.Vəfadar"/>
    <n v="196"/>
    <n v="10.029999999999999"/>
    <n v="151726"/>
    <m/>
    <m/>
    <s v="SEVERSTAL"/>
    <m/>
    <s v="DC 232407251140 AC 23042614 - DC 232407251140 AC 23042614"/>
    <s v="P 223 1911 3229"/>
  </r>
  <r>
    <x v="11"/>
    <s v="I"/>
    <s v="H.Vəfadar"/>
    <n v="197"/>
    <n v="10.61"/>
    <n v="151726"/>
    <m/>
    <m/>
    <s v="SEVERSTAL"/>
    <m/>
    <s v="DC 232407251140 AC 23042614 - DC 232407251140 AC 23042614"/>
    <s v="P 223 1911 3229"/>
  </r>
  <r>
    <x v="11"/>
    <s v="I"/>
    <s v="H.Vəfadar"/>
    <n v="198"/>
    <n v="13.03"/>
    <n v="351135"/>
    <s v="47245/01"/>
    <n v="29.2"/>
    <s v="SEVERSTAL"/>
    <n v="1"/>
    <s v="DC 232407251140 AC 23042614 - DC 232407251140 AC 23042614"/>
    <s v="P 223 1911 3229"/>
  </r>
  <r>
    <x v="11"/>
    <s v="I"/>
    <s v="H.Vəfadar"/>
    <n v="199"/>
    <n v="13.03"/>
    <n v="351135"/>
    <m/>
    <m/>
    <s v="SEVERSTAL"/>
    <m/>
    <s v="DC 232407251140 AC 23042614 - DC 232407251140 AC 23042614"/>
    <s v="P 223 1911 3229"/>
  </r>
  <r>
    <x v="11"/>
    <s v="I"/>
    <s v="H.Vəfadar"/>
    <n v="200"/>
    <n v="13.03"/>
    <n v="351135"/>
    <m/>
    <m/>
    <s v="SEVERSTAL"/>
    <m/>
    <s v="DC 232407251140 AC 23042614 - DC 232407251140 AC 23042614"/>
    <s v="P 223 1911 3229"/>
  </r>
  <r>
    <x v="11"/>
    <s v="I"/>
    <s v="H.Vəfadar"/>
    <n v="201"/>
    <n v="13.03"/>
    <n v="351135"/>
    <m/>
    <m/>
    <s v="SEVERSTAL"/>
    <m/>
    <s v="DC 232407251140 AC 23042614 - DC 232407251140 AC 23042614"/>
    <s v="P 223 1911 3229"/>
  </r>
  <r>
    <x v="11"/>
    <s v="I"/>
    <s v="H.Vəfadar"/>
    <n v="202"/>
    <n v="13.03"/>
    <n v="351135"/>
    <m/>
    <m/>
    <s v="SEVERSTAL"/>
    <m/>
    <s v="DC 232407251140 AC 23042614 - DC 232407251140 AC 23042614"/>
    <s v="P 223 1911 3229"/>
  </r>
  <r>
    <x v="11"/>
    <s v="I"/>
    <s v="H.Vəfadar"/>
    <n v="203"/>
    <n v="12.5"/>
    <n v="351135"/>
    <m/>
    <m/>
    <s v="SEVERSTAL"/>
    <m/>
    <s v="DC 232407251140 AC 23042614 - DC 232407251140 AC 23042614"/>
    <s v="P 223 1911 3229"/>
  </r>
  <r>
    <x v="11"/>
    <s v="I"/>
    <s v="H.Vəfadar"/>
    <n v="204"/>
    <n v="13.03"/>
    <n v="351828"/>
    <s v="47498/10"/>
    <n v="28.52"/>
    <s v="SEVERSTAL"/>
    <n v="1"/>
    <s v="DC 232407251140 AC 23042614 - DC 232407251140 AC 23042614"/>
    <s v="P 223 1911 3229"/>
  </r>
  <r>
    <x v="11"/>
    <s v="II"/>
    <s v="M.Elşad"/>
    <n v="205"/>
    <n v="13.03"/>
    <n v="351828"/>
    <m/>
    <m/>
    <s v="SEVERSTAL"/>
    <m/>
    <s v="DC 232407251140 AC 23042654 - DC 232407251140 AC 23042614"/>
    <s v="P 223 1911 3229"/>
  </r>
  <r>
    <x v="11"/>
    <s v="II"/>
    <s v="M.Elşad"/>
    <n v="206"/>
    <n v="13.03"/>
    <n v="351828"/>
    <m/>
    <m/>
    <s v="SEVERSTAL"/>
    <m/>
    <s v="DC 232407251140 AC 23042654 - DC 232407251140 AC 23042614"/>
    <s v="P 223 1911 3229"/>
  </r>
  <r>
    <x v="11"/>
    <s v="II"/>
    <s v="M.Elşad"/>
    <n v="207"/>
    <n v="13.02"/>
    <n v="351828"/>
    <m/>
    <m/>
    <s v="SEVERSTAL"/>
    <m/>
    <s v="DC 232407251140 AC 23042654 - DC 232407251140 AC 23042614"/>
    <s v="P 223 1911 3229"/>
  </r>
  <r>
    <x v="11"/>
    <s v="II"/>
    <s v="M.Elşad"/>
    <n v="208"/>
    <n v="13.03"/>
    <n v="351828"/>
    <m/>
    <m/>
    <s v="SEVERSTAL"/>
    <m/>
    <s v="DC 232407251140 AC 23042654 - DC 232407251140 AC 23042614"/>
    <s v="P 223 1911 3229"/>
  </r>
  <r>
    <x v="11"/>
    <s v="II"/>
    <s v="M.Elşad"/>
    <n v="209"/>
    <n v="13.03"/>
    <n v="351828"/>
    <m/>
    <m/>
    <s v="SEVERSTAL"/>
    <m/>
    <s v="DC 232407251140 AC 23042654 - DC 232407251140 AC 23042614"/>
    <s v="P 223 1911 3229"/>
  </r>
  <r>
    <x v="11"/>
    <s v="II"/>
    <s v="M.Elşad"/>
    <n v="210"/>
    <n v="13.04"/>
    <n v="151078"/>
    <s v="47246/08"/>
    <n v="28.42"/>
    <s v="SEVERSTAL"/>
    <n v="1"/>
    <s v="DC 232407251140 AC 23042654 - DC 232407251140 AC 23042614"/>
    <s v="P 223 1911 3229"/>
  </r>
  <r>
    <x v="11"/>
    <s v="II"/>
    <s v="M.Elşad"/>
    <n v="211"/>
    <n v="13.04"/>
    <n v="151078"/>
    <m/>
    <m/>
    <s v="SEVERSTAL"/>
    <m/>
    <s v="DC 232407251140 AC 23042654 - DC 232407251140 AC 23042614"/>
    <s v="P 223 1911 3229"/>
  </r>
  <r>
    <x v="11"/>
    <s v="II"/>
    <s v="M.Elşad"/>
    <n v="212"/>
    <n v="13.03"/>
    <n v="151078"/>
    <m/>
    <m/>
    <s v="SEVERSTAL"/>
    <m/>
    <s v="DC 232407251140 AC 23042654 - DC 232407251140 AC 23042614"/>
    <s v="P 223 1911 3229"/>
  </r>
  <r>
    <x v="11"/>
    <s v="II"/>
    <s v="M.Elşad"/>
    <n v="213"/>
    <n v="13.03"/>
    <n v="151078"/>
    <m/>
    <m/>
    <s v="SEVERSTAL"/>
    <m/>
    <s v="DC 232407251140 AC 23042654 - DC 232407251140 AC 23042614"/>
    <s v="P 223 1911 3229"/>
  </r>
  <r>
    <x v="11"/>
    <s v="II"/>
    <s v="M.Elşad"/>
    <n v="214"/>
    <n v="13.55"/>
    <n v="151078"/>
    <m/>
    <m/>
    <s v="SEVERSTAL"/>
    <m/>
    <s v="DC 232407251140 AC 23042654 - DC 232407251140 AC 23042614"/>
    <s v="P 223 1911 3229"/>
  </r>
  <r>
    <x v="11"/>
    <s v="II"/>
    <s v="M.Elşad"/>
    <n v="215"/>
    <n v="13.55"/>
    <n v="151078"/>
    <m/>
    <m/>
    <s v="SEVERSTAL"/>
    <m/>
    <s v="DC 232407251140 AC 23042654 - DC 232407251140 AC 23042614"/>
    <s v="P 223 1911 3229"/>
  </r>
  <r>
    <x v="11"/>
    <s v="II"/>
    <s v="M.Elşad"/>
    <n v="216"/>
    <n v="13.03"/>
    <n v="251133"/>
    <s v="45880/02"/>
    <n v="28.76"/>
    <s v="SEVERSTAL"/>
    <n v="1"/>
    <s v="DC 232407251140 AC 23042654 - DC 232407251140 AC 23042614"/>
    <s v="P 223 1911 3229"/>
  </r>
  <r>
    <x v="11"/>
    <s v="II"/>
    <s v="M.Elşad"/>
    <n v="217"/>
    <n v="13.03"/>
    <n v="251133"/>
    <m/>
    <m/>
    <s v="SEVERSTAL"/>
    <m/>
    <s v="DC 232407251140 AC 23042654 - DC 232407251140 AC 23042614"/>
    <s v="P 223 1911 3229"/>
  </r>
  <r>
    <x v="12"/>
    <s v="I"/>
    <s v="H.Vəfadar"/>
    <n v="218"/>
    <n v="13.03"/>
    <n v="251133"/>
    <m/>
    <m/>
    <s v="SEVERSTAL"/>
    <m/>
    <s v="DC 232407251140 AC 23042654 - DC 232407251140 AC 23042614"/>
    <s v="P 223 1911 3229"/>
  </r>
  <r>
    <x v="12"/>
    <s v="I"/>
    <s v="H.Vəfadar"/>
    <n v="219"/>
    <n v="13.56"/>
    <n v="251133"/>
    <m/>
    <m/>
    <s v="SEVERSTAL"/>
    <m/>
    <s v="DC 232407251140 AC 23042654 - DC 232407251140 AC 23042614"/>
    <s v="P 223 1911 3229"/>
  </r>
  <r>
    <x v="12"/>
    <s v="I"/>
    <s v="H.Vəfadar"/>
    <n v="220"/>
    <n v="13.03"/>
    <n v="251133"/>
    <m/>
    <m/>
    <s v="SEVERSTAL"/>
    <m/>
    <s v="DC 232407251140 AC 23042654 - DC 232407251140 AC 23042614"/>
    <s v="P 223 1911 3229"/>
  </r>
  <r>
    <x v="12"/>
    <s v="I"/>
    <s v="H.Vəfadar"/>
    <n v="221"/>
    <n v="13.03"/>
    <n v="251133"/>
    <m/>
    <m/>
    <s v="SEVERSTAL"/>
    <m/>
    <s v="DC 232407251140 AC 23042654 - DC 232407251140 AC 23042614"/>
    <s v="P 223 1911 3229"/>
  </r>
  <r>
    <x v="12"/>
    <s v="I"/>
    <s v="H.Vəfadar"/>
    <n v="222"/>
    <n v="13.03"/>
    <n v="151084"/>
    <s v="47497/10"/>
    <n v="28.36"/>
    <s v="SEVERSTAL"/>
    <n v="1"/>
    <s v="DC 232407251140 AC 23042654 - DC 232407251140 AC 23042614"/>
    <s v="P 223 1911 3229"/>
  </r>
  <r>
    <x v="12"/>
    <s v="I"/>
    <s v="H.Vəfadar"/>
    <n v="223"/>
    <n v="13.03"/>
    <n v="151084"/>
    <m/>
    <m/>
    <s v="SEVERSTAL"/>
    <m/>
    <s v="DC 232407251140 AC 23042654 - DC 232407251140 AC 23042614"/>
    <s v="P 223 1911 3229"/>
  </r>
  <r>
    <x v="12"/>
    <s v="I"/>
    <s v="H.Vəfadar"/>
    <n v="224"/>
    <n v="13.03"/>
    <n v="151084"/>
    <m/>
    <m/>
    <s v="SEVERSTAL"/>
    <m/>
    <s v="DC 232407251140 AC 23042654 - DC 232407251140 AC 23042614"/>
    <s v="P 223 1911 3229"/>
  </r>
  <r>
    <x v="12"/>
    <s v="I"/>
    <s v="H.Vəfadar"/>
    <n v="225"/>
    <n v="13.49"/>
    <n v="151084"/>
    <m/>
    <m/>
    <s v="SEVERSTAL"/>
    <m/>
    <s v="DC 232407251140 AC 23042654 - DC 232407251140 AC 23042614"/>
    <s v="P 223 1911 3229"/>
  </r>
  <r>
    <x v="12"/>
    <s v="I"/>
    <s v="H.Vəfadar"/>
    <n v="226"/>
    <n v="12.47"/>
    <n v="151084"/>
    <m/>
    <m/>
    <s v="SEVERSTAL"/>
    <m/>
    <s v="DC 232407251140 AC 23042654 - DC 232407251140 AC 23042614"/>
    <s v="P 223 1911 3229"/>
  </r>
  <r>
    <x v="12"/>
    <s v="II"/>
    <s v="M.Elşad"/>
    <n v="227"/>
    <n v="13.03"/>
    <n v="151084"/>
    <m/>
    <m/>
    <s v="SEVERSTAL"/>
    <m/>
    <s v="DC 232407251140 AC 23042654 - DC 232407251140 AC 23042614"/>
    <s v="P 223 1911 3229"/>
  </r>
  <r>
    <x v="12"/>
    <s v="II"/>
    <s v="M.Elşad"/>
    <n v="228"/>
    <n v="13.03"/>
    <n v="104129"/>
    <s v="1/4"/>
    <n v="32.56"/>
    <s v="MMK"/>
    <n v="1"/>
    <s v="DC 232407251140 AC 23042654 - DC 232407251140 AC 23042614"/>
    <s v="P 223 1911 3229"/>
  </r>
  <r>
    <x v="12"/>
    <s v="II"/>
    <s v="M.Elşad"/>
    <n v="229"/>
    <n v="13.03"/>
    <n v="104129"/>
    <m/>
    <m/>
    <s v="MMK"/>
    <m/>
    <s v="DC 232407251140 AC 23042654 - DC 232407251140 AC 23042614"/>
    <s v="P 223 1911 3229"/>
  </r>
  <r>
    <x v="12"/>
    <s v="II"/>
    <s v="M.Elşad"/>
    <n v="230"/>
    <n v="13.03"/>
    <n v="104129"/>
    <m/>
    <m/>
    <s v="MMK"/>
    <m/>
    <s v="DC 232407251140 AC 23042654 - DC 232407251140 AC 23042614"/>
    <s v="P 223 1911 3229"/>
  </r>
  <r>
    <x v="12"/>
    <s v="II"/>
    <s v="M.Elşad"/>
    <n v="231"/>
    <n v="13.03"/>
    <n v="104129"/>
    <m/>
    <m/>
    <s v="MMK"/>
    <m/>
    <s v="DC 232407251140 AC 23042654 - DC 232407251140 AC 23042614"/>
    <s v="P 223 1911 3229"/>
  </r>
  <r>
    <x v="12"/>
    <s v="II"/>
    <s v="M.Elşad"/>
    <n v="232"/>
    <n v="13.02"/>
    <n v="104129"/>
    <m/>
    <m/>
    <s v="MMK"/>
    <m/>
    <s v="DC 232407251140 AC 23042654 - DC 232407251140 AC 23042614"/>
    <s v="P 223 1911 3229"/>
  </r>
  <r>
    <x v="12"/>
    <s v="II"/>
    <s v="M.Elşad"/>
    <n v="233"/>
    <n v="12.05"/>
    <n v="104129"/>
    <m/>
    <m/>
    <s v="MMK"/>
    <m/>
    <s v="DC 232407251140 AC 23042654 - DC 232407251140 AC 23042614"/>
    <s v="P 223 1911 3229"/>
  </r>
  <r>
    <x v="12"/>
    <s v="II"/>
    <s v="M.Elşad"/>
    <n v="234"/>
    <n v="12.05"/>
    <n v="104129"/>
    <m/>
    <m/>
    <s v="MMK"/>
    <m/>
    <s v="DC 232407251140 AC 23042654 - DC 232407251140 AC 23042614"/>
    <s v="P 223 1911 3229"/>
  </r>
  <r>
    <x v="12"/>
    <s v="II"/>
    <s v="M.Elşad"/>
    <n v="235"/>
    <n v="13.03"/>
    <n v="104098"/>
    <s v="12/4"/>
    <n v="22.630000000000003"/>
    <s v="MMK"/>
    <n v="1"/>
    <s v="DC 232407251140 AC 23042654 - DC 232407251140 AC 23042614"/>
    <s v="P 223 1911 3229"/>
  </r>
  <r>
    <x v="12"/>
    <s v="II"/>
    <s v="M.Elşad"/>
    <n v="236"/>
    <n v="13.03"/>
    <n v="104098"/>
    <m/>
    <m/>
    <s v="MMK"/>
    <m/>
    <s v="DC 232407251140 AC 23042654 - DC 232407251140 AC 23042614"/>
    <s v="P 223 1911 3229"/>
  </r>
  <r>
    <x v="12"/>
    <s v="II"/>
    <s v="M.Elşad"/>
    <n v="237"/>
    <n v="13.04"/>
    <n v="104098"/>
    <m/>
    <m/>
    <s v="MMK"/>
    <m/>
    <s v="DC 232407251140 AC 23042654 - DC 232407251140 AC 23042614"/>
    <s v="P 223 1911 3229"/>
  </r>
  <r>
    <x v="12"/>
    <s v="II"/>
    <s v="M.Elşad"/>
    <n v="238"/>
    <n v="13.03"/>
    <n v="104098"/>
    <m/>
    <m/>
    <s v="MMK"/>
    <m/>
    <s v="DC 232407251140 AC 23042654 - DC 232407251140 AC 23042614"/>
    <s v="P 223 1911 3229"/>
  </r>
  <r>
    <x v="12"/>
    <s v="II"/>
    <s v="M.Elşad"/>
    <n v="239"/>
    <n v="13.03"/>
    <n v="104098"/>
    <m/>
    <m/>
    <s v="MMK"/>
    <m/>
    <s v="DC 232407251140 AC 23042654 - DC 232407251140 AC 23042614"/>
    <s v="P 223 1911 3229"/>
  </r>
  <r>
    <x v="13"/>
    <n v="1"/>
    <s v="M.Elşad"/>
    <n v="240"/>
    <n v="12.05"/>
    <n v="104098"/>
    <m/>
    <n v="9.57"/>
    <s v="MMK"/>
    <m/>
    <s v="DC 232407251140 AC 23042654 - DC 232407251140 AC 23042614"/>
    <s v="P 223 1911 3229"/>
  </r>
  <r>
    <x v="13"/>
    <n v="1"/>
    <s v="M.Elşad"/>
    <n v="241"/>
    <n v="11.96"/>
    <n v="104098"/>
    <m/>
    <m/>
    <s v="MMK"/>
    <m/>
    <s v="DC 232407251140 AC 23042654 - DC 232407251140 AC 23042614"/>
    <s v="P 223 1911 3229"/>
  </r>
  <r>
    <x v="13"/>
    <n v="1"/>
    <s v="M.Elşad"/>
    <n v="242"/>
    <n v="12.05"/>
    <n v="251133"/>
    <s v="42370/04"/>
    <n v="29.68"/>
    <s v="SEVERSTAL"/>
    <n v="1"/>
    <s v="DC 232407251140 AC 23042654 - DC 232407251140 AC 23042614"/>
    <s v="P 223 1911 3229"/>
  </r>
  <r>
    <x v="13"/>
    <n v="1"/>
    <s v="M.Elşad"/>
    <n v="243"/>
    <n v="12.04"/>
    <n v="251133"/>
    <m/>
    <m/>
    <s v="SEVERSTAL"/>
    <m/>
    <s v="DC 232407251140 AC 23042654 - DC 232407251140 AC 23042614"/>
    <s v="P 223 1911 3229"/>
  </r>
  <r>
    <x v="13"/>
    <n v="1"/>
    <s v="M.Elşad"/>
    <n v="244"/>
    <n v="12.05"/>
    <n v="251133"/>
    <m/>
    <m/>
    <s v="SEVERSTAL"/>
    <m/>
    <s v="DC 232407251140 AC 23042654 - DC 232407251140 AC 23042614"/>
    <s v="P 223 1911 3229"/>
  </r>
  <r>
    <x v="13"/>
    <n v="1"/>
    <s v="M.Elşad"/>
    <n v="245"/>
    <n v="12.04"/>
    <n v="251133"/>
    <m/>
    <m/>
    <s v="SEVERSTAL"/>
    <m/>
    <s v="DC 232407251140 AC 23042654 - DC 232407251140 AC 23042614"/>
    <s v="P 223 1911 3229"/>
  </r>
  <r>
    <x v="13"/>
    <n v="1"/>
    <s v="M.Elşad"/>
    <n v="246"/>
    <n v="12.03"/>
    <n v="251133"/>
    <m/>
    <m/>
    <s v="SEVERSTAL"/>
    <m/>
    <s v="DC 232407251140 AC 23042654 - DC 232407251140 AC 23042614"/>
    <s v="P 223 1911 3229"/>
  </r>
  <r>
    <x v="13"/>
    <n v="1"/>
    <s v="M.Elşad"/>
    <n v="247"/>
    <n v="11.05"/>
    <n v="251133"/>
    <m/>
    <m/>
    <s v="SEVERSTAL"/>
    <m/>
    <s v="DC 232407251140 AC 23042654 - DC 232407251140 AC 23042614"/>
    <s v="P 223 1911 3229"/>
  </r>
  <r>
    <x v="13"/>
    <n v="2"/>
    <s v="H.Vəfadar"/>
    <n v="248"/>
    <n v="11.17"/>
    <n v="251133"/>
    <m/>
    <m/>
    <s v="SEVERSTAL"/>
    <m/>
    <s v="DC 232407251140 AC 23042654 - DC 232407251140 AC 23042614"/>
    <s v="P 223 1911 3229"/>
  </r>
  <r>
    <x v="13"/>
    <n v="2"/>
    <s v="H.Vəfadar"/>
    <n v="249"/>
    <n v="13.05"/>
    <n v="151084"/>
    <s v="47497/07"/>
    <n v="28.18"/>
    <s v="SEVERSTAL"/>
    <n v="1"/>
    <s v="DC 232407251140 AC 23042654 - DC 232407251140 AC 23042614"/>
    <s v="P 223 1911 3229"/>
  </r>
  <r>
    <x v="13"/>
    <n v="2"/>
    <s v="H.Vəfadar"/>
    <n v="250"/>
    <n v="13.05"/>
    <n v="151084"/>
    <m/>
    <m/>
    <s v="SEVERSTAL"/>
    <m/>
    <s v="DC 232407251140 AC 23042654 - DC 232407251140 AC 23042614"/>
    <s v="P 223 1911 3229"/>
  </r>
  <r>
    <x v="13"/>
    <n v="2"/>
    <s v="H.Vəfadar"/>
    <n v="251"/>
    <n v="13.05"/>
    <n v="151084"/>
    <m/>
    <m/>
    <s v="SEVERSTAL"/>
    <m/>
    <s v="DC 232407251140 AC 23042654 - DC 232407251140 AC 23042614"/>
    <s v="P 223 1911 3229"/>
  </r>
  <r>
    <x v="13"/>
    <n v="2"/>
    <s v="H.Vəfadar"/>
    <n v="252"/>
    <n v="13.05"/>
    <n v="151084"/>
    <m/>
    <m/>
    <s v="SEVERSTAL"/>
    <m/>
    <s v="DC 232407251140 AC 23042654 - DC 232407251140 AC 23042614"/>
    <s v="P 223 1911 3229"/>
  </r>
  <r>
    <x v="13"/>
    <n v="2"/>
    <s v="H.Vəfadar"/>
    <n v="253"/>
    <n v="13.05"/>
    <n v="151084"/>
    <m/>
    <m/>
    <s v="SEVERSTAL"/>
    <m/>
    <s v="DC 232407251140 AC 23042654 - DC 232407251140 AC 23042614"/>
    <s v="P 223 1911 3229"/>
  </r>
  <r>
    <x v="13"/>
    <n v="2"/>
    <s v="H.Vəfadar"/>
    <n v="254"/>
    <n v="13.36"/>
    <n v="151084"/>
    <m/>
    <m/>
    <s v="SEVERSTAL"/>
    <m/>
    <s v="DC 232407251140 AC 23042654 - DC 232407251140 AC 23042614"/>
    <s v="P 223 1911 3229"/>
  </r>
  <r>
    <x v="13"/>
    <n v="2"/>
    <s v="H.Vəfadar"/>
    <n v="255"/>
    <n v="12.16"/>
    <n v="251133"/>
    <s v="47854/02"/>
    <n v="29.78"/>
    <s v="SEVERSTAL"/>
    <n v="1"/>
    <s v="DC 232407251140 AC 23042654 - DC 232407251140 AC 23042614"/>
    <s v="P 223 1911 3229"/>
  </r>
  <r>
    <x v="14"/>
    <n v="1"/>
    <s v="M.Elşad"/>
    <n v="256"/>
    <n v="12.04"/>
    <n v="251133"/>
    <m/>
    <m/>
    <s v="SEVERSTAL"/>
    <m/>
    <s v="DC 232407251140 AC 23042654 - DC 232407251140 AC 23042614"/>
    <s v="P 223 1911 3229"/>
  </r>
  <r>
    <x v="14"/>
    <n v="1"/>
    <s v="M.Elşad"/>
    <n v="257"/>
    <n v="12.05"/>
    <n v="251133"/>
    <m/>
    <m/>
    <s v="SEVERSTAL"/>
    <m/>
    <s v="DC 232407251140 AC 23042654 - DC 232407251140 AC 23042614"/>
    <s v="P 223 1911 3229"/>
  </r>
  <r>
    <x v="14"/>
    <n v="1"/>
    <s v="M.Elşad"/>
    <n v="258"/>
    <n v="12.05"/>
    <n v="251133"/>
    <m/>
    <m/>
    <s v="SEVERSTAL"/>
    <m/>
    <s v="DC 232407251140 AC 23042654 - DC 232407251140 AC 23042614"/>
    <s v="P 223 1911 3229"/>
  </r>
  <r>
    <x v="14"/>
    <n v="1"/>
    <s v="M.Elşad"/>
    <n v="259"/>
    <n v="12.05"/>
    <n v="251133"/>
    <m/>
    <m/>
    <s v="SEVERSTAL"/>
    <m/>
    <s v="DC 232407251140 AC 23042654 - DC 232407251140 AC 23042614"/>
    <s v="P 223 1911 3229"/>
  </r>
  <r>
    <x v="14"/>
    <n v="1"/>
    <s v="M.Elşad"/>
    <n v="260"/>
    <n v="10.55"/>
    <n v="251133"/>
    <m/>
    <m/>
    <s v="SEVERSTAL"/>
    <m/>
    <s v="DC 232407251140 AC 23042654 - DC 232407251140 AC 23042614"/>
    <s v="P 223 1911 3229"/>
  </r>
  <r>
    <x v="14"/>
    <n v="1"/>
    <s v="M.Elşad"/>
    <n v="261"/>
    <n v="11.05"/>
    <n v="251133"/>
    <m/>
    <m/>
    <s v="SEVERSTAL"/>
    <m/>
    <s v="DC 232407251140 AC 23042654 - DC 232407251140 AC 23042614"/>
    <s v="P 223 1911 3229"/>
  </r>
  <r>
    <x v="14"/>
    <n v="1"/>
    <s v="M.Elşad"/>
    <n v="262"/>
    <n v="12.04"/>
    <n v="151718"/>
    <s v="47857/09"/>
    <n v="28.98"/>
    <s v="SEVERSTAL"/>
    <n v="1"/>
    <s v="DC 232407251140 AC 23042654 - DC 232407251140 AC 23042614"/>
    <s v="P 223 1911 3229"/>
  </r>
  <r>
    <x v="14"/>
    <n v="1"/>
    <s v="M.Elşad"/>
    <n v="263"/>
    <n v="12.05"/>
    <n v="151718"/>
    <m/>
    <m/>
    <s v="SEVERSTAL"/>
    <m/>
    <s v="DC 232407251140 AC 23042654 - DC 232407251140 AC 23042614"/>
    <s v="P 223 1911 3229"/>
  </r>
  <r>
    <x v="14"/>
    <n v="2"/>
    <s v="H.Vəfadar"/>
    <n v="264"/>
    <n v="12.05"/>
    <n v="151718"/>
    <m/>
    <m/>
    <s v="SEVERSTAL"/>
    <m/>
    <s v="DC 232407251140 AC 23042654 - DC 232407251140 AC 23042614"/>
    <s v="P 223 1911 3229"/>
  </r>
  <r>
    <x v="14"/>
    <n v="2"/>
    <s v="H.Vəfadar"/>
    <n v="265"/>
    <n v="12.96"/>
    <n v="151718"/>
    <m/>
    <m/>
    <s v="SEVERSTAL"/>
    <m/>
    <s v="DC 232407251140 AC 23042654 - DC 232407251140 AC 23042614"/>
    <s v="P 223 1911 3229"/>
  </r>
  <r>
    <x v="14"/>
    <n v="2"/>
    <s v="H.Vəfadar"/>
    <n v="266"/>
    <n v="13.48"/>
    <n v="151718"/>
    <m/>
    <m/>
    <s v="SEVERSTAL"/>
    <m/>
    <s v="DC 232407251140 AC 23042654 - DC 232407251140 AC 23042614"/>
    <s v="P 223 1911 3229"/>
  </r>
  <r>
    <x v="14"/>
    <n v="2"/>
    <s v="H.Vəfadar"/>
    <n v="267"/>
    <n v="13.51"/>
    <n v="151718"/>
    <m/>
    <m/>
    <s v="SEVERSTAL"/>
    <m/>
    <s v="DC 232407251140 AC 23042654 - DC 232407251140 AC 23042614"/>
    <s v="P 223 1911 3229"/>
  </r>
  <r>
    <x v="14"/>
    <n v="2"/>
    <s v="H.Vəfadar"/>
    <n v="268"/>
    <n v="13.09"/>
    <n v="351147"/>
    <s v="47247/07"/>
    <n v="29.06"/>
    <s v="SEVERSTAL"/>
    <n v="1"/>
    <s v="DC 232407251140 AC 23042654 - DC 232407251140 AC 23042614"/>
    <s v="P 223 1911 3229"/>
  </r>
  <r>
    <x v="14"/>
    <n v="2"/>
    <s v="H.Vəfadar"/>
    <n v="269"/>
    <n v="12.05"/>
    <n v="351147"/>
    <m/>
    <m/>
    <s v="SEVERSTAL"/>
    <m/>
    <s v="DC 232407251140 AC 23042654 - DC 232407251140 AC 23042614"/>
    <s v="P 223 1911 3229"/>
  </r>
  <r>
    <x v="14"/>
    <n v="2"/>
    <s v="H.Vəfadar"/>
    <n v="270"/>
    <n v="12.05"/>
    <n v="351147"/>
    <m/>
    <m/>
    <s v="SEVERSTAL"/>
    <m/>
    <s v="DC 232407251140 AC 23042654 - DC 232407251140 AC 23042614"/>
    <s v="P 223 1911 3229"/>
  </r>
  <r>
    <x v="14"/>
    <n v="2"/>
    <s v="H.Vəfadar"/>
    <n v="271"/>
    <n v="12.05"/>
    <n v="351147"/>
    <m/>
    <m/>
    <s v="SEVERSTAL"/>
    <m/>
    <s v="DC 232407251140 AC 23042654 - DC 232407251140 AC 23042614"/>
    <s v="P 223 1911 3229"/>
  </r>
  <r>
    <x v="15"/>
    <n v="1"/>
    <s v="M.Elşad"/>
    <n v="272"/>
    <n v="10.59"/>
    <n v="351147"/>
    <m/>
    <m/>
    <s v="SEVERSTAL"/>
    <m/>
    <s v="DC 232407251140 AC 23042654 - DC 232407251140 AC 23042614"/>
    <s v="P 223 1911 3229"/>
  </r>
  <r>
    <x v="15"/>
    <n v="1"/>
    <s v="M.Elşad"/>
    <n v="273"/>
    <n v="11.05"/>
    <n v="351147"/>
    <m/>
    <m/>
    <s v="SEVERSTAL"/>
    <m/>
    <s v="DC 232407251140 AC 23042654 - DC 232407251140 AC 23042614"/>
    <s v="P 223 1911 3229"/>
  </r>
  <r>
    <x v="15"/>
    <n v="1"/>
    <s v="M.Elşad"/>
    <n v="274"/>
    <n v="10.56"/>
    <n v="351147"/>
    <m/>
    <m/>
    <s v="SEVERSTAL"/>
    <m/>
    <s v="DC 232407251140 AC 23042654 - DC 232407251140 AC 23042614"/>
    <s v="P 223 1911 3229"/>
  </r>
  <r>
    <x v="15"/>
    <n v="1"/>
    <s v="M.Elşad"/>
    <n v="275"/>
    <n v="12.05"/>
    <n v="151718"/>
    <s v="47857/01"/>
    <n v="29.22"/>
    <s v="SEVERSTAL"/>
    <n v="1"/>
    <s v="DC 232407251140 AC 23042654 - DC 232407251140 AC 23042614"/>
    <s v="P 223 1911 3229"/>
  </r>
  <r>
    <x v="15"/>
    <n v="1"/>
    <s v="M.Elşad"/>
    <n v="276"/>
    <n v="12.05"/>
    <n v="151718"/>
    <m/>
    <m/>
    <s v="SEVERSTAL"/>
    <m/>
    <s v="DC 232407251140 AC 23042654 - DC 232407251140 AC 23042614"/>
    <s v="P 223 1911 3229"/>
  </r>
  <r>
    <x v="15"/>
    <n v="1"/>
    <s v="M.Elşad"/>
    <n v="277"/>
    <n v="12.05"/>
    <n v="151718"/>
    <m/>
    <m/>
    <s v="SEVERSTAL"/>
    <m/>
    <s v="DC 232407251140 AC 23042654 - DC 232407251140 AC 23042614"/>
    <s v="P 223 1911 3229"/>
  </r>
  <r>
    <x v="15"/>
    <n v="1"/>
    <s v="M.Elşad"/>
    <n v="278"/>
    <n v="12.03"/>
    <n v="151718"/>
    <m/>
    <m/>
    <s v="SEVERSTAL"/>
    <m/>
    <s v="DC 232407251140 AC 23042654 - DC 232407251140 AC 23042614"/>
    <s v="P 223 1911 3229"/>
  </r>
  <r>
    <x v="15"/>
    <n v="2"/>
    <s v="H.Vəfadar"/>
    <n v="279"/>
    <n v="10.78"/>
    <n v="151718"/>
    <m/>
    <m/>
    <s v="SEVERSTAL"/>
    <m/>
    <s v="DC 232407251140 AC 23042654 - DC 232407251140 AC 23042614"/>
    <s v="P 223 1911 3229"/>
  </r>
  <r>
    <x v="15"/>
    <n v="2"/>
    <s v="H.Vəfadar"/>
    <n v="280"/>
    <n v="10.119999999999999"/>
    <n v="151718"/>
    <m/>
    <m/>
    <s v="SEVERSTAL"/>
    <m/>
    <s v="DC 232407251140 AC 23042654 - DC 232407251140 AC 23042614"/>
    <s v="P 223 1911 3229"/>
  </r>
  <r>
    <x v="15"/>
    <n v="2"/>
    <s v="H.Vəfadar"/>
    <n v="281"/>
    <n v="10.81"/>
    <n v="151718"/>
    <m/>
    <m/>
    <s v="SEVERSTAL"/>
    <m/>
    <s v="DC 232407251140 AC 23042654 - DC 232407251140 AC 23042614"/>
    <s v="P 223 1911 3229"/>
  </r>
  <r>
    <x v="15"/>
    <n v="2"/>
    <s v="H.Vəfadar"/>
    <n v="282"/>
    <n v="13.06"/>
    <n v="151078"/>
    <s v="47246/01"/>
    <n v="27.98"/>
    <s v="SEVERSTAL"/>
    <n v="1"/>
    <s v="DC 232407251140 AC 23042654 - DC 232407251140 AC 23042614"/>
    <s v="P 223 1911 3229"/>
  </r>
  <r>
    <x v="15"/>
    <n v="2"/>
    <s v="H.Vəfadar"/>
    <n v="283"/>
    <n v="13.05"/>
    <n v="151078"/>
    <m/>
    <m/>
    <s v="SEVERSTAL"/>
    <m/>
    <s v="DC 232407251140 AC 23042654 - DC 232407251140 AC 23042614"/>
    <s v="P 223 1911 3229"/>
  </r>
  <r>
    <x v="15"/>
    <n v="2"/>
    <s v="H.Vəfadar"/>
    <n v="284"/>
    <n v="12.31"/>
    <n v="151078"/>
    <m/>
    <m/>
    <s v="SEVERSTAL"/>
    <m/>
    <s v="DC 232407251140 AC 23042654 - DC 232407251140 AC 23042614"/>
    <s v="P 223 1911 3229"/>
  </r>
  <r>
    <x v="15"/>
    <n v="2"/>
    <s v="H.Vəfadar"/>
    <n v="285"/>
    <n v="13.48"/>
    <n v="151078"/>
    <m/>
    <m/>
    <s v="SEVERSTAL"/>
    <m/>
    <s v="DC 232407251140 AC 23042654 - DC 232407251140 AC 23042614"/>
    <s v="P 223 1911 3229"/>
  </r>
  <r>
    <x v="16"/>
    <n v="1"/>
    <s v="M.Elşad"/>
    <n v="286"/>
    <n v="13.05"/>
    <n v="151078"/>
    <m/>
    <m/>
    <s v="SEVERSTAL"/>
    <m/>
    <s v="DC 232407251140 AC 23042654 - DC 232407251140 AC 23042614"/>
    <s v="P 223 1911 3229"/>
  </r>
  <r>
    <x v="16"/>
    <n v="1"/>
    <s v="M.Elşad"/>
    <n v="287"/>
    <n v="12.14"/>
    <n v="151078"/>
    <m/>
    <m/>
    <s v="SEVERSTAL"/>
    <m/>
    <s v="DC 232407251140 AC 23042654 - DC 232407251140 AC 23042614"/>
    <s v="P 223 1911 3229"/>
  </r>
  <r>
    <x v="16"/>
    <n v="1"/>
    <s v="M.Elşad"/>
    <n v="288"/>
    <n v="12.04"/>
    <n v="351824"/>
    <s v="49614/06"/>
    <n v="29.46"/>
    <s v="SEVERSTAL"/>
    <n v="1"/>
    <s v="DC 232407251140 AC 23042654 - DC 232407251140 AC 23042614"/>
    <s v="P 223 1911 3229"/>
  </r>
  <r>
    <x v="16"/>
    <n v="1"/>
    <s v="M.Elşad"/>
    <n v="289"/>
    <n v="12.05"/>
    <n v="351824"/>
    <m/>
    <m/>
    <s v="SEVERSTAL"/>
    <m/>
    <s v="DC 232407251140 AC 23042654 - DC 232407251140 AC 23042614"/>
    <s v="P 223 1911 3229"/>
  </r>
  <r>
    <x v="16"/>
    <n v="1"/>
    <s v="M.Elşad"/>
    <n v="290"/>
    <n v="12.04"/>
    <n v="351824"/>
    <m/>
    <m/>
    <s v="SEVERSTAL"/>
    <m/>
    <s v="DC 232407251140 AC 23042654 - DC 232407251140 AC 23042614"/>
    <s v="P 223 1911 3229"/>
  </r>
  <r>
    <x v="16"/>
    <n v="1"/>
    <s v="M.Elşad"/>
    <n v="291"/>
    <n v="12.04"/>
    <n v="351824"/>
    <m/>
    <m/>
    <s v="SEVERSTAL"/>
    <m/>
    <s v="DC 232407251140 AC 23042654 - DC 232407251140 AC 23042614"/>
    <s v="P 223 1911 3229"/>
  </r>
  <r>
    <x v="16"/>
    <n v="1"/>
    <s v="M.Elşad"/>
    <n v="292"/>
    <n v="12.03"/>
    <n v="351824"/>
    <m/>
    <m/>
    <s v="SEVERSTAL"/>
    <m/>
    <s v="DC 232407251140 AC 23042654 - DC 232407251140 AC 23042614"/>
    <s v="P 223 1911 3229"/>
  </r>
  <r>
    <x v="16"/>
    <n v="1"/>
    <s v="M.Elşad"/>
    <n v="293"/>
    <n v="11.05"/>
    <n v="351824"/>
    <m/>
    <m/>
    <s v="SEVERSTAL"/>
    <m/>
    <s v="DC 232407251140 AC 23042654 - DC 232407251140 AC 23042614"/>
    <s v="P 223 1911 3229"/>
  </r>
  <r>
    <x v="16"/>
    <n v="2"/>
    <s v="H.Vəfadar"/>
    <n v="294"/>
    <n v="10.87"/>
    <n v="351824"/>
    <m/>
    <m/>
    <s v="SEVERSTAL"/>
    <m/>
    <s v="DC 232407251140 AC 23042654 - DC 232407251140 AC 23042614"/>
    <s v="P 223 1911 3229"/>
  </r>
  <r>
    <x v="16"/>
    <n v="2"/>
    <s v="H.Vəfadar"/>
    <n v="295"/>
    <n v="13.04"/>
    <n v="151726"/>
    <s v="47499/09"/>
    <n v="28.02"/>
    <s v="SEVERSTAL"/>
    <n v="1"/>
    <s v="DC 232407251140 AC 23042654 - DC 232407251140 AC 23042614"/>
    <s v="P 223 1911 3229"/>
  </r>
  <r>
    <x v="16"/>
    <n v="2"/>
    <s v="H.Vəfadar"/>
    <n v="296"/>
    <n v="13.05"/>
    <n v="151726"/>
    <m/>
    <m/>
    <s v="SEVERSTAL"/>
    <m/>
    <s v="DC 232407251140 AC 23042654 - DC 232407251140 AC 23042614"/>
    <s v="P 223 1911 3229"/>
  </r>
  <r>
    <x v="16"/>
    <n v="2"/>
    <s v="H.Vəfadar"/>
    <n v="297"/>
    <n v="13.05"/>
    <n v="151726"/>
    <m/>
    <m/>
    <s v="SEVERSTAL"/>
    <m/>
    <s v="DC 232407251140 AC 23042654 - DC 232407251140 AC 23042614"/>
    <s v="P 223 1911 3229"/>
  </r>
  <r>
    <x v="16"/>
    <n v="2"/>
    <s v="H.Vəfadar"/>
    <n v="298"/>
    <n v="13.44"/>
    <n v="151726"/>
    <m/>
    <m/>
    <s v="SEVERSTAL"/>
    <m/>
    <s v="DC 232407251140 AC 23042654 - DC 232407251140 AC 23042614"/>
    <s v="P 223 1911 3229"/>
  </r>
  <r>
    <x v="16"/>
    <n v="2"/>
    <s v="H.Vəfadar"/>
    <n v="299"/>
    <n v="12.59"/>
    <n v="151726"/>
    <m/>
    <m/>
    <s v="SEVERSTAL"/>
    <m/>
    <s v="DC 232407251140 AC 23042654 - DC 232407251140 AC 23042614"/>
    <s v="P 223 1911 3229"/>
  </r>
  <r>
    <x v="16"/>
    <n v="2"/>
    <s v="H.Vəfadar"/>
    <n v="300"/>
    <n v="12.1"/>
    <n v="151726"/>
    <m/>
    <m/>
    <s v="SEVERSTAL"/>
    <m/>
    <s v="DC 232407251140 AC 23042654 - DC 232407251140 AC 23042614"/>
    <s v="P 223 1911 3229"/>
  </r>
  <r>
    <x v="16"/>
    <n v="2"/>
    <s v="H.Vəfadar"/>
    <n v="301"/>
    <n v="13.05"/>
    <n v="351135"/>
    <s v="47245/10"/>
    <n v="28.56"/>
    <s v="SEVERSTAL"/>
    <n v="1"/>
    <s v="DC 232407251140 AC 23042654 - DC 232407251140 AC 23042614"/>
    <s v="P 223 1911 3229"/>
  </r>
  <r>
    <x v="17"/>
    <n v="1"/>
    <s v="M.Elşad"/>
    <n v="302"/>
    <n v="13.05"/>
    <n v="351135"/>
    <m/>
    <m/>
    <s v="SEVERSTAL"/>
    <m/>
    <s v="DC 232407251140 AC 23042654 - DC 232407251140 AC 23042614"/>
    <s v="P 223 1911 3229"/>
  </r>
  <r>
    <x v="17"/>
    <n v="1"/>
    <s v="M.Elşad"/>
    <n v="303"/>
    <n v="13.05"/>
    <n v="351135"/>
    <m/>
    <m/>
    <s v="SEVERSTAL"/>
    <m/>
    <s v="DC 232407251140 AC 23042654 - DC 232407251140 AC 23042614"/>
    <s v="P 223 1911 3229"/>
  </r>
  <r>
    <x v="17"/>
    <n v="1"/>
    <s v="M.Elşad"/>
    <n v="304"/>
    <n v="13.56"/>
    <n v="351135"/>
    <m/>
    <m/>
    <s v="SEVERSTAL"/>
    <m/>
    <s v="DC 232407251140 AC 23042654 - DC 232407251140 AC 23042614"/>
    <s v="P 223 1911 3229"/>
  </r>
  <r>
    <x v="17"/>
    <n v="1"/>
    <s v="M.Elşad"/>
    <n v="305"/>
    <n v="13.54"/>
    <n v="351135"/>
    <m/>
    <m/>
    <s v="SEVERSTAL"/>
    <m/>
    <s v="DC 232407251140 AC 23042654 - DC 232407251140 AC 23042614"/>
    <s v="P 223 1911 3229"/>
  </r>
  <r>
    <x v="17"/>
    <n v="1"/>
    <s v="M.Elşad"/>
    <n v="306"/>
    <n v="13.52"/>
    <n v="351135"/>
    <m/>
    <m/>
    <s v="SEVERSTAL"/>
    <m/>
    <s v="DC 232407251140 AC 23042654 - DC 232407251140 AC 23042614"/>
    <s v="P 223 1911 3229"/>
  </r>
  <r>
    <x v="17"/>
    <n v="1"/>
    <s v="M.Elşad"/>
    <n v="307"/>
    <n v="12.05"/>
    <n v="151716"/>
    <s v="49984/11"/>
    <n v="29.32"/>
    <s v="SEVERSTAL"/>
    <n v="1"/>
    <s v="DC 232407251140 AC 23042654 - DC 232407251140 AC 23042614"/>
    <s v="P 223 1911 3229"/>
  </r>
  <r>
    <x v="17"/>
    <n v="1"/>
    <s v="M.Elşad"/>
    <n v="308"/>
    <n v="12.05"/>
    <n v="151716"/>
    <m/>
    <m/>
    <s v="SEVERSTAL"/>
    <m/>
    <s v="DC 232407251140 AC 23042654 - DC 232407251140 AC 23042614"/>
    <s v="P 223 1911 3229"/>
  </r>
  <r>
    <x v="17"/>
    <n v="1"/>
    <s v="M.Elşad"/>
    <n v="309"/>
    <n v="12.05"/>
    <n v="151716"/>
    <m/>
    <m/>
    <s v="SEVERSTAL"/>
    <m/>
    <s v="DC 232407251140 AC 23042654 - DC 232407251140 AC 23042614"/>
    <s v="P 223 1911 3229"/>
  </r>
  <r>
    <x v="17"/>
    <n v="2"/>
    <s v="H.Vəfadar"/>
    <n v="310"/>
    <n v="12.05"/>
    <n v="151716"/>
    <m/>
    <m/>
    <s v="SEVERSTAL"/>
    <m/>
    <s v="DC 232407251140 AC 23042654 - DC 232407251140 AC 23042614"/>
    <s v="P 223 1911 3229"/>
  </r>
  <r>
    <x v="17"/>
    <n v="2"/>
    <s v="H.Vəfadar"/>
    <n v="311"/>
    <n v="11.06"/>
    <n v="151716"/>
    <m/>
    <m/>
    <s v="SEVERSTAL"/>
    <m/>
    <s v="DC 232407251140 AC 23042654 - DC 232407251140 AC 23042614"/>
    <s v="P 223 1911 3229"/>
  </r>
  <r>
    <x v="17"/>
    <n v="2"/>
    <s v="H.Vəfadar"/>
    <n v="312"/>
    <n v="12.05"/>
    <n v="151716"/>
    <m/>
    <m/>
    <s v="SEVERSTAL"/>
    <m/>
    <s v="DC 232407251140 AC 23042654 - DC 232407251140 AC 23042614"/>
    <s v="P 223 1911 3229"/>
  </r>
  <r>
    <x v="17"/>
    <n v="2"/>
    <s v="H.Vəfadar"/>
    <n v="313"/>
    <n v="10.76"/>
    <n v="151716"/>
    <m/>
    <m/>
    <s v="SEVERSTAL"/>
    <m/>
    <s v="DC 232407251140 AC 23042654 - DC 232407251140 AC 23042614"/>
    <s v="P 223 1911 3229"/>
  </r>
  <r>
    <x v="17"/>
    <n v="2"/>
    <s v="H.Vəfadar"/>
    <n v="314"/>
    <n v="12.05"/>
    <n v="151084"/>
    <s v="47497/04"/>
    <n v="29.52"/>
    <s v="SEVERSTAL"/>
    <n v="1"/>
    <s v="DC 232407251140 AC 23042654 - DC 232407251140 AC 23042614"/>
    <s v="P 223 1911 3229"/>
  </r>
  <r>
    <x v="17"/>
    <n v="2"/>
    <s v="H.Vəfadar"/>
    <n v="315"/>
    <n v="12.05"/>
    <n v="151084"/>
    <m/>
    <m/>
    <s v="SEVERSTAL"/>
    <m/>
    <s v="DC 232407251140 AC 23042654 - DC 232407251140 AC 23042614"/>
    <s v="P 223 1911 3229"/>
  </r>
  <r>
    <x v="17"/>
    <n v="2"/>
    <s v="H.Vəfadar"/>
    <n v="316"/>
    <n v="12.05"/>
    <n v="151084"/>
    <m/>
    <m/>
    <s v="SEVERSTAL"/>
    <m/>
    <s v="DC 232407251140 AC 23042654 - DC 232407251140 AC 23042614"/>
    <s v="P 223 1911 3229"/>
  </r>
  <r>
    <x v="17"/>
    <n v="2"/>
    <s v="H.Vəfadar"/>
    <n v="317"/>
    <n v="12.06"/>
    <n v="151084"/>
    <m/>
    <m/>
    <s v="SEVERSTAL"/>
    <m/>
    <s v="DC 232407251140 AC 23042654 - DC 232407251140 AC 23042614"/>
    <s v="P 223 1911 3229"/>
  </r>
  <r>
    <x v="18"/>
    <n v="1"/>
    <s v="H.Vəfadar"/>
    <n v="318"/>
    <n v="10.6"/>
    <n v="151084"/>
    <m/>
    <m/>
    <s v="SEVERSTAL"/>
    <m/>
    <s v="DC 232407251140 AC 23042654 - DC 232407251140 AC 23042614"/>
    <s v="P 223 1911 3229"/>
  </r>
  <r>
    <x v="18"/>
    <n v="1"/>
    <s v="H.Vəfadar"/>
    <n v="319"/>
    <n v="12.05"/>
    <n v="151084"/>
    <m/>
    <m/>
    <s v="SEVERSTAL"/>
    <m/>
    <s v="DC 232407251140 AC 23042654 - DC 232407251140 AC 23042614"/>
    <s v="P 223 1911 3229"/>
  </r>
  <r>
    <x v="18"/>
    <n v="1"/>
    <s v="H.Vəfadar"/>
    <n v="320"/>
    <n v="11.27"/>
    <n v="151084"/>
    <m/>
    <m/>
    <s v="SEVERSTAL"/>
    <m/>
    <s v="DC 232407251140 AC 23042654 - DC 232407251140 AC 23042614"/>
    <s v="P 223 1911 3229"/>
  </r>
  <r>
    <x v="18"/>
    <n v="1"/>
    <s v="H.Vəfadar"/>
    <n v="321"/>
    <n v="12.06"/>
    <n v="151716"/>
    <s v="49984/03"/>
    <n v="29.14"/>
    <s v="SEVERSTAL"/>
    <n v="1"/>
    <s v="DC 232407251140 AC 23042654 - DC 232407251140 AC 23042614"/>
    <s v="P 223 1911 3229"/>
  </r>
  <r>
    <x v="18"/>
    <n v="1"/>
    <s v="H.Vəfadar"/>
    <n v="322"/>
    <n v="12.05"/>
    <n v="151716"/>
    <m/>
    <m/>
    <s v="SEVERSTAL"/>
    <m/>
    <s v="DC 232407251140 AC 23042654 - DC 232407251140 AC 23042614"/>
    <s v="P 223 1911 3229"/>
  </r>
  <r>
    <x v="18"/>
    <n v="1"/>
    <s v="H.Vəfadar"/>
    <n v="323"/>
    <n v="12.05"/>
    <n v="151716"/>
    <m/>
    <m/>
    <s v="SEVERSTAL"/>
    <m/>
    <s v="DC 232407251140 AC 23042654 - DC 232407251140 AC 23042614"/>
    <s v="P 223 1911 3229"/>
  </r>
  <r>
    <x v="18"/>
    <n v="2"/>
    <s v="M.Elşad"/>
    <n v="324"/>
    <n v="11.03"/>
    <n v="151716"/>
    <m/>
    <m/>
    <s v="SEVERSTAL"/>
    <m/>
    <s v="DC 232407251140 AC 23042654 - DC 232407251140 AC 23042614"/>
    <s v="P 223 1911 3229"/>
  </r>
  <r>
    <x v="18"/>
    <n v="2"/>
    <s v="M.Elşad"/>
    <n v="325"/>
    <n v="11.05"/>
    <n v="151716"/>
    <m/>
    <m/>
    <s v="SEVERSTAL"/>
    <m/>
    <s v="DC 232407251140 AC 23042654 - DC 232407251140 AC 23042614"/>
    <s v="P 223 1911 3229"/>
  </r>
  <r>
    <x v="18"/>
    <n v="2"/>
    <s v="M.Elşad"/>
    <n v="326"/>
    <n v="11.04"/>
    <n v="151716"/>
    <m/>
    <m/>
    <s v="SEVERSTAL"/>
    <m/>
    <s v="DC 232407251140 AC 23042654 - DC 232407251140 AC 23042614"/>
    <s v="P 223 1911 3229"/>
  </r>
  <r>
    <x v="18"/>
    <n v="2"/>
    <s v="M.Elşad"/>
    <n v="327"/>
    <n v="11.19"/>
    <n v="151716"/>
    <m/>
    <m/>
    <s v="SEVERSTAL"/>
    <m/>
    <s v="DC 232407251140 AC 23042654 - DC 232407251140 AC 23042614"/>
    <s v="P 223 1911 3229"/>
  </r>
  <r>
    <x v="18"/>
    <n v="2"/>
    <s v="M.Elşad"/>
    <n v="328"/>
    <n v="13.04"/>
    <n v="151078"/>
    <s v="47246/03"/>
    <n v="28.64"/>
    <s v="SEVERSTAL"/>
    <n v="1"/>
    <s v="DC 232407251140 AC 23042654 - DC 232407251140 AC 23042614"/>
    <s v="P 223 1911 3229"/>
  </r>
  <r>
    <x v="18"/>
    <n v="2"/>
    <s v="M.Elşad"/>
    <n v="329"/>
    <n v="13.04"/>
    <n v="151078"/>
    <m/>
    <m/>
    <s v="SEVERSTAL"/>
    <m/>
    <s v="DC 232407251140 AC 23042654 - DC 232407251140 AC 23042614"/>
    <s v="P 223 1911 3229"/>
  </r>
  <r>
    <x v="18"/>
    <n v="2"/>
    <s v="M.Elşad"/>
    <n v="330"/>
    <n v="13.04"/>
    <n v="151078"/>
    <m/>
    <m/>
    <s v="SEVERSTAL"/>
    <m/>
    <s v="DC 232407251140 AC 23042654 - DC 232407251140 AC 23042614"/>
    <s v="P 223 1911 3229"/>
  </r>
  <r>
    <x v="18"/>
    <n v="2"/>
    <s v="M.Elşad"/>
    <n v="331"/>
    <n v="13.04"/>
    <n v="151078"/>
    <m/>
    <m/>
    <s v="SEVERSTAL"/>
    <m/>
    <s v="DC 232407251140 AC 23042654 - DC 232407251140 AC 23042614"/>
    <s v="P 223 1911 3229"/>
  </r>
  <r>
    <x v="19"/>
    <n v="1"/>
    <s v="H.Vəfadar"/>
    <n v="332"/>
    <n v="13.46"/>
    <n v="151078"/>
    <m/>
    <m/>
    <s v="SEVERSTAL"/>
    <m/>
    <s v="DC 232407251140 AC 23042654 - DC 232407251140 AC 23042614"/>
    <s v="P 223 1911 3229"/>
  </r>
  <r>
    <x v="19"/>
    <n v="1"/>
    <s v="H.Vəfadar"/>
    <n v="333"/>
    <n v="13.5"/>
    <n v="151078"/>
    <m/>
    <m/>
    <s v="SEVERSTAL"/>
    <m/>
    <s v="DC 232407251140 AC 23042654 - DC 232407251140 AC 23042614"/>
    <s v="P 223 1911 3229"/>
  </r>
  <r>
    <x v="19"/>
    <n v="2"/>
    <s v="M.Elşad"/>
    <n v="334"/>
    <n v="13.54"/>
    <n v="251572"/>
    <s v="50711/02"/>
    <n v="29.14"/>
    <s v="SEVERSTAL"/>
    <n v="1"/>
    <s v="DC 232407251140 AC 23042654 - DC 232407251140 AC 23042614"/>
    <s v="P 223 1911 3229"/>
  </r>
  <r>
    <x v="19"/>
    <n v="2"/>
    <s v="M.Elşad"/>
    <n v="335"/>
    <n v="13.04"/>
    <n v="251572"/>
    <m/>
    <m/>
    <s v="SEVERSTAL"/>
    <m/>
    <s v="DC 232407251140 AC 23042654 - DC 232407251140 AC 23042614"/>
    <s v="P 223 1911 3229"/>
  </r>
  <r>
    <x v="19"/>
    <n v="2"/>
    <s v="M.Elşad"/>
    <n v="336"/>
    <n v="13.04"/>
    <n v="251572"/>
    <m/>
    <m/>
    <s v="SEVERSTAL"/>
    <m/>
    <s v="DC 232407251140 AC 23042654 - DC 232407251140 AC 23042614"/>
    <s v="P 223 1911 3229"/>
  </r>
  <r>
    <x v="19"/>
    <n v="2"/>
    <s v="M.Elşad"/>
    <n v="337"/>
    <n v="13.04"/>
    <n v="251572"/>
    <m/>
    <m/>
    <s v="SEVERSTAL"/>
    <m/>
    <s v="DC 232407251140 AC 23042654 - DC 232407251140 AC 23042614"/>
    <s v="P 223 1911 3229"/>
  </r>
  <r>
    <x v="19"/>
    <n v="2"/>
    <s v="M.Elşad"/>
    <n v="338"/>
    <n v="13.03"/>
    <n v="251572"/>
    <m/>
    <m/>
    <s v="SEVERSTAL"/>
    <m/>
    <s v="DC 232407251140 AC 23042654 - DC 232407251140 AC 23042614"/>
    <s v="P 223 1911 3229"/>
  </r>
  <r>
    <x v="19"/>
    <n v="2"/>
    <s v="M.Elşad"/>
    <n v="339"/>
    <n v="13.04"/>
    <n v="251572"/>
    <m/>
    <m/>
    <s v="SEVERSTAL"/>
    <m/>
    <s v="DC 232407251140 AC 23042654 - DC 232407251140 AC 23042614"/>
    <s v="P 223 1911 3229"/>
  </r>
  <r>
    <x v="19"/>
    <n v="2"/>
    <s v="M.Elşad"/>
    <n v="340"/>
    <n v="13.05"/>
    <n v="351135"/>
    <s v="47245/07"/>
    <n v="29.32"/>
    <s v="SEVERSTAL"/>
    <n v="1"/>
    <s v="DC 232407251140 AC 23042654 - DC 232407251140 AC 23042614"/>
    <s v="P 223 1911 3229"/>
  </r>
  <r>
    <x v="19"/>
    <n v="2"/>
    <s v="M.Elşad"/>
    <n v="341"/>
    <n v="13.04"/>
    <n v="351135"/>
    <m/>
    <m/>
    <s v="SEVERSTAL"/>
    <m/>
    <s v="DC 232407251140 AC 23042654 - DC 232407251140 AC 23042614"/>
    <s v="P 223 1911 3229"/>
  </r>
  <r>
    <x v="20"/>
    <n v="1"/>
    <s v="H.Vəfadar"/>
    <n v="342"/>
    <n v="13.04"/>
    <n v="351135"/>
    <m/>
    <m/>
    <s v="SEVERSTAL"/>
    <m/>
    <s v="DC 232407251140 AC 23042654 - DC 232407251140 AC 23042614"/>
    <s v="P 223 1911 3229"/>
  </r>
  <r>
    <x v="20"/>
    <n v="1"/>
    <s v="H.Vəfadar"/>
    <n v="343"/>
    <n v="13.44"/>
    <n v="351135"/>
    <m/>
    <m/>
    <s v="SEVERSTAL"/>
    <m/>
    <s v="DC 232407251140 AC 23042654 - DC 232407251140 AC 23042614"/>
    <s v="P 223 1911 3229"/>
  </r>
  <r>
    <x v="20"/>
    <n v="2"/>
    <s v="M.Elşad"/>
    <n v="344"/>
    <n v="13.54"/>
    <n v="351135"/>
    <m/>
    <m/>
    <s v="SEVERSTAL"/>
    <m/>
    <s v="DC 232407251140 AC 23042654 - DC 232407251140 AC 23042614"/>
    <s v="P 223 1911 3229"/>
  </r>
  <r>
    <x v="20"/>
    <n v="2"/>
    <s v="M.Elşad"/>
    <n v="345"/>
    <n v="13.46"/>
    <n v="351135"/>
    <m/>
    <m/>
    <s v="SEVERSTAL"/>
    <m/>
    <s v="DC 232407251140 AC 23042654 - DC 232407251140 AC 23042614"/>
    <s v="P 223 1911 3229"/>
  </r>
  <r>
    <x v="20"/>
    <n v="2"/>
    <s v="M.Elşad"/>
    <n v="346"/>
    <n v="12.06"/>
    <n v="251572"/>
    <s v="50711/05"/>
    <n v="29.76"/>
    <s v="SEVERSTAL"/>
    <n v="1"/>
    <s v="DC 232407251140 AC 23042654 - DC 232407251140 AC 23042614"/>
    <s v="P 223 1911 3229"/>
  </r>
  <r>
    <x v="20"/>
    <n v="2"/>
    <s v="M.Elşad"/>
    <n v="347"/>
    <n v="12.05"/>
    <n v="251572"/>
    <m/>
    <m/>
    <s v="SEVERSTAL"/>
    <m/>
    <s v="DC 232407251140 AC 23042654 - DC 232407251140 AC 23042614"/>
    <s v="P 223 1911 3229"/>
  </r>
  <r>
    <x v="20"/>
    <n v="2"/>
    <s v="M.Elşad"/>
    <n v="348"/>
    <n v="12.05"/>
    <n v="251572"/>
    <m/>
    <m/>
    <s v="SEVERSTAL"/>
    <m/>
    <s v="DC 232407251140 AC 23042654 - DC 232407251140 AC 23042614"/>
    <s v="P 223 1911 3229"/>
  </r>
  <r>
    <x v="20"/>
    <n v="2"/>
    <s v="M.Elşad"/>
    <n v="349"/>
    <n v="12.04"/>
    <n v="251572"/>
    <m/>
    <m/>
    <s v="SEVERSTAL"/>
    <m/>
    <s v="DC 232407251140 AC 23042654 - DC 232407251140 AC 23042614"/>
    <s v="P 223 1911 3229"/>
  </r>
  <r>
    <x v="20"/>
    <n v="2"/>
    <s v="M.Elşad"/>
    <n v="350"/>
    <n v="12.04"/>
    <n v="251572"/>
    <m/>
    <m/>
    <s v="SEVERSTAL"/>
    <m/>
    <s v="DC 232407251140 AC 23042654 - DC 232407251140 AC 23042614"/>
    <s v="P 223 1911 3229"/>
  </r>
  <r>
    <x v="20"/>
    <n v="2"/>
    <s v="M.Elşad"/>
    <n v="351"/>
    <n v="12.04"/>
    <n v="251572"/>
    <m/>
    <m/>
    <s v="SEVERSTAL"/>
    <m/>
    <s v="DC 232407251140 AC 23042654 - DC 232407251140 AC 23042614"/>
    <s v="P 223 1911 3229"/>
  </r>
  <r>
    <x v="21"/>
    <n v="1"/>
    <s v="H.Vəfadar"/>
    <n v="352"/>
    <n v="11.08"/>
    <n v="251572"/>
    <m/>
    <m/>
    <s v="SEVERSTAL"/>
    <m/>
    <s v="DC 232407251140 AC 23042654 - DC 232407251140 AC 23042614"/>
    <s v="P 223 1911 3229"/>
  </r>
  <r>
    <x v="21"/>
    <n v="1"/>
    <s v="H.Vəfadar"/>
    <n v="353"/>
    <n v="13.06"/>
    <n v="151729"/>
    <s v="49615/02"/>
    <n v="28.92"/>
    <s v="SEVERSTAL"/>
    <n v="1"/>
    <s v="DC 232407251140 AC 23042654 - DC 232407251140 AC 23042614"/>
    <s v="P 223 1911 3229"/>
  </r>
  <r>
    <x v="21"/>
    <n v="1"/>
    <s v="H.Vəfadar"/>
    <n v="354"/>
    <n v="13.05"/>
    <n v="151729"/>
    <m/>
    <m/>
    <s v="SEVERSTAL"/>
    <m/>
    <s v="DC 232407251140 AC 23042654 - DC 232407251140 AC 23042614"/>
    <s v="P 223 1911 3229"/>
  </r>
  <r>
    <x v="21"/>
    <n v="1"/>
    <s v="H.Vəfadar"/>
    <n v="355"/>
    <n v="13.47"/>
    <n v="151729"/>
    <m/>
    <m/>
    <s v="SEVERSTAL"/>
    <m/>
    <s v="DC 232407251140 AC 23042654 - DC 232407251140 AC 23042614"/>
    <s v="P 223 1911 3229"/>
  </r>
  <r>
    <x v="21"/>
    <n v="1"/>
    <s v="H.Vəfadar"/>
    <n v="356"/>
    <n v="11.72"/>
    <n v="151729"/>
    <m/>
    <m/>
    <s v="SEVERSTAL"/>
    <m/>
    <s v="DC 232407251140 AC 23042654 - DC 232407251140 AC 23042614"/>
    <s v="P 223 1911 3229"/>
  </r>
  <r>
    <x v="21"/>
    <n v="1"/>
    <s v="H.Vəfadar"/>
    <n v="357"/>
    <n v="12.32"/>
    <n v="151729"/>
    <m/>
    <m/>
    <s v="SEVERSTAL"/>
    <m/>
    <s v="DC 232407251140 AC 23042654 - DC 232407251140 AC 23042614"/>
    <s v="P 223 1911 3229"/>
  </r>
  <r>
    <x v="21"/>
    <n v="1"/>
    <s v="H.Vəfadar"/>
    <n v="358"/>
    <n v="13.56"/>
    <n v="151729"/>
    <m/>
    <m/>
    <s v="SEVERSTAL"/>
    <m/>
    <s v="DC 232407251140 AC 23042654 - DC 232407251140 AC 23042614"/>
    <s v="P 223 1911 3229"/>
  </r>
  <r>
    <x v="22"/>
    <s v="I"/>
    <s v="M.Elşad"/>
    <n v="359"/>
    <n v="12.03"/>
    <n v="204121"/>
    <s v="1/1"/>
    <n v="29.71"/>
    <s v="MMK"/>
    <n v="1"/>
    <s v="DC 232407251140 AC 23042654 - DC 232407251140 AC 23042614"/>
    <s v="P 223 1911 3229"/>
  </r>
  <r>
    <x v="22"/>
    <s v="II"/>
    <s v="H.Vəfadar"/>
    <n v="360"/>
    <n v="12.02"/>
    <n v="204121"/>
    <m/>
    <m/>
    <s v="MMK"/>
    <m/>
    <s v="DC 232407251140 AC 23042654 - DC 232407251140 AC 23042614"/>
    <s v="P 223 1911 3229"/>
  </r>
  <r>
    <x v="22"/>
    <s v="II"/>
    <s v="H.Vəfadar"/>
    <n v="361"/>
    <n v="12.02"/>
    <n v="204121"/>
    <m/>
    <m/>
    <s v="MMK"/>
    <m/>
    <s v="DC 232407251140 AC 23042654 - DC 232407251140 AC 23042614"/>
    <s v="P 223 1911 3229"/>
  </r>
  <r>
    <x v="22"/>
    <s v="II"/>
    <s v="H.Vəfadar"/>
    <n v="362"/>
    <n v="10.47"/>
    <n v="204121"/>
    <m/>
    <m/>
    <s v="MMK"/>
    <m/>
    <s v="DC 232407251140 AC 23042654 - DC 232407251140 AC 23042614"/>
    <s v="P 223 1911 3229"/>
  </r>
  <r>
    <x v="22"/>
    <s v="II"/>
    <s v="H.Vəfadar"/>
    <n v="363"/>
    <n v="10.29"/>
    <n v="204121"/>
    <m/>
    <m/>
    <s v="MMK"/>
    <m/>
    <s v="DC 232407251140 AC 23042654 - DC 232407251140 AC 23042614"/>
    <s v="P 223 1911 3229"/>
  </r>
  <r>
    <x v="22"/>
    <s v="II"/>
    <s v="H.Vəfadar"/>
    <n v="364"/>
    <n v="10.59"/>
    <n v="204121"/>
    <m/>
    <m/>
    <s v="MMK"/>
    <m/>
    <s v="DC 232407251140 AC 23042654 - DC 232407251140 AC 23042614"/>
    <s v="P 223 1911 3229"/>
  </r>
  <r>
    <x v="22"/>
    <s v="II"/>
    <s v="H.Vəfadar"/>
    <n v="365"/>
    <n v="12.02"/>
    <n v="104094"/>
    <s v="17/4"/>
    <n v="25.639999999999997"/>
    <s v="MMK"/>
    <n v="1"/>
    <s v="DC 232407251140 AC 23042654 - DC 232407251140 AC 23042614"/>
    <s v="P 223 1911 3229"/>
  </r>
  <r>
    <x v="22"/>
    <s v="II"/>
    <s v="H.Vəfadar"/>
    <n v="366"/>
    <n v="12.02"/>
    <n v="104094"/>
    <m/>
    <m/>
    <s v="MMK"/>
    <m/>
    <s v="DC 232407251140 AC 23042654 - DC 232407251140 AC 23042614"/>
    <s v="P 223 1911 3229"/>
  </r>
  <r>
    <x v="22"/>
    <s v="II"/>
    <s v="H.Vəfadar"/>
    <n v="367"/>
    <n v="12.02"/>
    <n v="104094"/>
    <m/>
    <m/>
    <s v="MMK"/>
    <m/>
    <s v="DC 232407251140 AC 23042654 - DC 232407251140 AC 23042614"/>
    <s v="P 223 1911 3229"/>
  </r>
  <r>
    <x v="22"/>
    <s v="II"/>
    <s v="H.Vəfadar"/>
    <n v="368"/>
    <n v="13.05"/>
    <n v="104094"/>
    <m/>
    <m/>
    <s v="MMK"/>
    <m/>
    <s v="DC 232407251140 AC 23042654 - DC 232407251140 AC 23042614"/>
    <s v="P 223 1911 3229"/>
  </r>
  <r>
    <x v="22"/>
    <s v="II"/>
    <s v="H.Vəfadar"/>
    <n v="369"/>
    <n v="12.24"/>
    <n v="104094"/>
    <m/>
    <m/>
    <s v="MMK"/>
    <m/>
    <s v="DC 232407251140 AC 23042654 - DC 232407251140 AC 23042614"/>
    <s v="P 223 1911 3229"/>
  </r>
  <r>
    <x v="22"/>
    <s v="II"/>
    <s v="H.Vəfadar"/>
    <n v="370"/>
    <n v="12.48"/>
    <n v="104094"/>
    <m/>
    <m/>
    <s v="MMK"/>
    <m/>
    <s v="DC 232407251140 AC 23042654 - DC 232407251140 AC 23042614"/>
    <s v="P 223 1911 3229"/>
  </r>
  <r>
    <x v="23"/>
    <s v="I"/>
    <s v="M.Elşad"/>
    <n v="371"/>
    <n v="12.49"/>
    <n v="104094"/>
    <m/>
    <n v="6.48"/>
    <s v="MMK"/>
    <m/>
    <s v="DC 232407251140 AC 23042654 - DC 232407251140 AC 23042614"/>
    <s v="P 223 1911 3229"/>
  </r>
  <r>
    <x v="23"/>
    <s v="I"/>
    <s v="M.Elşad"/>
    <n v="372"/>
    <n v="13.05"/>
    <n v="104129"/>
    <s v="1/2"/>
    <n v="32.22"/>
    <s v="MMK"/>
    <n v="1"/>
    <s v="DC 232407251140 AC 23042654 - DC 232407251140 AC 23042614"/>
    <s v="P 223 1911 3229"/>
  </r>
  <r>
    <x v="23"/>
    <s v="I"/>
    <s v="M.Elşad"/>
    <n v="373"/>
    <n v="12.55"/>
    <n v="104129"/>
    <m/>
    <m/>
    <s v="MMK"/>
    <m/>
    <s v="DC 232407251140 AC 23042654 - DC 232407251140 AC 23042614"/>
    <s v="P 223 1911 3229"/>
  </r>
  <r>
    <x v="23"/>
    <s v="I"/>
    <s v="M.Elşad"/>
    <n v="374"/>
    <n v="12.56"/>
    <n v="104129"/>
    <m/>
    <m/>
    <s v="MMK"/>
    <m/>
    <s v="DC 232407251140 AC 23042654 - DC 232407251140 AC 23042614"/>
    <s v="P 223 1911 3229"/>
  </r>
  <r>
    <x v="23"/>
    <s v="I"/>
    <s v="M.Elşad"/>
    <n v="375"/>
    <n v="12.56"/>
    <n v="104129"/>
    <m/>
    <m/>
    <s v="MMK"/>
    <m/>
    <s v="DC 232407251140 AC 23042654 - DC 232407251140 AC 23042614"/>
    <s v="P 223 1911 3229"/>
  </r>
  <r>
    <x v="23"/>
    <s v="I"/>
    <s v="M.Elşad"/>
    <n v="376"/>
    <n v="12.05"/>
    <n v="104129"/>
    <m/>
    <m/>
    <s v="MMK"/>
    <m/>
    <s v="DC 232407251140 AC 23042654 - DC 232407251140 AC 23042614"/>
    <s v="P 223 1911 3229"/>
  </r>
  <r>
    <x v="23"/>
    <s v="I"/>
    <s v="M.Elşad"/>
    <n v="377"/>
    <n v="11.5"/>
    <n v="104129"/>
    <m/>
    <m/>
    <s v="MMK"/>
    <m/>
    <s v="DC 232407251140 AC 23042654 - DC 232407251140 AC 23042614"/>
    <s v="P 223 1911 3229"/>
  </r>
  <r>
    <x v="23"/>
    <s v="I"/>
    <s v="M.Elşad"/>
    <n v="378"/>
    <n v="11.51"/>
    <n v="104129"/>
    <m/>
    <m/>
    <s v="MMK"/>
    <m/>
    <s v="DC 232407251140 AC 23042654 - DC 232407251140 AC 23042614"/>
    <s v="P 223 1911 3229"/>
  </r>
  <r>
    <x v="23"/>
    <s v="I"/>
    <s v="M.Elşad"/>
    <n v="379"/>
    <n v="12.56"/>
    <n v="104088"/>
    <s v="3/1"/>
    <n v="32.119999999999997"/>
    <s v="MMK"/>
    <n v="1"/>
    <s v="DC 232407251140 AC 23042654 - DC 232407251140 AC 23042614"/>
    <s v="P 223 1911 3229"/>
  </r>
  <r>
    <x v="23"/>
    <s v="I"/>
    <s v="M.Elşad"/>
    <n v="380"/>
    <n v="12.55"/>
    <n v="104088"/>
    <m/>
    <m/>
    <s v="MMK"/>
    <m/>
    <s v="DC 232407251140 AC 23042654 - DC 232407251140 AC 23042614"/>
    <s v="P 223 1911 3229"/>
  </r>
  <r>
    <x v="23"/>
    <s v="I"/>
    <s v="M.Elşad"/>
    <n v="381"/>
    <n v="12.55"/>
    <n v="104088"/>
    <m/>
    <m/>
    <s v="MMK"/>
    <m/>
    <s v="DC 232407251140 AC 23042654 - DC 232407251140 AC 23042614"/>
    <s v="P 223 1911 3229"/>
  </r>
  <r>
    <x v="23"/>
    <s v="I"/>
    <s v="M.Elşad"/>
    <n v="382"/>
    <n v="12.55"/>
    <n v="104088"/>
    <m/>
    <m/>
    <s v="MMK"/>
    <m/>
    <s v="DC 232407251140 AC 23042654 - DC 232407251140 AC 23042614"/>
    <s v="P 223 1911 3229"/>
  </r>
  <r>
    <x v="23"/>
    <s v="II"/>
    <s v="H.Vəfadar"/>
    <n v="383"/>
    <n v="12.54"/>
    <n v="104088"/>
    <m/>
    <m/>
    <s v="MMK"/>
    <m/>
    <s v="DC 232407251140 AC 23042654 - DC 232407251140 AC 23042614"/>
    <s v="P 223 1911 3229"/>
  </r>
  <r>
    <x v="23"/>
    <s v="II"/>
    <s v="H.Vəfadar"/>
    <n v="384"/>
    <n v="13.06"/>
    <n v="104088"/>
    <m/>
    <m/>
    <s v="MMK"/>
    <m/>
    <s v="DC 232407251140 AC 23042654 - DC 232407251140 AC 23042614"/>
    <s v="P 223 1911 3229"/>
  </r>
  <r>
    <x v="23"/>
    <s v="II"/>
    <s v="H.Vəfadar"/>
    <n v="385"/>
    <n v="12.54"/>
    <n v="104088"/>
    <m/>
    <m/>
    <s v="MMK"/>
    <m/>
    <s v="DC 232407251140 AC 23042654 - DC 232407251140 AC 23042614"/>
    <s v="P 223 1911 3229"/>
  </r>
  <r>
    <x v="23"/>
    <s v="II"/>
    <s v="H.Vəfadar"/>
    <n v="386"/>
    <n v="12.55"/>
    <n v="104129"/>
    <s v="1/3"/>
    <n v="32.22"/>
    <s v="MMK"/>
    <n v="1"/>
    <s v="DC 232407251140 AC 23042654 - DC 232407251140 AC 23042614"/>
    <s v="P 223 1911 3229"/>
  </r>
  <r>
    <x v="23"/>
    <s v="II"/>
    <s v="H.Vəfadar"/>
    <n v="387"/>
    <n v="12.55"/>
    <n v="104129"/>
    <m/>
    <m/>
    <s v="MMK"/>
    <m/>
    <s v="DC 232407251140 AC 23042654 - DC 232407251140 AC 23042614"/>
    <s v="P 223 1911 3229"/>
  </r>
  <r>
    <x v="23"/>
    <s v="II"/>
    <s v="H.Vəfadar"/>
    <n v="388"/>
    <n v="12.56"/>
    <n v="104129"/>
    <m/>
    <m/>
    <s v="MMK"/>
    <m/>
    <s v="DC 232407251140 AC 23042654 - DC 232407251140 AC 23042614"/>
    <s v="P 223 1911 3229"/>
  </r>
  <r>
    <x v="23"/>
    <s v="II"/>
    <s v="H.Vəfadar"/>
    <n v="389"/>
    <n v="12.55"/>
    <n v="104129"/>
    <m/>
    <m/>
    <s v="MMK"/>
    <m/>
    <s v="DC 232407251140 AC 23042654 - DC 232407251140 AC 23042614"/>
    <s v="P 223 1911 3229"/>
  </r>
  <r>
    <x v="23"/>
    <s v="II"/>
    <s v="H.Vəfadar"/>
    <n v="390"/>
    <n v="12.59"/>
    <n v="104129"/>
    <m/>
    <m/>
    <s v="MMK"/>
    <m/>
    <s v="DC 232407251140 AC 23042654 - DC 232407251140 AC 23042614"/>
    <s v="P 223 1911 3229"/>
  </r>
  <r>
    <x v="23"/>
    <s v="II"/>
    <s v="H.Vəfadar"/>
    <n v="391"/>
    <n v="11.11"/>
    <n v="104129"/>
    <m/>
    <m/>
    <s v="MMK"/>
    <m/>
    <s v="DC 232407251140 AC 23042654 - DC 232407251140 AC 23042614"/>
    <s v="P 223 1911 3229"/>
  </r>
  <r>
    <x v="23"/>
    <s v="II"/>
    <s v="H.Vəfadar"/>
    <n v="392"/>
    <n v="11.62"/>
    <n v="104129"/>
    <m/>
    <m/>
    <s v="MMK"/>
    <m/>
    <s v="DC 232407251140 AC 23042654 - DC 232407251140 AC 23042614"/>
    <s v="P 223 1911 3229"/>
  </r>
  <r>
    <x v="23"/>
    <s v="II"/>
    <s v="H.Vəfadar"/>
    <n v="393"/>
    <n v="12.06"/>
    <n v="104124"/>
    <s v="1/1"/>
    <n v="29.83"/>
    <s v="MMK"/>
    <n v="1"/>
    <s v="DC 232407251140 AC 23042654 - DC 232407251140 AC 23042614"/>
    <s v="P 223 1911 3229"/>
  </r>
  <r>
    <x v="23"/>
    <s v="II"/>
    <s v="H.Vəfadar"/>
    <n v="394"/>
    <n v="12.06"/>
    <n v="104124"/>
    <m/>
    <m/>
    <s v="MMK"/>
    <m/>
    <s v="DC 232407251140 AC 23042654 - DC 232407251140 AC 23042614"/>
    <s v="P 223 1911 3229"/>
  </r>
  <r>
    <x v="24"/>
    <s v="I"/>
    <s v="M.Elşad"/>
    <n v="395"/>
    <n v="12.05"/>
    <n v="104124"/>
    <m/>
    <m/>
    <s v="MMK"/>
    <m/>
    <s v="DC 232411236030 AC 23042614 - DC 232407251140 AC 23042614"/>
    <s v="P 223 1911 3229"/>
  </r>
  <r>
    <x v="24"/>
    <s v="I"/>
    <s v="M.Elşad"/>
    <n v="396"/>
    <n v="12.06"/>
    <n v="104124"/>
    <m/>
    <m/>
    <s v="MMK"/>
    <m/>
    <s v="DC 232411236030 AC 23042614 - DC 232407251140 AC 23042614"/>
    <s v="P 223 1911 3229"/>
  </r>
  <r>
    <x v="24"/>
    <s v="I"/>
    <s v="M.Elşad"/>
    <n v="397"/>
    <n v="12.05"/>
    <n v="104124"/>
    <m/>
    <m/>
    <s v="MMK"/>
    <m/>
    <s v="DC 232411236030 AC 23042614 - DC 232407251140 AC 23042614"/>
    <s v="P 223 1911 3229"/>
  </r>
  <r>
    <x v="24"/>
    <s v="I"/>
    <s v="M.Elşad"/>
    <n v="398"/>
    <n v="11.05"/>
    <n v="104124"/>
    <m/>
    <m/>
    <s v="MMK"/>
    <m/>
    <s v="DC 232411236030 AC 23042614 - DC 232407251140 AC 23042614"/>
    <s v="P 223 1911 3229"/>
  </r>
  <r>
    <x v="24"/>
    <s v="I"/>
    <s v="M.Elşad"/>
    <n v="399"/>
    <n v="11.32"/>
    <n v="104124"/>
    <m/>
    <m/>
    <s v="MMK"/>
    <m/>
    <s v="DC 232411236030 AC 23042614 - DC 232407251140 AC 23042614"/>
    <s v="P 223 1911 3229"/>
  </r>
  <r>
    <x v="24"/>
    <s v="I"/>
    <s v="M.Elşad"/>
    <n v="400"/>
    <n v="12.06"/>
    <n v="104124"/>
    <s v="1/4"/>
    <n v="32.119999999999997"/>
    <s v="MMK"/>
    <n v="1"/>
    <s v="DC 232411236030 AC 23042614 - DC 232407251140 AC 23042614"/>
    <s v="P 223 1911 3229"/>
  </r>
  <r>
    <x v="24"/>
    <s v="I"/>
    <s v="M.Elşad"/>
    <n v="401"/>
    <n v="12.06"/>
    <n v="104124"/>
    <m/>
    <m/>
    <s v="MMK"/>
    <m/>
    <s v="DC 232411236030 AC 23042614 - DC 232407251140 AC 23042614"/>
    <s v="P 223 1911 3229"/>
  </r>
  <r>
    <x v="24"/>
    <s v="I"/>
    <s v="M.Elşad"/>
    <n v="402"/>
    <n v="12.06"/>
    <n v="104124"/>
    <m/>
    <m/>
    <s v="MMK"/>
    <m/>
    <s v="DC 232411236030 AC 23042614 - DC 232407251140 AC 23042614"/>
    <s v="P 223 1911 3229"/>
  </r>
  <r>
    <x v="24"/>
    <s v="I"/>
    <s v="M.Elşad"/>
    <n v="403"/>
    <n v="12.06"/>
    <n v="104124"/>
    <m/>
    <m/>
    <s v="MMK"/>
    <m/>
    <s v="DC 232411236030 AC 23042614 - DC 232407251140 AC 23042614"/>
    <s v="P 223 1911 3229"/>
  </r>
  <r>
    <x v="24"/>
    <s v="I"/>
    <s v="M.Elşad"/>
    <n v="404"/>
    <n v="12.05"/>
    <n v="104124"/>
    <m/>
    <m/>
    <s v="MMK"/>
    <m/>
    <s v="DC 232411236030 AC 23042614 - DC 232407251140 AC 23042614"/>
    <s v="P 223 1911 3229"/>
  </r>
  <r>
    <x v="24"/>
    <s v="I"/>
    <s v="M.Elşad"/>
    <n v="405"/>
    <n v="13.07"/>
    <n v="104124"/>
    <m/>
    <m/>
    <s v="MMK"/>
    <m/>
    <s v="DC 232411236030 AC 23042614 - DC 232407251140 AC 23042614"/>
    <s v="P 223 1911 3229"/>
  </r>
  <r>
    <x v="24"/>
    <s v="II"/>
    <s v="H.Vəfadar"/>
    <n v="406"/>
    <n v="12.89"/>
    <n v="104124"/>
    <m/>
    <m/>
    <s v="MMK"/>
    <m/>
    <s v="DC 232411236030 AC 23042614 - DC 232411236030 AC 23042614"/>
    <s v="P 223 1911 3229"/>
  </r>
  <r>
    <x v="24"/>
    <s v="II"/>
    <s v="H.Vəfadar"/>
    <n v="407"/>
    <n v="12.04"/>
    <n v="204113"/>
    <s v="6/2"/>
    <n v="32.1"/>
    <s v="MMK"/>
    <n v="1"/>
    <s v="DC 232411236030 AC 23042614 - DC 232411236030 AC 23042614"/>
    <s v="P 223 1911 3229"/>
  </r>
  <r>
    <x v="24"/>
    <s v="II"/>
    <s v="H.Vəfadar"/>
    <n v="408"/>
    <n v="12.03"/>
    <n v="204113"/>
    <m/>
    <m/>
    <s v="MMK"/>
    <m/>
    <s v="DC 232411236030 AC 23042614 - DC 232411236030 AC 23042614"/>
    <s v="P 223 1911 3229"/>
  </r>
  <r>
    <x v="24"/>
    <s v="II"/>
    <s v="H.Vəfadar"/>
    <n v="409"/>
    <n v="12.05"/>
    <n v="204113"/>
    <m/>
    <m/>
    <s v="MMK"/>
    <m/>
    <s v="DC 232411236030 AC 23042614 - DC 232411236030 AC 23042614"/>
    <s v="P 223 1911 3229"/>
  </r>
  <r>
    <x v="24"/>
    <s v="II"/>
    <s v="H.Vəfadar"/>
    <n v="410"/>
    <n v="12.05"/>
    <n v="204113"/>
    <m/>
    <m/>
    <s v="MMK"/>
    <m/>
    <s v="DC 232411236030 AC 23042614 - DC 232411236030 AC 23042614"/>
    <s v="P 223 1911 3229"/>
  </r>
  <r>
    <x v="24"/>
    <s v="II"/>
    <s v="H.Vəfadar"/>
    <n v="411"/>
    <n v="12.67"/>
    <n v="204113"/>
    <m/>
    <m/>
    <s v="MMK"/>
    <m/>
    <s v="DC 232411236030 AC 23042614 - DC 232411236030 AC 23042614"/>
    <s v="P 223 1911 3229"/>
  </r>
  <r>
    <x v="24"/>
    <s v="II"/>
    <s v="H.Vəfadar"/>
    <n v="412"/>
    <n v="12.83"/>
    <n v="204113"/>
    <m/>
    <m/>
    <s v="MMK"/>
    <m/>
    <s v="DC 232411236030 AC 23042614 - DC 232411236030 AC 23042614"/>
    <s v="P 223 1911 3229"/>
  </r>
  <r>
    <x v="24"/>
    <s v="II"/>
    <s v="H.Vəfadar"/>
    <n v="413"/>
    <n v="12.85"/>
    <n v="204113"/>
    <m/>
    <m/>
    <s v="MMK"/>
    <m/>
    <s v="DC 232411236030 AC 23042614 - DC 232411236030 AC 23042614"/>
    <s v="P 223 1911 3229"/>
  </r>
  <r>
    <x v="24"/>
    <s v="II"/>
    <s v="H.Vəfadar"/>
    <n v="414"/>
    <n v="12.54"/>
    <n v="104124"/>
    <s v="1/2"/>
    <n v="32.28"/>
    <s v="MMK"/>
    <n v="1"/>
    <s v="DC 232411236030 AC 23042614 - DC 232411236030 AC 23042614"/>
    <s v="P 223 1911 3229"/>
  </r>
  <r>
    <x v="24"/>
    <s v="II"/>
    <s v="H.Vəfadar"/>
    <n v="415"/>
    <n v="12.05"/>
    <n v="104124"/>
    <m/>
    <m/>
    <s v="MMK"/>
    <m/>
    <s v="DC 232411236030 AC 23042614 - DC 232411236030 AC 23042614"/>
    <s v="P 223 1911 3229"/>
  </r>
  <r>
    <x v="24"/>
    <s v="II"/>
    <s v="H.Vəfadar"/>
    <n v="416"/>
    <n v="12.81"/>
    <n v="104124"/>
    <m/>
    <m/>
    <s v="MMK"/>
    <m/>
    <s v="DC 232411236030 AC 23042614 - DC 232411236030 AC 23042614"/>
    <s v="P 223 1911 3229"/>
  </r>
  <r>
    <x v="24"/>
    <s v="II"/>
    <s v="H.Vəfadar"/>
    <n v="417"/>
    <n v="12.51"/>
    <n v="104124"/>
    <m/>
    <m/>
    <s v="MMK"/>
    <m/>
    <s v="DC 232411236030 AC 23042614 - DC 232411236030 AC 23042614"/>
    <s v="P 223 1911 3229"/>
  </r>
  <r>
    <x v="25"/>
    <s v="I"/>
    <s v="M.Elşad"/>
    <n v="418"/>
    <n v="13.06"/>
    <n v="104124"/>
    <m/>
    <m/>
    <s v="MMK"/>
    <m/>
    <s v="DC 232411236030 AC 23042614 - DC 232411236030 AC 23042614"/>
    <s v="P 223 1911 3229"/>
  </r>
  <r>
    <x v="25"/>
    <s v="I"/>
    <s v="M.Elşad"/>
    <n v="419"/>
    <n v="13.05"/>
    <n v="104124"/>
    <m/>
    <m/>
    <s v="MMK"/>
    <m/>
    <s v="DC 232411236030 AC 23042614 - DC 232411236030 AC 23042614"/>
    <s v="P 223 1911 3229"/>
  </r>
  <r>
    <x v="25"/>
    <s v="I"/>
    <s v="M.Elşad"/>
    <n v="420"/>
    <n v="12.3"/>
    <n v="104124"/>
    <m/>
    <m/>
    <s v="MMK"/>
    <m/>
    <s v="DC 232411236030 AC 23042614 - DC 232411236030 AC 23042614"/>
    <s v="P 223 1911 3229"/>
  </r>
  <r>
    <x v="25"/>
    <s v="I"/>
    <s v="M.Elşad"/>
    <n v="421"/>
    <n v="12.05"/>
    <n v="204104"/>
    <s v="4/3"/>
    <n v="32.090000000000003"/>
    <s v="MMK"/>
    <n v="1"/>
    <s v="DC 232411236030 AC 23042614 - DC 232411236030 AC 23042614"/>
    <s v="P 223 1911 3229"/>
  </r>
  <r>
    <x v="25"/>
    <s v="I"/>
    <s v="M.Elşad"/>
    <n v="422"/>
    <n v="12.05"/>
    <n v="204104"/>
    <m/>
    <m/>
    <s v="MMK"/>
    <m/>
    <s v="DC 232411236030 AC 23042614 - DC 232411236030 AC 23042614"/>
    <s v="P 223 1911 3229"/>
  </r>
  <r>
    <x v="25"/>
    <s v="I"/>
    <s v="M.Elşad"/>
    <n v="423"/>
    <n v="12.04"/>
    <n v="204104"/>
    <m/>
    <m/>
    <s v="MMK"/>
    <m/>
    <s v="DC 232411236030 AC 23042614 - DC 232411236030 AC 23042614"/>
    <s v="P 223 1911 3229"/>
  </r>
  <r>
    <x v="25"/>
    <s v="I"/>
    <s v="M.Elşad"/>
    <n v="424"/>
    <n v="12.05"/>
    <n v="204104"/>
    <m/>
    <m/>
    <s v="MMK"/>
    <m/>
    <s v="DC 232411236030 AC 23042614 - DC 232411236030 AC 23042614"/>
    <s v="P 223 1911 3229"/>
  </r>
  <r>
    <x v="25"/>
    <s v="I"/>
    <s v="M.Elşad"/>
    <n v="425"/>
    <n v="12.05"/>
    <n v="204104"/>
    <m/>
    <m/>
    <s v="MMK"/>
    <m/>
    <s v="DC 232411236030 AC 23042614 - DC 232411236030 AC 23042614"/>
    <s v="P 223 1911 3229"/>
  </r>
  <r>
    <x v="25"/>
    <s v="I"/>
    <s v="M.Elşad"/>
    <n v="426"/>
    <n v="13.54"/>
    <n v="204104"/>
    <m/>
    <m/>
    <s v="MMK"/>
    <m/>
    <s v="DC 232411236030 AC 23042614 - DC 232411236030 AC 23042614"/>
    <s v="P 223 1911 3229"/>
  </r>
  <r>
    <x v="25"/>
    <s v="I"/>
    <s v="M.Elşad"/>
    <n v="427"/>
    <n v="13.54"/>
    <n v="204104"/>
    <m/>
    <m/>
    <s v="MMK"/>
    <m/>
    <s v="DC 232411236030 AC 23042614 - DC 232411236030 AC 23042614"/>
    <s v="P 223 1911 3229"/>
  </r>
  <r>
    <x v="25"/>
    <s v="I"/>
    <s v="M.Elşad"/>
    <n v="428"/>
    <n v="12.05"/>
    <n v="204121"/>
    <s v="1/2"/>
    <n v="29.81"/>
    <s v="MMK"/>
    <n v="1"/>
    <s v="DC 232411236030 AC 23042614 - DC 232411236030 AC 23042614"/>
    <s v="P 223 1911 3229"/>
  </r>
  <r>
    <x v="25"/>
    <s v="I"/>
    <s v="M.Elşad"/>
    <n v="429"/>
    <n v="12.05"/>
    <n v="204121"/>
    <m/>
    <m/>
    <s v="MMK"/>
    <m/>
    <s v="DC 232411236030 AC 23042614 - DC 232411236030 AC 23042614"/>
    <s v="P 223 1911 3229"/>
  </r>
  <r>
    <x v="25"/>
    <s v="II"/>
    <s v="H.Vəfadar"/>
    <n v="430"/>
    <n v="11.2"/>
    <n v="204121"/>
    <m/>
    <m/>
    <s v="MMK"/>
    <m/>
    <s v="DC 232411236030 AC 23042614 - DC 232411236030 AC 23042614"/>
    <s v="P 223 1911 3229"/>
  </r>
  <r>
    <x v="25"/>
    <s v="II"/>
    <s v="H.Vəfadar"/>
    <n v="431"/>
    <n v="12.04"/>
    <n v="204121"/>
    <m/>
    <m/>
    <s v="MMK"/>
    <m/>
    <s v="DC 232411236030 AC 23042614 - DC 232411236030 AC 23042614"/>
    <s v="P 223 1911 3229"/>
  </r>
  <r>
    <x v="25"/>
    <s v="II"/>
    <s v="H.Vəfadar"/>
    <n v="432"/>
    <n v="12.04"/>
    <n v="204121"/>
    <m/>
    <m/>
    <s v="MMK"/>
    <m/>
    <s v="DC 232411236030 AC 23042614 - DC 232411236030 AC 23042614"/>
    <s v="P 223 1911 3229"/>
  </r>
  <r>
    <x v="25"/>
    <s v="II"/>
    <s v="H.Vəfadar"/>
    <n v="433"/>
    <n v="11.41"/>
    <n v="204121"/>
    <m/>
    <m/>
    <s v="MMK"/>
    <m/>
    <s v="DC 232411236030 AC 23042614 - DC 232411236030 AC 23042614"/>
    <s v="P 223 1911 3229"/>
  </r>
  <r>
    <x v="25"/>
    <s v="II"/>
    <s v="H.Vəfadar"/>
    <n v="434"/>
    <n v="11.47"/>
    <n v="204121"/>
    <m/>
    <m/>
    <s v="MMK"/>
    <m/>
    <s v="DC 232411236030 AC 23042614 - DC 232411236030 AC 23042614"/>
    <s v="P 223 1911 3229"/>
  </r>
  <r>
    <x v="25"/>
    <s v="II"/>
    <s v="H.Vəfadar"/>
    <n v="435"/>
    <n v="12.05"/>
    <n v="100960"/>
    <s v="1/2"/>
    <n v="32.299999999999997"/>
    <s v="MMK"/>
    <n v="1"/>
    <s v="DC 232411236030 AC 23042614 - DC 232411236030 AC 23042614"/>
    <s v="P 223 1911 3229"/>
  </r>
  <r>
    <x v="25"/>
    <s v="II"/>
    <s v="H.Vəfadar"/>
    <n v="436"/>
    <n v="12.05"/>
    <n v="100960"/>
    <m/>
    <m/>
    <s v="MMK"/>
    <m/>
    <s v="DC 232411236030 AC 23042614 - DC 232411236030 AC 23042614"/>
    <s v="P 223 1911 3229"/>
  </r>
  <r>
    <x v="25"/>
    <s v="II"/>
    <s v="H.Vəfadar"/>
    <n v="437"/>
    <n v="12.05"/>
    <n v="100960"/>
    <m/>
    <m/>
    <s v="MMK"/>
    <m/>
    <s v="DC 232411236030 AC 23042614 - DC 232411236030 AC 23042614"/>
    <s v="P 223 1911 3229"/>
  </r>
  <r>
    <x v="25"/>
    <s v="II"/>
    <s v="H.Vəfadar"/>
    <n v="438"/>
    <n v="13.01"/>
    <n v="100960"/>
    <m/>
    <m/>
    <s v="MMK"/>
    <m/>
    <s v="DC 232411236030 AC 23042614 - DC 232411236030 AC 23042614"/>
    <s v="P 223 1911 3229"/>
  </r>
  <r>
    <x v="25"/>
    <s v="II"/>
    <s v="H.Vəfadar"/>
    <n v="439"/>
    <n v="13.39"/>
    <n v="100960"/>
    <m/>
    <m/>
    <s v="MMK"/>
    <m/>
    <s v="DC 232411236030 AC 23042614 - DC 232411236030 AC 23042614"/>
    <s v="P 223 1911 3229"/>
  </r>
  <r>
    <x v="26"/>
    <s v="I"/>
    <s v="H.Vəfadar"/>
    <n v="440"/>
    <n v="12.99"/>
    <n v="100960"/>
    <m/>
    <m/>
    <s v="MMK"/>
    <m/>
    <s v="DC 232411236030 AC 23042614 - DC 232411236030 AC 23042614"/>
    <s v="P 223 1911 3229"/>
  </r>
  <r>
    <x v="26"/>
    <s v="I"/>
    <s v="H.Vəfadar"/>
    <n v="441"/>
    <n v="12.68"/>
    <n v="100960"/>
    <m/>
    <m/>
    <s v="MMK"/>
    <m/>
    <s v="DC 232411236030 AC 23042614 - DC 232411236030 AC 23042614"/>
    <s v="P 223 1911 3229"/>
  </r>
  <r>
    <x v="26"/>
    <s v="I"/>
    <s v="H.Vəfadar"/>
    <n v="442"/>
    <n v="12.04"/>
    <n v="104088"/>
    <s v="3/3"/>
    <n v="30.24"/>
    <s v="MMK"/>
    <n v="1"/>
    <s v="DC 232411236030 AC 23042614 - DC 232411236030 AC 23042614"/>
    <s v="P 223 1911 3229"/>
  </r>
  <r>
    <x v="26"/>
    <s v="I"/>
    <s v="H.Vəfadar"/>
    <n v="443"/>
    <n v="12.05"/>
    <n v="104088"/>
    <m/>
    <m/>
    <s v="MMK"/>
    <m/>
    <s v="DC 232411236030 AC 23042614 - DC 232411236030 AC 23042614"/>
    <s v="P 223 1911 3229"/>
  </r>
  <r>
    <x v="26"/>
    <s v="I"/>
    <s v="H.Vəfadar"/>
    <n v="444"/>
    <n v="12.05"/>
    <n v="104088"/>
    <m/>
    <m/>
    <s v="MMK"/>
    <m/>
    <s v="DC 232411236030 AC 23042614 - DC 232411236030 AC 23042614"/>
    <s v="P 223 1911 3229"/>
  </r>
  <r>
    <x v="26"/>
    <s v="I"/>
    <s v="H.Vəfadar"/>
    <n v="445"/>
    <n v="12.64"/>
    <n v="104088"/>
    <m/>
    <m/>
    <s v="MMK"/>
    <m/>
    <s v="DC 232411236030 AC 23042614 - DC 232411236030 AC 23042614"/>
    <s v="P 223 1911 3229"/>
  </r>
  <r>
    <x v="26"/>
    <s v="I"/>
    <s v="H.Vəfadar"/>
    <n v="446"/>
    <n v="12.05"/>
    <n v="104088"/>
    <m/>
    <m/>
    <s v="MMK"/>
    <m/>
    <s v="DC 232411236030 AC 23042614 - DC 232411236030 AC 23042614"/>
    <s v="P 223 1911 3229"/>
  </r>
  <r>
    <x v="26"/>
    <s v="I"/>
    <s v="H.Vəfadar"/>
    <n v="447"/>
    <n v="11.05"/>
    <n v="104088"/>
    <m/>
    <m/>
    <s v="MMK"/>
    <m/>
    <s v="DC 232411236030 AC 23042614 - DC 232411236030 AC 23042614"/>
    <s v="P 223 1911 3229"/>
  </r>
  <r>
    <x v="26"/>
    <s v="I"/>
    <s v="H.Vəfadar"/>
    <n v="448"/>
    <n v="11.37"/>
    <n v="104088"/>
    <m/>
    <m/>
    <s v="MMK"/>
    <m/>
    <s v="DC 232411236030 AC 23042614 - DC 232411236030 AC 23042614"/>
    <s v="P 223 1911 3229"/>
  </r>
  <r>
    <x v="26"/>
    <s v="II"/>
    <s v="M.Elşad"/>
    <n v="449"/>
    <n v="12.04"/>
    <n v="300954"/>
    <s v="6/2"/>
    <n v="29.93"/>
    <s v="MMK"/>
    <n v="1"/>
    <s v="DC 232411236030 AC 23042614 - DC 232411236030 AC 23042614"/>
    <s v="P 223 1911 3229"/>
  </r>
  <r>
    <x v="26"/>
    <s v="II"/>
    <s v="M.Elşad"/>
    <n v="450"/>
    <n v="12.04"/>
    <n v="300954"/>
    <m/>
    <m/>
    <s v="MMK"/>
    <m/>
    <s v="DC 232411236030 AC 23042614 - DC 232411236030 AC 23042614"/>
    <s v="P 223 1911 3229"/>
  </r>
  <r>
    <x v="26"/>
    <s v="II"/>
    <s v="M.Elşad"/>
    <n v="451"/>
    <n v="12.04"/>
    <n v="300954"/>
    <m/>
    <m/>
    <s v="MMK"/>
    <m/>
    <s v="DC 232411236030 AC 23042614 - DC 232411236030 AC 23042614"/>
    <s v="P 223 1911 3229"/>
  </r>
  <r>
    <x v="26"/>
    <s v="II"/>
    <s v="M.Elşad"/>
    <n v="452"/>
    <n v="12.04"/>
    <n v="300954"/>
    <m/>
    <m/>
    <s v="MMK"/>
    <m/>
    <s v="DC 232411236030 AC 23042614 - DC 232411236030 AC 23042614"/>
    <s v="P 223 1911 3229"/>
  </r>
  <r>
    <x v="26"/>
    <s v="II"/>
    <s v="M.Elşad"/>
    <n v="453"/>
    <n v="12.05"/>
    <n v="300954"/>
    <m/>
    <m/>
    <s v="MMK"/>
    <m/>
    <s v="DC 232411236030 AC 23042614 - DC 232411236030 AC 23042614"/>
    <s v="P 223 1911 3229"/>
  </r>
  <r>
    <x v="26"/>
    <s v="II"/>
    <s v="M.Elşad"/>
    <n v="454"/>
    <n v="13.06"/>
    <n v="300954"/>
    <m/>
    <m/>
    <s v="MMK"/>
    <m/>
    <s v="DC 232411236030 AC 23042614 - DC 232411236030 AC 23042614"/>
    <s v="P 223 1911 3229"/>
  </r>
  <r>
    <x v="26"/>
    <s v="II"/>
    <s v="M.Elşad"/>
    <n v="455"/>
    <n v="12.84"/>
    <n v="300954"/>
    <m/>
    <m/>
    <s v="MMK"/>
    <m/>
    <s v="DC 232411236030 AC 23042614 - DC 232411236030 AC 23042614"/>
    <s v="P 223 1911 3229"/>
  </r>
  <r>
    <x v="26"/>
    <s v="II"/>
    <s v="M.Elşad"/>
    <n v="456"/>
    <n v="12.05"/>
    <n v="100960"/>
    <s v="1/5"/>
    <n v="29.91"/>
    <s v="MMK"/>
    <n v="1"/>
    <s v="DC 232411236030 AC 23042614 - DC 232411236030 AC 23042614"/>
    <s v="P 223 1911 3229"/>
  </r>
  <r>
    <x v="26"/>
    <s v="II"/>
    <s v="M.Elşad"/>
    <n v="457"/>
    <n v="12.05"/>
    <n v="100960"/>
    <m/>
    <m/>
    <s v="MMK"/>
    <m/>
    <s v="DC 232411236030 AC 23042614 - DC 232411236030 AC 23042614"/>
    <s v="P 223 1911 3229"/>
  </r>
  <r>
    <x v="26"/>
    <s v="II"/>
    <s v="M.Elşad"/>
    <n v="458"/>
    <n v="12.05"/>
    <n v="100960"/>
    <m/>
    <m/>
    <s v="MMK"/>
    <m/>
    <s v="DC 232411236030 AC 23042614 - DC 232411236030 AC 23042614"/>
    <s v="P 223 1911 3229"/>
  </r>
  <r>
    <x v="26"/>
    <s v="II"/>
    <s v="M.Elşad"/>
    <n v="459"/>
    <n v="12.05"/>
    <n v="100960"/>
    <m/>
    <m/>
    <s v="MMK"/>
    <m/>
    <s v="DC 232411236030 AC 23042614 - DC 232411236030 AC 23042614"/>
    <s v="P 223 1911 3229"/>
  </r>
  <r>
    <x v="26"/>
    <s v="II"/>
    <s v="M.Elşad"/>
    <n v="460"/>
    <n v="12.05"/>
    <n v="100960"/>
    <m/>
    <m/>
    <s v="MMK"/>
    <m/>
    <s v="DC 232411236030 AC 23042614 - DC 232411236030 AC 23042614"/>
    <s v="P 223 1911 3229"/>
  </r>
  <r>
    <x v="26"/>
    <s v="II"/>
    <s v="M.Elşad"/>
    <n v="461"/>
    <n v="12.05"/>
    <n v="100960"/>
    <m/>
    <m/>
    <s v="MMK"/>
    <m/>
    <s v="DC 232411236030 AC 23042614 - DC 232411236030 AC 23042614"/>
    <s v="P 223 1911 3229"/>
  </r>
  <r>
    <x v="26"/>
    <s v="II"/>
    <s v="M.Elşad"/>
    <n v="462"/>
    <n v="10.56"/>
    <n v="100960"/>
    <m/>
    <m/>
    <s v="MMK"/>
    <m/>
    <s v="DC 232411236030 AC 23042614 - DC 232411236030 AC 23042614"/>
    <s v="P 223 1911 3229"/>
  </r>
  <r>
    <x v="27"/>
    <s v="I"/>
    <s v="H.Vəfadar"/>
    <n v="463"/>
    <n v="12.76"/>
    <n v="104088"/>
    <s v="1/4"/>
    <n v="32.4"/>
    <s v="MMK"/>
    <n v="1"/>
    <s v="DC 232411236030 AC 23042614 - DC 232411236030 AC 23042654"/>
    <s v="P 223 1911 3229"/>
  </r>
  <r>
    <x v="27"/>
    <s v="I"/>
    <s v="H.Vəfadar"/>
    <n v="464"/>
    <n v="12.54"/>
    <n v="104088"/>
    <m/>
    <m/>
    <s v="MMK"/>
    <m/>
    <s v="DC 232411236030 AC 23042614 - DC 232411236030 AC 23042654"/>
    <s v="P 223 1911 3229"/>
  </r>
  <r>
    <x v="27"/>
    <s v="I"/>
    <s v="H.Vəfadar"/>
    <n v="465"/>
    <n v="12.54"/>
    <n v="104088"/>
    <m/>
    <m/>
    <s v="MMK"/>
    <m/>
    <s v="DC 232411236030 AC 23042614 - DC 232411236030 AC 23042654"/>
    <s v="P 223 1911 3229"/>
  </r>
  <r>
    <x v="27"/>
    <s v="I"/>
    <s v="H.Vəfadar"/>
    <n v="466"/>
    <n v="12.53"/>
    <n v="104088"/>
    <m/>
    <m/>
    <s v="MMK"/>
    <m/>
    <s v="DC 232411236030 AC 23042614 - DC 232411236030 AC 23042654"/>
    <s v="P 223 1911 3229"/>
  </r>
  <r>
    <x v="27"/>
    <s v="I"/>
    <s v="H.Vəfadar"/>
    <n v="467"/>
    <n v="13.31"/>
    <n v="104088"/>
    <m/>
    <m/>
    <s v="MMK"/>
    <m/>
    <s v="DC 232411236030 AC 23042614 - DC 232411236030 AC 23042654"/>
    <s v="P 223 1911 3229"/>
  </r>
  <r>
    <x v="27"/>
    <s v="I"/>
    <s v="H.Vəfadar"/>
    <n v="468"/>
    <n v="13.12"/>
    <n v="104088"/>
    <m/>
    <m/>
    <s v="MMK"/>
    <m/>
    <s v="DC 232411236030 AC 23042614 - DC 232411236030 AC 23042654"/>
    <s v="P 223 1911 3229"/>
  </r>
  <r>
    <x v="27"/>
    <s v="I"/>
    <s v="H.Vəfadar"/>
    <n v="469"/>
    <n v="12.74"/>
    <n v="104088"/>
    <m/>
    <m/>
    <s v="MMK"/>
    <m/>
    <s v="DC 232411236030 AC 23042614 - DC 232411236030 AC 23042654"/>
    <s v="P 223 1911 3229"/>
  </r>
  <r>
    <x v="27"/>
    <s v="I"/>
    <s v="H.Vəfadar"/>
    <n v="470"/>
    <n v="12.42"/>
    <n v="204113"/>
    <s v="6/6"/>
    <n v="32.119999999999997"/>
    <s v="MMK"/>
    <n v="1"/>
    <s v="DC 232411236030 AC 23042614 - DC 232411236030 AC 23042654"/>
    <s v="P 223 1911 3229"/>
  </r>
  <r>
    <x v="27"/>
    <s v="I"/>
    <s v="H.Vəfadar"/>
    <n v="471"/>
    <n v="12.2"/>
    <n v="204113"/>
    <m/>
    <m/>
    <s v="MMK"/>
    <m/>
    <s v="DC 232411236030 AC 23042614 - DC 232411236030 AC 23042654"/>
    <s v="P 223 1911 3229"/>
  </r>
  <r>
    <x v="27"/>
    <s v="I"/>
    <s v="H.Vəfadar"/>
    <n v="472"/>
    <n v="12.08"/>
    <n v="204113"/>
    <m/>
    <m/>
    <s v="MMK"/>
    <m/>
    <s v="DC 232411236030 AC 23042614 - DC 232411236030 AC 23042654"/>
    <s v="P 223 1911 3229"/>
  </r>
  <r>
    <x v="27"/>
    <s v="I"/>
    <s v="H.Vəfadar"/>
    <n v="473"/>
    <n v="12.56"/>
    <n v="204113"/>
    <m/>
    <m/>
    <s v="MMK"/>
    <m/>
    <s v="DC 232411236030 AC 23042614 - DC 232411236030 AC 23042654"/>
    <s v="P 223 1911 3229"/>
  </r>
  <r>
    <x v="27"/>
    <s v="I"/>
    <s v="H.Vəfadar"/>
    <n v="474"/>
    <n v="13.05"/>
    <n v="204113"/>
    <m/>
    <m/>
    <s v="MMK"/>
    <m/>
    <s v="DC 232411236030 AC 23042614 - DC 232411236030 AC 23042654"/>
    <s v="P 223 1911 3229"/>
  </r>
  <r>
    <x v="27"/>
    <s v="II"/>
    <s v="M.Elşad"/>
    <n v="475"/>
    <n v="13.05"/>
    <n v="204113"/>
    <m/>
    <m/>
    <s v="MMK"/>
    <m/>
    <s v="DC 232411236030 AC 23042614 - DC 232411236030 AC 23042614"/>
    <s v="P 223 1911 3229"/>
  </r>
  <r>
    <x v="27"/>
    <s v="II"/>
    <s v="M.Elşad"/>
    <n v="476"/>
    <n v="11.55"/>
    <n v="204113"/>
    <m/>
    <m/>
    <s v="MMK"/>
    <m/>
    <s v="DC 232411236030 AC 23042614 - DC 232411236030 AC 23042614"/>
    <s v="P 223 1911 3229"/>
  </r>
  <r>
    <x v="27"/>
    <s v="II"/>
    <s v="M.Elşad"/>
    <n v="477"/>
    <n v="12.05"/>
    <n v="100949"/>
    <s v="3/1"/>
    <n v="30.01"/>
    <s v="MMK"/>
    <n v="1"/>
    <s v="DC 232411236030 AC 23042614 - DC 232411236030 AC 23042614"/>
    <s v="P 223 1911 3229"/>
  </r>
  <r>
    <x v="27"/>
    <s v="II"/>
    <s v="M.Elşad"/>
    <n v="478"/>
    <n v="12.05"/>
    <n v="100949"/>
    <m/>
    <m/>
    <s v="MMK"/>
    <m/>
    <s v="DC 232411236030 AC 23042614 - DC 232411236030 AC 23042614"/>
    <s v="P 223 1911 3229"/>
  </r>
  <r>
    <x v="27"/>
    <s v="II"/>
    <s v="M.Elşad"/>
    <n v="479"/>
    <n v="12.05"/>
    <n v="100949"/>
    <m/>
    <m/>
    <s v="MMK"/>
    <m/>
    <s v="DC 232411236030 AC 23042614 - DC 232411236030 AC 23042614"/>
    <s v="P 223 1911 3229"/>
  </r>
  <r>
    <x v="27"/>
    <s v="II"/>
    <s v="M.Elşad"/>
    <n v="480"/>
    <n v="12.05"/>
    <n v="100949"/>
    <m/>
    <m/>
    <s v="MMK"/>
    <m/>
    <s v="DC 232411236030 AC 23042614 - DC 232411236030 AC 23042614"/>
    <s v="P 223 1911 3229"/>
  </r>
  <r>
    <x v="27"/>
    <s v="II"/>
    <s v="M.Elşad"/>
    <n v="481"/>
    <n v="12.05"/>
    <n v="100949"/>
    <m/>
    <m/>
    <s v="MMK"/>
    <m/>
    <s v="DC 232411236030 AC 23042614 - DC 232411236030 AC 23042614"/>
    <s v="P 223 1911 3229"/>
  </r>
  <r>
    <x v="27"/>
    <s v="II"/>
    <s v="M.Elşad"/>
    <n v="482"/>
    <n v="12.05"/>
    <n v="100949"/>
    <m/>
    <m/>
    <s v="MMK"/>
    <m/>
    <s v="DC 232411236030 AC 23042614 - DC 232411236030 AC 23042614"/>
    <s v="P 223 1911 3229"/>
  </r>
  <r>
    <x v="27"/>
    <s v="II"/>
    <s v="M.Elşad"/>
    <n v="483"/>
    <n v="12.04"/>
    <n v="100949"/>
    <m/>
    <m/>
    <s v="MMK"/>
    <m/>
    <s v="DC 232411236030 AC 23042614 - DC 232411236030 AC 23042614"/>
    <s v="P 223 1911 3229"/>
  </r>
  <r>
    <x v="27"/>
    <s v="II"/>
    <s v="M.Elşad"/>
    <n v="484"/>
    <n v="13.04"/>
    <n v="300941"/>
    <s v="1/1"/>
    <n v="32.479999999999997"/>
    <s v="MMK"/>
    <n v="1"/>
    <s v="DC 232411236030 AC 23042614 - DC 232411236030 AC 23042614"/>
    <s v="P 223 1911 3229"/>
  </r>
  <r>
    <x v="27"/>
    <s v="II"/>
    <s v="M.Elşad"/>
    <n v="485"/>
    <n v="13.04"/>
    <n v="300941"/>
    <m/>
    <m/>
    <s v="MMK"/>
    <m/>
    <s v="DC 232411236030 AC 23042614 - DC 232411236030 AC 23042614"/>
    <s v="P 223 1911 3229"/>
  </r>
  <r>
    <x v="27"/>
    <s v="II"/>
    <s v="M.Elşad"/>
    <n v="486"/>
    <n v="13.04"/>
    <n v="300941"/>
    <m/>
    <m/>
    <s v="MMK"/>
    <m/>
    <s v="DC 232411236030 AC 23042614 - DC 232411236030 AC 23042614"/>
    <s v="P 223 1911 3229"/>
  </r>
  <r>
    <x v="28"/>
    <s v="I"/>
    <s v="H.Vəfadar"/>
    <n v="487"/>
    <n v="13.04"/>
    <n v="300941"/>
    <m/>
    <m/>
    <s v="MMK"/>
    <m/>
    <s v="DC 232411236030 AC 23042614 - DC 232411236030 AC 23042654"/>
    <s v="P 223 1911 3229"/>
  </r>
  <r>
    <x v="28"/>
    <s v="I"/>
    <s v="H.Vəfadar"/>
    <n v="488"/>
    <n v="12.42"/>
    <n v="300941"/>
    <m/>
    <m/>
    <s v="MMK"/>
    <m/>
    <s v="DC 232411236030 AC 23042614 - DC 232411236030 AC 23042654"/>
    <s v="P 223 1911 3229"/>
  </r>
  <r>
    <x v="28"/>
    <s v="I"/>
    <s v="H.Vəfadar"/>
    <n v="489"/>
    <n v="11.66"/>
    <n v="300941"/>
    <m/>
    <m/>
    <s v="MMK"/>
    <m/>
    <s v="DC 232411236030 AC 23042614 - DC 232411236030 AC 23042654"/>
    <s v="P 223 1911 3229"/>
  </r>
  <r>
    <x v="28"/>
    <s v="I"/>
    <s v="H.Vəfadar"/>
    <n v="490"/>
    <n v="11.5"/>
    <n v="300941"/>
    <m/>
    <m/>
    <s v="MMK"/>
    <m/>
    <s v="DC 232411236030 AC 23042614 - DC 232411236030 AC 23042654"/>
    <s v="P 223 1911 3229"/>
  </r>
  <r>
    <x v="28"/>
    <s v="I"/>
    <s v="H.Vəfadar"/>
    <n v="491"/>
    <n v="12.05"/>
    <n v="300941"/>
    <s v="1/3"/>
    <n v="30.37"/>
    <s v="MMK"/>
    <n v="1"/>
    <s v="DC 232411236030 AC 23042614 - DC 232411236030 AC 23042654"/>
    <s v="P 223 1911 3229"/>
  </r>
  <r>
    <x v="28"/>
    <s v="I"/>
    <s v="H.Vəfadar"/>
    <n v="492"/>
    <n v="12.05"/>
    <n v="300941"/>
    <m/>
    <m/>
    <s v="MMK"/>
    <m/>
    <s v="DC 232411236030 AC 23042614 - DC 232411236030 AC 23042654"/>
    <s v="P 223 1911 3229"/>
  </r>
  <r>
    <x v="28"/>
    <s v="I"/>
    <s v="H.Vəfadar"/>
    <n v="493"/>
    <n v="12.05"/>
    <n v="300941"/>
    <m/>
    <m/>
    <s v="MMK"/>
    <m/>
    <s v="DC 232411236030 AC 23042614 - DC 232411236030 AC 23042654"/>
    <s v="P 223 1911 3229"/>
  </r>
  <r>
    <x v="28"/>
    <s v="I"/>
    <s v="H.Vəfadar"/>
    <n v="494"/>
    <n v="11.07"/>
    <n v="300941"/>
    <m/>
    <m/>
    <s v="MMK"/>
    <m/>
    <s v="DC 232411236030 AC 23042614 - DC 232411236030 AC 23042654"/>
    <s v="P 223 1911 3229"/>
  </r>
  <r>
    <x v="28"/>
    <s v="I"/>
    <s v="H.Vəfadar"/>
    <n v="495"/>
    <n v="11.6"/>
    <n v="300941"/>
    <m/>
    <m/>
    <s v="MMK"/>
    <m/>
    <s v="DC 232411236030 AC 23042614 - DC 232411236030 AC 23042654"/>
    <s v="P 223 1911 3229"/>
  </r>
  <r>
    <x v="28"/>
    <s v="I"/>
    <s v="H.Vəfadar"/>
    <n v="496"/>
    <n v="12.04"/>
    <n v="300941"/>
    <m/>
    <m/>
    <s v="MMK"/>
    <m/>
    <s v="DC 232411236030 AC 23042614 - DC 232411236030 AC 23042654"/>
    <s v="P 223 1911 3229"/>
  </r>
  <r>
    <x v="28"/>
    <s v="I"/>
    <s v="H.Vəfadar"/>
    <n v="497"/>
    <n v="11.2"/>
    <n v="300941"/>
    <m/>
    <m/>
    <s v="MMK"/>
    <m/>
    <s v="DC 232411236030 AC 23042614 - DC 232411236030 AC 23042654"/>
    <s v="P 223 1911 3229"/>
  </r>
  <r>
    <x v="28"/>
    <s v="II"/>
    <s v="M.Elşad"/>
    <n v="498"/>
    <n v="13.07"/>
    <n v="300954"/>
    <s v="6/4"/>
    <n v="32.340000000000003"/>
    <s v="MMK"/>
    <n v="1"/>
    <s v="DC 232411236030 AC 23042614 - DC 232411236030 AC 23042614"/>
    <s v="P 223 1911 3229"/>
  </r>
  <r>
    <x v="28"/>
    <s v="II"/>
    <s v="M.Elşad"/>
    <n v="499"/>
    <n v="13.04"/>
    <n v="300954"/>
    <m/>
    <m/>
    <s v="MMK"/>
    <m/>
    <s v="DC 232411236030 AC 23042614 - DC 232411236030 AC 23042614"/>
    <s v="P 223 1911 3229"/>
  </r>
  <r>
    <x v="28"/>
    <s v="II"/>
    <s v="M.Elşad"/>
    <n v="500"/>
    <n v="13.04"/>
    <n v="300954"/>
    <m/>
    <m/>
    <s v="MMK"/>
    <m/>
    <s v="DC 232411236030 AC 23042614 - DC 232411236030 AC 23042614"/>
    <s v="P 223 1911 3229"/>
  </r>
  <r>
    <x v="28"/>
    <s v="II"/>
    <s v="M.Elşad"/>
    <n v="501"/>
    <n v="13.04"/>
    <n v="300954"/>
    <m/>
    <m/>
    <s v="MMK"/>
    <m/>
    <s v="DC 232411236030 AC 23042614 - DC 232411236030 AC 23042614"/>
    <s v="P 223 1911 3229"/>
  </r>
  <r>
    <x v="28"/>
    <s v="II"/>
    <s v="M.Elşad"/>
    <n v="502"/>
    <n v="13.04"/>
    <n v="300954"/>
    <m/>
    <m/>
    <s v="MMK"/>
    <m/>
    <s v="DC 232411236030 AC 23042614 - DC 232411236030 AC 23042614"/>
    <s v="P 223 1911 3229"/>
  </r>
  <r>
    <x v="28"/>
    <s v="II"/>
    <s v="M.Elşad"/>
    <n v="503"/>
    <n v="12.31"/>
    <n v="300954"/>
    <m/>
    <m/>
    <s v="MMK"/>
    <m/>
    <s v="DC 232411236030 AC 23042614 - DC 232411236030 AC 23042614"/>
    <s v="P 223 1911 3229"/>
  </r>
  <r>
    <x v="28"/>
    <s v="II"/>
    <s v="M.Elşad"/>
    <n v="504"/>
    <n v="12.32"/>
    <n v="300954"/>
    <m/>
    <m/>
    <s v="MMK"/>
    <m/>
    <s v="DC 232411236030 AC 23042614 - DC 232411236030 AC 23042614"/>
    <s v="P 223 1911 3229"/>
  </r>
  <r>
    <x v="28"/>
    <s v="II"/>
    <s v="M.Elşad"/>
    <n v="505"/>
    <n v="13.01"/>
    <n v="204119"/>
    <s v="1/8"/>
    <n v="31.93"/>
    <s v="MMK"/>
    <n v="1"/>
    <s v="DC 232411236030 AC 23042614 - DC 232411236030 AC 23042614"/>
    <s v="P 223 1911 3229"/>
  </r>
  <r>
    <x v="28"/>
    <s v="II"/>
    <s v="M.Elşad"/>
    <n v="506"/>
    <n v="13.04"/>
    <n v="204119"/>
    <m/>
    <m/>
    <s v="MMK"/>
    <m/>
    <s v="DC 232411236030 AC 23042614 - DC 232411236030 AC 23042614"/>
    <s v="P 223 1911 3229"/>
  </r>
  <r>
    <x v="28"/>
    <s v="II"/>
    <s v="M.Elşad"/>
    <n v="507"/>
    <n v="13.04"/>
    <n v="204119"/>
    <m/>
    <m/>
    <s v="MMK"/>
    <m/>
    <s v="DC 232411236030 AC 23042614 - DC 232411236030 AC 23042614"/>
    <s v="P 223 1911 3229"/>
  </r>
  <r>
    <x v="28"/>
    <s v="II"/>
    <s v="M.Elşad"/>
    <n v="508"/>
    <n v="13.05"/>
    <n v="204119"/>
    <m/>
    <m/>
    <s v="MMK"/>
    <m/>
    <s v="DC 232411236030 AC 23042614 - DC 232411236030 AC 23042614"/>
    <s v="P 223 1911 3229"/>
  </r>
  <r>
    <x v="28"/>
    <s v="II"/>
    <s v="M.Elşad"/>
    <n v="509"/>
    <n v="13.04"/>
    <n v="204119"/>
    <m/>
    <m/>
    <s v="MMK"/>
    <m/>
    <s v="DC 232411236030 AC 23042614 - DC 232411236030 AC 23042614"/>
    <s v="P 223 1911 3229"/>
  </r>
  <r>
    <x v="28"/>
    <s v="II"/>
    <s v="M.Elşad"/>
    <n v="510"/>
    <n v="12.06"/>
    <n v="204119"/>
    <m/>
    <m/>
    <s v="MMK"/>
    <m/>
    <s v="DC 232411236030 AC 23042614 - DC 232411236030 AC 23042614"/>
    <s v="P 223 1911 3229"/>
  </r>
  <r>
    <x v="28"/>
    <s v="II"/>
    <s v="M.Elşad"/>
    <n v="511"/>
    <n v="11.75"/>
    <n v="204119"/>
    <m/>
    <m/>
    <s v="MMK"/>
    <m/>
    <s v="DC 232411236030 AC 23042614 - DC 232411236030 AC 23042614"/>
    <s v="P 223 1911 3229"/>
  </r>
  <r>
    <x v="29"/>
    <s v="I"/>
    <s v="H.Vəfadar"/>
    <n v="512"/>
    <n v="12.03"/>
    <n v="304108"/>
    <s v="1/1"/>
    <n v="29.81"/>
    <s v="MMK"/>
    <n v="1"/>
    <s v="DC 232308257330 AC 23042614 - DC 232411236030 AC 23042654"/>
    <s v="P 223 1911 3229"/>
  </r>
  <r>
    <x v="29"/>
    <s v="I"/>
    <s v="H.Vəfadar"/>
    <n v="513"/>
    <n v="12.03"/>
    <n v="304108"/>
    <m/>
    <m/>
    <s v="MMK"/>
    <m/>
    <s v="DC 232308257330 AC 23042614 - DC 232411236030 AC 23042654"/>
    <s v="P 223 1911 3229"/>
  </r>
  <r>
    <x v="29"/>
    <s v="I"/>
    <s v="H.Vəfadar"/>
    <n v="514"/>
    <n v="12.03"/>
    <n v="304108"/>
    <m/>
    <m/>
    <s v="MMK"/>
    <m/>
    <s v="DC 232308257330 AC 23042614 - DC 232411236030 AC 23042654"/>
    <s v="P 223 1911 3229"/>
  </r>
  <r>
    <x v="29"/>
    <s v="I"/>
    <s v="H.Vəfadar"/>
    <n v="515"/>
    <n v="12.04"/>
    <n v="304108"/>
    <m/>
    <m/>
    <s v="MMK"/>
    <m/>
    <s v="DC 232308257330 AC 23042614 - DC 232411236030 AC 23042654"/>
    <s v="P 223 1911 3229"/>
  </r>
  <r>
    <x v="29"/>
    <s v="I"/>
    <s v="H.Vəfadar"/>
    <n v="516"/>
    <n v="11.15"/>
    <n v="304108"/>
    <m/>
    <m/>
    <s v="MMK"/>
    <m/>
    <s v="DC 232308257330 AC 23042614 - DC 232411236030 AC 23042654"/>
    <s v="P 223 1911 3229"/>
  </r>
  <r>
    <x v="29"/>
    <s v="I"/>
    <s v="H.Vəfadar"/>
    <n v="517"/>
    <n v="12.46"/>
    <n v="304108"/>
    <m/>
    <m/>
    <s v="MMK"/>
    <m/>
    <s v="DC 232308257330 AC 23042614 - DC 232411236030 AC 23042654"/>
    <s v="P 223 1911 3229"/>
  </r>
  <r>
    <x v="29"/>
    <s v="I"/>
    <s v="H.Vəfadar"/>
    <n v="518"/>
    <n v="11.91"/>
    <n v="304108"/>
    <m/>
    <m/>
    <s v="MMK"/>
    <m/>
    <s v="DC 232308257330 AC 23042614 - DC 232411236030 AC 23042654"/>
    <s v="P 223 1911 3229"/>
  </r>
  <r>
    <x v="29"/>
    <s v="I"/>
    <s v="H.Vəfadar"/>
    <n v="519"/>
    <n v="13.05"/>
    <n v="204119"/>
    <s v="1/7"/>
    <n v="31.98"/>
    <s v="MMK"/>
    <n v="1"/>
    <s v="DC 232308257330 AC 23042614 - DC 232411236030 AC 23042654"/>
    <s v="P 223 1911 3229"/>
  </r>
  <r>
    <x v="29"/>
    <s v="I"/>
    <s v="H.Vəfadar"/>
    <n v="520"/>
    <n v="12.54"/>
    <n v="204119"/>
    <m/>
    <m/>
    <s v="MMK"/>
    <m/>
    <s v="DC 232308257330 AC 23042614 - DC 232411236030 AC 23042654"/>
    <s v="P 223 1911 3229"/>
  </r>
  <r>
    <x v="29"/>
    <s v="I"/>
    <s v="H.Vəfadar"/>
    <n v="521"/>
    <n v="12.49"/>
    <n v="204119"/>
    <m/>
    <m/>
    <s v="MMK"/>
    <m/>
    <s v="DC 232308257330 AC 23042614 - DC 232411236030 AC 23042654"/>
    <s v="P 223 1911 3229"/>
  </r>
  <r>
    <x v="29"/>
    <s v="I"/>
    <s v="H.Vəfadar"/>
    <n v="522"/>
    <n v="12.54"/>
    <n v="204119"/>
    <m/>
    <m/>
    <s v="MMK"/>
    <m/>
    <s v="DC 232308257330 AC 23042614 - DC 232411236030 AC 23042654"/>
    <s v="P 223 1911 3229"/>
  </r>
  <r>
    <x v="29"/>
    <s v="I"/>
    <s v="H.Vəfadar"/>
    <n v="523"/>
    <n v="13.05"/>
    <n v="204119"/>
    <m/>
    <m/>
    <s v="MMK"/>
    <m/>
    <s v="DC 232308257330 AC 23042614 - DC 232411236030 AC 23042654"/>
    <s v="P 223 1911 3229"/>
  </r>
  <r>
    <x v="29"/>
    <s v="I"/>
    <s v="H.Vəfadar"/>
    <n v="524"/>
    <n v="12.03"/>
    <n v="204119"/>
    <m/>
    <m/>
    <s v="MMK"/>
    <m/>
    <s v="DC 232308257330 AC 23042614 - DC 232411236030 AC 23042654"/>
    <s v="P 223 1911 3229"/>
  </r>
  <r>
    <x v="29"/>
    <s v="II"/>
    <s v="M.Elşad"/>
    <n v="525"/>
    <n v="10.029999999999999"/>
    <n v="204119"/>
    <m/>
    <m/>
    <s v="MMK"/>
    <m/>
    <s v="DC 232411236030 AC 23042614 - DC 232411236030 AC 23042614"/>
    <s v="P 223 1911 3229"/>
  </r>
  <r>
    <x v="29"/>
    <s v="II"/>
    <s v="M.Elşad"/>
    <n v="526"/>
    <n v="12.03"/>
    <s v="B101385"/>
    <s v="2/5"/>
    <n v="30.85"/>
    <s v="MMK"/>
    <n v="1"/>
    <s v="DC 232411236030 AC 23042614 - DC 232411236030 AC 23042614"/>
    <s v="P 223 1911 3229"/>
  </r>
  <r>
    <x v="29"/>
    <s v="II"/>
    <s v="M.Elşad"/>
    <n v="527"/>
    <n v="12.05"/>
    <s v="B101385"/>
    <m/>
    <m/>
    <s v="MMK"/>
    <m/>
    <s v="DC 232411236030 AC 23042614 - DC 232411236030 AC 23042614"/>
    <s v="P 223 1911 3229"/>
  </r>
  <r>
    <x v="29"/>
    <s v="II"/>
    <s v="M.Elşad"/>
    <n v="528"/>
    <n v="12.03"/>
    <s v="B101385"/>
    <m/>
    <m/>
    <s v="MMK"/>
    <m/>
    <s v="DC 232411236030 AC 23042614 - DC 232411236030 AC 23042614"/>
    <s v="P 223 1911 3229"/>
  </r>
  <r>
    <x v="29"/>
    <s v="II"/>
    <s v="M.Elşad"/>
    <n v="529"/>
    <n v="12.02"/>
    <s v="B101385"/>
    <m/>
    <m/>
    <s v="MMK"/>
    <m/>
    <s v="DC 232411236030 AC 23042614 - DC 232411236030 AC 23042614"/>
    <s v="P 223 1911 3229"/>
  </r>
  <r>
    <x v="29"/>
    <s v="II"/>
    <s v="M.Elşad"/>
    <n v="530"/>
    <n v="12.03"/>
    <s v="B101385"/>
    <m/>
    <m/>
    <s v="MMK"/>
    <m/>
    <s v="DC 232411236030 AC 23042614 - DC 232411236030 AC 23042614"/>
    <s v="P 223 1911 3229"/>
  </r>
  <r>
    <x v="29"/>
    <s v="II"/>
    <s v="M.Elşad"/>
    <n v="531"/>
    <n v="13.05"/>
    <s v="B101385"/>
    <m/>
    <m/>
    <s v="MMK"/>
    <m/>
    <s v="DC 232411236030 AC 23042614 - DC 232411236030 AC 23042614"/>
    <s v="P 223 1911 3229"/>
  </r>
  <r>
    <x v="29"/>
    <s v="II"/>
    <s v="M.Elşad"/>
    <n v="532"/>
    <n v="12.18"/>
    <s v="B101385"/>
    <m/>
    <m/>
    <s v="MMK"/>
    <m/>
    <s v="DC 232411236030 AC 23042614 - DC 232411236030 AC 23042614"/>
    <s v="P 223 1911 3229"/>
  </r>
  <r>
    <x v="29"/>
    <s v="II"/>
    <s v="M.Elşad"/>
    <n v="533"/>
    <n v="13.04"/>
    <n v="100949"/>
    <s v="3/5"/>
    <n v="32.4"/>
    <s v="MMK"/>
    <n v="1"/>
    <s v="DC 232411236030 AC 23042614 - DC 232411236030 AC 23042614"/>
    <s v="P 223 1911 3229"/>
  </r>
  <r>
    <x v="29"/>
    <s v="II"/>
    <s v="M.Elşad"/>
    <n v="534"/>
    <n v="13.04"/>
    <n v="100949"/>
    <m/>
    <m/>
    <s v="MMK"/>
    <m/>
    <s v="DC 232411236030 AC 23042614 - DC 232411236030 AC 23042614"/>
    <s v="P 223 1911 3229"/>
  </r>
  <r>
    <x v="29"/>
    <s v="II"/>
    <s v="M.Elşad"/>
    <n v="535"/>
    <n v="13.04"/>
    <n v="100949"/>
    <m/>
    <m/>
    <s v="MMK"/>
    <m/>
    <s v="DC 232411236030 AC 23042614 - DC 232411236030 AC 23042614"/>
    <s v="P 223 1911 3229"/>
  </r>
  <r>
    <x v="29"/>
    <s v="II"/>
    <s v="M.Elşad"/>
    <n v="536"/>
    <n v="12.88"/>
    <n v="100949"/>
    <m/>
    <m/>
    <s v="MMK"/>
    <m/>
    <s v="DC 232411236030 AC 23042614 - DC 232411236030 AC 23042614"/>
    <s v="P 223 1911 3229"/>
  </r>
  <r>
    <x v="29"/>
    <s v="II"/>
    <s v="M.Elşad"/>
    <n v="537"/>
    <n v="13.02"/>
    <n v="100949"/>
    <m/>
    <m/>
    <s v="MMK"/>
    <m/>
    <s v="DC 232411236030 AC 23042614 - DC 232411236030 AC 23042614"/>
    <s v="P 223 1911 3229"/>
  </r>
  <r>
    <x v="30"/>
    <s v="I"/>
    <s v="H.Vəfadar"/>
    <n v="538"/>
    <n v="11.14"/>
    <n v="100949"/>
    <m/>
    <m/>
    <s v="MMK"/>
    <m/>
    <s v="DC 232308257330 AC 23042654 - DC 232411236030 AC 23042654"/>
    <s v="P 223 1911 3229"/>
  </r>
  <r>
    <x v="30"/>
    <s v="I"/>
    <s v="H.Vəfadar"/>
    <n v="539"/>
    <n v="10.93"/>
    <n v="100949"/>
    <m/>
    <m/>
    <s v="MMK"/>
    <m/>
    <s v="DC 232308257330 AC 23042654 - DC 232411236030 AC 23042654"/>
    <s v="P 223 1911 3229"/>
  </r>
  <r>
    <x v="30"/>
    <s v="I"/>
    <s v="H.Vəfadar"/>
    <n v="540"/>
    <n v="12.53"/>
    <s v="B201760"/>
    <s v="1/2"/>
    <n v="31.01"/>
    <s v="MMK"/>
    <n v="1"/>
    <s v="DC 232308257330 AC 23042654 - DC 232411236030 AC 23042654"/>
    <s v="P 223 1911 3229"/>
  </r>
  <r>
    <x v="30"/>
    <s v="I"/>
    <s v="H.Vəfadar"/>
    <n v="541"/>
    <n v="12.04"/>
    <s v="B201760"/>
    <m/>
    <m/>
    <s v="MMK"/>
    <m/>
    <s v="DC 232308257330 AC 23042654 - DC 232411236030 AC 23042654"/>
    <s v="P 223 1911 3229"/>
  </r>
  <r>
    <x v="30"/>
    <s v="I"/>
    <s v="H.Vəfadar"/>
    <n v="542"/>
    <n v="12.56"/>
    <s v="B201760"/>
    <m/>
    <m/>
    <s v="MMK"/>
    <m/>
    <s v="DC 232308257330 AC 23042654 - DC 232411236030 AC 23042654"/>
    <s v="P 223 1911 3229"/>
  </r>
  <r>
    <x v="30"/>
    <s v="I"/>
    <s v="H.Vəfadar"/>
    <n v="543"/>
    <n v="12.54"/>
    <s v="B201760"/>
    <m/>
    <m/>
    <s v="MMK"/>
    <m/>
    <s v="DC 232308257330 AC 23042654 - DC 232411236030 AC 23042654"/>
    <s v="P 223 1911 3229"/>
  </r>
  <r>
    <x v="30"/>
    <s v="I"/>
    <s v="H.Vəfadar"/>
    <n v="544"/>
    <n v="12.02"/>
    <s v="B201760"/>
    <m/>
    <m/>
    <s v="MMK"/>
    <m/>
    <s v="DC 232308257330 AC 23042654 - DC 232411236030 AC 23042654"/>
    <s v="P 223 1911 3229"/>
  </r>
  <r>
    <x v="30"/>
    <s v="I"/>
    <s v="H.Vəfadar"/>
    <n v="545"/>
    <n v="12.04"/>
    <s v="B201760"/>
    <m/>
    <m/>
    <s v="MMK"/>
    <m/>
    <s v="DC 232308257330 AC 23042654 - DC 232411236030 AC 23042654"/>
    <s v="P 223 1911 3229"/>
  </r>
  <r>
    <x v="30"/>
    <s v="I"/>
    <s v="H.Vəfadar"/>
    <n v="546"/>
    <n v="11.78"/>
    <s v="B201760"/>
    <m/>
    <m/>
    <s v="MMK"/>
    <m/>
    <s v="DC 232308257330 AC 23042654 - DC 232411236030 AC 23042654"/>
    <s v="P 223 1911 3229"/>
  </r>
  <r>
    <x v="30"/>
    <s v="I"/>
    <s v="H.Vəfadar"/>
    <n v="547"/>
    <n v="13.02"/>
    <n v="204119"/>
    <s v="1/9"/>
    <n v="32.020000000000003"/>
    <s v="MMK"/>
    <n v="1"/>
    <s v="DC 232308257330 AC 23042654 - DC 232411236030 AC 23042654"/>
    <s v="P 223 1911 3229"/>
  </r>
  <r>
    <x v="30"/>
    <s v="I"/>
    <s v="H.Vəfadar"/>
    <n v="548"/>
    <n v="12.55"/>
    <n v="204119"/>
    <m/>
    <m/>
    <s v="MMK"/>
    <m/>
    <s v="DC 232308257330 AC 23042654 - DC 232411236030 AC 23042654"/>
    <s v="P 223 1911 3229"/>
  </r>
  <r>
    <x v="30"/>
    <s v="I"/>
    <s v="H.Vəfadar"/>
    <n v="549"/>
    <n v="13.02"/>
    <n v="204119"/>
    <m/>
    <m/>
    <s v="MMK"/>
    <m/>
    <s v="DC 232308257330 AC 23042654 - DC 232411236030 AC 23042654"/>
    <s v="P 223 1911 3229"/>
  </r>
  <r>
    <x v="30"/>
    <s v="I"/>
    <s v="H.Vəfadar"/>
    <n v="550"/>
    <n v="12.04"/>
    <n v="204119"/>
    <m/>
    <m/>
    <s v="MMK"/>
    <m/>
    <s v="DC 232308257330 AC 23042654 - DC 232411236030 AC 23042654"/>
    <s v="P 223 1911 3229"/>
  </r>
  <r>
    <x v="30"/>
    <s v="I"/>
    <s v="H.Vəfadar"/>
    <n v="551"/>
    <n v="13.03"/>
    <n v="204119"/>
    <m/>
    <m/>
    <s v="MMK"/>
    <m/>
    <s v="DC 232308257330 AC 23042654 - DC 232411236030 AC 23042654"/>
    <s v="P 223 1911 3229"/>
  </r>
  <r>
    <x v="30"/>
    <s v="I"/>
    <s v="H.Vəfadar"/>
    <n v="552"/>
    <n v="12.04"/>
    <n v="204119"/>
    <m/>
    <m/>
    <s v="MMK"/>
    <m/>
    <s v="DC 232308257330 AC 23042654 - DC 232411236030 AC 23042654"/>
    <s v="P 223 1911 3229"/>
  </r>
  <r>
    <x v="30"/>
    <s v="I"/>
    <s v="H.Vəfadar"/>
    <n v="553"/>
    <n v="11.79"/>
    <n v="204119"/>
    <m/>
    <m/>
    <s v="MMK"/>
    <m/>
    <s v="DC 232308257330 AC 23042654 - DC 232411236030 AC 23042654"/>
    <s v="P 223 1911 3229"/>
  </r>
  <r>
    <x v="30"/>
    <s v="II"/>
    <s v="M.Elşad"/>
    <n v="554"/>
    <n v="12.04"/>
    <s v="B201542"/>
    <s v="22/1"/>
    <n v="30.07"/>
    <s v="MMK"/>
    <n v="1"/>
    <s v="DC 232308257330 AC 23042614 - DC 232411236030 AC 23042614"/>
    <s v="P 223 1911 3229"/>
  </r>
  <r>
    <x v="30"/>
    <s v="II"/>
    <s v="M.Elşad"/>
    <n v="555"/>
    <n v="12.04"/>
    <s v="B201542"/>
    <m/>
    <m/>
    <s v="MMK"/>
    <m/>
    <s v="DC 232308257330 AC 23042614 - DC 232411236030 AC 23042614"/>
    <s v="P 223 1911 3229"/>
  </r>
  <r>
    <x v="30"/>
    <s v="II"/>
    <s v="M.Elşad"/>
    <n v="556"/>
    <n v="12.04"/>
    <s v="B201542"/>
    <m/>
    <m/>
    <s v="MMK"/>
    <m/>
    <s v="DC 232308257330 AC 23042614 - DC 232411236030 AC 23042614"/>
    <s v="P 223 1911 3229"/>
  </r>
  <r>
    <x v="30"/>
    <s v="II"/>
    <s v="M.Elşad"/>
    <n v="557"/>
    <n v="12.04"/>
    <s v="B201542"/>
    <m/>
    <m/>
    <s v="MMK"/>
    <m/>
    <s v="DC 232308257330 AC 23042614 - DC 232411236030 AC 23042614"/>
    <s v="P 223 1911 3229"/>
  </r>
  <r>
    <x v="30"/>
    <s v="II"/>
    <s v="M.Elşad"/>
    <n v="558"/>
    <n v="12.04"/>
    <s v="B201542"/>
    <m/>
    <m/>
    <s v="MMK"/>
    <m/>
    <s v="DC 232308257330 AC 23042614 - DC 232411236030 AC 23042614"/>
    <s v="P 223 1911 3229"/>
  </r>
  <r>
    <x v="30"/>
    <s v="II"/>
    <s v="M.Elşad"/>
    <n v="559"/>
    <n v="11.06"/>
    <s v="B201542"/>
    <m/>
    <m/>
    <s v="MMK"/>
    <m/>
    <s v="DC 232308257330 AC 23042614 - DC 232411236030 AC 23042614"/>
    <s v="P 223 1911 3229"/>
  </r>
  <r>
    <x v="30"/>
    <s v="II"/>
    <s v="M.Elşad"/>
    <n v="560"/>
    <n v="11.43"/>
    <s v="B201542"/>
    <m/>
    <m/>
    <s v="MMK"/>
    <m/>
    <s v="DC 232308257330 AC 23042614 - DC 232411236030 AC 23042614"/>
    <s v="P 223 1911 3229"/>
  </r>
  <r>
    <x v="30"/>
    <s v="II"/>
    <s v="M.Elşad"/>
    <n v="561"/>
    <n v="12.04"/>
    <s v="B201760"/>
    <s v="1/1"/>
    <n v="31.05"/>
    <s v="MMK"/>
    <n v="1"/>
    <s v="DC 232308257330 AC 23042614 - DC 232411236030 AC 23042614"/>
    <s v="P 223 1911 3229"/>
  </r>
  <r>
    <x v="30"/>
    <s v="II"/>
    <s v="M.Elşad"/>
    <n v="562"/>
    <n v="12.04"/>
    <s v="B201760"/>
    <m/>
    <m/>
    <s v="MMK"/>
    <m/>
    <s v="DC 232308257330 AC 23042614 - DC 232411236030 AC 23042614"/>
    <s v="P 223 1911 3229"/>
  </r>
  <r>
    <x v="30"/>
    <s v="II"/>
    <s v="M.Elşad"/>
    <n v="563"/>
    <n v="12.03"/>
    <s v="B201760"/>
    <m/>
    <m/>
    <s v="MMK"/>
    <m/>
    <s v="DC 232308257330 AC 23042614 - DC 232411236030 AC 23042614"/>
    <s v="P 223 1911 3229"/>
  </r>
  <r>
    <x v="30"/>
    <s v="II"/>
    <s v="M.Elşad"/>
    <n v="564"/>
    <n v="12.03"/>
    <s v="B201760"/>
    <m/>
    <m/>
    <s v="MMK"/>
    <m/>
    <s v="DC 232308257330 AC 23042614 - DC 232411236030 AC 23042614"/>
    <s v="P 223 1911 3229"/>
  </r>
  <r>
    <x v="30"/>
    <s v="II"/>
    <s v="M.Elşad"/>
    <n v="565"/>
    <n v="12.04"/>
    <s v="B201760"/>
    <m/>
    <m/>
    <s v="MMK"/>
    <m/>
    <s v="DC 232308257330 AC 23042614 - DC 232411236030 AC 23042614"/>
    <s v="P 223 1911 3229"/>
  </r>
  <r>
    <x v="30"/>
    <s v="II"/>
    <s v="M.Elşad"/>
    <n v="566"/>
    <n v="13.06"/>
    <s v="B201760"/>
    <m/>
    <m/>
    <s v="MMK"/>
    <m/>
    <s v="DC 232308257330 AC 23042614 - DC 232411236030 AC 23042614"/>
    <s v="P 223 1911 3229"/>
  </r>
  <r>
    <x v="30"/>
    <s v="II"/>
    <s v="M.Elşad"/>
    <n v="567"/>
    <n v="13.42"/>
    <s v="B201760"/>
    <m/>
    <m/>
    <s v="MMK"/>
    <m/>
    <s v="DC 232308257330 AC 23042614 - DC 232411236030 AC 23042614"/>
    <s v="P 223 1911 3229"/>
  </r>
  <r>
    <x v="30"/>
    <s v="II"/>
    <s v="M.Elşad"/>
    <n v="568"/>
    <n v="13.05"/>
    <n v="100960"/>
    <s v="1/1"/>
    <n v="32.520000000000003"/>
    <s v="MMK"/>
    <n v="1"/>
    <s v="DC 232308257330 AC 23042614 - DC 232411236030 AC 23042614"/>
    <s v="P 223 1911 3229"/>
  </r>
  <r>
    <x v="31"/>
    <s v="I"/>
    <s v="H.Vəfadar"/>
    <n v="569"/>
    <n v="13.04"/>
    <n v="100960"/>
    <m/>
    <m/>
    <s v="MMK"/>
    <m/>
    <s v="DC 232308257330 AC 23042654 - DC 232411236030 AC 23042654"/>
    <s v="P 223 1911 3229"/>
  </r>
  <r>
    <x v="31"/>
    <s v="I"/>
    <s v="H.Vəfadar"/>
    <n v="570"/>
    <n v="13.03"/>
    <n v="100960"/>
    <m/>
    <m/>
    <s v="MMK"/>
    <m/>
    <s v="DC 232308257330 AC 23042654 - DC 232411236030 AC 23042654"/>
    <s v="P 223 1911 3229"/>
  </r>
  <r>
    <x v="31"/>
    <s v="I"/>
    <s v="H.Vəfadar"/>
    <n v="571"/>
    <n v="12.74"/>
    <n v="100960"/>
    <m/>
    <m/>
    <s v="MMK"/>
    <m/>
    <s v="DC 232308257330 AC 23042654 - DC 232411236030 AC 23042654"/>
    <s v="P 223 1911 3229"/>
  </r>
  <r>
    <x v="31"/>
    <s v="I"/>
    <s v="H.Vəfadar"/>
    <n v="572"/>
    <n v="13.03"/>
    <n v="100960"/>
    <m/>
    <m/>
    <s v="MMK"/>
    <m/>
    <s v="DC 232308257330 AC 23042654 - DC 232411236030 AC 23042654"/>
    <s v="P 223 1911 3229"/>
  </r>
  <r>
    <x v="31"/>
    <s v="I"/>
    <s v="H.Vəfadar"/>
    <n v="573"/>
    <n v="12.04"/>
    <n v="100960"/>
    <m/>
    <m/>
    <s v="MMK"/>
    <m/>
    <s v="DC 232308257330 AC 23042654 - DC 232411236030 AC 23042654"/>
    <s v="P 223 1911 3229"/>
  </r>
  <r>
    <x v="31"/>
    <s v="I"/>
    <s v="H.Vəfadar"/>
    <n v="574"/>
    <n v="13.08"/>
    <n v="100960"/>
    <m/>
    <m/>
    <s v="MMK"/>
    <m/>
    <s v="DC 232308257330 AC 23042654 - DC 232411236030 AC 23042654"/>
    <s v="P 223 1911 3229"/>
  </r>
  <r>
    <x v="31"/>
    <s v="I"/>
    <s v="H.Vəfadar"/>
    <n v="575"/>
    <n v="12.56"/>
    <n v="101511"/>
    <s v="1/5"/>
    <n v="32"/>
    <s v="MMK"/>
    <n v="1"/>
    <s v="DC 232308257330 AC 23042654 - DC 232411236030 AC 23042654"/>
    <s v="P 223 1911 3229"/>
  </r>
  <r>
    <x v="31"/>
    <s v="I"/>
    <s v="H.Vəfadar"/>
    <n v="576"/>
    <n v="12.64"/>
    <n v="101511"/>
    <m/>
    <m/>
    <s v="MMK"/>
    <m/>
    <s v="DC 232308257330 AC 23042654 - DC 232411236030 AC 23042654"/>
    <s v="P 223 1911 3229"/>
  </r>
  <r>
    <x v="31"/>
    <s v="I"/>
    <s v="H.Vəfadar"/>
    <n v="577"/>
    <n v="12.04"/>
    <n v="101511"/>
    <m/>
    <m/>
    <s v="MMK"/>
    <m/>
    <s v="DC 232308257330 AC 23042654 - DC 232411236030 AC 23042654"/>
    <s v="P 223 1911 3229"/>
  </r>
  <r>
    <x v="31"/>
    <s v="I"/>
    <s v="H.Vəfadar"/>
    <n v="578"/>
    <n v="13.08"/>
    <n v="101511"/>
    <m/>
    <m/>
    <s v="MMK"/>
    <m/>
    <s v="DC 232308257330 AC 23042654 - DC 232411236030 AC 23042654"/>
    <s v="P 223 1911 3229"/>
  </r>
  <r>
    <x v="31"/>
    <s v="I"/>
    <s v="H.Vəfadar"/>
    <n v="579"/>
    <n v="13.03"/>
    <n v="101511"/>
    <m/>
    <m/>
    <s v="MMK"/>
    <m/>
    <s v="DC 232308257330 AC 23042654 - DC 232411236030 AC 23042654"/>
    <s v="P 223 1911 3229"/>
  </r>
  <r>
    <x v="31"/>
    <s v="II"/>
    <s v="M.Elşad"/>
    <n v="580"/>
    <n v="12.03"/>
    <n v="101511"/>
    <m/>
    <m/>
    <s v="MMK"/>
    <m/>
    <s v="DC 232308257330 AC 23042614 - DC 232411236030 AC 23042614"/>
    <s v="P 223 1911 3229"/>
  </r>
  <r>
    <x v="31"/>
    <s v="II"/>
    <s v="M.Elşad"/>
    <n v="581"/>
    <n v="11.41"/>
    <n v="101511"/>
    <m/>
    <m/>
    <s v="MMK"/>
    <m/>
    <s v="DC 232308257330 AC 23042614 - DC 232411236030 AC 23042614"/>
    <s v="P 223 1911 3229"/>
  </r>
  <r>
    <x v="31"/>
    <s v="II"/>
    <s v="M.Elşad"/>
    <n v="582"/>
    <n v="13.04"/>
    <s v="B101385"/>
    <s v="12/5"/>
    <n v="32.54"/>
    <s v="MMK"/>
    <n v="1"/>
    <s v="DC 232308257330 AC 23042614 - DC 232411236030 AC 23042614"/>
    <s v="P 223 1911 3229"/>
  </r>
  <r>
    <x v="31"/>
    <s v="II"/>
    <s v="M.Elşad"/>
    <n v="583"/>
    <n v="13.06"/>
    <s v="B101385"/>
    <m/>
    <m/>
    <s v="MMK"/>
    <m/>
    <s v="DC 232308257330 AC 23042614 - DC 232411236030 AC 23042614"/>
    <s v="P 223 1911 3229"/>
  </r>
  <r>
    <x v="31"/>
    <s v="II"/>
    <s v="M.Elşad"/>
    <n v="584"/>
    <n v="13.04"/>
    <s v="B101385"/>
    <m/>
    <m/>
    <s v="MMK"/>
    <m/>
    <s v="DC 232308257330 AC 23042614 - DC 232411236030 AC 23042614"/>
    <s v="P 223 1911 3229"/>
  </r>
  <r>
    <x v="31"/>
    <s v="II"/>
    <s v="M.Elşad"/>
    <n v="585"/>
    <n v="13.03"/>
    <s v="B101385"/>
    <m/>
    <m/>
    <s v="MMK"/>
    <m/>
    <s v="DC 232308257330 AC 23042614 - DC 232411236030 AC 23042614"/>
    <s v="P 223 1911 3229"/>
  </r>
  <r>
    <x v="31"/>
    <s v="II"/>
    <s v="M.Elşad"/>
    <n v="586"/>
    <n v="13.04"/>
    <s v="B101385"/>
    <m/>
    <m/>
    <s v="MMK"/>
    <m/>
    <s v="DC 232308257330 AC 23042614 - DC 232411236030 AC 23042614"/>
    <s v="P 223 1911 3229"/>
  </r>
  <r>
    <x v="31"/>
    <s v="II"/>
    <s v="M.Elşad"/>
    <n v="587"/>
    <n v="13.04"/>
    <s v="B101385"/>
    <m/>
    <m/>
    <s v="MMK"/>
    <m/>
    <s v="DC 232308257330 AC 23042614 - DC 232411236030 AC 23042614"/>
    <s v="P 223 1911 3229"/>
  </r>
  <r>
    <x v="31"/>
    <s v="II"/>
    <s v="M.Elşad"/>
    <n v="588"/>
    <n v="11.48"/>
    <s v="B101385"/>
    <m/>
    <m/>
    <s v="MMK"/>
    <m/>
    <s v="DC 232308257330 AC 23042614 - DC 232411236030 AC 23042614"/>
    <s v="P 223 1911 3229"/>
  </r>
  <r>
    <x v="31"/>
    <s v="II"/>
    <s v="M.Elşad"/>
    <n v="589"/>
    <n v="13.04"/>
    <n v="301516"/>
    <s v="1/9"/>
    <n v="31.88"/>
    <s v="MMK"/>
    <n v="1"/>
    <s v="DC 232308257330 AC 23042614 - DC 232411236030 AC 23042614"/>
    <s v="P 223 1911 3229"/>
  </r>
  <r>
    <x v="31"/>
    <s v="II"/>
    <s v="M.Elşad"/>
    <n v="590"/>
    <n v="13.05"/>
    <n v="301516"/>
    <m/>
    <m/>
    <s v="MMK"/>
    <m/>
    <s v="DC 232308257330 AC 23042614 - DC 232411236030 AC 23042614"/>
    <s v="P 223 1911 3229"/>
  </r>
  <r>
    <x v="31"/>
    <s v="II"/>
    <s v="M.Elşad"/>
    <n v="591"/>
    <n v="13.05"/>
    <n v="301516"/>
    <m/>
    <m/>
    <s v="MMK"/>
    <m/>
    <s v="DC 232308257330 AC 23042614 - DC 232411236030 AC 23042614"/>
    <s v="P 223 1911 3229"/>
  </r>
  <r>
    <x v="32"/>
    <s v="I"/>
    <s v="H.Vəfadar"/>
    <n v="592"/>
    <n v="12.54"/>
    <n v="301516"/>
    <m/>
    <m/>
    <s v="MMK"/>
    <m/>
    <s v="DC 232308257330 AC 23042654 - DC 232411236030 AC 23042614"/>
    <s v="P 223 1911 3229"/>
  </r>
  <r>
    <x v="32"/>
    <s v="I"/>
    <s v="H.Vəfadar"/>
    <n v="593"/>
    <n v="12.54"/>
    <n v="301516"/>
    <m/>
    <m/>
    <s v="MMK"/>
    <m/>
    <s v="DC 232308257330 AC 23042654 - DC 232411236030 AC 23042614"/>
    <s v="P 223 1911 3229"/>
  </r>
  <r>
    <x v="32"/>
    <s v="I"/>
    <s v="H.Vəfadar"/>
    <n v="594"/>
    <n v="12.22"/>
    <n v="301516"/>
    <m/>
    <m/>
    <s v="MMK"/>
    <m/>
    <s v="DC 232308257330 AC 23042654 - DC 232411236030 AC 23042614"/>
    <s v="P 223 1911 3229"/>
  </r>
  <r>
    <x v="32"/>
    <s v="I"/>
    <s v="H.Vəfadar"/>
    <n v="595"/>
    <n v="11.24"/>
    <n v="301516"/>
    <m/>
    <m/>
    <s v="MMK"/>
    <m/>
    <s v="DC 232308257330 AC 23042654 - DC 232411236030 AC 23042614"/>
    <s v="P 223 1911 3229"/>
  </r>
  <r>
    <x v="32"/>
    <s v="I"/>
    <s v="H.Vəfadar"/>
    <n v="596"/>
    <n v="12.56"/>
    <n v="104094"/>
    <s v="17/6"/>
    <n v="31.58"/>
    <s v="MMK"/>
    <n v="1"/>
    <s v="DC 232308257330 AC 23042654 - DC 232411236030 AC 23042614"/>
    <s v="P 223 1911 3229"/>
  </r>
  <r>
    <x v="32"/>
    <s v="I"/>
    <s v="H.Vəfadar"/>
    <n v="597"/>
    <n v="12.49"/>
    <n v="104094"/>
    <m/>
    <m/>
    <s v="MMK"/>
    <m/>
    <s v="DC 232308257330 AC 23042654 - DC 232411236030 AC 23042614"/>
    <s v="P 223 1911 3229"/>
  </r>
  <r>
    <x v="32"/>
    <s v="I"/>
    <s v="H.Vəfadar"/>
    <n v="598"/>
    <n v="12.62"/>
    <n v="104094"/>
    <m/>
    <m/>
    <s v="MMK"/>
    <m/>
    <s v="DC 232308257330 AC 23042654 - DC 232411236030 AC 23042614"/>
    <s v="P 223 1911 3229"/>
  </r>
  <r>
    <x v="32"/>
    <s v="I"/>
    <s v="H.Vəfadar"/>
    <n v="599"/>
    <n v="13.03"/>
    <n v="104094"/>
    <m/>
    <m/>
    <s v="MMK"/>
    <m/>
    <s v="DC 232308257330 AC 23042654 - DC 232411236030 AC 23042614"/>
    <s v="P 223 1911 3229"/>
  </r>
  <r>
    <x v="32"/>
    <s v="I"/>
    <s v="H.Vəfadar"/>
    <n v="600"/>
    <n v="12.27"/>
    <n v="104094"/>
    <m/>
    <m/>
    <s v="MMK"/>
    <m/>
    <s v="DC 232308257330 AC 23042654 - DC 232411236030 AC 23042614"/>
    <s v="P 223 1911 3229"/>
  </r>
  <r>
    <x v="33"/>
    <s v="I"/>
    <s v="M.Elşad"/>
    <n v="601"/>
    <n v="11.98"/>
    <n v="104094"/>
    <m/>
    <m/>
    <s v="MMK"/>
    <m/>
    <s v="DC 232308257330 AC 23042654 - DC 232411236030 AC 23042614"/>
    <s v="P 223 1911 3229"/>
  </r>
  <r>
    <x v="33"/>
    <s v="I"/>
    <s v="M.Elşad"/>
    <n v="602"/>
    <n v="11.15"/>
    <n v="104094"/>
    <m/>
    <m/>
    <s v="MMK"/>
    <m/>
    <s v="DC 232308257330 AC 23042654 - DC 232411236030 AC 23042614"/>
    <s v="P 223 1911 3229"/>
  </r>
  <r>
    <x v="33"/>
    <s v="I"/>
    <s v="M.Elşad"/>
    <n v="603"/>
    <n v="12.02"/>
    <n v="351817"/>
    <s v="49613/07"/>
    <n v="30.12"/>
    <s v="SEVERSTAL"/>
    <n v="1"/>
    <s v="DC 232308257330 AC 23042654 - DC 232411236030 AC 23042614"/>
    <s v="P 223 1911 3229"/>
  </r>
  <r>
    <x v="33"/>
    <s v="I"/>
    <s v="M.Elşad"/>
    <n v="604"/>
    <n v="12.02"/>
    <n v="351817"/>
    <m/>
    <m/>
    <s v="SEVERSTAL"/>
    <m/>
    <s v="DC 232308257330 AC 23042654 - DC 232411236030 AC 23042614"/>
    <s v="P 223 1911 3229"/>
  </r>
  <r>
    <x v="33"/>
    <s v="I"/>
    <s v="M.Elşad"/>
    <n v="605"/>
    <n v="12.02"/>
    <n v="351817"/>
    <m/>
    <m/>
    <s v="SEVERSTAL"/>
    <m/>
    <s v="DC 232308257330 AC 23042654 - DC 232411236030 AC 23042614"/>
    <s v="P 223 1911 3229"/>
  </r>
  <r>
    <x v="33"/>
    <s v="I"/>
    <s v="M.Elşad"/>
    <n v="606"/>
    <n v="11.05"/>
    <n v="351817"/>
    <m/>
    <m/>
    <s v="SEVERSTAL"/>
    <m/>
    <s v="DC 232308257330 AC 23042654 - DC 232411236030 AC 23042614"/>
    <s v="P 223 1911 3229"/>
  </r>
  <r>
    <x v="33"/>
    <s v="I"/>
    <s v="M.Elşad"/>
    <n v="607"/>
    <n v="12.02"/>
    <n v="351817"/>
    <m/>
    <m/>
    <s v="SEVERSTAL"/>
    <m/>
    <s v="DC 232308257330 AC 23042654 - DC 232411236030 AC 23042614"/>
    <s v="P 223 1911 3229"/>
  </r>
  <r>
    <x v="33"/>
    <s v="II"/>
    <s v="H.Vəfadar"/>
    <n v="608"/>
    <n v="10.19"/>
    <n v="351817"/>
    <m/>
    <m/>
    <s v="SEVERSTAL"/>
    <m/>
    <s v="DC 232308257330 AC 23042654 - DC 232411236030 AC 23042614"/>
    <s v="P 223 1911 3229"/>
  </r>
  <r>
    <x v="33"/>
    <s v="II"/>
    <s v="H.Vəfadar"/>
    <n v="609"/>
    <n v="10.6"/>
    <n v="351817"/>
    <m/>
    <m/>
    <s v="SEVERSTAL"/>
    <m/>
    <s v="DC 232308257330 AC 23042654 - DC 232411236030 AC 23042614"/>
    <s v="P 223 1911 3229"/>
  </r>
  <r>
    <x v="33"/>
    <s v="II"/>
    <s v="H.Vəfadar"/>
    <n v="610"/>
    <n v="13.05"/>
    <n v="151078"/>
    <s v="47246/10"/>
    <n v="28.82"/>
    <s v="SEVERSTAL"/>
    <n v="1"/>
    <s v="DC 232308257330 AC 23042654 - DC 232411236030 AC 23042614"/>
    <s v="P 223 1911 3229"/>
  </r>
  <r>
    <x v="33"/>
    <s v="II"/>
    <s v="H.Vəfadar"/>
    <n v="611"/>
    <n v="13.08"/>
    <n v="151078"/>
    <m/>
    <m/>
    <s v="SEVERSTAL"/>
    <m/>
    <s v="DC 232308257330 AC 23042654 - DC 232411236030 AC 23042614"/>
    <s v="P 223 1911 3229"/>
  </r>
  <r>
    <x v="33"/>
    <s v="II"/>
    <s v="H.Vəfadar"/>
    <n v="612"/>
    <n v="13.06"/>
    <n v="151078"/>
    <m/>
    <m/>
    <s v="SEVERSTAL"/>
    <m/>
    <s v="DC 232308257330 AC 23042654 - DC 232411236030 AC 23042614"/>
    <s v="P 223 1911 3229"/>
  </r>
  <r>
    <x v="33"/>
    <s v="II"/>
    <s v="H.Vəfadar"/>
    <n v="613"/>
    <n v="13.07"/>
    <n v="151078"/>
    <m/>
    <m/>
    <s v="SEVERSTAL"/>
    <m/>
    <s v="DC 232308257330 AC 23042654 - DC 232411236030 AC 23042614"/>
    <s v="P 223 1911 3229"/>
  </r>
  <r>
    <x v="33"/>
    <s v="II"/>
    <s v="H.Vəfadar"/>
    <n v="614"/>
    <n v="13.48"/>
    <n v="151078"/>
    <m/>
    <m/>
    <s v="SEVERSTAL"/>
    <m/>
    <s v="DC 232308257330 AC 23042654 - DC 232411236030 AC 23042614"/>
    <s v="P 223 1911 3229"/>
  </r>
  <r>
    <x v="33"/>
    <s v="II"/>
    <s v="H.Vəfadar"/>
    <n v="615"/>
    <n v="13.52"/>
    <n v="151078"/>
    <m/>
    <m/>
    <s v="SEVERSTAL"/>
    <m/>
    <s v="DC 232308257330 AC 23042654 - DC 232411236030 AC 23042614"/>
    <s v="P 223 1911 3229"/>
  </r>
  <r>
    <x v="33"/>
    <s v="II"/>
    <s v="H.Vəfadar"/>
    <n v="616"/>
    <n v="11.17"/>
    <n v="351828"/>
    <s v="47498/01"/>
    <n v="29.26"/>
    <s v="SEVERSTAL"/>
    <n v="1"/>
    <s v="DC 232308257330 AC 23042654 - DC 232411236030 AC 23042614"/>
    <s v="P 223 1911 3229"/>
  </r>
  <r>
    <x v="33"/>
    <s v="II"/>
    <s v="H.Vəfadar"/>
    <n v="617"/>
    <n v="11.13"/>
    <n v="351828"/>
    <m/>
    <m/>
    <s v="SEVERSTAL"/>
    <m/>
    <s v="DC 232308257330 AC 23042654 - DC 232411236030 AC 23042614"/>
    <s v="P 223 1911 3229"/>
  </r>
  <r>
    <x v="33"/>
    <s v="II"/>
    <s v="H.Vəfadar"/>
    <n v="618"/>
    <n v="12.04"/>
    <n v="351828"/>
    <m/>
    <m/>
    <s v="SEVERSTAL"/>
    <m/>
    <s v="DC 232308257330 AC 23042654 - DC 232411236030 AC 23042614"/>
    <s v="P 223 1911 3229"/>
  </r>
  <r>
    <x v="33"/>
    <s v="II"/>
    <s v="H.Vəfadar"/>
    <n v="619"/>
    <n v="12.04"/>
    <n v="351828"/>
    <m/>
    <m/>
    <s v="SEVERSTAL"/>
    <m/>
    <s v="DC 232308257330 AC 23042654 - DC 232411236030 AC 23042614"/>
    <s v="P 223 1911 3229"/>
  </r>
  <r>
    <x v="33"/>
    <s v="II"/>
    <s v="H.Vəfadar"/>
    <n v="620"/>
    <n v="11.18"/>
    <n v="351828"/>
    <m/>
    <m/>
    <s v="SEVERSTAL"/>
    <m/>
    <s v="DC 232308257330 AC 23042654 - DC 232411236030 AC 23042614"/>
    <s v="P 223 1911 3229"/>
  </r>
  <r>
    <x v="34"/>
    <s v="I"/>
    <s v="M.Elşad"/>
    <n v="621"/>
    <n v="12.05"/>
    <n v="351828"/>
    <m/>
    <m/>
    <s v="SEVERSTAL"/>
    <m/>
    <s v="DC 232411236030 AC 232411236030 - DC 232411236030 AC 23042614"/>
    <s v="P 223 1911 3229"/>
  </r>
  <r>
    <x v="34"/>
    <s v="I"/>
    <s v="M.Elşad"/>
    <n v="622"/>
    <n v="11.93"/>
    <n v="351828"/>
    <m/>
    <m/>
    <s v="SEVERSTAL"/>
    <m/>
    <s v="DC 232411236030 AC 232411236030 - DC 232411236030 AC 23042614"/>
    <s v="P 223 1911 3229"/>
  </r>
  <r>
    <x v="34"/>
    <s v="I"/>
    <s v="M.Elşad"/>
    <n v="623"/>
    <n v="12.04"/>
    <n v="351817"/>
    <s v="49613/13"/>
    <n v="29.3"/>
    <s v="SEVERSTAL"/>
    <n v="1"/>
    <s v="DC 232411236030 AC 232411236030 - DC 232411236030 AC 23042614"/>
    <s v="P 223 1911 3229"/>
  </r>
  <r>
    <x v="34"/>
    <s v="I"/>
    <s v="M.Elşad"/>
    <n v="624"/>
    <n v="12.04"/>
    <n v="351817"/>
    <m/>
    <m/>
    <s v="SEVERSTAL"/>
    <m/>
    <s v="DC 232411236030 AC 232411236030 - DC 232411236030 AC 23042614"/>
    <s v="P 223 1911 3229"/>
  </r>
  <r>
    <x v="34"/>
    <s v="I"/>
    <s v="M.Elşad"/>
    <n v="625"/>
    <n v="12.04"/>
    <n v="351817"/>
    <m/>
    <m/>
    <s v="SEVERSTAL"/>
    <m/>
    <s v="DC 232411236030 AC 232411236030 - DC 232411236030 AC 23042614"/>
    <s v="P 223 1911 3229"/>
  </r>
  <r>
    <x v="34"/>
    <s v="I"/>
    <s v="M.Elşad"/>
    <n v="626"/>
    <n v="12.04"/>
    <n v="351817"/>
    <m/>
    <m/>
    <s v="SEVERSTAL"/>
    <m/>
    <s v="DC 232411236030 AC 232411236030 - DC 232411236030 AC 23042614"/>
    <s v="P 223 1911 3229"/>
  </r>
  <r>
    <x v="34"/>
    <s v="I"/>
    <s v="M.Elşad"/>
    <n v="627"/>
    <n v="10.47"/>
    <n v="351817"/>
    <m/>
    <m/>
    <s v="SEVERSTAL"/>
    <m/>
    <s v="DC 232411236030 AC 232411236030 - DC 232411236030 AC 23042614"/>
    <s v="P 223 1911 3229"/>
  </r>
  <r>
    <x v="34"/>
    <s v="I"/>
    <s v="M.Elşad"/>
    <n v="628"/>
    <n v="12.04"/>
    <n v="351817"/>
    <m/>
    <m/>
    <s v="SEVERSTAL"/>
    <m/>
    <s v="DC 232411236030 AC 232411236030 - DC 232411236030 AC 23042614"/>
    <s v="P 223 1911 3229"/>
  </r>
  <r>
    <x v="34"/>
    <s v="II"/>
    <s v="H.Vəfadar"/>
    <n v="629"/>
    <n v="10.78"/>
    <n v="351817"/>
    <m/>
    <m/>
    <s v="SEVERSTAL"/>
    <m/>
    <s v="DC 232411236030 AC 232411236030 - DC 232411236030 AC 23042614"/>
    <s v="P 223 1911 3229"/>
  </r>
  <r>
    <x v="34"/>
    <s v="II"/>
    <s v="H.Vəfadar"/>
    <n v="630"/>
    <n v="11.06"/>
    <n v="351817"/>
    <s v="49613/06"/>
    <n v="29.14"/>
    <s v="SEVERSTAL"/>
    <n v="1"/>
    <s v="DC 232411236030 AC 232411236030 - DC 232411236030 AC 23042614"/>
    <s v="P 223 1911 3229"/>
  </r>
  <r>
    <x v="34"/>
    <s v="II"/>
    <s v="H.Vəfadar"/>
    <n v="631"/>
    <n v="12.04"/>
    <n v="351817"/>
    <m/>
    <m/>
    <s v="SEVERSTAL"/>
    <m/>
    <s v="DC 232411236030 AC 232411236030 - DC 232411236030 AC 23042614"/>
    <s v="P 223 1911 3229"/>
  </r>
  <r>
    <x v="34"/>
    <s v="II"/>
    <s v="H.Vəfadar"/>
    <n v="632"/>
    <n v="12.04"/>
    <n v="351817"/>
    <m/>
    <m/>
    <s v="SEVERSTAL"/>
    <m/>
    <s v="DC 232411236030 AC 232411236030 - DC 232411236030 AC 23042614"/>
    <s v="P 223 1911 3229"/>
  </r>
  <r>
    <x v="34"/>
    <s v="II"/>
    <s v="H.Vəfadar"/>
    <n v="633"/>
    <n v="12.04"/>
    <n v="351817"/>
    <m/>
    <m/>
    <s v="SEVERSTAL"/>
    <m/>
    <s v="DC 232411236030 AC 232411236030 - DC 232411236030 AC 23042614"/>
    <s v="P 223 1911 3229"/>
  </r>
  <r>
    <x v="34"/>
    <s v="II"/>
    <s v="H.Vəfadar"/>
    <n v="634"/>
    <n v="11.07"/>
    <n v="351817"/>
    <m/>
    <m/>
    <s v="SEVERSTAL"/>
    <m/>
    <s v="DC 232411236030 AC 232411236030 - DC 232411236030 AC 23042614"/>
    <s v="P 223 1911 3229"/>
  </r>
  <r>
    <x v="34"/>
    <s v="II"/>
    <s v="H.Vəfadar"/>
    <n v="635"/>
    <n v="11.06"/>
    <n v="351817"/>
    <m/>
    <m/>
    <s v="SEVERSTAL"/>
    <m/>
    <s v="DC 232411236030 AC 232411236030 - DC 232411236030 AC 23042614"/>
    <s v="P 223 1911 3229"/>
  </r>
  <r>
    <x v="34"/>
    <s v="II"/>
    <s v="H.Vəfadar"/>
    <n v="636"/>
    <n v="12.15"/>
    <n v="351817"/>
    <m/>
    <m/>
    <s v="SEVERSTAL"/>
    <m/>
    <s v="DC 232411236030 AC 232411236030 - DC 232411236030 AC 23042614"/>
    <s v="P 223 1911 3229"/>
  </r>
  <r>
    <x v="34"/>
    <s v="II"/>
    <s v="H.Vəfadar"/>
    <n v="637"/>
    <n v="12.05"/>
    <n v="251122"/>
    <s v="41636/03"/>
    <n v="29.32"/>
    <s v="SEVERSTAL"/>
    <n v="1"/>
    <s v="DC 232411236030 AC 232411236030 - DC 232411236030 AC 23042614"/>
    <s v="P 223 1911 3229"/>
  </r>
  <r>
    <x v="34"/>
    <s v="II"/>
    <s v="H.Vəfadar"/>
    <n v="638"/>
    <n v="11.07"/>
    <n v="251122"/>
    <m/>
    <m/>
    <s v="SEVERSTAL"/>
    <m/>
    <s v="DC 232411236030 AC 232411236030 - DC 232411236030 AC 23042614"/>
    <s v="P 223 1911 3229"/>
  </r>
  <r>
    <x v="34"/>
    <s v="II"/>
    <s v="H.Vəfadar"/>
    <n v="639"/>
    <n v="12.05"/>
    <n v="251122"/>
    <m/>
    <m/>
    <s v="SEVERSTAL"/>
    <m/>
    <s v="DC 232411236030 AC 232411236030 - DC 232411236030 AC 23042614"/>
    <s v="P 223 1911 3229"/>
  </r>
  <r>
    <x v="34"/>
    <s v="II"/>
    <s v="H.Vəfadar"/>
    <n v="640"/>
    <n v="11.28"/>
    <n v="251122"/>
    <m/>
    <m/>
    <s v="SEVERSTAL"/>
    <m/>
    <s v="DC 232411236030 AC 232411236030 - DC 232411236030 AC 23042614"/>
    <s v="P 223 1911 3229"/>
  </r>
  <r>
    <x v="34"/>
    <s v="II"/>
    <s v="H.Vəfadar"/>
    <n v="641"/>
    <n v="11.15"/>
    <n v="251122"/>
    <m/>
    <m/>
    <s v="SEVERSTAL"/>
    <m/>
    <s v="DC 232411236030 AC 232411236030 - DC 232411236030 AC 23042614"/>
    <s v="P 223 1911 3229"/>
  </r>
  <r>
    <x v="35"/>
    <s v="I"/>
    <s v="M.Elşad"/>
    <n v="642"/>
    <n v="12.04"/>
    <n v="251122"/>
    <m/>
    <m/>
    <s v="SEVERSTAL"/>
    <m/>
    <s v="DC 232411236030 AC 232411236030 - DC 232411236030 AC 23042614"/>
    <s v="P 223 1911 3229"/>
  </r>
  <r>
    <x v="35"/>
    <s v="I"/>
    <s v="M.Elşad"/>
    <n v="643"/>
    <n v="11.51"/>
    <n v="251122"/>
    <m/>
    <m/>
    <s v="SEVERSTAL"/>
    <m/>
    <s v="DC 232411236030 AC 232411236030 - DC 232411236030 AC 23042614"/>
    <s v="P 223 1911 3229"/>
  </r>
  <r>
    <x v="35"/>
    <s v="I"/>
    <s v="M.Elşad"/>
    <n v="644"/>
    <n v="12.03"/>
    <n v="251124"/>
    <s v="40634/07"/>
    <n v="29.82"/>
    <s v="SEVERSTAL"/>
    <n v="1"/>
    <s v="DC 232411236030 AC 232411236030 - DC 232411236030 AC 23042614"/>
    <s v="P 223 1911 3229"/>
  </r>
  <r>
    <x v="35"/>
    <s v="I"/>
    <s v="M.Elşad"/>
    <n v="645"/>
    <n v="12.05"/>
    <n v="251124"/>
    <m/>
    <m/>
    <s v="SEVERSTAL"/>
    <m/>
    <s v="DC 232411236030 AC 232411236030 - DC 232411236030 AC 23042614"/>
    <s v="P 223 1911 3229"/>
  </r>
  <r>
    <x v="35"/>
    <s v="I"/>
    <s v="M.Elşad"/>
    <n v="646"/>
    <n v="12.03"/>
    <n v="251124"/>
    <m/>
    <m/>
    <s v="SEVERSTAL"/>
    <m/>
    <s v="DC 232411236030 AC 232411236030 - DC 232411236030 AC 23042614"/>
    <s v="P 223 1911 3229"/>
  </r>
  <r>
    <x v="35"/>
    <s v="I"/>
    <s v="M.Elşad"/>
    <n v="647"/>
    <n v="12.04"/>
    <n v="251124"/>
    <m/>
    <m/>
    <s v="SEVERSTAL"/>
    <m/>
    <s v="DC 232411236030 AC 232411236030 - DC 232411236030 AC 23042614"/>
    <s v="P 223 1911 3229"/>
  </r>
  <r>
    <x v="35"/>
    <s v="I"/>
    <s v="M.Elşad"/>
    <n v="648"/>
    <n v="10.54"/>
    <n v="251124"/>
    <m/>
    <m/>
    <s v="SEVERSTAL"/>
    <m/>
    <s v="DC 232411236030 AC 232411236030 - DC 232411236030 AC 23042614"/>
    <s v="P 223 1911 3229"/>
  </r>
  <r>
    <x v="35"/>
    <s v="I"/>
    <s v="M.Elşad"/>
    <n v="649"/>
    <n v="12.04"/>
    <n v="251124"/>
    <m/>
    <m/>
    <s v="SEVERSTAL"/>
    <m/>
    <s v="DC 232411236030 AC 232411236030 - DC 232411236030 AC 23042614"/>
    <s v="P 223 1911 3229"/>
  </r>
  <r>
    <x v="35"/>
    <s v="I"/>
    <s v="M.Elşad"/>
    <n v="650"/>
    <n v="11.96"/>
    <n v="251124"/>
    <m/>
    <m/>
    <s v="SEVERSTAL"/>
    <m/>
    <s v="DC 232411236030 AC 232411236030 - DC 232411236030 AC 23042614"/>
    <s v="P 223 1911 3229"/>
  </r>
  <r>
    <x v="35"/>
    <s v="I"/>
    <s v="M.Elşad"/>
    <n v="651"/>
    <n v="12.03"/>
    <n v="151075"/>
    <s v="42368/07"/>
    <n v="29.16"/>
    <s v="SEVERSTAL"/>
    <n v="1"/>
    <s v="DC 232411236030 AC 232411236030 - DC 232411236030 AC 23042614"/>
    <s v="P 223 1911 3229"/>
  </r>
  <r>
    <x v="35"/>
    <s v="I"/>
    <s v="M.Elşad"/>
    <n v="652"/>
    <n v="12.04"/>
    <n v="151075"/>
    <m/>
    <m/>
    <s v="SEVERSTAL"/>
    <m/>
    <s v="DC 232411236030 AC 232411236030 - DC 232411236030 AC 23042614"/>
    <s v="P 223 1911 3229"/>
  </r>
  <r>
    <x v="35"/>
    <s v="II"/>
    <s v="H.Vəfadar"/>
    <n v="653"/>
    <n v="11.57"/>
    <n v="151075"/>
    <m/>
    <m/>
    <s v="SEVERSTAL"/>
    <m/>
    <s v="DC 232411236030 AC 232411236030 - DC 232411236030 AC 23042614"/>
    <s v="P 223 1911 3229"/>
  </r>
  <r>
    <x v="35"/>
    <s v="II"/>
    <s v="H.Vəfadar"/>
    <n v="654"/>
    <n v="11.14"/>
    <n v="151075"/>
    <m/>
    <m/>
    <s v="SEVERSTAL"/>
    <m/>
    <s v="DC 232411236030 AC 232411236030 - DC 232411236030 AC 23042614"/>
    <s v="P 223 1911 3229"/>
  </r>
  <r>
    <x v="35"/>
    <s v="II"/>
    <s v="H.Vəfadar"/>
    <n v="655"/>
    <n v="11.19"/>
    <n v="151075"/>
    <m/>
    <m/>
    <s v="SEVERSTAL"/>
    <m/>
    <s v="DC 232411236030 AC 232411236030 - DC 232411236030 AC 23042614"/>
    <s v="P 223 1911 3229"/>
  </r>
  <r>
    <x v="35"/>
    <s v="II"/>
    <s v="H.Vəfadar"/>
    <n v="656"/>
    <n v="12.05"/>
    <n v="151075"/>
    <m/>
    <m/>
    <s v="SEVERSTAL"/>
    <m/>
    <s v="DC 232411236030 AC 232411236030 - DC 232411236030 AC 23042614"/>
    <s v="P 223 1911 3229"/>
  </r>
  <r>
    <x v="35"/>
    <s v="II"/>
    <s v="H.Vəfadar"/>
    <n v="657"/>
    <n v="11.53"/>
    <n v="151075"/>
    <m/>
    <m/>
    <s v="SEVERSTAL"/>
    <m/>
    <s v="DC 232411236030 AC 232411236030 - DC 232411236030 AC 23042614"/>
    <s v="P 223 1911 3229"/>
  </r>
  <r>
    <x v="35"/>
    <s v="II"/>
    <s v="H.Vəfadar"/>
    <n v="658"/>
    <n v="12.04"/>
    <n v="351817"/>
    <s v="49613/10"/>
    <n v="29.42"/>
    <s v="SEVERSTAL"/>
    <n v="1"/>
    <s v="DC 232411236030 AC 232411236030 - DC 232411236030 AC 23042614"/>
    <s v="P 223 1911 3229"/>
  </r>
  <r>
    <x v="35"/>
    <s v="II"/>
    <s v="H.Vəfadar"/>
    <n v="659"/>
    <n v="12.08"/>
    <n v="351817"/>
    <m/>
    <m/>
    <s v="SEVERSTAL"/>
    <m/>
    <s v="DC 232411236030 AC 232411236030 - DC 232411236030 AC 23042614"/>
    <s v="P 223 1911 3229"/>
  </r>
  <r>
    <x v="35"/>
    <s v="II"/>
    <s v="H.Vəfadar"/>
    <n v="660"/>
    <n v="12.05"/>
    <n v="351817"/>
    <m/>
    <m/>
    <s v="SEVERSTAL"/>
    <m/>
    <s v="DC 232411236030 AC 232411236030 - DC 232411236030 AC 23042614"/>
    <s v="P 223 1911 3229"/>
  </r>
  <r>
    <x v="35"/>
    <s v="II"/>
    <s v="H.Vəfadar"/>
    <n v="661"/>
    <n v="12.02"/>
    <n v="351817"/>
    <m/>
    <m/>
    <s v="SEVERSTAL"/>
    <m/>
    <s v="DC 232411236030 AC 232411236030 - DC 232411236030 AC 23042614"/>
    <s v="P 223 1911 3229"/>
  </r>
  <r>
    <x v="35"/>
    <s v="II"/>
    <s v="H.Vəfadar"/>
    <n v="662"/>
    <n v="11.05"/>
    <n v="351817"/>
    <m/>
    <m/>
    <s v="SEVERSTAL"/>
    <m/>
    <s v="DC 232411236030 AC 232411236030 - DC 232411236030 AC 23042614"/>
    <s v="P 223 1911 3229"/>
  </r>
  <r>
    <x v="35"/>
    <s v="II"/>
    <s v="H.Vəfadar"/>
    <n v="663"/>
    <n v="11.19"/>
    <n v="351817"/>
    <m/>
    <m/>
    <s v="SEVERSTAL"/>
    <m/>
    <s v="DC 232411236030 AC 232411236030 - DC 232411236030 AC 23042614"/>
    <s v="P 223 1911 3229"/>
  </r>
  <r>
    <x v="35"/>
    <s v="II"/>
    <s v="H.Vəfadar"/>
    <n v="664"/>
    <n v="11.23"/>
    <n v="351817"/>
    <m/>
    <m/>
    <s v="SEVERSTAL"/>
    <m/>
    <s v="DC 232411236030 AC 232411236030 - DC 232411236030 AC 23042614"/>
    <s v="P 223 1911 3229"/>
  </r>
  <r>
    <x v="35"/>
    <s v="II"/>
    <s v="H.Vəfadar"/>
    <n v="665"/>
    <n v="13.11"/>
    <n v="151726"/>
    <s v="47499/01"/>
    <n v="28.06"/>
    <s v="SEVERSTAL"/>
    <n v="1"/>
    <s v="DC 232411236030 AC 232411236030 - DC 232411236030 AC 23042614"/>
    <s v="P 223 1911 3229"/>
  </r>
  <r>
    <x v="35"/>
    <s v="II"/>
    <s v="H.Vəfadar"/>
    <n v="666"/>
    <n v="13.07"/>
    <n v="151726"/>
    <m/>
    <m/>
    <s v="SEVERSTAL"/>
    <m/>
    <s v="DC 232411236030 AC 232411236030 - DC 232411236030 AC 23042614"/>
    <s v="P 223 1911 3229"/>
  </r>
  <r>
    <x v="36"/>
    <s v="I"/>
    <s v="M.Elşad"/>
    <n v="667"/>
    <n v="12.04"/>
    <n v="151726"/>
    <m/>
    <m/>
    <s v="SEVERSTAL"/>
    <m/>
    <s v="DC 232411236030 AC 232411236030 - DC 232411236030 AC 23042614"/>
    <s v="P 223 1911 3229"/>
  </r>
  <r>
    <x v="36"/>
    <s v="I"/>
    <s v="M.Elşad"/>
    <n v="668"/>
    <n v="13.13"/>
    <n v="151726"/>
    <m/>
    <m/>
    <s v="SEVERSTAL"/>
    <m/>
    <s v="DC 232411236030 AC 232411236030 - DC 232411236030 AC 23042614"/>
    <s v="P 223 1911 3229"/>
  </r>
  <r>
    <x v="36"/>
    <s v="I"/>
    <s v="M.Elşad"/>
    <n v="669"/>
    <n v="13.05"/>
    <n v="151726"/>
    <m/>
    <m/>
    <s v="SEVERSTAL"/>
    <m/>
    <s v="DC 232411236030 AC 232411236030 - DC 232411236030 AC 23042614"/>
    <s v="P 223 1911 3229"/>
  </r>
  <r>
    <x v="36"/>
    <s v="I"/>
    <s v="M.Elşad"/>
    <n v="670"/>
    <n v="12.91"/>
    <n v="151726"/>
    <m/>
    <m/>
    <s v="SEVERSTAL"/>
    <m/>
    <s v="DC 232411236030 AC 232411236030 - DC 232411236030 AC 23042614"/>
    <s v="P 223 1911 3229"/>
  </r>
  <r>
    <x v="36"/>
    <s v="I"/>
    <s v="M.Elşad"/>
    <n v="671"/>
    <n v="12.05"/>
    <n v="151078"/>
    <s v="47246/09"/>
    <n v="29.32"/>
    <s v="SEVERSTAL"/>
    <n v="1"/>
    <s v="DC 232411236030 AC 232411236030 - DC 232411236030 AC 23042614"/>
    <s v="P 223 1911 3229"/>
  </r>
  <r>
    <x v="36"/>
    <s v="I"/>
    <s v="M.Elşad"/>
    <n v="672"/>
    <n v="12.04"/>
    <n v="151078"/>
    <m/>
    <m/>
    <s v="SEVERSTAL"/>
    <m/>
    <s v="DC 232411236030 AC 232411236030 - DC 232411236030 AC 23042614"/>
    <s v="P 223 1911 3229"/>
  </r>
  <r>
    <x v="36"/>
    <s v="I"/>
    <s v="M.Elşad"/>
    <n v="673"/>
    <n v="12.05"/>
    <n v="151078"/>
    <m/>
    <m/>
    <s v="SEVERSTAL"/>
    <m/>
    <s v="DC 232411236030 AC 232411236030 - DC 232411236030 AC 23042614"/>
    <s v="P 223 1911 3229"/>
  </r>
  <r>
    <x v="36"/>
    <s v="I"/>
    <s v="M.Elşad"/>
    <n v="674"/>
    <n v="12.04"/>
    <n v="151078"/>
    <m/>
    <m/>
    <s v="SEVERSTAL"/>
    <m/>
    <s v="DC 232411236030 AC 232411236030 - DC 232411236030 AC 23042614"/>
    <s v="P 223 1911 3229"/>
  </r>
  <r>
    <x v="36"/>
    <s v="I"/>
    <s v="M.Elşad"/>
    <n v="675"/>
    <n v="10.52"/>
    <n v="151078"/>
    <m/>
    <m/>
    <s v="SEVERSTAL"/>
    <m/>
    <s v="DC 232411236030 AC 232411236030 - DC 232411236030 AC 23042614"/>
    <s v="P 223 1911 3229"/>
  </r>
  <r>
    <x v="36"/>
    <s v="I"/>
    <s v="M.Elşad"/>
    <n v="676"/>
    <n v="12.05"/>
    <n v="151078"/>
    <m/>
    <m/>
    <s v="SEVERSTAL"/>
    <m/>
    <s v="DC 232411236030 AC 232411236030 - DC 232411236030 AC 23042614"/>
    <s v="P 223 1911 3229"/>
  </r>
  <r>
    <x v="36"/>
    <s v="II"/>
    <s v="H.Vəfadar"/>
    <n v="677"/>
    <n v="11.53"/>
    <n v="151078"/>
    <m/>
    <m/>
    <s v="SEVERSTAL"/>
    <m/>
    <s v="DC 232411236030 AC 232411236030 - DC 232411236030 AC 23042614"/>
    <s v="P 223 1911 3229"/>
  </r>
  <r>
    <x v="36"/>
    <s v="II"/>
    <s v="H.Vəfadar"/>
    <n v="678"/>
    <n v="13.05"/>
    <n v="151084"/>
    <s v="47497/01"/>
    <n v="29"/>
    <s v="SEVERSTAL"/>
    <n v="1"/>
    <s v="DC 232411236030 AC 232411236030 - DC 232411236030 AC 23042614"/>
    <s v="P 223 1911 3229"/>
  </r>
  <r>
    <x v="36"/>
    <s v="II"/>
    <s v="H.Vəfadar"/>
    <n v="679"/>
    <n v="13.11"/>
    <n v="151084"/>
    <m/>
    <m/>
    <s v="SEVERSTAL"/>
    <m/>
    <s v="DC 232411236030 AC 232411236030 - DC 232411236030 AC 23042614"/>
    <s v="P 223 1911 3229"/>
  </r>
  <r>
    <x v="36"/>
    <s v="II"/>
    <s v="H.Vəfadar"/>
    <n v="680"/>
    <n v="13.11"/>
    <n v="151084"/>
    <m/>
    <m/>
    <s v="SEVERSTAL"/>
    <m/>
    <s v="DC 232411236030 AC 232411236030 - DC 232411236030 AC 23042614"/>
    <s v="P 223 1911 3229"/>
  </r>
  <r>
    <x v="36"/>
    <s v="II"/>
    <s v="H.Vəfadar"/>
    <n v="681"/>
    <n v="13.08"/>
    <n v="151084"/>
    <m/>
    <m/>
    <s v="SEVERSTAL"/>
    <m/>
    <s v="DC 232411236030 AC 232411236030 - DC 232411236030 AC 23042614"/>
    <s v="P 223 1911 3229"/>
  </r>
  <r>
    <x v="36"/>
    <s v="II"/>
    <s v="H.Vəfadar"/>
    <n v="682"/>
    <n v="13.03"/>
    <n v="151084"/>
    <m/>
    <m/>
    <s v="SEVERSTAL"/>
    <m/>
    <s v="DC 232411236030 AC 232411236030 - DC 232411236030 AC 23042614"/>
    <s v="P 223 1911 3229"/>
  </r>
  <r>
    <x v="36"/>
    <s v="II"/>
    <s v="H.Vəfadar"/>
    <n v="683"/>
    <n v="13.14"/>
    <n v="151084"/>
    <m/>
    <m/>
    <s v="SEVERSTAL"/>
    <m/>
    <s v="DC 232411236030 AC 232411236030 - DC 232411236030 AC 23042614"/>
    <s v="P 223 1911 3229"/>
  </r>
  <r>
    <x v="36"/>
    <s v="II"/>
    <s v="H.Vəfadar"/>
    <n v="684"/>
    <n v="12.05"/>
    <n v="351828"/>
    <s v="47498/03"/>
    <n v="29.68"/>
    <s v="SEVERSTAL"/>
    <n v="1"/>
    <s v="DC 232411236030 AC 232411236030 - DC 232411236030 AC 23042614"/>
    <s v="P 223 1911 3229"/>
  </r>
  <r>
    <x v="36"/>
    <s v="II"/>
    <s v="H.Vəfadar"/>
    <n v="685"/>
    <n v="12.05"/>
    <n v="351828"/>
    <m/>
    <m/>
    <s v="SEVERSTAL"/>
    <m/>
    <s v="DC 232411236030 AC 232411236030 - DC 232411236030 AC 23042614"/>
    <s v="P 223 1911 3229"/>
  </r>
  <r>
    <x v="36"/>
    <s v="II"/>
    <s v="H.Vəfadar"/>
    <n v="686"/>
    <n v="12.05"/>
    <n v="351828"/>
    <m/>
    <m/>
    <s v="SEVERSTAL"/>
    <m/>
    <s v="DC 232411236030 AC 232411236030 - DC 232411236030 AC 23042614"/>
    <s v="P 223 1911 3229"/>
  </r>
  <r>
    <x v="36"/>
    <s v="II"/>
    <s v="H.Vəfadar"/>
    <n v="687"/>
    <n v="12.05"/>
    <n v="351828"/>
    <m/>
    <m/>
    <s v="SEVERSTAL"/>
    <m/>
    <s v="DC 232411236030 AC 232411236030 - DC 232411236030 AC 23042614"/>
    <s v="P 223 1911 3229"/>
  </r>
  <r>
    <x v="36"/>
    <s v="II"/>
    <s v="H.Vəfadar"/>
    <n v="688"/>
    <n v="11.04"/>
    <n v="351828"/>
    <m/>
    <m/>
    <s v="SEVERSTAL"/>
    <m/>
    <s v="DC 232411236030 AC 232411236030 - DC 232411236030 AC 23042614"/>
    <s v="P 223 1911 3229"/>
  </r>
  <r>
    <x v="37"/>
    <s v="I"/>
    <s v="M.Elşad"/>
    <n v="689"/>
    <n v="11.07"/>
    <n v="351828"/>
    <m/>
    <m/>
    <s v="SEVERSTAL"/>
    <m/>
    <s v="DC 232411236030 AC 232411236030 - DC 232411236030 AC 23042614"/>
    <s v="P 223 1911 3229"/>
  </r>
  <r>
    <x v="37"/>
    <s v="I"/>
    <s v="M.Elşad"/>
    <n v="690"/>
    <n v="10.99"/>
    <n v="351828"/>
    <m/>
    <m/>
    <s v="SEVERSTAL"/>
    <m/>
    <s v="DC 232411236030 AC 232411236030 - DC 232411236030 AC 23042614"/>
    <s v="P 223 1911 3229"/>
  </r>
  <r>
    <x v="37"/>
    <s v="I"/>
    <s v="M.Elşad"/>
    <n v="691"/>
    <n v="12.03"/>
    <n v="151038"/>
    <s v="41634/06"/>
    <n v="29.28"/>
    <s v="SEVERSTAL"/>
    <n v="1"/>
    <s v="DC 232411236030 AC 232411236030 - DC 232411236030 AC 23042614"/>
    <s v="P 223 1911 3229"/>
  </r>
  <r>
    <x v="37"/>
    <s v="I"/>
    <s v="M.Elşad"/>
    <n v="692"/>
    <n v="12.03"/>
    <n v="151038"/>
    <m/>
    <m/>
    <s v="SEVERSTAL"/>
    <m/>
    <s v="DC 232411236030 AC 232411236030 - DC 232411236030 AC 23042614"/>
    <s v="P 223 1911 3229"/>
  </r>
  <r>
    <x v="37"/>
    <s v="I"/>
    <s v="M.Elşad"/>
    <n v="693"/>
    <n v="12.03"/>
    <n v="151038"/>
    <m/>
    <m/>
    <s v="SEVERSTAL"/>
    <m/>
    <s v="DC 232411236030 AC 232411236030 - DC 232411236030 AC 23042614"/>
    <s v="P 223 1911 3229"/>
  </r>
  <r>
    <x v="37"/>
    <s v="I"/>
    <s v="M.Elşad"/>
    <n v="694"/>
    <n v="12.03"/>
    <n v="151038"/>
    <m/>
    <m/>
    <s v="SEVERSTAL"/>
    <m/>
    <s v="DC 232411236030 AC 232411236030 - DC 232411236030 AC 23042614"/>
    <s v="P 223 1911 3229"/>
  </r>
  <r>
    <x v="37"/>
    <s v="I"/>
    <s v="M.Elşad"/>
    <n v="695"/>
    <n v="10.51"/>
    <n v="151038"/>
    <m/>
    <m/>
    <s v="SEVERSTAL"/>
    <m/>
    <s v="DC 232411236030 AC 232411236030 - DC 232411236030 AC 23042614"/>
    <s v="P 223 1911 3229"/>
  </r>
  <r>
    <x v="37"/>
    <s v="I"/>
    <s v="M.Elşad"/>
    <n v="696"/>
    <n v="12.03"/>
    <n v="151038"/>
    <m/>
    <m/>
    <s v="SEVERSTAL"/>
    <m/>
    <s v="DC 232411236030 AC 232411236030 - DC 232411236030 AC 23042614"/>
    <s v="P 223 1911 3229"/>
  </r>
  <r>
    <x v="37"/>
    <s v="I"/>
    <s v="M.Elşad"/>
    <n v="697"/>
    <n v="10.31"/>
    <n v="151038"/>
    <m/>
    <m/>
    <s v="SEVERSTAL"/>
    <m/>
    <s v="DC 232411236030 AC 232411236030 - DC 232411236030 AC 23042614"/>
    <s v="P 223 1911 3229"/>
  </r>
  <r>
    <x v="37"/>
    <s v="I"/>
    <s v="M.Elşad"/>
    <n v="698"/>
    <n v="13.05"/>
    <n v="151043"/>
    <s v="41283/07"/>
    <n v="28.4"/>
    <s v="SEVERSTAL"/>
    <n v="1"/>
    <s v="DC 232411236030 AC 232411236030 - DC 232411236030 AC 23042614"/>
    <s v="P 223 1911 3229"/>
  </r>
  <r>
    <x v="37"/>
    <s v="I"/>
    <s v="M.Elşad"/>
    <n v="699"/>
    <n v="13.05"/>
    <n v="151043"/>
    <m/>
    <m/>
    <s v="SEVERSTAL"/>
    <m/>
    <s v="DC 232411236030 AC 232411236030 - DC 232411236030 AC 23042614"/>
    <s v="P 223 1911 3229"/>
  </r>
  <r>
    <x v="37"/>
    <s v="I"/>
    <s v="M.Elşad"/>
    <n v="700"/>
    <n v="13.05"/>
    <n v="151043"/>
    <m/>
    <m/>
    <s v="SEVERSTAL"/>
    <m/>
    <s v="DC 232411236030 AC 232411236030 - DC 232411236030 AC 23042614"/>
    <s v="P 223 1911 3229"/>
  </r>
  <r>
    <x v="37"/>
    <s v="II"/>
    <s v="H.Vəfadar"/>
    <n v="701"/>
    <n v="13.36"/>
    <n v="151043"/>
    <m/>
    <m/>
    <s v="SEVERSTAL"/>
    <m/>
    <s v="DC 232411236030 AC 232411236030 - DC 232411236030 AC 23042614"/>
    <s v="P 223 1911 3229"/>
  </r>
  <r>
    <x v="37"/>
    <s v="II"/>
    <s v="H.Vəfadar"/>
    <n v="702"/>
    <n v="12.03"/>
    <n v="151043"/>
    <m/>
    <m/>
    <s v="SEVERSTAL"/>
    <m/>
    <s v="DC 232411236030 AC 232411236030 - DC 232411236030 AC 23042614"/>
    <s v="P 223 1911 3229"/>
  </r>
  <r>
    <x v="37"/>
    <s v="II"/>
    <s v="H.Vəfadar"/>
    <n v="703"/>
    <n v="11.34"/>
    <n v="151043"/>
    <m/>
    <m/>
    <s v="SEVERSTAL"/>
    <m/>
    <s v="DC 232411236030 AC 232411236030 - DC 232411236030 AC 23042614"/>
    <s v="P 223 1911 3229"/>
  </r>
  <r>
    <x v="37"/>
    <s v="II"/>
    <s v="H.Vəfadar"/>
    <n v="704"/>
    <n v="12.04"/>
    <n v="150638"/>
    <s v="35090/11"/>
    <n v="29.1"/>
    <s v="SEVERSTAL"/>
    <n v="1"/>
    <s v="DC 232411236030 AC 232411236030 - DC 232411236030 AC 23042614"/>
    <s v="P 223 1911 3229"/>
  </r>
  <r>
    <x v="37"/>
    <s v="II"/>
    <s v="H.Vəfadar"/>
    <n v="705"/>
    <n v="11.14"/>
    <n v="150638"/>
    <m/>
    <m/>
    <s v="SEVERSTAL"/>
    <m/>
    <s v="DC 232411236030 AC 232411236030 - DC 232411236030 AC 23042614"/>
    <s v="P 223 1911 3229"/>
  </r>
  <r>
    <x v="37"/>
    <s v="II"/>
    <s v="H.Vəfadar"/>
    <n v="706"/>
    <n v="11.12"/>
    <n v="150638"/>
    <m/>
    <m/>
    <s v="SEVERSTAL"/>
    <m/>
    <s v="DC 232411236030 AC 232411236030 - DC 232411236030 AC 23042614"/>
    <s v="P 223 1911 3229"/>
  </r>
  <r>
    <x v="37"/>
    <s v="II"/>
    <s v="H.Vəfadar"/>
    <n v="707"/>
    <n v="12.04"/>
    <n v="150638"/>
    <m/>
    <m/>
    <s v="SEVERSTAL"/>
    <m/>
    <s v="DC 232411236030 AC 232411236030 - DC 232411236030 AC 23042614"/>
    <s v="P 223 1911 3229"/>
  </r>
  <r>
    <x v="37"/>
    <s v="II"/>
    <s v="H.Vəfadar"/>
    <n v="708"/>
    <n v="11.16"/>
    <n v="150638"/>
    <m/>
    <m/>
    <s v="SEVERSTAL"/>
    <m/>
    <s v="DC 232411236030 AC 232411236030 - DC 232411236030 AC 23042614"/>
    <s v="P 223 1911 3229"/>
  </r>
  <r>
    <x v="38"/>
    <s v="I"/>
    <s v="M.Elşad"/>
    <n v="709"/>
    <n v="11.05"/>
    <n v="150638"/>
    <m/>
    <m/>
    <s v="SEVERSTAL"/>
    <m/>
    <s v="DC 232411236030 AC 232411236030 - DC 232411236030 AC 23042614"/>
    <s v="P 223 1911 3229"/>
  </r>
  <r>
    <x v="38"/>
    <s v="I"/>
    <s v="M.Elşad"/>
    <n v="710"/>
    <n v="11.5"/>
    <n v="150638"/>
    <m/>
    <m/>
    <s v="SEVERSTAL"/>
    <m/>
    <s v="DC 232411236030 AC 232411236030 - DC 232411236030 AC 23042614"/>
    <s v="P 223 1911 3229"/>
  </r>
  <r>
    <x v="38"/>
    <s v="I"/>
    <s v="M.Elşad"/>
    <n v="711"/>
    <n v="12.04"/>
    <n v="251098"/>
    <s v="41284/09"/>
    <n v="29.36"/>
    <s v="SEVERSTAL"/>
    <n v="1"/>
    <s v="DC 232411236030 AC 232411236030 - DC 232411236030 AC 23042614"/>
    <s v="P 223 1911 3229"/>
  </r>
  <r>
    <x v="38"/>
    <s v="I"/>
    <s v="M.Elşad"/>
    <n v="712"/>
    <n v="12.03"/>
    <n v="251098"/>
    <m/>
    <m/>
    <s v="SEVERSTAL"/>
    <m/>
    <s v="DC 232411236030 AC 232411236030 - DC 232411236030 AC 23042614"/>
    <s v="P 223 1911 3229"/>
  </r>
  <r>
    <x v="38"/>
    <s v="I"/>
    <s v="M.Elşad"/>
    <n v="713"/>
    <n v="12.03"/>
    <n v="251098"/>
    <m/>
    <m/>
    <s v="SEVERSTAL"/>
    <m/>
    <s v="DC 232411236030 AC 232411236030 - DC 232411236030 AC 23042614"/>
    <s v="P 223 1911 3229"/>
  </r>
  <r>
    <x v="38"/>
    <s v="I"/>
    <s v="M.Elşad"/>
    <n v="714"/>
    <n v="12.04"/>
    <n v="251098"/>
    <m/>
    <m/>
    <s v="SEVERSTAL"/>
    <m/>
    <s v="DC 232411236030 AC 232411236030 - DC 232411236030 AC 23042614"/>
    <s v="P 223 1911 3229"/>
  </r>
  <r>
    <x v="38"/>
    <s v="I"/>
    <s v="M.Elşad"/>
    <n v="715"/>
    <n v="11.07"/>
    <n v="251098"/>
    <m/>
    <m/>
    <s v="SEVERSTAL"/>
    <m/>
    <s v="DC 232411236030 AC 232411236030 - DC 232411236030 AC 23042614"/>
    <s v="P 223 1911 3229"/>
  </r>
  <r>
    <x v="38"/>
    <s v="I"/>
    <s v="M.Elşad"/>
    <n v="716"/>
    <n v="12.03"/>
    <n v="251098"/>
    <m/>
    <m/>
    <s v="SEVERSTAL"/>
    <m/>
    <s v="DC 232411236030 AC 232411236030 - DC 232411236030 AC 23042614"/>
    <s v="P 223 1911 3229"/>
  </r>
  <r>
    <x v="38"/>
    <s v="I"/>
    <s v="M.Elşad"/>
    <n v="717"/>
    <n v="11.47"/>
    <n v="251098"/>
    <m/>
    <m/>
    <s v="SEVERSTAL"/>
    <m/>
    <s v="DC 232411236030 AC 232411236030 - DC 232411236030 AC 23042614"/>
    <s v="P 223 1911 3229"/>
  </r>
  <r>
    <x v="38"/>
    <s v="I"/>
    <s v="M.Elşad"/>
    <n v="718"/>
    <n v="12.04"/>
    <n v="151075"/>
    <s v="42368/03"/>
    <n v="29.14"/>
    <s v="SEVERSTAL"/>
    <n v="1"/>
    <s v="DC 232411236030 AC 232411236030 - DC 232411236030 AC 23042614"/>
    <s v="P 223 1911 3229"/>
  </r>
  <r>
    <x v="38"/>
    <s v="I"/>
    <s v="M.Elşad"/>
    <n v="719"/>
    <n v="12.04"/>
    <n v="151075"/>
    <m/>
    <m/>
    <s v="SEVERSTAL"/>
    <m/>
    <s v="DC 232411236030 AC 232411236030 - DC 232411236030 AC 23042614"/>
    <s v="P 223 1911 3229"/>
  </r>
  <r>
    <x v="38"/>
    <s v="I"/>
    <s v="M.Elşad"/>
    <n v="720"/>
    <n v="12.04"/>
    <n v="151075"/>
    <m/>
    <m/>
    <s v="SEVERSTAL"/>
    <m/>
    <s v="DC 232411236030 AC 232411236030 - DC 232411236030 AC 23042614"/>
    <s v="P 223 1911 3229"/>
  </r>
  <r>
    <x v="38"/>
    <s v="I"/>
    <s v="M.Elşad"/>
    <n v="721"/>
    <n v="12.04"/>
    <n v="151075"/>
    <m/>
    <m/>
    <s v="SEVERSTAL"/>
    <m/>
    <s v="DC 232411236030 AC 232411236030 - DC 232411236030 AC 23042614"/>
    <s v="P 223 1911 3229"/>
  </r>
  <r>
    <x v="38"/>
    <s v="II"/>
    <s v="H.Vəfadar"/>
    <n v="722"/>
    <n v="10.63"/>
    <n v="151075"/>
    <m/>
    <m/>
    <s v="SEVERSTAL"/>
    <m/>
    <s v="DC 232411236030 AC 232411236030 - DC 232411236030 AC 23042614"/>
    <s v="P 223 1911 3229"/>
  </r>
  <r>
    <x v="38"/>
    <s v="II"/>
    <s v="H.Vəfadar"/>
    <n v="723"/>
    <n v="10.32"/>
    <n v="151075"/>
    <m/>
    <m/>
    <s v="SEVERSTAL"/>
    <m/>
    <s v="DC 232411236030 AC 232411236030 - DC 232411236030 AC 23042614"/>
    <s v="P 223 1911 3229"/>
  </r>
  <r>
    <x v="38"/>
    <s v="II"/>
    <s v="H.Vəfadar"/>
    <n v="724"/>
    <n v="11.14"/>
    <n v="151075"/>
    <m/>
    <m/>
    <s v="SEVERSTAL"/>
    <m/>
    <s v="DC 232411236030 AC 232411236030 - DC 232411236030 AC 23042614"/>
    <s v="P 223 1911 3229"/>
  </r>
  <r>
    <x v="38"/>
    <s v="II"/>
    <s v="H.Vəfadar"/>
    <n v="725"/>
    <n v="12.3"/>
    <n v="151038"/>
    <s v="41634/02"/>
    <n v="29.54"/>
    <s v="SEVERSTAL"/>
    <n v="1"/>
    <s v="DC 232411236030 AC 232411236030 - DC 232411236030 AC 23042614"/>
    <s v="P 223 1911 3229"/>
  </r>
  <r>
    <x v="38"/>
    <s v="II"/>
    <s v="H.Vəfadar"/>
    <n v="726"/>
    <n v="12.04"/>
    <n v="151038"/>
    <m/>
    <m/>
    <s v="SEVERSTAL"/>
    <m/>
    <s v="DC 232411236030 AC 232411236030 - DC 232411236030 AC 23042614"/>
    <s v="P 223 1911 3229"/>
  </r>
  <r>
    <x v="38"/>
    <s v="II"/>
    <s v="H.Vəfadar"/>
    <n v="727"/>
    <n v="12.03"/>
    <n v="151038"/>
    <m/>
    <m/>
    <s v="SEVERSTAL"/>
    <m/>
    <s v="DC 232411236030 AC 232411236030 - DC 232411236030 AC 23042614"/>
    <s v="P 223 1911 3229"/>
  </r>
  <r>
    <x v="38"/>
    <s v="II"/>
    <s v="H.Vəfadar"/>
    <n v="728"/>
    <n v="12.02"/>
    <n v="151038"/>
    <m/>
    <m/>
    <s v="SEVERSTAL"/>
    <m/>
    <s v="DC 232411236030 AC 232411236030 - DC 232411236030 AC 23042614"/>
    <s v="P 223 1911 3229"/>
  </r>
  <r>
    <x v="38"/>
    <s v="II"/>
    <s v="H.Vəfadar"/>
    <n v="729"/>
    <n v="11.09"/>
    <n v="151038"/>
    <m/>
    <m/>
    <s v="SEVERSTAL"/>
    <m/>
    <s v="DC 232411236030 AC 232411236030 - DC 232411236030 AC 23042614"/>
    <s v="P 223 1911 3229"/>
  </r>
  <r>
    <x v="38"/>
    <s v="II"/>
    <s v="H.Vəfadar"/>
    <n v="730"/>
    <n v="12.04"/>
    <n v="151038"/>
    <m/>
    <m/>
    <s v="SEVERSTAL"/>
    <m/>
    <s v="DC 232411236030 AC 232411236030 - DC 232411236030 AC 23042614"/>
    <s v="P 223 1911 3229"/>
  </r>
  <r>
    <x v="38"/>
    <s v="II"/>
    <s v="H.Vəfadar"/>
    <n v="731"/>
    <n v="11.29"/>
    <n v="151038"/>
    <m/>
    <m/>
    <s v="SEVERSTAL"/>
    <m/>
    <s v="DC 232411236030 AC 232411236030 - DC 232411236030 AC 23042614"/>
    <s v="P 223 1911 3229"/>
  </r>
  <r>
    <x v="38"/>
    <s v="II"/>
    <s v="H.Vəfadar"/>
    <n v="732"/>
    <n v="12.3"/>
    <n v="251136"/>
    <s v="41635/01"/>
    <n v="29.78"/>
    <s v="SEVERSTAL"/>
    <n v="1"/>
    <s v="DC 232411236030 AC 232411236030 - DC 232411236030 AC 23042614"/>
    <s v="P 223 1911 3229"/>
  </r>
  <r>
    <x v="38"/>
    <s v="II"/>
    <s v="H.Vəfadar"/>
    <n v="733"/>
    <n v="12.04"/>
    <n v="251136"/>
    <m/>
    <m/>
    <s v="SEVERSTAL"/>
    <m/>
    <s v="DC 232411236030 AC 232411236030 - DC 232411236030 AC 23042614"/>
    <s v="P 223 1911 3229"/>
  </r>
  <r>
    <x v="38"/>
    <s v="II"/>
    <s v="H.Vəfadar"/>
    <n v="734"/>
    <n v="12.04"/>
    <n v="251136"/>
    <m/>
    <m/>
    <s v="SEVERSTAL"/>
    <m/>
    <s v="DC 232411236030 AC 232411236030 - DC 232411236030 AC 23042614"/>
    <s v="P 223 1911 3229"/>
  </r>
  <r>
    <x v="39"/>
    <s v="I"/>
    <s v="H.Vəfadar"/>
    <n v="735"/>
    <n v="12.04"/>
    <n v="251136"/>
    <m/>
    <m/>
    <s v="SEVERSTAL"/>
    <m/>
    <s v="DC 232411236030 AC 232411236030 - DC 232411236030 AC 23042614"/>
    <s v="P 223 1911 3229"/>
  </r>
  <r>
    <x v="39"/>
    <s v="I"/>
    <s v="H.Vəfadar"/>
    <n v="736"/>
    <n v="11.1"/>
    <n v="251136"/>
    <m/>
    <m/>
    <s v="SEVERSTAL"/>
    <m/>
    <s v="DC 232411236030 AC 232411236030 - DC 232411236030 AC 23042614"/>
    <s v="P 223 1911 3229"/>
  </r>
  <r>
    <x v="39"/>
    <s v="I"/>
    <s v="H.Vəfadar"/>
    <n v="737"/>
    <n v="11.12"/>
    <n v="251136"/>
    <m/>
    <m/>
    <s v="SEVERSTAL"/>
    <m/>
    <s v="DC 232411236030 AC 232411236030 - DC 232411236030 AC 23042614"/>
    <s v="P 223 1911 3229"/>
  </r>
  <r>
    <x v="39"/>
    <s v="I"/>
    <s v="H.Vəfadar"/>
    <n v="738"/>
    <n v="11.91"/>
    <n v="251136"/>
    <m/>
    <m/>
    <s v="SEVERSTAL"/>
    <m/>
    <s v="DC 232411236030 AC 232411236030 - DC 232411236030 AC 23042614"/>
    <s v="P 223 1911 3229"/>
  </r>
  <r>
    <x v="39"/>
    <s v="I"/>
    <s v="H.Vəfadar"/>
    <n v="739"/>
    <n v="12.03"/>
    <n v="251136"/>
    <s v="41635/08"/>
    <n v="29.58"/>
    <s v="SEVERSTAL"/>
    <n v="1"/>
    <s v="DC 232411236030 AC 232411236030 - DC 232411236030 AC 23042614"/>
    <s v="P 223 1911 3229"/>
  </r>
  <r>
    <x v="39"/>
    <s v="I"/>
    <s v="H.Vəfadar"/>
    <n v="740"/>
    <n v="12.03"/>
    <n v="251136"/>
    <m/>
    <m/>
    <s v="SEVERSTAL"/>
    <m/>
    <s v="DC 232411236030 AC 232411236030 - DC 232411236030 AC 23042614"/>
    <s v="P 223 1911 3229"/>
  </r>
  <r>
    <x v="39"/>
    <s v="I"/>
    <s v="H.Vəfadar"/>
    <n v="741"/>
    <n v="12.04"/>
    <n v="251136"/>
    <m/>
    <m/>
    <s v="SEVERSTAL"/>
    <m/>
    <s v="DC 232411236030 AC 232411236030 - DC 232411236030 AC 23042614"/>
    <s v="P 223 1911 3229"/>
  </r>
  <r>
    <x v="39"/>
    <s v="I"/>
    <s v="H.Vəfadar"/>
    <n v="742"/>
    <n v="12.03"/>
    <n v="251136"/>
    <m/>
    <m/>
    <s v="SEVERSTAL"/>
    <m/>
    <s v="DC 232411236030 AC 232411236030 - DC 232411236030 AC 23042614"/>
    <s v="P 223 1911 3229"/>
  </r>
  <r>
    <x v="39"/>
    <s v="I"/>
    <s v="H.Vəfadar"/>
    <n v="743"/>
    <n v="11.15"/>
    <n v="251136"/>
    <m/>
    <m/>
    <s v="SEVERSTAL"/>
    <m/>
    <s v="DC 232411236030 AC 232411236030 - DC 232411236030 AC 23042614"/>
    <s v="P 223 1911 3229"/>
  </r>
  <r>
    <x v="39"/>
    <s v="I"/>
    <s v="H.Vəfadar"/>
    <n v="744"/>
    <n v="12.04"/>
    <n v="251136"/>
    <m/>
    <m/>
    <s v="SEVERSTAL"/>
    <m/>
    <s v="DC 232411236030 AC 232411236030 - DC 232411236030 AC 23042614"/>
    <s v="P 223 1911 3229"/>
  </r>
  <r>
    <x v="39"/>
    <s v="I"/>
    <s v="H.Vəfadar"/>
    <n v="745"/>
    <n v="11.1"/>
    <n v="251136"/>
    <m/>
    <m/>
    <s v="SEVERSTAL"/>
    <m/>
    <s v="DC 232411236030 AC 232411236030 - DC 232411236030 AC 23042614"/>
    <s v="P 223 1911 3229"/>
  </r>
  <r>
    <x v="39"/>
    <s v="I"/>
    <s v="H.Vəfadar"/>
    <n v="746"/>
    <n v="12.04"/>
    <n v="151038"/>
    <s v="41634/10"/>
    <n v="29.62"/>
    <s v="SEVERSTAL"/>
    <n v="1"/>
    <s v="DC 232411236030 AC 232411236030 - DC 232411236030 AC 23042614"/>
    <s v="P 223 1911 3229"/>
  </r>
  <r>
    <x v="39"/>
    <s v="I"/>
    <s v="H.Vəfadar"/>
    <n v="747"/>
    <n v="12.04"/>
    <n v="151038"/>
    <m/>
    <m/>
    <s v="SEVERSTAL"/>
    <m/>
    <s v="DC 232411236030 AC 232411236030 - DC 232411236030 AC 23042614"/>
    <s v="P 223 1911 3229"/>
  </r>
  <r>
    <x v="39"/>
    <s v="II"/>
    <s v="M.Elşad"/>
    <n v="748"/>
    <n v="12.04"/>
    <n v="151038"/>
    <m/>
    <m/>
    <s v="SEVERSTAL"/>
    <m/>
    <s v="DC 232411236030 AC 232411236030 - DC 232411236030 AC 23042614"/>
    <s v="P 223 1911 3229"/>
  </r>
  <r>
    <x v="39"/>
    <s v="II"/>
    <s v="M.Elşad"/>
    <n v="749"/>
    <n v="12.04"/>
    <n v="151038"/>
    <m/>
    <m/>
    <s v="SEVERSTAL"/>
    <m/>
    <s v="DC 232411236030 AC 232411236030 - DC 232411236030 AC 23042614"/>
    <s v="P 223 1911 3229"/>
  </r>
  <r>
    <x v="39"/>
    <s v="II"/>
    <s v="M.Elşad"/>
    <n v="750"/>
    <n v="11.18"/>
    <n v="151038"/>
    <m/>
    <m/>
    <s v="SEVERSTAL"/>
    <m/>
    <s v="DC 232411236030 AC 232411236030 - DC 232411236030 AC 23042614"/>
    <s v="P 223 1911 3229"/>
  </r>
  <r>
    <x v="39"/>
    <s v="II"/>
    <s v="M.Elşad"/>
    <n v="751"/>
    <n v="12.04"/>
    <n v="151038"/>
    <m/>
    <m/>
    <s v="SEVERSTAL"/>
    <m/>
    <s v="DC 232411236030 AC 232411236030 - DC 232411236030 AC 23042614"/>
    <s v="P 223 1911 3229"/>
  </r>
  <r>
    <x v="39"/>
    <s v="II"/>
    <s v="M.Elşad"/>
    <n v="752"/>
    <n v="11.46"/>
    <n v="151038"/>
    <m/>
    <m/>
    <s v="SEVERSTAL"/>
    <m/>
    <s v="DC 232411236030 AC 232411236030 - DC 232411236030 AC 23042614"/>
    <s v="P 223 1911 3229"/>
  </r>
  <r>
    <x v="39"/>
    <s v="II"/>
    <s v="M.Elşad"/>
    <n v="753"/>
    <n v="12.04"/>
    <n v="351824"/>
    <s v="49614/12"/>
    <n v="29.14"/>
    <s v="SEVERSTAL"/>
    <n v="1"/>
    <s v="DC 232411236030 AC 232411236030 - DC 232411236030 AC 23042614"/>
    <s v="P 223 1911 3229"/>
  </r>
  <r>
    <x v="39"/>
    <s v="II"/>
    <s v="M.Elşad"/>
    <n v="754"/>
    <n v="12.04"/>
    <n v="351824"/>
    <m/>
    <m/>
    <s v="SEVERSTAL"/>
    <m/>
    <s v="DC 232411236030 AC 232411236030 - DC 232411236030 AC 23042614"/>
    <s v="P 223 1911 3229"/>
  </r>
  <r>
    <x v="39"/>
    <s v="II"/>
    <s v="M.Elşad"/>
    <n v="755"/>
    <n v="12.03"/>
    <n v="351824"/>
    <m/>
    <m/>
    <s v="SEVERSTAL"/>
    <m/>
    <s v="DC 232411236030 AC 232411236030 - DC 232411236030 AC 23042614"/>
    <s v="P 223 1911 3229"/>
  </r>
  <r>
    <x v="39"/>
    <s v="II"/>
    <s v="M.Elşad"/>
    <n v="756"/>
    <n v="12.04"/>
    <n v="351824"/>
    <m/>
    <m/>
    <s v="SEVERSTAL"/>
    <m/>
    <s v="DC 232411236030 AC 232411236030 - DC 232411236030 AC 23042614"/>
    <s v="P 223 1911 3229"/>
  </r>
  <r>
    <x v="39"/>
    <s v="II"/>
    <s v="M.Elşad"/>
    <n v="757"/>
    <n v="11"/>
    <n v="351824"/>
    <m/>
    <m/>
    <s v="SEVERSTAL"/>
    <m/>
    <s v="DC 232411236030 AC 232411236030 - DC 232411236030 AC 23042614"/>
    <s v="P 223 1911 3229"/>
  </r>
  <r>
    <x v="39"/>
    <s v="II"/>
    <s v="M.Elşad"/>
    <n v="758"/>
    <n v="11.05"/>
    <n v="351824"/>
    <m/>
    <m/>
    <s v="SEVERSTAL"/>
    <m/>
    <s v="DC 232411236030 AC 232411236030 - DC 232411236030 AC 23042614"/>
    <s v="P 223 1911 3229"/>
  </r>
  <r>
    <x v="39"/>
    <s v="II"/>
    <s v="M.Elşad"/>
    <n v="759"/>
    <n v="10.6"/>
    <n v="351824"/>
    <m/>
    <m/>
    <s v="SEVERSTAL"/>
    <m/>
    <s v="DC 232411236030 AC 232411236030 - DC 232411236030 AC 23042614"/>
    <s v="P 223 1911 3229"/>
  </r>
  <r>
    <x v="39"/>
    <s v="II"/>
    <s v="M.Elşad"/>
    <n v="760"/>
    <n v="12.03"/>
    <n v="151719"/>
    <s v="48481/10"/>
    <n v="29.14"/>
    <s v="SEVERSTAL"/>
    <n v="1"/>
    <s v="DC 232411236030 AC 232411236030 - DC 232411236030 AC 23042614"/>
    <s v="P 223 1911 3229"/>
  </r>
  <r>
    <x v="39"/>
    <s v="II"/>
    <s v="M.Elşad"/>
    <n v="761"/>
    <n v="12.04"/>
    <n v="151719"/>
    <m/>
    <m/>
    <s v="SEVERSTAL"/>
    <m/>
    <s v="DC 232411236030 AC 232411236030 - DC 232411236030 AC 23042614"/>
    <s v="P 223 1911 3229"/>
  </r>
  <r>
    <x v="40"/>
    <s v="I"/>
    <s v="H.Vəfadar"/>
    <n v="762"/>
    <n v="11.2"/>
    <n v="151719"/>
    <m/>
    <m/>
    <s v="SEVERSTAL"/>
    <m/>
    <s v="DC 232411236030 AC 232411236030 - DC 232411236030 AC 23042614"/>
    <s v="P 223 1911 3229"/>
  </r>
  <r>
    <x v="40"/>
    <s v="I"/>
    <s v="H.Vəfadar"/>
    <n v="763"/>
    <n v="11.25"/>
    <n v="151719"/>
    <m/>
    <m/>
    <s v="SEVERSTAL"/>
    <m/>
    <s v="DC 232411236030 AC 232411236030 - DC 232411236030 AC 23042614"/>
    <s v="P 223 1911 3229"/>
  </r>
  <r>
    <x v="40"/>
    <s v="I"/>
    <s v="H.Vəfadar"/>
    <n v="764"/>
    <n v="12.03"/>
    <n v="151719"/>
    <m/>
    <m/>
    <s v="SEVERSTAL"/>
    <m/>
    <s v="DC 232411236030 AC 232411236030 - DC 232411236030 AC 23042614"/>
    <s v="P 223 1911 3229"/>
  </r>
  <r>
    <x v="40"/>
    <s v="I"/>
    <s v="H.Vəfadar"/>
    <n v="765"/>
    <n v="12.04"/>
    <n v="151719"/>
    <m/>
    <m/>
    <s v="SEVERSTAL"/>
    <m/>
    <s v="DC 232411236030 AC 232411236030 - DC 232411236030 AC 23042614"/>
    <s v="P 223 1911 3229"/>
  </r>
  <r>
    <x v="40"/>
    <s v="I"/>
    <s v="H.Vəfadar"/>
    <n v="766"/>
    <n v="11.55"/>
    <n v="151719"/>
    <m/>
    <m/>
    <s v="SEVERSTAL"/>
    <m/>
    <s v="DC 232411236030 AC 232411236030 - DC 232411236030 AC 23042614"/>
    <s v="P 223 1911 3229"/>
  </r>
  <r>
    <x v="40"/>
    <s v="I"/>
    <s v="H.Vəfadar"/>
    <n v="767"/>
    <n v="12.27"/>
    <n v="151084"/>
    <s v="47497/03"/>
    <n v="29.22"/>
    <s v="SEVERSTAL"/>
    <n v="1"/>
    <s v="DC 232411236030 AC 232411236030 - DC 232411236030 AC 23042614"/>
    <s v="P 223 1911 3229"/>
  </r>
  <r>
    <x v="40"/>
    <s v="I"/>
    <s v="H.Vəfadar"/>
    <n v="768"/>
    <n v="12.04"/>
    <n v="151084"/>
    <m/>
    <m/>
    <s v="SEVERSTAL"/>
    <m/>
    <s v="DC 232411236030 AC 232411236030 - DC 232411236030 AC 23042614"/>
    <s v="P 223 1911 3229"/>
  </r>
  <r>
    <x v="40"/>
    <s v="I"/>
    <s v="H.Vəfadar"/>
    <n v="769"/>
    <n v="12.02"/>
    <n v="151084"/>
    <m/>
    <m/>
    <s v="SEVERSTAL"/>
    <m/>
    <s v="DC 232411236030 AC 232411236030 - DC 232411236030 AC 23042614"/>
    <s v="P 223 1911 3229"/>
  </r>
  <r>
    <x v="40"/>
    <s v="I"/>
    <s v="H.Vəfadar"/>
    <n v="770"/>
    <n v="11.13"/>
    <n v="151084"/>
    <m/>
    <m/>
    <s v="SEVERSTAL"/>
    <m/>
    <s v="DC 232411236030 AC 232411236030 - DC 232411236030 AC 23042614"/>
    <s v="P 223 1911 3229"/>
  </r>
  <r>
    <x v="40"/>
    <s v="I"/>
    <s v="H.Vəfadar"/>
    <n v="771"/>
    <n v="11.08"/>
    <n v="151084"/>
    <m/>
    <m/>
    <s v="SEVERSTAL"/>
    <m/>
    <s v="DC 232411236030 AC 232411236030 - DC 232411236030 AC 23042614"/>
    <s v="P 223 1911 3229"/>
  </r>
  <r>
    <x v="40"/>
    <s v="I"/>
    <s v="H.Vəfadar"/>
    <n v="772"/>
    <n v="12.04"/>
    <n v="151084"/>
    <m/>
    <m/>
    <s v="SEVERSTAL"/>
    <m/>
    <s v="DC 232411236030 AC 232411236030 - DC 232411236030 AC 23042614"/>
    <s v="P 223 1911 3229"/>
  </r>
  <r>
    <x v="40"/>
    <s v="I"/>
    <s v="H.Vəfadar"/>
    <n v="773"/>
    <n v="11.26"/>
    <n v="151084"/>
    <m/>
    <m/>
    <s v="SEVERSTAL"/>
    <m/>
    <s v="DC 232411236030 AC 232411236030 - DC 232411236030 AC 23042614"/>
    <s v="P 223 1911 3229"/>
  </r>
  <r>
    <x v="40"/>
    <s v="I"/>
    <s v="H.Vəfadar"/>
    <n v="774"/>
    <n v="13.13"/>
    <n v="351828"/>
    <s v="49610/02"/>
    <n v="28.44"/>
    <s v="SEVERSTAL"/>
    <n v="1"/>
    <s v="DC 232411236030 AC 232411236030 - DC 232411236030 AC 23042614"/>
    <s v="P 223 1911 3229"/>
  </r>
  <r>
    <x v="40"/>
    <s v="II"/>
    <s v="M.Elşad"/>
    <n v="775"/>
    <n v="12.03"/>
    <n v="351828"/>
    <m/>
    <m/>
    <s v="SEVERSTAL"/>
    <m/>
    <s v="DC 232411236030 AC 232411236030 - DC 232411236030 AC 23042614"/>
    <s v="P 223 1911 3229"/>
  </r>
  <r>
    <x v="40"/>
    <s v="II"/>
    <s v="M.Elşad"/>
    <n v="776"/>
    <n v="12.04"/>
    <n v="351828"/>
    <m/>
    <m/>
    <s v="SEVERSTAL"/>
    <m/>
    <s v="DC 232411236030 AC 232411236030 - DC 232411236030 AC 23042614"/>
    <s v="P 223 1911 3229"/>
  </r>
  <r>
    <x v="40"/>
    <s v="II"/>
    <s v="M.Elşad"/>
    <n v="777"/>
    <n v="12.04"/>
    <n v="351828"/>
    <m/>
    <m/>
    <s v="SEVERSTAL"/>
    <m/>
    <s v="DC 232411236030 AC 232411236030 - DC 232411236030 AC 23042614"/>
    <s v="P 223 1911 3229"/>
  </r>
  <r>
    <x v="40"/>
    <s v="II"/>
    <s v="M.Elşad"/>
    <n v="778"/>
    <n v="13.55"/>
    <n v="351828"/>
    <m/>
    <m/>
    <s v="SEVERSTAL"/>
    <m/>
    <s v="DC 232411236030 AC 232411236030 - DC 232411236030 AC 23042614"/>
    <s v="P 223 1911 3229"/>
  </r>
  <r>
    <x v="40"/>
    <s v="II"/>
    <s v="M.Elşad"/>
    <n v="779"/>
    <n v="13.55"/>
    <n v="351828"/>
    <m/>
    <m/>
    <s v="SEVERSTAL"/>
    <m/>
    <s v="DC 232411236030 AC 232411236030 - DC 232411236030 AC 23042614"/>
    <s v="P 223 1911 3229"/>
  </r>
  <r>
    <x v="40"/>
    <s v="II"/>
    <s v="M.Elşad"/>
    <n v="780"/>
    <n v="12.04"/>
    <s v="B150565"/>
    <s v="48482/02"/>
    <n v="29.16"/>
    <s v="SEVERSTAL"/>
    <n v="1"/>
    <s v="DC 232411236030 AC 232411236030 - DC 232411236030 AC 23042614"/>
    <s v="P 223 1911 3229"/>
  </r>
  <r>
    <x v="40"/>
    <s v="II"/>
    <s v="M.Elşad"/>
    <n v="781"/>
    <n v="12.03"/>
    <s v="B150565"/>
    <m/>
    <m/>
    <s v="SEVERSTAL"/>
    <m/>
    <s v="DC 232411236030 AC 232411236030 - DC 232411236030 AC 23042614"/>
    <s v="P 223 1911 3229"/>
  </r>
  <r>
    <x v="40"/>
    <s v="II"/>
    <s v="M.Elşad"/>
    <n v="782"/>
    <n v="12.04"/>
    <s v="B150565"/>
    <m/>
    <m/>
    <s v="SEVERSTAL"/>
    <m/>
    <s v="DC 232411236030 AC 232411236030 - DC 232411236030 AC 23042614"/>
    <s v="P 223 1911 3229"/>
  </r>
  <r>
    <x v="40"/>
    <s v="II"/>
    <s v="M.Elşad"/>
    <n v="783"/>
    <n v="12.04"/>
    <s v="B150565"/>
    <m/>
    <m/>
    <s v="SEVERSTAL"/>
    <m/>
    <s v="DC 232411236030 AC 232411236030 - DC 232411236030 AC 23042614"/>
    <s v="P 223 1911 3229"/>
  </r>
  <r>
    <x v="40"/>
    <s v="II"/>
    <s v="M.Elşad"/>
    <n v="784"/>
    <n v="11.08"/>
    <s v="B150565"/>
    <m/>
    <m/>
    <s v="SEVERSTAL"/>
    <m/>
    <s v="DC 232411236030 AC 232411236030 - DC 232411236030 AC 23042614"/>
    <s v="P 223 1911 3229"/>
  </r>
  <r>
    <x v="40"/>
    <s v="II"/>
    <s v="M.Elşad"/>
    <n v="785"/>
    <n v="11.04"/>
    <s v="B150565"/>
    <m/>
    <m/>
    <s v="SEVERSTAL"/>
    <m/>
    <s v="DC 232411236030 AC 232411236030 - DC 232411236030 AC 23042614"/>
    <s v="P 223 1911 3229"/>
  </r>
  <r>
    <x v="40"/>
    <s v="II"/>
    <s v="M.Elşad"/>
    <n v="786"/>
    <n v="10.83"/>
    <s v="B150565"/>
    <m/>
    <m/>
    <s v="SEVERSTAL"/>
    <m/>
    <s v="DC 232411236030 AC 232411236030 - DC 232411236030 AC 23042614"/>
    <s v="P 223 1911 3229"/>
  </r>
  <r>
    <x v="40"/>
    <s v="II"/>
    <s v="M.Elşad"/>
    <n v="787"/>
    <n v="12.04"/>
    <n v="351824"/>
    <s v="49614/09"/>
    <n v="29.12"/>
    <s v="SEVERSTAL"/>
    <n v="1"/>
    <s v="DC 232411236030 AC 232411236030 - DC 232411236030 AC 23042614"/>
    <s v="P 223 1911 3229"/>
  </r>
  <r>
    <x v="40"/>
    <s v="II"/>
    <s v="M.Elşad"/>
    <n v="788"/>
    <n v="12.04"/>
    <n v="351824"/>
    <m/>
    <m/>
    <s v="SEVERSTAL"/>
    <m/>
    <s v="DC 232411236030 AC 232411236030 - DC 232411236030 AC 23042614"/>
    <s v="P 223 1911 3229"/>
  </r>
  <r>
    <x v="41"/>
    <s v="I"/>
    <s v="H.Vəfadar"/>
    <n v="789"/>
    <n v="12.04"/>
    <n v="351824"/>
    <m/>
    <m/>
    <s v="SEVERSTAL"/>
    <m/>
    <s v="DC 232411236030 AC 232411236030 - DC 232411236030 AC 23042614"/>
    <s v="P 223 1911 3229"/>
  </r>
  <r>
    <x v="41"/>
    <s v="I"/>
    <s v="H.Vəfadar"/>
    <n v="790"/>
    <n v="11.21"/>
    <n v="351824"/>
    <m/>
    <m/>
    <s v="SEVERSTAL"/>
    <m/>
    <s v="DC 232411236030 AC 232411236030 - DC 232411236030 AC 23042614"/>
    <s v="P 223 1911 3229"/>
  </r>
  <r>
    <x v="41"/>
    <s v="I"/>
    <s v="H.Vəfadar"/>
    <n v="791"/>
    <n v="11.11"/>
    <n v="351824"/>
    <m/>
    <m/>
    <s v="SEVERSTAL"/>
    <m/>
    <s v="DC 232411236030 AC 232411236030 - DC 232411236030 AC 23042614"/>
    <s v="P 223 1911 3229"/>
  </r>
  <r>
    <x v="41"/>
    <s v="I"/>
    <s v="H.Vəfadar"/>
    <n v="792"/>
    <n v="11.11"/>
    <n v="351824"/>
    <m/>
    <m/>
    <s v="SEVERSTAL"/>
    <m/>
    <s v="DC 232411236030 AC 232411236030 - DC 232411236030 AC 23042614"/>
    <s v="P 223 1911 3229"/>
  </r>
  <r>
    <x v="41"/>
    <s v="I"/>
    <s v="H.Vəfadar"/>
    <n v="793"/>
    <n v="11.69"/>
    <n v="351824"/>
    <m/>
    <m/>
    <s v="SEVERSTAL"/>
    <m/>
    <s v="DC 232411236030 AC 232411236030 - DC 232411236030 AC 23042614"/>
    <s v="P 223 1911 3229"/>
  </r>
  <r>
    <x v="41"/>
    <s v="I"/>
    <s v="H.Vəfadar"/>
    <n v="794"/>
    <n v="12.03"/>
    <n v="150638"/>
    <s v="35090/06"/>
    <n v="29.32"/>
    <s v="SEVERSTAL"/>
    <n v="1"/>
    <s v="DC 232411236030 AC 232411236030 - DC 232411236030 AC 23042614"/>
    <s v="P 223 1911 3229"/>
  </r>
  <r>
    <x v="41"/>
    <s v="I"/>
    <s v="H.Vəfadar"/>
    <n v="795"/>
    <n v="11.14"/>
    <n v="150638"/>
    <m/>
    <m/>
    <s v="SEVERSTAL"/>
    <m/>
    <s v="DC 232411236030 AC 232411236030 - DC 232411236030 AC 23042614"/>
    <s v="P 223 1911 3229"/>
  </r>
  <r>
    <x v="41"/>
    <s v="I"/>
    <s v="H.Vəfadar"/>
    <n v="796"/>
    <n v="12.04"/>
    <n v="150638"/>
    <m/>
    <m/>
    <s v="SEVERSTAL"/>
    <m/>
    <s v="DC 232411236030 AC 232411236030 - DC 232411236030 AC 23042614"/>
    <s v="P 223 1911 3229"/>
  </r>
  <r>
    <x v="41"/>
    <s v="I"/>
    <s v="H.Vəfadar"/>
    <n v="797"/>
    <n v="11.13"/>
    <n v="150638"/>
    <m/>
    <m/>
    <s v="SEVERSTAL"/>
    <m/>
    <s v="DC 232411236030 AC 232411236030 - DC 232411236030 AC 23042614"/>
    <s v="P 223 1911 3229"/>
  </r>
  <r>
    <x v="41"/>
    <s v="I"/>
    <s v="H.Vəfadar"/>
    <n v="798"/>
    <n v="11.08"/>
    <n v="150638"/>
    <m/>
    <m/>
    <s v="SEVERSTAL"/>
    <m/>
    <s v="DC 232411236030 AC 232411236030 - DC 232411236030 AC 23042614"/>
    <s v="P 223 1911 3229"/>
  </r>
  <r>
    <x v="41"/>
    <s v="I"/>
    <s v="H.Vəfadar"/>
    <n v="799"/>
    <n v="12.04"/>
    <n v="150638"/>
    <m/>
    <m/>
    <s v="SEVERSTAL"/>
    <m/>
    <s v="DC 232411236030 AC 232411236030 - DC 232411236030 AC 23042614"/>
    <s v="P 223 1911 3229"/>
  </r>
  <r>
    <x v="41"/>
    <s v="I"/>
    <s v="H.Vəfadar"/>
    <n v="800"/>
    <n v="11.43"/>
    <n v="150638"/>
    <m/>
    <m/>
    <s v="SEVERSTAL"/>
    <m/>
    <s v="DC 232411236030 AC 232411236030 - DC 232411236030 AC 23042614"/>
    <s v="P 223 1911 3229"/>
  </r>
  <r>
    <x v="41"/>
    <s v="I"/>
    <s v="H.Vəfadar"/>
    <n v="801"/>
    <n v="12.04"/>
    <n v="251572"/>
    <s v="50711/09"/>
    <n v="29.34"/>
    <s v="SEVERSTAL"/>
    <n v="1"/>
    <s v="DC 232411236030 AC 232411236030 - DC 232411236030 AC 23042614"/>
    <s v="P 223 1911 3229"/>
  </r>
  <r>
    <x v="41"/>
    <s v="II"/>
    <s v="M.Elşad"/>
    <n v="802"/>
    <n v="12.03"/>
    <n v="251572"/>
    <m/>
    <m/>
    <s v="SEVERSTAL"/>
    <m/>
    <s v="DC 232411236030 AC 232411236030 - DC 232411236030 AC 23042614"/>
    <s v="P 223 1911 3229"/>
  </r>
  <r>
    <x v="41"/>
    <s v="II"/>
    <s v="M.Elşad"/>
    <n v="803"/>
    <n v="12.04"/>
    <n v="251572"/>
    <m/>
    <m/>
    <s v="SEVERSTAL"/>
    <m/>
    <s v="DC 232411236030 AC 232411236030 - DC 232411236030 AC 23042614"/>
    <s v="P 223 1911 3229"/>
  </r>
  <r>
    <x v="41"/>
    <s v="II"/>
    <s v="M.Elşad"/>
    <n v="804"/>
    <n v="12.04"/>
    <n v="251572"/>
    <m/>
    <m/>
    <s v="SEVERSTAL"/>
    <m/>
    <s v="DC 232411236030 AC 232411236030 - DC 232411236030 AC 23042614"/>
    <s v="P 223 1911 3229"/>
  </r>
  <r>
    <x v="41"/>
    <s v="II"/>
    <s v="M.Elşad"/>
    <n v="805"/>
    <n v="11.04"/>
    <n v="251572"/>
    <m/>
    <m/>
    <s v="SEVERSTAL"/>
    <m/>
    <s v="DC 232411236030 AC 232411236030 - DC 232411236030 AC 23042614"/>
    <s v="P 223 1911 3229"/>
  </r>
  <r>
    <x v="41"/>
    <s v="II"/>
    <s v="M.Elşad"/>
    <n v="806"/>
    <n v="12.04"/>
    <n v="251572"/>
    <m/>
    <m/>
    <s v="SEVERSTAL"/>
    <m/>
    <s v="DC 232411236030 AC 232411236030 - DC 232411236030 AC 23042614"/>
    <s v="P 223 1911 3229"/>
  </r>
  <r>
    <x v="41"/>
    <s v="II"/>
    <s v="M.Elşad"/>
    <n v="807"/>
    <n v="11.46"/>
    <n v="251572"/>
    <m/>
    <m/>
    <s v="SEVERSTAL"/>
    <m/>
    <s v="DC 232411236030 AC 232411236030 - DC 232411236030 AC 23042614"/>
    <s v="P 223 1911 3229"/>
  </r>
  <r>
    <x v="41"/>
    <s v="II"/>
    <s v="M.Elşad"/>
    <n v="808"/>
    <n v="12.04"/>
    <n v="151078"/>
    <s v="47246/07"/>
    <n v="28.86"/>
    <s v="SEVERSTAL"/>
    <n v="1"/>
    <s v="DC 232411236030 AC 232411236030 - DC 232411236030 AC 23042614"/>
    <s v="P 223 1911 3229"/>
  </r>
  <r>
    <x v="41"/>
    <s v="II"/>
    <s v="M.Elşad"/>
    <n v="809"/>
    <n v="12.04"/>
    <n v="151078"/>
    <m/>
    <m/>
    <s v="SEVERSTAL"/>
    <m/>
    <s v="DC 232411236030 AC 232411236030 - DC 232411236030 AC 23042614"/>
    <s v="P 223 1911 3229"/>
  </r>
  <r>
    <x v="41"/>
    <s v="II"/>
    <s v="M.Elşad"/>
    <n v="810"/>
    <n v="12.04"/>
    <n v="151078"/>
    <m/>
    <m/>
    <s v="SEVERSTAL"/>
    <m/>
    <s v="DC 232411236030 AC 232411236030 - DC 232411236030 AC 23042614"/>
    <s v="P 223 1911 3229"/>
  </r>
  <r>
    <x v="41"/>
    <s v="II"/>
    <s v="M.Elşad"/>
    <n v="811"/>
    <n v="12.04"/>
    <n v="151078"/>
    <m/>
    <m/>
    <s v="SEVERSTAL"/>
    <m/>
    <s v="DC 232411236030 AC 232411236030 - DC 232411236030 AC 23042614"/>
    <s v="P 223 1911 3229"/>
  </r>
  <r>
    <x v="41"/>
    <s v="II"/>
    <s v="M.Elşad"/>
    <n v="812"/>
    <n v="11.14"/>
    <n v="151078"/>
    <m/>
    <m/>
    <s v="SEVERSTAL"/>
    <m/>
    <s v="DC 232411236030 AC 232411236030 - DC 232411236030 AC 23042614"/>
    <s v="P 223 1911 3229"/>
  </r>
  <r>
    <x v="41"/>
    <s v="II"/>
    <s v="M.Elşad"/>
    <n v="813"/>
    <n v="11.05"/>
    <n v="151078"/>
    <m/>
    <m/>
    <s v="SEVERSTAL"/>
    <m/>
    <s v="DC 232411236030 AC 232411236030 - DC 232411236030 AC 23042614"/>
    <s v="P 223 1911 3229"/>
  </r>
  <r>
    <x v="41"/>
    <s v="II"/>
    <s v="M.Elşad"/>
    <n v="814"/>
    <n v="10.07"/>
    <n v="151078"/>
    <m/>
    <m/>
    <s v="SEVERSTAL"/>
    <m/>
    <s v="DC 232411236030 AC 232411236030 - DC 232411236030 AC 23042614"/>
    <s v="P 223 1911 3229"/>
  </r>
  <r>
    <x v="41"/>
    <s v="II"/>
    <s v="M.Elşad"/>
    <n v="815"/>
    <n v="13.05"/>
    <s v="B101728"/>
    <s v="6/6"/>
    <n v="32.200000000000003"/>
    <s v="MMK"/>
    <n v="1"/>
    <s v="DC 232411236030 AC 232411236030 - DC 232411236030 AC 23042614"/>
    <s v="P 223 1911 3229"/>
  </r>
  <r>
    <x v="42"/>
    <s v="I"/>
    <s v="H.Vəfadar"/>
    <n v="816"/>
    <n v="13.04"/>
    <s v="B101728"/>
    <m/>
    <m/>
    <s v="MMK"/>
    <m/>
    <s v="DC 232411236030 AC 232411236030 - DC 232411236030 AC 23042614"/>
    <s v="P 223 1911 3229"/>
  </r>
  <r>
    <x v="42"/>
    <s v="I"/>
    <s v="H.Vəfadar"/>
    <n v="817"/>
    <n v="13.05"/>
    <s v="B101728"/>
    <m/>
    <m/>
    <s v="MMK"/>
    <m/>
    <s v="DC 232411236030 AC 232411236030 - DC 232411236030 AC 23042614"/>
    <s v="P 223 1911 3229"/>
  </r>
  <r>
    <x v="42"/>
    <s v="I"/>
    <s v="H.Vəfadar"/>
    <n v="818"/>
    <n v="12.2"/>
    <s v="B101728"/>
    <m/>
    <m/>
    <s v="MMK"/>
    <m/>
    <s v="DC 232411236030 AC 232411236030 - DC 232411236030 AC 23042614"/>
    <s v="P 223 1911 3229"/>
  </r>
  <r>
    <x v="42"/>
    <s v="I"/>
    <s v="H.Vəfadar"/>
    <n v="819"/>
    <n v="12.15"/>
    <s v="B101728"/>
    <m/>
    <m/>
    <s v="MMK"/>
    <m/>
    <s v="DC 232411236030 AC 232411236030 - DC 232411236030 AC 23042614"/>
    <s v="P 223 1911 3229"/>
  </r>
  <r>
    <x v="42"/>
    <s v="I"/>
    <s v="H.Vəfadar"/>
    <n v="820"/>
    <n v="11.2"/>
    <s v="B101728"/>
    <m/>
    <m/>
    <s v="MMK"/>
    <m/>
    <s v="DC 232411236030 AC 232411236030 - DC 232411236030 AC 23042614"/>
    <s v="P 223 1911 3229"/>
  </r>
  <r>
    <x v="42"/>
    <s v="I"/>
    <s v="H.Vəfadar"/>
    <n v="821"/>
    <n v="11.64"/>
    <s v="B101728"/>
    <m/>
    <m/>
    <s v="MMK"/>
    <m/>
    <s v="DC 232411236030 AC 232411236030 - DC 232411236030 AC 23042614"/>
    <s v="P 223 1911 3229"/>
  </r>
  <r>
    <x v="42"/>
    <s v="I"/>
    <s v="H.Vəfadar"/>
    <n v="822"/>
    <n v="12.05"/>
    <n v="251127"/>
    <s v="42024/08"/>
    <n v="29.7"/>
    <s v="SEVERSTAL"/>
    <n v="1"/>
    <s v="DC 232411236030 AC 232411236030 - DC 232411236030 AC 23042614"/>
    <s v="P 223 1911 3229"/>
  </r>
  <r>
    <x v="42"/>
    <s v="I"/>
    <s v="H.Vəfadar"/>
    <n v="823"/>
    <n v="12.27"/>
    <n v="251127"/>
    <m/>
    <m/>
    <s v="SEVERSTAL"/>
    <m/>
    <s v="DC 232411236030 AC 232411236030 - DC 232411236030 AC 23042614"/>
    <s v="P 223 1911 3229"/>
  </r>
  <r>
    <x v="42"/>
    <s v="I"/>
    <s v="H.Vəfadar"/>
    <n v="824"/>
    <n v="12.03"/>
    <n v="251127"/>
    <m/>
    <m/>
    <s v="SEVERSTAL"/>
    <m/>
    <s v="DC 232411236030 AC 232411236030 - DC 232411236030 AC 23042614"/>
    <s v="P 223 1911 3229"/>
  </r>
  <r>
    <x v="42"/>
    <s v="I"/>
    <s v="H.Vəfadar"/>
    <n v="825"/>
    <n v="12.04"/>
    <n v="251127"/>
    <m/>
    <m/>
    <s v="SEVERSTAL"/>
    <m/>
    <s v="DC 232411236030 AC 232411236030 - DC 232411236030 AC 23042614"/>
    <s v="P 223 1911 3229"/>
  </r>
  <r>
    <x v="42"/>
    <s v="I"/>
    <s v="H.Vəfadar"/>
    <n v="826"/>
    <n v="11.16"/>
    <n v="251127"/>
    <m/>
    <m/>
    <s v="SEVERSTAL"/>
    <m/>
    <s v="DC 232411236030 AC 232411236030 - DC 232411236030 AC 23042614"/>
    <s v="P 223 1911 3229"/>
  </r>
  <r>
    <x v="42"/>
    <s v="I"/>
    <s v="H.Vəfadar"/>
    <n v="827"/>
    <n v="12.05"/>
    <n v="251127"/>
    <m/>
    <m/>
    <s v="SEVERSTAL"/>
    <m/>
    <s v="DC 232411236030 AC 232411236030 - DC 232411236030 AC 23042614"/>
    <s v="P 223 1911 3229"/>
  </r>
  <r>
    <x v="42"/>
    <s v="I"/>
    <s v="H.Vəfadar"/>
    <n v="828"/>
    <n v="11.57"/>
    <n v="251127"/>
    <m/>
    <m/>
    <s v="SEVERSTAL"/>
    <m/>
    <s v="DC 232411236030 AC 232411236030 - DC 232411236030 AC 23042614"/>
    <s v="P 223 1911 3229"/>
  </r>
  <r>
    <x v="42"/>
    <s v="I"/>
    <s v="H.Vəfadar"/>
    <n v="829"/>
    <n v="12.05"/>
    <n v="251127"/>
    <s v="42024/04"/>
    <n v="29.8"/>
    <s v="SEVERSTAL"/>
    <n v="1"/>
    <s v="DC 232411236030 AC 232411236030 - DC 232411236030 AC 23042614"/>
    <s v="P 223 1911 3229"/>
  </r>
  <r>
    <x v="42"/>
    <s v="II"/>
    <s v="M.Elşad"/>
    <n v="830"/>
    <n v="12.04"/>
    <n v="251127"/>
    <m/>
    <m/>
    <s v="SEVERSTAL"/>
    <m/>
    <s v="DC 232411236030 AC 232411236030 - DC 232411236030 AC 232411236030"/>
    <s v="P 223 1911 3229"/>
  </r>
  <r>
    <x v="42"/>
    <s v="II"/>
    <s v="M.Elşad"/>
    <n v="831"/>
    <n v="12.04"/>
    <n v="251127"/>
    <m/>
    <m/>
    <s v="SEVERSTAL"/>
    <m/>
    <s v="DC 232411236030 AC 232411236030 - DC 232411236030 AC 232411236030"/>
    <s v="P 223 1911 3229"/>
  </r>
  <r>
    <x v="42"/>
    <s v="II"/>
    <s v="M.Elşad"/>
    <n v="832"/>
    <n v="12.04"/>
    <n v="251127"/>
    <m/>
    <m/>
    <s v="SEVERSTAL"/>
    <m/>
    <s v="DC 232411236030 AC 232411236030 - DC 232411236030 AC 232411236030"/>
    <s v="P 223 1911 3229"/>
  </r>
  <r>
    <x v="42"/>
    <s v="II"/>
    <s v="M.Elşad"/>
    <n v="833"/>
    <n v="12.04"/>
    <n v="251127"/>
    <m/>
    <m/>
    <s v="SEVERSTAL"/>
    <m/>
    <s v="DC 232411236030 AC 232411236030 - DC 232411236030 AC 232411236030"/>
    <s v="P 223 1911 3229"/>
  </r>
  <r>
    <x v="42"/>
    <s v="II"/>
    <s v="M.Elşad"/>
    <n v="834"/>
    <n v="12.04"/>
    <n v="251127"/>
    <m/>
    <m/>
    <s v="SEVERSTAL"/>
    <m/>
    <s v="DC 232411236030 AC 232411236030 - DC 232411236030 AC 232411236030"/>
    <s v="P 223 1911 3229"/>
  </r>
  <r>
    <x v="42"/>
    <s v="II"/>
    <s v="M.Elşad"/>
    <n v="835"/>
    <n v="12.02"/>
    <n v="251127"/>
    <m/>
    <m/>
    <s v="SEVERSTAL"/>
    <m/>
    <s v="DC 232411236030 AC 232411236030 - DC 232411236030 AC 232411236030"/>
    <s v="P 223 1911 3229"/>
  </r>
  <r>
    <x v="42"/>
    <s v="II"/>
    <s v="M.Elşad"/>
    <n v="836"/>
    <n v="12.04"/>
    <n v="251136"/>
    <s v="41635/02"/>
    <n v="27.98"/>
    <s v="SEVERSTAL"/>
    <n v="1"/>
    <s v="DC 232411236030 AC 232411236030 - DC 232411236030 AC 232411236030"/>
    <s v="P 223 1911 3229"/>
  </r>
  <r>
    <x v="42"/>
    <s v="II"/>
    <s v="M.Elşad"/>
    <n v="837"/>
    <n v="13.04"/>
    <n v="251136"/>
    <m/>
    <m/>
    <s v="SEVERSTAL"/>
    <m/>
    <s v="DC 232411236030 AC 232411236030 - DC 232411236030 AC 232411236030"/>
    <s v="P 223 1911 3229"/>
  </r>
  <r>
    <x v="42"/>
    <s v="II"/>
    <s v="M.Elşad"/>
    <n v="838"/>
    <n v="13.56"/>
    <n v="251136"/>
    <m/>
    <m/>
    <s v="SEVERSTAL"/>
    <m/>
    <s v="DC 232411236030 AC 232411236030 - DC 232411236030 AC 232411236030"/>
    <s v="P 223 1911 3229"/>
  </r>
  <r>
    <x v="42"/>
    <s v="II"/>
    <s v="M.Elşad"/>
    <n v="839"/>
    <n v="13.56"/>
    <n v="251136"/>
    <m/>
    <m/>
    <s v="SEVERSTAL"/>
    <m/>
    <s v="DC 232411236030 AC 232411236030 - DC 232411236030 AC 232411236030"/>
    <s v="P 223 1911 3229"/>
  </r>
  <r>
    <x v="42"/>
    <s v="II"/>
    <s v="M.Elşad"/>
    <n v="840"/>
    <n v="13.05"/>
    <n v="251136"/>
    <m/>
    <m/>
    <s v="SEVERSTAL"/>
    <m/>
    <s v="DC 232411236030 AC 232411236030 - DC 232411236030 AC 232411236030"/>
    <s v="P 223 1911 3229"/>
  </r>
  <r>
    <x v="43"/>
    <s v="I"/>
    <s v="H.Vəfadar"/>
    <n v="841"/>
    <n v="12.69"/>
    <n v="251136"/>
    <m/>
    <m/>
    <s v="SEVERSTAL"/>
    <m/>
    <s v="DC 232411236030 AC 232411236030 - DC 232411236030 AC 23042614"/>
    <s v="P 223 1911 3229"/>
  </r>
  <r>
    <x v="43"/>
    <s v="I"/>
    <s v="H.Vəfadar"/>
    <n v="842"/>
    <n v="12.04"/>
    <n v="251127"/>
    <s v="42024/03"/>
    <n v="29.18"/>
    <s v="SEVERSTAL"/>
    <n v="1"/>
    <s v="DC 232411236030 AC 232411236030 - DC 232411236030 AC 23042614"/>
    <s v="P 223 1911 3229"/>
  </r>
  <r>
    <x v="43"/>
    <s v="I"/>
    <s v="H.Vəfadar"/>
    <n v="843"/>
    <n v="12.05"/>
    <n v="251127"/>
    <m/>
    <m/>
    <s v="SEVERSTAL"/>
    <m/>
    <s v="DC 232411236030 AC 232411236030 - DC 232411236030 AC 23042614"/>
    <s v="P 223 1911 3229"/>
  </r>
  <r>
    <x v="43"/>
    <s v="I"/>
    <s v="H.Vəfadar"/>
    <n v="844"/>
    <n v="11.14"/>
    <n v="251127"/>
    <m/>
    <m/>
    <s v="SEVERSTAL"/>
    <m/>
    <s v="DC 232411236030 AC 232411236030 - DC 232411236030 AC 23042614"/>
    <s v="P 223 1911 3229"/>
  </r>
  <r>
    <x v="43"/>
    <s v="I"/>
    <s v="H.Vəfadar"/>
    <n v="845"/>
    <n v="11.14"/>
    <n v="251127"/>
    <m/>
    <m/>
    <s v="SEVERSTAL"/>
    <m/>
    <s v="DC 232411236030 AC 232411236030 - DC 232411236030 AC 23042614"/>
    <s v="P 223 1911 3229"/>
  </r>
  <r>
    <x v="43"/>
    <s v="I"/>
    <s v="H.Vəfadar"/>
    <n v="846"/>
    <n v="12.04"/>
    <n v="251127"/>
    <m/>
    <m/>
    <s v="SEVERSTAL"/>
    <m/>
    <s v="DC 232411236030 AC 232411236030 - DC 232411236030 AC 23042614"/>
    <s v="P 223 1911 3229"/>
  </r>
  <r>
    <x v="43"/>
    <s v="I"/>
    <s v="H.Vəfadar"/>
    <n v="847"/>
    <n v="12.05"/>
    <n v="251127"/>
    <m/>
    <m/>
    <s v="SEVERSTAL"/>
    <m/>
    <s v="DC 232411236030 AC 232411236030 - DC 232411236030 AC 23042614"/>
    <s v="P 223 1911 3229"/>
  </r>
  <r>
    <x v="43"/>
    <s v="I"/>
    <s v="H.Vəfadar"/>
    <n v="848"/>
    <n v="11.77"/>
    <n v="251127"/>
    <m/>
    <m/>
    <s v="SEVERSTAL"/>
    <m/>
    <s v="DC 232411236030 AC 232411236030 - DC 232411236030 AC 23042614"/>
    <s v="P 223 1911 3229"/>
  </r>
  <r>
    <x v="43"/>
    <s v="I"/>
    <s v="H.Vəfadar"/>
    <n v="849"/>
    <n v="12.05"/>
    <n v="251127"/>
    <s v="42024/10"/>
    <n v="29.72"/>
    <s v="SEVERSTAL"/>
    <n v="1"/>
    <s v="DC 232411236030 AC 232411236030 - DC 232411236030 AC 23042614"/>
    <s v="P 223 1911 3229"/>
  </r>
  <r>
    <x v="43"/>
    <s v="I"/>
    <s v="H.Vəfadar"/>
    <n v="850"/>
    <n v="12.04"/>
    <n v="251127"/>
    <m/>
    <m/>
    <s v="SEVERSTAL"/>
    <m/>
    <s v="DC 232411236030 AC 232411236030 - DC 232411236030 AC 23042614"/>
    <s v="P 223 1911 3229"/>
  </r>
  <r>
    <x v="43"/>
    <s v="I"/>
    <s v="H.Vəfadar"/>
    <n v="851"/>
    <n v="12.04"/>
    <n v="251127"/>
    <m/>
    <m/>
    <s v="SEVERSTAL"/>
    <m/>
    <s v="DC 232411236030 AC 232411236030 - DC 232411236030 AC 23042614"/>
    <s v="P 223 1911 3229"/>
  </r>
  <r>
    <x v="43"/>
    <s v="II"/>
    <s v="M.Elşad"/>
    <n v="852"/>
    <n v="12.04"/>
    <n v="251127"/>
    <m/>
    <m/>
    <s v="SEVERSTAL"/>
    <m/>
    <s v="DC 232411236030 AC 232411236030 - DC 232411236030 AC 232411236030"/>
    <s v="P 223 1911 3229"/>
  </r>
  <r>
    <x v="43"/>
    <s v="II"/>
    <s v="M.Elşad"/>
    <n v="853"/>
    <n v="12.04"/>
    <n v="251127"/>
    <m/>
    <m/>
    <s v="SEVERSTAL"/>
    <m/>
    <s v="DC 232411236030 AC 232411236030 - DC 232411236030 AC 232411236030"/>
    <s v="P 223 1911 3229"/>
  </r>
  <r>
    <x v="43"/>
    <s v="II"/>
    <s v="M.Elşad"/>
    <n v="854"/>
    <n v="11.05"/>
    <n v="251127"/>
    <m/>
    <m/>
    <s v="SEVERSTAL"/>
    <m/>
    <s v="DC 232411236030 AC 232411236030 - DC 232411236030 AC 232411236030"/>
    <s v="P 223 1911 3229"/>
  </r>
  <r>
    <x v="43"/>
    <s v="II"/>
    <s v="M.Elşad"/>
    <n v="855"/>
    <n v="11.22"/>
    <n v="251127"/>
    <m/>
    <m/>
    <s v="SEVERSTAL"/>
    <m/>
    <s v="DC 232411236030 AC 232411236030 - DC 232411236030 AC 232411236030"/>
    <s v="P 223 1911 3229"/>
  </r>
  <r>
    <x v="43"/>
    <s v="II"/>
    <s v="M.Elşad"/>
    <n v="856"/>
    <n v="13.05"/>
    <s v="B250592"/>
    <s v="39634/02"/>
    <n v="28.06"/>
    <s v="SEVERSTAL"/>
    <n v="1"/>
    <s v="DC 232411236030 AC 232411236030 - DC 232411236030 AC 232411236030"/>
    <s v="P 223 1911 3229"/>
  </r>
  <r>
    <x v="43"/>
    <s v="II"/>
    <s v="M.Elşad"/>
    <n v="857"/>
    <n v="13.04"/>
    <s v="B250592"/>
    <m/>
    <m/>
    <s v="SEVERSTAL"/>
    <m/>
    <s v="DC 232411236030 AC 232411236030 - DC 232411236030 AC 232411236030"/>
    <s v="P 223 1911 3229"/>
  </r>
  <r>
    <x v="43"/>
    <s v="II"/>
    <s v="M.Elşad"/>
    <n v="858"/>
    <n v="13.06"/>
    <s v="B250592"/>
    <m/>
    <m/>
    <s v="SEVERSTAL"/>
    <m/>
    <s v="DC 232411236030 AC 232411236030 - DC 232411236030 AC 232411236030"/>
    <s v="P 223 1911 3229"/>
  </r>
  <r>
    <x v="43"/>
    <s v="II"/>
    <s v="M.Elşad"/>
    <n v="859"/>
    <n v="13.06"/>
    <s v="B250592"/>
    <m/>
    <m/>
    <s v="SEVERSTAL"/>
    <m/>
    <s v="DC 232411236030 AC 232411236030 - DC 232411236030 AC 232411236030"/>
    <s v="P 223 1911 3229"/>
  </r>
  <r>
    <x v="43"/>
    <s v="II"/>
    <s v="M.Elşad"/>
    <n v="860"/>
    <n v="13.05"/>
    <s v="B250592"/>
    <m/>
    <m/>
    <s v="SEVERSTAL"/>
    <m/>
    <s v="DC 232411236030 AC 232411236030 - DC 232411236030 AC 232411236030"/>
    <s v="P 223 1911 3229"/>
  </r>
  <r>
    <x v="43"/>
    <s v="II"/>
    <s v="M.Elşad"/>
    <n v="861"/>
    <n v="12.67"/>
    <s v="B250592"/>
    <m/>
    <m/>
    <s v="SEVERSTAL"/>
    <m/>
    <s v="DC 232411236030 AC 232411236030 - DC 232411236030 AC 232411236030"/>
    <s v="P 223 1911 3229"/>
  </r>
  <r>
    <x v="43"/>
    <s v="II"/>
    <s v="M.Elşad"/>
    <n v="862"/>
    <n v="12.02"/>
    <n v="150638"/>
    <s v="35090/07"/>
    <n v="29.18"/>
    <s v="SEVERSTAL"/>
    <n v="1"/>
    <s v="DC 232411236030 AC 232411236030 - DC 232411236030 AC 232411236030"/>
    <s v="P 223 1911 3229"/>
  </r>
  <r>
    <x v="43"/>
    <s v="II"/>
    <s v="M.Elşad"/>
    <n v="863"/>
    <n v="12.02"/>
    <n v="150638"/>
    <m/>
    <m/>
    <s v="SEVERSTAL"/>
    <m/>
    <s v="DC 232411236030 AC 232411236030 - DC 232411236030 AC 232411236030"/>
    <s v="P 223 1911 3229"/>
  </r>
  <r>
    <x v="43"/>
    <s v="II"/>
    <s v="M.Elşad"/>
    <n v="864"/>
    <n v="12.03"/>
    <n v="150638"/>
    <m/>
    <m/>
    <s v="SEVERSTAL"/>
    <m/>
    <s v="DC 232411236030 AC 232411236030 - DC 232411236030 AC 232411236030"/>
    <s v="P 223 1911 3229"/>
  </r>
  <r>
    <x v="43"/>
    <s v="II"/>
    <s v="M.Elşad"/>
    <n v="865"/>
    <n v="12.03"/>
    <n v="150638"/>
    <m/>
    <m/>
    <s v="SEVERSTAL"/>
    <m/>
    <s v="DC 232411236030 AC 232411236030 - DC 232411236030 AC 232411236030"/>
    <s v="P 223 1911 3229"/>
  </r>
  <r>
    <x v="44"/>
    <s v="I"/>
    <s v="H.Vəfadar"/>
    <n v="866"/>
    <n v="11.13"/>
    <n v="150638"/>
    <m/>
    <m/>
    <s v="SEVERSTAL"/>
    <m/>
    <s v="DC 232411236030 AC 232411236030 - DC 232411236030 AC 23042614"/>
    <s v="P 223 1911 3229"/>
  </r>
  <r>
    <x v="44"/>
    <s v="I"/>
    <s v="H.Vəfadar"/>
    <n v="867"/>
    <n v="11.13"/>
    <n v="150638"/>
    <m/>
    <m/>
    <s v="SEVERSTAL"/>
    <m/>
    <s v="DC 232411236030 AC 232411236030 - DC 232411236030 AC 23042614"/>
    <s v="P 223 1911 3229"/>
  </r>
  <r>
    <x v="44"/>
    <s v="I"/>
    <s v="H.Vəfadar"/>
    <n v="868"/>
    <n v="11.91"/>
    <n v="150638"/>
    <m/>
    <m/>
    <s v="SEVERSTAL"/>
    <m/>
    <s v="DC 232411236030 AC 232411236030 - DC 232411236030 AC 23042614"/>
    <s v="P 223 1911 3229"/>
  </r>
  <r>
    <x v="44"/>
    <s v="I"/>
    <s v="H.Vəfadar"/>
    <n v="869"/>
    <n v="12.03"/>
    <n v="250444"/>
    <s v="33031/08"/>
    <n v="30.08"/>
    <s v="SEVERSTAL"/>
    <n v="1"/>
    <s v="DC 232411236030 AC 232411236030 - DC 232411236030 AC 23042614"/>
    <s v="P 223 1911 3229"/>
  </r>
  <r>
    <x v="44"/>
    <s v="I"/>
    <s v="H.Vəfadar"/>
    <n v="870"/>
    <n v="12.02"/>
    <n v="250444"/>
    <m/>
    <m/>
    <s v="SEVERSTAL"/>
    <m/>
    <s v="DC 232411236030 AC 232411236030 - DC 232411236030 AC 23042614"/>
    <s v="P 223 1911 3229"/>
  </r>
  <r>
    <x v="44"/>
    <s v="I"/>
    <s v="H.Vəfadar"/>
    <n v="871"/>
    <n v="12.02"/>
    <n v="250444"/>
    <m/>
    <m/>
    <s v="SEVERSTAL"/>
    <m/>
    <s v="DC 232411236030 AC 232411236030 - DC 232411236030 AC 23042614"/>
    <s v="P 223 1911 3229"/>
  </r>
  <r>
    <x v="44"/>
    <s v="I"/>
    <s v="H.Vəfadar"/>
    <n v="872"/>
    <n v="12.02"/>
    <n v="250444"/>
    <m/>
    <m/>
    <s v="SEVERSTAL"/>
    <m/>
    <s v="DC 232411236030 AC 232411236030 - DC 232411236030 AC 23042614"/>
    <s v="P 223 1911 3229"/>
  </r>
  <r>
    <x v="44"/>
    <s v="I"/>
    <s v="H.Vəfadar"/>
    <n v="873"/>
    <n v="12.02"/>
    <n v="250444"/>
    <m/>
    <m/>
    <s v="SEVERSTAL"/>
    <m/>
    <s v="DC 232411236030 AC 232411236030 - DC 232411236030 AC 23042614"/>
    <s v="P 223 1911 3229"/>
  </r>
  <r>
    <x v="44"/>
    <s v="I"/>
    <s v="H.Vəfadar"/>
    <n v="874"/>
    <n v="12.02"/>
    <n v="250444"/>
    <m/>
    <m/>
    <s v="SEVERSTAL"/>
    <m/>
    <s v="DC 232411236030 AC 232411236030 - DC 232411236030 AC 23042614"/>
    <s v="P 223 1911 3229"/>
  </r>
  <r>
    <x v="44"/>
    <s v="I"/>
    <s v="H.Vəfadar"/>
    <n v="875"/>
    <n v="12.26"/>
    <n v="250444"/>
    <m/>
    <m/>
    <s v="SEVERSTAL"/>
    <m/>
    <s v="DC 232411236030 AC 232411236030 - DC 232411236030 AC 23042614"/>
    <s v="P 223 1911 3229"/>
  </r>
  <r>
    <x v="44"/>
    <s v="I"/>
    <s v="H.Vəfadar"/>
    <n v="876"/>
    <n v="12.02"/>
    <n v="250664"/>
    <s v="35091/06"/>
    <n v="29.24"/>
    <s v="SEVERSTAL"/>
    <n v="1"/>
    <s v="DC 232411236030 AC 232411236030 - DC 232411236030 AC 23042614"/>
    <s v="P 223 1911 3229"/>
  </r>
  <r>
    <x v="44"/>
    <s v="I"/>
    <s v="H.Vəfadar"/>
    <n v="877"/>
    <n v="12.03"/>
    <n v="250664"/>
    <m/>
    <m/>
    <s v="SEVERSTAL"/>
    <m/>
    <s v="DC 232411236030 AC 232411236030 - DC 232411236030 AC 23042614"/>
    <s v="P 223 1911 3229"/>
  </r>
  <r>
    <x v="44"/>
    <s v="I"/>
    <s v="H.Vəfadar"/>
    <n v="878"/>
    <n v="12.02"/>
    <n v="250664"/>
    <m/>
    <m/>
    <s v="SEVERSTAL"/>
    <m/>
    <s v="DC 232411236030 AC 232411236030 - DC 232411236030 AC 23042614"/>
    <s v="P 223 1911 3229"/>
  </r>
  <r>
    <x v="44"/>
    <s v="I"/>
    <s v="H.Vəfadar"/>
    <n v="879"/>
    <n v="11.13"/>
    <n v="250664"/>
    <m/>
    <m/>
    <s v="SEVERSTAL"/>
    <m/>
    <s v="DC 232411236030 AC 232411236030 - DC 232411236030 AC 23042614"/>
    <s v="P 223 1911 3229"/>
  </r>
  <r>
    <x v="44"/>
    <s v="II"/>
    <s v="M.Elşad"/>
    <n v="880"/>
    <n v="11.03"/>
    <n v="250664"/>
    <m/>
    <m/>
    <s v="SEVERSTAL"/>
    <m/>
    <s v="DC 232411236030 AC 232411236030 - DC 232411236030 AC 232411236030"/>
    <s v="P 223 1911 3229"/>
  </r>
  <r>
    <x v="44"/>
    <s v="II"/>
    <s v="M.Elşad"/>
    <n v="881"/>
    <n v="12.02"/>
    <n v="250664"/>
    <m/>
    <m/>
    <s v="SEVERSTAL"/>
    <m/>
    <s v="DC 232411236030 AC 232411236030 - DC 232411236030 AC 232411236030"/>
    <s v="P 223 1911 3229"/>
  </r>
  <r>
    <x v="44"/>
    <s v="II"/>
    <s v="M.Elşad"/>
    <n v="882"/>
    <n v="11.17"/>
    <n v="250664"/>
    <m/>
    <m/>
    <s v="SEVERSTAL"/>
    <m/>
    <s v="DC 232411236030 AC 232411236030 - DC 232411236030 AC 232411236030"/>
    <s v="P 223 1911 3229"/>
  </r>
  <r>
    <x v="44"/>
    <s v="II"/>
    <s v="M.Elşad"/>
    <n v="883"/>
    <n v="13.04"/>
    <n v="150633"/>
    <s v="34933/01"/>
    <n v="28.26"/>
    <s v="SEVERSTAL"/>
    <n v="1"/>
    <s v="DC 232411236030 AC 232411236030 - DC 232411236030 AC 232411236030"/>
    <s v="P 223 1911 3229"/>
  </r>
  <r>
    <x v="44"/>
    <s v="II"/>
    <s v="M.Elşad"/>
    <n v="884"/>
    <n v="13.04"/>
    <n v="150633"/>
    <m/>
    <m/>
    <s v="SEVERSTAL"/>
    <m/>
    <s v="DC 232411236030 AC 232411236030 - DC 232411236030 AC 232411236030"/>
    <s v="P 223 1911 3229"/>
  </r>
  <r>
    <x v="44"/>
    <s v="II"/>
    <s v="M.Elşad"/>
    <n v="885"/>
    <n v="13.05"/>
    <n v="150633"/>
    <m/>
    <m/>
    <s v="SEVERSTAL"/>
    <m/>
    <s v="DC 232411236030 AC 232411236030 - DC 232411236030 AC 232411236030"/>
    <s v="P 223 1911 3229"/>
  </r>
  <r>
    <x v="44"/>
    <s v="II"/>
    <s v="M.Elşad"/>
    <n v="886"/>
    <n v="13.05"/>
    <n v="150633"/>
    <m/>
    <m/>
    <s v="SEVERSTAL"/>
    <m/>
    <s v="DC 232411236030 AC 232411236030 - DC 232411236030 AC 232411236030"/>
    <s v="P 223 1911 3229"/>
  </r>
  <r>
    <x v="44"/>
    <s v="II"/>
    <s v="M.Elşad"/>
    <n v="887"/>
    <n v="13.05"/>
    <n v="150633"/>
    <m/>
    <m/>
    <s v="SEVERSTAL"/>
    <m/>
    <s v="DC 232411236030 AC 232411236030 - DC 232411236030 AC 232411236030"/>
    <s v="P 223 1911 3229"/>
  </r>
  <r>
    <x v="44"/>
    <s v="II"/>
    <s v="M.Elşad"/>
    <n v="888"/>
    <n v="12.63"/>
    <n v="150633"/>
    <m/>
    <m/>
    <s v="SEVERSTAL"/>
    <m/>
    <s v="DC 232411236030 AC 232411236030 - DC 232411236030 AC 232411236030"/>
    <s v="P 223 1911 3229"/>
  </r>
  <r>
    <x v="44"/>
    <s v="II"/>
    <s v="M.Elşad"/>
    <n v="889"/>
    <n v="13.05"/>
    <n v="250446"/>
    <s v="33397/06"/>
    <n v="28.32"/>
    <s v="SEVERSTAL"/>
    <n v="1"/>
    <s v="DC 232411236030 AC 232411236030 - DC 232411236030 AC 232411236030"/>
    <s v="P 223 1911 3229"/>
  </r>
  <r>
    <x v="44"/>
    <s v="II"/>
    <s v="M.Elşad"/>
    <n v="890"/>
    <n v="13.04"/>
    <n v="250446"/>
    <m/>
    <m/>
    <s v="SEVERSTAL"/>
    <m/>
    <s v="DC 232411236030 AC 232411236030 - DC 232411236030 AC 232411236030"/>
    <s v="P 223 1911 3229"/>
  </r>
  <r>
    <x v="44"/>
    <s v="II"/>
    <s v="M.Elşad"/>
    <n v="891"/>
    <n v="13.05"/>
    <n v="250446"/>
    <m/>
    <m/>
    <s v="SEVERSTAL"/>
    <m/>
    <s v="DC 232411236030 AC 232411236030 - DC 232411236030 AC 232411236030"/>
    <s v="P 223 1911 3229"/>
  </r>
  <r>
    <x v="44"/>
    <s v="II"/>
    <s v="M.Elşad"/>
    <n v="892"/>
    <n v="13.05"/>
    <n v="250446"/>
    <m/>
    <m/>
    <s v="SEVERSTAL"/>
    <m/>
    <s v="DC 232411236030 AC 232411236030 - DC 232411236030 AC 232411236030"/>
    <s v="P 223 1911 3229"/>
  </r>
  <r>
    <x v="45"/>
    <n v="1"/>
    <s v="H.Vəfadar"/>
    <n v="893"/>
    <n v="13.05"/>
    <n v="250446"/>
    <m/>
    <m/>
    <s v="SEVERSTAL"/>
    <m/>
    <s v="DC 232411236030 AC 232411236030 - DC 232411236030 AC 23042614"/>
    <s v="P 223 1911 3229"/>
  </r>
  <r>
    <x v="45"/>
    <n v="1"/>
    <s v="H.Vəfadar"/>
    <n v="894"/>
    <n v="13.03"/>
    <n v="250446"/>
    <m/>
    <m/>
    <s v="SEVERSTAL"/>
    <m/>
    <s v="DC 232411236030 AC 232411236030 - DC 232411236030 AC 23042614"/>
    <s v="P 223 1911 3229"/>
  </r>
  <r>
    <x v="45"/>
    <n v="1"/>
    <s v="H.Vəfadar"/>
    <n v="895"/>
    <n v="12.25"/>
    <n v="150633"/>
    <s v="34933/09"/>
    <n v="28.26"/>
    <s v="SEVERSTAL"/>
    <n v="1"/>
    <s v="DC 232411236030 AC 232411236030 - DC 232411236030 AC 23042614"/>
    <s v="P 223 1911 3229"/>
  </r>
  <r>
    <x v="45"/>
    <n v="1"/>
    <s v="H.Vəfadar"/>
    <n v="896"/>
    <n v="12.17"/>
    <n v="150633"/>
    <m/>
    <m/>
    <s v="SEVERSTAL"/>
    <m/>
    <s v="DC 232411236030 AC 232411236030 - DC 232411236030 AC 23042614"/>
    <s v="P 223 1911 3229"/>
  </r>
  <r>
    <x v="45"/>
    <n v="1"/>
    <s v="H.Vəfadar"/>
    <n v="897"/>
    <n v="13.03"/>
    <n v="150633"/>
    <m/>
    <m/>
    <s v="SEVERSTAL"/>
    <m/>
    <s v="DC 232411236030 AC 232411236030 - DC 232411236030 AC 23042614"/>
    <s v="P 223 1911 3229"/>
  </r>
  <r>
    <x v="45"/>
    <n v="1"/>
    <s v="H.Vəfadar"/>
    <n v="898"/>
    <n v="13.05"/>
    <n v="150633"/>
    <m/>
    <m/>
    <s v="SEVERSTAL"/>
    <m/>
    <s v="DC 232411236030 AC 232411236030 - DC 232411236030 AC 23042614"/>
    <s v="P 223 1911 3229"/>
  </r>
  <r>
    <x v="45"/>
    <n v="1"/>
    <s v="H.Vəfadar"/>
    <n v="899"/>
    <n v="13.45"/>
    <n v="150633"/>
    <m/>
    <m/>
    <s v="SEVERSTAL"/>
    <m/>
    <s v="DC 232411236030 AC 232411236030 - DC 232411236030 AC 23042614"/>
    <s v="P 223 1911 3229"/>
  </r>
  <r>
    <x v="45"/>
    <n v="1"/>
    <s v="H.Vəfadar"/>
    <n v="900"/>
    <n v="12.94"/>
    <n v="150633"/>
    <m/>
    <m/>
    <s v="SEVERSTAL"/>
    <m/>
    <s v="DC 232411236030 AC 232411236030 - DC 232411236030 AC 23042614"/>
    <s v="P 223 1911 3229"/>
  </r>
  <r>
    <x v="45"/>
    <n v="1"/>
    <s v="H.Vəfadar"/>
    <n v="901"/>
    <n v="12.47"/>
    <n v="250664"/>
    <s v="35091/09"/>
    <n v="29.86"/>
    <s v="SEVERSTAL"/>
    <n v="1"/>
    <s v="DC 232411236030 AC 232411236030 - DC 232411236030 AC 23042614"/>
    <s v="P 223 1911 3229"/>
  </r>
  <r>
    <x v="46"/>
    <s v="I"/>
    <s v="M.Elşad"/>
    <n v="902"/>
    <n v="12.02"/>
    <n v="250664"/>
    <m/>
    <m/>
    <s v="SEVERSTAL"/>
    <m/>
    <s v="DC 232411236030 AC 232411236030 - DC 232411236030 AC 232411236030"/>
    <s v="P 223 1911 3229"/>
  </r>
  <r>
    <x v="46"/>
    <s v="I"/>
    <s v="M.Elşad"/>
    <n v="903"/>
    <n v="12.01"/>
    <n v="250664"/>
    <m/>
    <m/>
    <s v="SEVERSTAL"/>
    <m/>
    <s v="DC 232411236030 AC 232411236030 - DC 232411236030 AC 232411236030"/>
    <s v="P 223 1911 3229"/>
  </r>
  <r>
    <x v="46"/>
    <s v="I"/>
    <s v="M.Elşad"/>
    <n v="904"/>
    <n v="12.02"/>
    <n v="250664"/>
    <m/>
    <m/>
    <s v="SEVERSTAL"/>
    <m/>
    <s v="DC 232411236030 AC 232411236030 - DC 232411236030 AC 232411236030"/>
    <s v="P 223 1911 3229"/>
  </r>
  <r>
    <x v="46"/>
    <s v="I"/>
    <s v="M.Elşad"/>
    <n v="905"/>
    <n v="12.02"/>
    <n v="250664"/>
    <m/>
    <m/>
    <s v="SEVERSTAL"/>
    <m/>
    <s v="DC 232411236030 AC 232411236030 - DC 232411236030 AC 232411236030"/>
    <s v="P 223 1911 3229"/>
  </r>
  <r>
    <x v="46"/>
    <s v="I"/>
    <s v="M.Elşad"/>
    <n v="906"/>
    <n v="12.02"/>
    <n v="250664"/>
    <m/>
    <m/>
    <s v="SEVERSTAL"/>
    <m/>
    <s v="DC 232411236030 AC 232411236030 - DC 232411236030 AC 232411236030"/>
    <s v="P 223 1911 3229"/>
  </r>
  <r>
    <x v="46"/>
    <s v="I"/>
    <s v="M.Elşad"/>
    <n v="907"/>
    <n v="11.05"/>
    <n v="250664"/>
    <m/>
    <m/>
    <s v="SEVERSTAL"/>
    <m/>
    <s v="DC 232411236030 AC 232411236030 - DC 232411236030 AC 232411236030"/>
    <s v="P 223 1911 3229"/>
  </r>
  <r>
    <x v="46"/>
    <s v="I"/>
    <s v="M.Elşad"/>
    <n v="908"/>
    <n v="13.05"/>
    <n v="150637"/>
    <s v="35015/03"/>
    <n v="28.2"/>
    <s v="SEVERSTAL"/>
    <n v="1"/>
    <s v="DC 232411236030 AC 232411236030 - DC 232411236030 AC 232411236030"/>
    <s v="P 223 1911 3229"/>
  </r>
  <r>
    <x v="46"/>
    <s v="I"/>
    <s v="M.Elşad"/>
    <n v="909"/>
    <n v="13.05"/>
    <n v="150637"/>
    <m/>
    <m/>
    <s v="SEVERSTAL"/>
    <m/>
    <s v="DC 232411236030 AC 232411236030 - DC 232411236030 AC 232411236030"/>
    <s v="P 223 1911 3229"/>
  </r>
  <r>
    <x v="46"/>
    <s v="I"/>
    <s v="M.Elşad"/>
    <n v="910"/>
    <n v="13.06"/>
    <n v="150637"/>
    <m/>
    <m/>
    <s v="SEVERSTAL"/>
    <m/>
    <s v="DC 232411236030 AC 232411236030 - DC 232411236030 AC 232411236030"/>
    <s v="P 223 1911 3229"/>
  </r>
  <r>
    <x v="46"/>
    <s v="I"/>
    <s v="M.Elşad"/>
    <n v="911"/>
    <n v="13.05"/>
    <n v="150637"/>
    <m/>
    <m/>
    <s v="SEVERSTAL"/>
    <m/>
    <s v="DC 232411236030 AC 232411236030 - DC 232411236030 AC 232411236030"/>
    <s v="P 223 1911 3229"/>
  </r>
  <r>
    <x v="46"/>
    <s v="I"/>
    <s v="M.Elşad"/>
    <n v="912"/>
    <n v="13.05"/>
    <n v="150637"/>
    <m/>
    <m/>
    <s v="SEVERSTAL"/>
    <m/>
    <s v="DC 232411236030 AC 232411236030 - DC 232411236030 AC 232411236030"/>
    <s v="P 223 1911 3229"/>
  </r>
  <r>
    <x v="46"/>
    <s v="I"/>
    <s v="M.Elşad"/>
    <n v="913"/>
    <n v="11.86"/>
    <n v="150637"/>
    <m/>
    <m/>
    <s v="SEVERSTAL"/>
    <m/>
    <s v="DC 232411236030 AC 232411236030 - DC 232411236030 AC 232411236030"/>
    <s v="P 223 1911 3229"/>
  </r>
  <r>
    <x v="46"/>
    <s v="I"/>
    <s v="M.Elşad"/>
    <n v="914"/>
    <n v="13.05"/>
    <n v="350678"/>
    <s v="35014/03"/>
    <n v="28.12"/>
    <s v="SEVERSTAL"/>
    <n v="1"/>
    <s v="DC 232411236030 AC 232411236030 - DC 232411236030 AC 232411236030"/>
    <s v="P 223 1911 3229"/>
  </r>
  <r>
    <x v="46"/>
    <s v="I"/>
    <s v="M.Elşad"/>
    <n v="915"/>
    <n v="13.05"/>
    <n v="350678"/>
    <m/>
    <m/>
    <s v="SEVERSTAL"/>
    <m/>
    <s v="DC 232411236030 AC 232411236030 - DC 232411236030 AC 232411236030"/>
    <s v="P 223 1911 3229"/>
  </r>
  <r>
    <x v="46"/>
    <s v="I"/>
    <s v="M.Elşad"/>
    <n v="916"/>
    <n v="13.06"/>
    <n v="350678"/>
    <m/>
    <m/>
    <s v="SEVERSTAL"/>
    <m/>
    <s v="DC 232411236030 AC 232411236030 - DC 232411236030 AC 232411236030"/>
    <s v="P 223 1911 3229"/>
  </r>
  <r>
    <x v="46"/>
    <s v="II"/>
    <s v="H.Vəfadar"/>
    <n v="917"/>
    <n v="13.49"/>
    <n v="350678"/>
    <m/>
    <m/>
    <s v="SEVERSTAL"/>
    <m/>
    <s v="DC 232411236030 AC 232411236030 - DC 232411236030 AC 23042614"/>
    <s v="P 223 1911 3229"/>
  </r>
  <r>
    <x v="46"/>
    <s v="II"/>
    <s v="H.Vəfadar"/>
    <n v="918"/>
    <n v="12.79"/>
    <n v="350678"/>
    <m/>
    <m/>
    <s v="SEVERSTAL"/>
    <m/>
    <s v="DC 232411236030 AC 232411236030 - DC 232411236030 AC 23042614"/>
    <s v="P 223 1911 3229"/>
  </r>
  <r>
    <x v="46"/>
    <s v="II"/>
    <s v="H.Vəfadar"/>
    <n v="919"/>
    <n v="12.53"/>
    <n v="350678"/>
    <m/>
    <m/>
    <s v="SEVERSTAL"/>
    <m/>
    <s v="DC 232411236030 AC 232411236030 - DC 232411236030 AC 23042614"/>
    <s v="P 223 1911 3229"/>
  </r>
  <r>
    <x v="46"/>
    <s v="II"/>
    <s v="H.Vəfadar"/>
    <n v="920"/>
    <n v="12.03"/>
    <n v="150636"/>
    <s v="34934/02"/>
    <n v="29.76"/>
    <s v="SEVERSTAL"/>
    <n v="1"/>
    <s v="DC 232411236030 AC 232411236030 - DC 232411236030 AC 23042614"/>
    <s v="P 223 1911 3229"/>
  </r>
  <r>
    <x v="46"/>
    <s v="II"/>
    <s v="H.Vəfadar"/>
    <n v="921"/>
    <n v="12.03"/>
    <n v="150636"/>
    <m/>
    <m/>
    <s v="SEVERSTAL"/>
    <m/>
    <s v="DC 232411236030 AC 232411236030 - DC 232411236030 AC 23042614"/>
    <s v="P 223 1911 3229"/>
  </r>
  <r>
    <x v="46"/>
    <s v="II"/>
    <s v="H.Vəfadar"/>
    <n v="922"/>
    <n v="12.02"/>
    <n v="150636"/>
    <m/>
    <m/>
    <s v="SEVERSTAL"/>
    <m/>
    <s v="DC 232411236030 AC 232411236030 - DC 232411236030 AC 23042614"/>
    <s v="P 223 1911 3229"/>
  </r>
  <r>
    <x v="46"/>
    <s v="II"/>
    <s v="H.Vəfadar"/>
    <n v="923"/>
    <n v="12.68"/>
    <n v="150636"/>
    <m/>
    <m/>
    <s v="SEVERSTAL"/>
    <m/>
    <s v="DC 232411236030 AC 232411236030 - DC 232411236030 AC 23042614"/>
    <s v="P 223 1911 3229"/>
  </r>
  <r>
    <x v="46"/>
    <s v="II"/>
    <s v="H.Vəfadar"/>
    <n v="924"/>
    <n v="12.03"/>
    <n v="150636"/>
    <m/>
    <m/>
    <s v="SEVERSTAL"/>
    <m/>
    <s v="DC 232411236030 AC 232411236030 - DC 232411236030 AC 23042614"/>
    <s v="P 223 1911 3229"/>
  </r>
  <r>
    <x v="46"/>
    <s v="II"/>
    <s v="H.Vəfadar"/>
    <n v="925"/>
    <n v="12.03"/>
    <n v="150636"/>
    <m/>
    <m/>
    <s v="SEVERSTAL"/>
    <m/>
    <s v="DC 232411236030 AC 232411236030 - DC 232411236030 AC 23042614"/>
    <s v="P 223 1911 3229"/>
  </r>
  <r>
    <x v="46"/>
    <s v="II"/>
    <s v="H.Vəfadar"/>
    <n v="926"/>
    <n v="11"/>
    <n v="150636"/>
    <m/>
    <m/>
    <s v="SEVERSTAL"/>
    <m/>
    <s v="DC 232411236030 AC 232411236030 - DC 232411236030 AC 23042614"/>
    <s v="P 223 1911 3229"/>
  </r>
  <r>
    <x v="46"/>
    <s v="II"/>
    <s v="H.Vəfadar"/>
    <n v="927"/>
    <n v="12.47"/>
    <n v="250444"/>
    <s v="33031/09"/>
    <n v="29.88"/>
    <s v="SEVERSTAL"/>
    <n v="1"/>
    <s v="DC 232411236030 AC 232411236030 - DC 232411236030 AC 23042614"/>
    <s v="P 223 1911 3229"/>
  </r>
  <r>
    <x v="46"/>
    <s v="II"/>
    <s v="H.Vəfadar"/>
    <n v="928"/>
    <n v="12.03"/>
    <n v="250444"/>
    <m/>
    <m/>
    <s v="SEVERSTAL"/>
    <m/>
    <s v="DC 232411236030 AC 232411236030 - DC 232411236030 AC 23042614"/>
    <s v="P 223 1911 3229"/>
  </r>
  <r>
    <x v="46"/>
    <s v="II"/>
    <s v="H.Vəfadar"/>
    <n v="929"/>
    <n v="12.03"/>
    <n v="250444"/>
    <m/>
    <m/>
    <s v="SEVERSTAL"/>
    <m/>
    <s v="DC 232411236030 AC 232411236030 - DC 232411236030 AC 23042614"/>
    <s v="P 223 1911 3229"/>
  </r>
  <r>
    <x v="46"/>
    <s v="II"/>
    <s v="H.Vəfadar"/>
    <n v="930"/>
    <n v="12.03"/>
    <n v="250444"/>
    <m/>
    <m/>
    <s v="SEVERSTAL"/>
    <m/>
    <s v="DC 232411236030 AC 232411236030 - DC 232411236030 AC 23042614"/>
    <s v="P 223 1911 3229"/>
  </r>
  <r>
    <x v="46"/>
    <s v="II"/>
    <s v="H.Vəfadar"/>
    <n v="931"/>
    <n v="12.04"/>
    <n v="250444"/>
    <m/>
    <m/>
    <s v="SEVERSTAL"/>
    <m/>
    <s v="DC 232411236030 AC 232411236030 - DC 232411236030 AC 23042614"/>
    <s v="P 223 1911 3229"/>
  </r>
  <r>
    <x v="47"/>
    <s v="I"/>
    <s v="M.Elşad"/>
    <n v="932"/>
    <n v="12.03"/>
    <n v="250444"/>
    <m/>
    <m/>
    <s v="SEVERSTAL"/>
    <m/>
    <s v="DC 232411236030 AC 232411236030 - DC 232411236030 AC 232411236030"/>
    <s v="P 223 1911 3229"/>
  </r>
  <r>
    <x v="47"/>
    <s v="I"/>
    <s v="M.Elşad"/>
    <n v="933"/>
    <n v="11.35"/>
    <n v="250444"/>
    <m/>
    <m/>
    <s v="SEVERSTAL"/>
    <m/>
    <s v="DC 232411236030 AC 232411236030 - DC 232411236030 AC 232411236030"/>
    <s v="P 223 1911 3229"/>
  </r>
  <r>
    <x v="47"/>
    <s v="I"/>
    <s v="M.Elşad"/>
    <n v="934"/>
    <n v="13.04"/>
    <n v="250446"/>
    <s v="33879/03"/>
    <n v="27.68"/>
    <s v="SEVERSTAL"/>
    <n v="1"/>
    <s v="DC 232411236030 AC 232411236030 - DC 232411236030 AC 232411236030"/>
    <s v="P 223 1911 3229"/>
  </r>
  <r>
    <x v="47"/>
    <s v="I"/>
    <s v="M.Elşad"/>
    <n v="935"/>
    <n v="13.05"/>
    <n v="250446"/>
    <m/>
    <m/>
    <s v="SEVERSTAL"/>
    <m/>
    <s v="DC 232411236030 AC 232411236030 - DC 232411236030 AC 232411236030"/>
    <s v="P 223 1911 3229"/>
  </r>
  <r>
    <x v="47"/>
    <s v="I"/>
    <s v="M.Elşad"/>
    <n v="936"/>
    <n v="13.05"/>
    <n v="250446"/>
    <m/>
    <m/>
    <s v="SEVERSTAL"/>
    <m/>
    <s v="DC 232411236030 AC 232411236030 - DC 232411236030 AC 232411236030"/>
    <s v="P 223 1911 3229"/>
  </r>
  <r>
    <x v="47"/>
    <s v="I"/>
    <s v="M.Elşad"/>
    <n v="937"/>
    <n v="13.05"/>
    <n v="250446"/>
    <m/>
    <m/>
    <s v="SEVERSTAL"/>
    <m/>
    <s v="DC 232411236030 AC 232411236030 - DC 232411236030 AC 232411236030"/>
    <s v="P 223 1911 3229"/>
  </r>
  <r>
    <x v="47"/>
    <s v="I"/>
    <s v="M.Elşad"/>
    <n v="938"/>
    <n v="13.05"/>
    <n v="250446"/>
    <m/>
    <m/>
    <s v="SEVERSTAL"/>
    <m/>
    <s v="DC 232411236030 AC 232411236030 - DC 232411236030 AC 232411236030"/>
    <s v="P 223 1911 3229"/>
  </r>
  <r>
    <x v="47"/>
    <s v="I"/>
    <s v="M.Elşad"/>
    <n v="939"/>
    <n v="11.68"/>
    <n v="250446"/>
    <m/>
    <m/>
    <s v="SEVERSTAL"/>
    <m/>
    <s v="DC 232411236030 AC 232411236030 - DC 232411236030 AC 232411236030"/>
    <s v="P 223 1911 3229"/>
  </r>
  <r>
    <x v="47"/>
    <s v="I"/>
    <s v="M.Elşad"/>
    <n v="940"/>
    <n v="13.05"/>
    <n v="150636"/>
    <s v="34934/07"/>
    <n v="28.34"/>
    <s v="SEVERSTAL"/>
    <n v="1"/>
    <s v="DC 232411236030 AC 232411236030 - DC 232411236030 AC 232411236030"/>
    <s v="P 223 1911 3229"/>
  </r>
  <r>
    <x v="47"/>
    <s v="I"/>
    <s v="M.Elşad"/>
    <n v="941"/>
    <n v="13.06"/>
    <n v="150636"/>
    <m/>
    <m/>
    <s v="SEVERSTAL"/>
    <m/>
    <s v="DC 232411236030 AC 232411236030 - DC 232411236030 AC 232411236030"/>
    <s v="P 223 1911 3229"/>
  </r>
  <r>
    <x v="47"/>
    <s v="I"/>
    <s v="M.Elşad"/>
    <n v="942"/>
    <n v="13.05"/>
    <n v="150636"/>
    <m/>
    <m/>
    <s v="SEVERSTAL"/>
    <m/>
    <s v="DC 232411236030 AC 232411236030 - DC 232411236030 AC 232411236030"/>
    <s v="P 223 1911 3229"/>
  </r>
  <r>
    <x v="47"/>
    <s v="I"/>
    <s v="M.Elşad"/>
    <n v="943"/>
    <n v="13.06"/>
    <n v="150636"/>
    <m/>
    <m/>
    <s v="SEVERSTAL"/>
    <m/>
    <s v="DC 232411236030 AC 232411236030 - DC 232411236030 AC 232411236030"/>
    <s v="P 223 1911 3229"/>
  </r>
  <r>
    <x v="47"/>
    <s v="I"/>
    <s v="M.Elşad"/>
    <n v="944"/>
    <n v="13.04"/>
    <n v="150636"/>
    <m/>
    <m/>
    <s v="SEVERSTAL"/>
    <m/>
    <s v="DC 232411236030 AC 232411236030 - DC 232411236030 AC 232411236030"/>
    <s v="P 223 1911 3229"/>
  </r>
  <r>
    <x v="47"/>
    <s v="I"/>
    <s v="M.Elşad"/>
    <n v="945"/>
    <n v="14.06"/>
    <n v="150636"/>
    <m/>
    <m/>
    <s v="SEVERSTAL"/>
    <m/>
    <s v="DC 232411236030 AC 232411236030 - DC 232411236030 AC 232411236030"/>
    <s v="P 223 1911 3229"/>
  </r>
  <r>
    <x v="47"/>
    <s v="I"/>
    <s v="M.Elşad"/>
    <n v="946"/>
    <n v="10.98"/>
    <n v="250664"/>
    <s v="35091/02"/>
    <n v="29.36"/>
    <s v="SEVERSTAL"/>
    <n v="1"/>
    <s v="DC 232411236030 AC 232411236030 - DC 232411236030 AC 232411236030"/>
    <s v="P 223 1911 3229"/>
  </r>
  <r>
    <x v="47"/>
    <s v="II"/>
    <s v="H.Vəfadar"/>
    <n v="947"/>
    <n v="11.25"/>
    <n v="250664"/>
    <m/>
    <m/>
    <s v="SEVERSTAL"/>
    <m/>
    <s v="DC 232411236030 AC 232411236030 - DC 232411236030 AC 232411236030"/>
    <s v="P 223 1911 3229"/>
  </r>
  <r>
    <x v="47"/>
    <s v="II"/>
    <s v="H.Vəfadar"/>
    <n v="948"/>
    <n v="11.36"/>
    <n v="250664"/>
    <m/>
    <m/>
    <s v="SEVERSTAL"/>
    <m/>
    <s v="DC 232411236030 AC 232411236030 - DC 232411236030 AC 232411236030"/>
    <s v="P 223 1911 3229"/>
  </r>
  <r>
    <x v="47"/>
    <s v="II"/>
    <s v="H.Vəfadar"/>
    <n v="949"/>
    <n v="12.03"/>
    <n v="250664"/>
    <m/>
    <m/>
    <s v="SEVERSTAL"/>
    <m/>
    <s v="DC 232411236030 AC 232411236030 - DC 232411236030 AC 232411236030"/>
    <s v="P 223 1911 3229"/>
  </r>
  <r>
    <x v="47"/>
    <s v="II"/>
    <s v="H.Vəfadar"/>
    <n v="950"/>
    <n v="12.02"/>
    <n v="250664"/>
    <m/>
    <m/>
    <s v="SEVERSTAL"/>
    <m/>
    <s v="DC 232411236030 AC 232411236030 - DC 232411236030 AC 232411236030"/>
    <s v="P 223 1911 3229"/>
  </r>
  <r>
    <x v="47"/>
    <s v="II"/>
    <s v="H.Vəfadar"/>
    <n v="951"/>
    <n v="12.53"/>
    <n v="250664"/>
    <m/>
    <m/>
    <s v="SEVERSTAL"/>
    <m/>
    <s v="DC 232411236030 AC 232411236030 - DC 232411236030 AC 232411236030"/>
    <s v="P 223 1911 3229"/>
  </r>
  <r>
    <x v="47"/>
    <s v="II"/>
    <s v="H.Vəfadar"/>
    <n v="952"/>
    <n v="12.15"/>
    <n v="250664"/>
    <m/>
    <m/>
    <s v="SEVERSTAL"/>
    <m/>
    <s v="DC 232411236030 AC 232411236030 - DC 232411236030 AC 232411236030"/>
    <s v="P 223 1911 3229"/>
  </r>
  <r>
    <x v="47"/>
    <s v="II"/>
    <s v="H.Vəfadar"/>
    <n v="953"/>
    <n v="12.03"/>
    <n v="250664"/>
    <s v="35091/03"/>
    <n v="29.86"/>
    <s v="SEVERSTAL"/>
    <n v="1"/>
    <s v="DC 232411236030 AC 232411236030 - DC 232411236030 AC 232411236030"/>
    <s v="P 223 1911 3229"/>
  </r>
  <r>
    <x v="47"/>
    <s v="II"/>
    <s v="H.Vəfadar"/>
    <n v="954"/>
    <n v="12.4"/>
    <n v="250664"/>
    <m/>
    <m/>
    <s v="SEVERSTAL"/>
    <m/>
    <s v="DC 232411236030 AC 232411236030 - DC 232411236030 AC 232411236030"/>
    <s v="P 223 1911 3229"/>
  </r>
  <r>
    <x v="47"/>
    <s v="II"/>
    <s v="H.Vəfadar"/>
    <n v="955"/>
    <n v="12.03"/>
    <n v="250664"/>
    <m/>
    <m/>
    <s v="SEVERSTAL"/>
    <m/>
    <s v="DC 232411236030 AC 232411236030 - DC 232411236030 AC 232411236030"/>
    <s v="P 223 1911 3229"/>
  </r>
  <r>
    <x v="47"/>
    <s v="II"/>
    <s v="H.Vəfadar"/>
    <n v="956"/>
    <n v="12.03"/>
    <n v="250664"/>
    <m/>
    <m/>
    <s v="SEVERSTAL"/>
    <m/>
    <s v="DC 232411236030 AC 232411236030 - DC 232411236030 AC 232411236030"/>
    <s v="P 223 1911 3229"/>
  </r>
  <r>
    <x v="47"/>
    <s v="II"/>
    <s v="H.Vəfadar"/>
    <n v="957"/>
    <n v="12.03"/>
    <n v="250664"/>
    <m/>
    <m/>
    <s v="SEVERSTAL"/>
    <m/>
    <s v="DC 232411236030 AC 232411236030 - DC 232411236030 AC 232411236030"/>
    <s v="P 223 1911 3229"/>
  </r>
  <r>
    <x v="47"/>
    <s v="II"/>
    <s v="H.Vəfadar"/>
    <n v="958"/>
    <n v="11.21"/>
    <n v="250664"/>
    <m/>
    <m/>
    <s v="SEVERSTAL"/>
    <m/>
    <s v="DC 232411236030 AC 232411236030 - DC 232411236030 AC 232411236030"/>
    <s v="P 223 1911 3229"/>
  </r>
  <r>
    <x v="47"/>
    <s v="II"/>
    <s v="H.Vəfadar"/>
    <n v="959"/>
    <n v="11.52"/>
    <n v="250664"/>
    <m/>
    <m/>
    <s v="SEVERSTAL"/>
    <m/>
    <s v="DC 232411236030 AC 232411236030 - DC 232411236030 AC 232411236030"/>
    <s v="P 223 1911 3229"/>
  </r>
  <r>
    <x v="47"/>
    <s v="II"/>
    <s v="H.Vəfadar"/>
    <n v="960"/>
    <n v="12.03"/>
    <n v="150636"/>
    <s v="34934/03"/>
    <n v="29.82"/>
    <s v="SEVERSTAL"/>
    <n v="1"/>
    <s v="DC 232411236030 AC 232411236030 - DC 232411236030 AC 232411236030"/>
    <s v="P 223 1911 3229"/>
  </r>
  <r>
    <x v="47"/>
    <s v="II"/>
    <s v="H.Vəfadar"/>
    <n v="961"/>
    <n v="12.03"/>
    <n v="150636"/>
    <m/>
    <m/>
    <s v="SEVERSTAL"/>
    <m/>
    <s v="DC 232411236030 AC 232411236030 - DC 232411236030 AC 232411236030"/>
    <s v="P 223 1911 3229"/>
  </r>
  <r>
    <x v="48"/>
    <s v="I"/>
    <s v="M.Elşad"/>
    <n v="962"/>
    <n v="12.03"/>
    <n v="150636"/>
    <m/>
    <m/>
    <s v="SEVERSTAL"/>
    <m/>
    <s v="DC 232411236030 AC 232411236030 - DC 232411236030 AC 232411236030"/>
    <s v="P 223 1911 3229"/>
  </r>
  <r>
    <x v="48"/>
    <s v="I"/>
    <s v="M.Elşad"/>
    <n v="963"/>
    <n v="12.03"/>
    <n v="150636"/>
    <m/>
    <m/>
    <s v="SEVERSTAL"/>
    <m/>
    <s v="DC 232411236030 AC 232411236030 - DC 232411236030 AC 232411236030"/>
    <s v="P 223 1911 3229"/>
  </r>
  <r>
    <x v="48"/>
    <s v="I"/>
    <s v="M.Elşad"/>
    <n v="964"/>
    <n v="12.02"/>
    <n v="150636"/>
    <m/>
    <m/>
    <s v="SEVERSTAL"/>
    <m/>
    <s v="DC 232411236030 AC 232411236030 - DC 232411236030 AC 232411236030"/>
    <s v="P 223 1911 3229"/>
  </r>
  <r>
    <x v="48"/>
    <s v="I"/>
    <s v="M.Elşad"/>
    <n v="965"/>
    <n v="12.03"/>
    <n v="150636"/>
    <m/>
    <m/>
    <s v="SEVERSTAL"/>
    <m/>
    <s v="DC 232411236030 AC 232411236030 - DC 232411236030 AC 232411236030"/>
    <s v="P 223 1911 3229"/>
  </r>
  <r>
    <x v="48"/>
    <s v="I"/>
    <s v="M.Elşad"/>
    <n v="966"/>
    <n v="11.12"/>
    <n v="150636"/>
    <m/>
    <m/>
    <s v="SEVERSTAL"/>
    <m/>
    <s v="DC 232411236030 AC 232411236030 - DC 232411236030 AC 232411236030"/>
    <s v="P 223 1911 3229"/>
  </r>
  <r>
    <x v="48"/>
    <s v="I"/>
    <s v="M.Elşad"/>
    <n v="967"/>
    <n v="13.07"/>
    <n v="350459"/>
    <s v="33569/01"/>
    <n v="28.02"/>
    <s v="SEVERSTAL"/>
    <n v="1"/>
    <s v="DC 232411236030 AC 232411236030 - DC 232411236030 AC 232411236030"/>
    <s v="P 223 1911 3229"/>
  </r>
  <r>
    <x v="48"/>
    <s v="I"/>
    <s v="M.Elşad"/>
    <n v="968"/>
    <n v="13.05"/>
    <n v="350459"/>
    <m/>
    <m/>
    <s v="SEVERSTAL"/>
    <m/>
    <s v="DC 232411236030 AC 232411236030 - DC 232411236030 AC 232411236030"/>
    <s v="P 223 1911 3229"/>
  </r>
  <r>
    <x v="48"/>
    <s v="I"/>
    <s v="M.Elşad"/>
    <n v="969"/>
    <n v="13.06"/>
    <n v="350459"/>
    <m/>
    <m/>
    <s v="SEVERSTAL"/>
    <m/>
    <s v="DC 232411236030 AC 232411236030 - DC 232411236030 AC 232411236030"/>
    <s v="P 223 1911 3229"/>
  </r>
  <r>
    <x v="48"/>
    <s v="I"/>
    <s v="M.Elşad"/>
    <n v="970"/>
    <n v="13.05"/>
    <n v="350459"/>
    <m/>
    <m/>
    <s v="SEVERSTAL"/>
    <m/>
    <s v="DC 232411236030 AC 232411236030 - DC 232411236030 AC 232411236030"/>
    <s v="P 223 1911 3229"/>
  </r>
  <r>
    <x v="48"/>
    <s v="I"/>
    <s v="M.Elşad"/>
    <n v="971"/>
    <n v="13.05"/>
    <n v="350459"/>
    <m/>
    <m/>
    <s v="SEVERSTAL"/>
    <m/>
    <s v="DC 232411236030 AC 232411236030 - DC 232411236030 AC 232411236030"/>
    <s v="P 223 1911 3229"/>
  </r>
  <r>
    <x v="48"/>
    <s v="I"/>
    <s v="M.Elşad"/>
    <n v="972"/>
    <n v="12.57"/>
    <n v="350459"/>
    <m/>
    <m/>
    <s v="SEVERSTAL"/>
    <m/>
    <s v="DC 232411236030 AC 232411236030 - DC 232411236030 AC 232411236030"/>
    <s v="P 223 1911 3229"/>
  </r>
  <r>
    <x v="48"/>
    <s v="I"/>
    <s v="M.Elşad"/>
    <n v="973"/>
    <n v="12.04"/>
    <n v="150638"/>
    <s v="35090/10"/>
    <n v="29.94"/>
    <s v="SEVERSTAL"/>
    <n v="1"/>
    <s v="DC 232411236030 AC 232411236030 - DC 232411236030 AC 232411236030"/>
    <s v="P 223 1911 3229"/>
  </r>
  <r>
    <x v="48"/>
    <s v="I"/>
    <s v="M.Elşad"/>
    <n v="974"/>
    <n v="12.04"/>
    <n v="150638"/>
    <m/>
    <m/>
    <s v="SEVERSTAL"/>
    <m/>
    <s v="DC 232411236030 AC 232411236030 - DC 232411236030 AC 232411236030"/>
    <s v="P 223 1911 3229"/>
  </r>
  <r>
    <x v="48"/>
    <s v="I"/>
    <s v="M.Elşad"/>
    <n v="975"/>
    <n v="12.03"/>
    <n v="150638"/>
    <m/>
    <m/>
    <s v="SEVERSTAL"/>
    <m/>
    <s v="DC 232411236030 AC 232411236030 - DC 232411236030 AC 232411236030"/>
    <s v="P 223 1911 3229"/>
  </r>
  <r>
    <x v="48"/>
    <s v="I"/>
    <s v="M.Elşad"/>
    <n v="976"/>
    <n v="12.04"/>
    <n v="150638"/>
    <m/>
    <m/>
    <s v="SEVERSTAL"/>
    <m/>
    <s v="DC 232411236030 AC 232411236030 - DC 232411236030 AC 232411236030"/>
    <s v="P 223 1911 3229"/>
  </r>
  <r>
    <x v="48"/>
    <s v="II"/>
    <s v="H.Vəfadar"/>
    <n v="977"/>
    <n v="12.04"/>
    <n v="150638"/>
    <m/>
    <m/>
    <s v="SEVERSTAL"/>
    <m/>
    <s v="DC 232411236030 AC 232411236030 - DC 232411236030 AC 232411236030"/>
    <s v="P 223 1911 3229"/>
  </r>
  <r>
    <x v="48"/>
    <s v="II"/>
    <s v="H.Vəfadar"/>
    <n v="978"/>
    <n v="12.02"/>
    <n v="150638"/>
    <m/>
    <m/>
    <s v="SEVERSTAL"/>
    <m/>
    <s v="DC 232411236030 AC 232411236030 - DC 232411236030 AC 232411236030"/>
    <s v="P 223 1911 3229"/>
  </r>
  <r>
    <x v="48"/>
    <s v="II"/>
    <s v="H.Vəfadar"/>
    <n v="979"/>
    <n v="12"/>
    <n v="150638"/>
    <m/>
    <m/>
    <s v="SEVERSTAL"/>
    <m/>
    <s v="DC 232411236030 AC 232411236030 - DC 232411236030 AC 232411236030"/>
    <s v="P 223 1911 3229"/>
  </r>
  <r>
    <x v="48"/>
    <s v="II"/>
    <s v="H.Vəfadar"/>
    <n v="980"/>
    <n v="12.03"/>
    <n v="251099"/>
    <s v="41633/01"/>
    <n v="29.18"/>
    <s v="SEVERSTAL"/>
    <n v="1"/>
    <s v="DC 232411236030 AC 232411236030 - DC 232411236030 AC 232411236030"/>
    <s v="P 223 1911 3229"/>
  </r>
  <r>
    <x v="48"/>
    <s v="II"/>
    <s v="H.Vəfadar"/>
    <n v="981"/>
    <n v="11.14"/>
    <n v="251099"/>
    <m/>
    <m/>
    <s v="SEVERSTAL"/>
    <m/>
    <s v="DC 232411236030 AC 232411236030 - DC 232411236030 AC 232411236030"/>
    <s v="P 223 1911 3229"/>
  </r>
  <r>
    <x v="48"/>
    <s v="II"/>
    <s v="H.Vəfadar"/>
    <n v="982"/>
    <n v="11.18"/>
    <n v="251099"/>
    <m/>
    <m/>
    <s v="SEVERSTAL"/>
    <m/>
    <s v="DC 232411236030 AC 232411236030 - DC 232411236030 AC 232411236030"/>
    <s v="P 223 1911 3229"/>
  </r>
  <r>
    <x v="48"/>
    <s v="II"/>
    <s v="H.Vəfadar"/>
    <n v="983"/>
    <n v="12.03"/>
    <n v="251099"/>
    <m/>
    <m/>
    <s v="SEVERSTAL"/>
    <m/>
    <s v="DC 232411236030 AC 232411236030 - DC 232411236030 AC 232411236030"/>
    <s v="P 223 1911 3229"/>
  </r>
  <r>
    <x v="48"/>
    <s v="II"/>
    <s v="H.Vəfadar"/>
    <n v="984"/>
    <n v="11.15"/>
    <n v="251099"/>
    <m/>
    <m/>
    <s v="SEVERSTAL"/>
    <m/>
    <s v="DC 232411236030 AC 232411236030 - DC 232411236030 AC 232411236030"/>
    <s v="P 223 1911 3229"/>
  </r>
  <r>
    <x v="48"/>
    <s v="II"/>
    <s v="H.Vəfadar"/>
    <n v="985"/>
    <n v="11.12"/>
    <n v="251099"/>
    <m/>
    <m/>
    <s v="SEVERSTAL"/>
    <m/>
    <s v="DC 232411236030 AC 232411236030 - DC 232411236030 AC 232411236030"/>
    <s v="P 223 1911 3229"/>
  </r>
  <r>
    <x v="48"/>
    <s v="II"/>
    <s v="H.Vəfadar"/>
    <n v="986"/>
    <n v="10.68"/>
    <n v="251099"/>
    <m/>
    <m/>
    <s v="SEVERSTAL"/>
    <m/>
    <s v="DC 232411236030 AC 232411236030 - DC 232411236030 AC 232411236030"/>
    <s v="P 223 1911 3229"/>
  </r>
  <r>
    <x v="48"/>
    <s v="II"/>
    <s v="H.Vəfadar"/>
    <n v="987"/>
    <n v="12.04"/>
    <n v="150636"/>
    <s v="34934/06"/>
    <n v="29.72"/>
    <s v="SEVERSTAL"/>
    <n v="1"/>
    <s v="DC 232411236030 AC 232411236030 - DC 232411236030 AC 232411236030"/>
    <s v="P 223 1911 3229"/>
  </r>
  <r>
    <x v="48"/>
    <s v="II"/>
    <s v="H.Vəfadar"/>
    <n v="988"/>
    <n v="12.04"/>
    <n v="150636"/>
    <m/>
    <m/>
    <s v="SEVERSTAL"/>
    <m/>
    <s v="DC 232411236030 AC 232411236030 - DC 232411236030 AC 232411236030"/>
    <s v="P 223 1911 3229"/>
  </r>
  <r>
    <x v="48"/>
    <s v="II"/>
    <s v="H.Vəfadar"/>
    <n v="989"/>
    <n v="12.04"/>
    <n v="150636"/>
    <m/>
    <m/>
    <s v="SEVERSTAL"/>
    <m/>
    <s v="DC 232411236030 AC 232411236030 - DC 232411236030 AC 232411236030"/>
    <s v="P 223 1911 3229"/>
  </r>
  <r>
    <x v="48"/>
    <s v="II"/>
    <s v="H.Vəfadar"/>
    <n v="990"/>
    <n v="12.04"/>
    <n v="150636"/>
    <m/>
    <m/>
    <s v="SEVERSTAL"/>
    <m/>
    <s v="DC 232411236030 AC 232411236030 - DC 232411236030 AC 232411236030"/>
    <s v="P 223 1911 3229"/>
  </r>
  <r>
    <x v="48"/>
    <s v="II"/>
    <s v="H.Vəfadar"/>
    <n v="991"/>
    <n v="12.04"/>
    <n v="150636"/>
    <m/>
    <m/>
    <s v="SEVERSTAL"/>
    <m/>
    <s v="DC 232411236030 AC 232411236030 - DC 232411236030 AC 232411236030"/>
    <s v="P 223 1911 3229"/>
  </r>
  <r>
    <x v="49"/>
    <s v="I"/>
    <s v="M.Elşad"/>
    <n v="992"/>
    <n v="12.04"/>
    <n v="150636"/>
    <m/>
    <m/>
    <s v="SEVERSTAL"/>
    <m/>
    <s v="DC 232411236030 AC 232411236030 - DC 232411236030 AC 232411236030"/>
    <s v="P 223 1911 3229"/>
  </r>
  <r>
    <x v="49"/>
    <s v="I"/>
    <s v="M.Elşad"/>
    <n v="993"/>
    <n v="11.85"/>
    <n v="150636"/>
    <m/>
    <m/>
    <s v="SEVERSTAL"/>
    <m/>
    <s v="DC 232411236030 AC 232411236030 - DC 232411236030 AC 232411236030"/>
    <s v="P 223 1911 3229"/>
  </r>
  <r>
    <x v="49"/>
    <s v="I"/>
    <s v="M.Elşad"/>
    <n v="994"/>
    <n v="13.05"/>
    <s v="B150565"/>
    <s v="48482/01"/>
    <n v="29.04"/>
    <s v="SEVERSTAL"/>
    <n v="1"/>
    <s v="DC 232411236030 AC 232411236030 - DC 232411236030 AC 232411236030"/>
    <s v="P 223 1911 3229"/>
  </r>
  <r>
    <x v="49"/>
    <s v="I"/>
    <s v="M.Elşad"/>
    <n v="995"/>
    <n v="13.06"/>
    <s v="B150565"/>
    <m/>
    <m/>
    <s v="SEVERSTAL"/>
    <m/>
    <s v="DC 232411236030 AC 232411236030 - DC 232411236030 AC 232411236030"/>
    <s v="P 223 1911 3229"/>
  </r>
  <r>
    <x v="49"/>
    <s v="I"/>
    <s v="M.Elşad"/>
    <n v="996"/>
    <n v="13.05"/>
    <s v="B150565"/>
    <m/>
    <m/>
    <s v="SEVERSTAL"/>
    <m/>
    <s v="DC 232411236030 AC 232411236030 - DC 232411236030 AC 232411236030"/>
    <s v="P 223 1911 3229"/>
  </r>
  <r>
    <x v="49"/>
    <s v="I"/>
    <s v="M.Elşad"/>
    <n v="997"/>
    <n v="13.05"/>
    <s v="B150565"/>
    <m/>
    <m/>
    <s v="SEVERSTAL"/>
    <m/>
    <s v="DC 232411236030 AC 232411236030 - DC 232411236030 AC 232411236030"/>
    <s v="P 223 1911 3229"/>
  </r>
  <r>
    <x v="49"/>
    <s v="I"/>
    <s v="M.Elşad"/>
    <n v="998"/>
    <n v="13.05"/>
    <s v="B150565"/>
    <m/>
    <m/>
    <s v="SEVERSTAL"/>
    <m/>
    <s v="DC 232411236030 AC 232411236030 - DC 232411236030 AC 232411236030"/>
    <s v="P 223 1911 3229"/>
  </r>
  <r>
    <x v="49"/>
    <s v="I"/>
    <s v="M.Elşad"/>
    <n v="999"/>
    <n v="13.05"/>
    <s v="B150565"/>
    <m/>
    <m/>
    <s v="SEVERSTAL"/>
    <m/>
    <s v="DC 232411236030 AC 232411236030 - DC 232411236030 AC 232411236030"/>
    <s v="P 223 1911 3229"/>
  </r>
  <r>
    <x v="49"/>
    <s v="I"/>
    <s v="M.Elşad"/>
    <n v="1000"/>
    <n v="13.05"/>
    <n v="350370"/>
    <s v="33301/01"/>
    <n v="28.2"/>
    <s v="SEVERSTAL"/>
    <n v="1"/>
    <s v="DC 232411236030 AC 232411236030 - DC 232411236030 AC 232411236030"/>
    <s v="P 223 1911 3229"/>
  </r>
  <r>
    <x v="49"/>
    <s v="I"/>
    <s v="M.Elşad"/>
    <n v="1001"/>
    <n v="13.05"/>
    <n v="350370"/>
    <m/>
    <m/>
    <s v="SEVERSTAL"/>
    <m/>
    <s v="DC 232411236030 AC 232411236030 - DC 232411236030 AC 232411236030"/>
    <s v="P 223 1911 3229"/>
  </r>
  <r>
    <x v="49"/>
    <s v="I"/>
    <s v="M.Elşad"/>
    <n v="1002"/>
    <n v="13.05"/>
    <n v="350370"/>
    <m/>
    <m/>
    <s v="SEVERSTAL"/>
    <m/>
    <s v="DC 232411236030 AC 232411236030 - DC 232411236030 AC 232411236030"/>
    <s v="P 223 1911 3229"/>
  </r>
  <r>
    <x v="49"/>
    <s v="I"/>
    <s v="M.Elşad"/>
    <n v="1003"/>
    <n v="13.05"/>
    <n v="350370"/>
    <m/>
    <m/>
    <s v="SEVERSTAL"/>
    <m/>
    <s v="DC 232411236030 AC 232411236030 - DC 232411236030 AC 232411236030"/>
    <s v="P 223 1911 3229"/>
  </r>
  <r>
    <x v="49"/>
    <s v="II"/>
    <s v="H.Vəfadar"/>
    <n v="1004"/>
    <n v="13.04"/>
    <n v="350370"/>
    <m/>
    <m/>
    <s v="SEVERSTAL"/>
    <m/>
    <s v="DC 232411236030 AC 232411236030 - DC 232411236030 AC 232411236030"/>
    <s v="P 223 1911 3229"/>
  </r>
  <r>
    <x v="49"/>
    <s v="II"/>
    <s v="H.Vəfadar"/>
    <n v="1005"/>
    <n v="12.07"/>
    <n v="350370"/>
    <m/>
    <m/>
    <s v="SEVERSTAL"/>
    <m/>
    <s v="DC 232411236030 AC 232411236030 - DC 232411236030 AC 232411236030"/>
    <s v="P 223 1911 3229"/>
  </r>
  <r>
    <x v="49"/>
    <s v="II"/>
    <s v="H.Vəfadar"/>
    <n v="1006"/>
    <n v="13.05"/>
    <n v="151075"/>
    <s v="42368/02"/>
    <n v="28.36"/>
    <s v="SEVERSTAL"/>
    <n v="1"/>
    <s v="DC 232411236030 AC 232411236030 - DC 232411236030 AC 232411236030"/>
    <s v="P 223 1911 3229"/>
  </r>
  <r>
    <x v="49"/>
    <s v="II"/>
    <s v="H.Vəfadar"/>
    <n v="1007"/>
    <n v="13.05"/>
    <n v="151075"/>
    <m/>
    <m/>
    <s v="SEVERSTAL"/>
    <m/>
    <s v="DC 232411236030 AC 232411236030 - DC 232411236030 AC 232411236030"/>
    <s v="P 223 1911 3229"/>
  </r>
  <r>
    <x v="49"/>
    <s v="II"/>
    <s v="H.Vəfadar"/>
    <n v="1008"/>
    <n v="13.05"/>
    <n v="151075"/>
    <m/>
    <m/>
    <s v="SEVERSTAL"/>
    <m/>
    <s v="DC 232411236030 AC 232411236030 - DC 232411236030 AC 232411236030"/>
    <s v="P 223 1911 3229"/>
  </r>
  <r>
    <x v="49"/>
    <s v="II"/>
    <s v="H.Vəfadar"/>
    <n v="1009"/>
    <n v="13.05"/>
    <n v="151075"/>
    <m/>
    <m/>
    <s v="SEVERSTAL"/>
    <m/>
    <s v="DC 232411236030 AC 232411236030 - DC 232411236030 AC 232411236030"/>
    <s v="P 223 1911 3229"/>
  </r>
  <r>
    <x v="49"/>
    <s v="II"/>
    <s v="H.Vəfadar"/>
    <n v="1010"/>
    <n v="13.42"/>
    <n v="151075"/>
    <m/>
    <m/>
    <s v="SEVERSTAL"/>
    <m/>
    <s v="DC 232411236030 AC 232411236030 - DC 232411236030 AC 232411236030"/>
    <s v="P 223 1911 3229"/>
  </r>
  <r>
    <x v="49"/>
    <s v="II"/>
    <s v="H.Vəfadar"/>
    <n v="1011"/>
    <n v="13.18"/>
    <n v="151075"/>
    <m/>
    <m/>
    <s v="SEVERSTAL"/>
    <m/>
    <s v="DC 232411236030 AC 232411236030 - DC 232411236030 AC 232411236030"/>
    <s v="P 223 1911 3229"/>
  </r>
  <r>
    <x v="49"/>
    <s v="II"/>
    <s v="H.Vəfadar"/>
    <n v="1012"/>
    <n v="13.05"/>
    <n v="251127"/>
    <s v="42024/07"/>
    <n v="28.16"/>
    <s v="SEVERSTAL"/>
    <n v="1"/>
    <s v="DC 232411236030 AC 232411236030 - DC 232411236030 AC 232411236030"/>
    <s v="P 223 1911 3229"/>
  </r>
  <r>
    <x v="49"/>
    <s v="II"/>
    <s v="H.Vəfadar"/>
    <n v="1013"/>
    <n v="13.05"/>
    <n v="251127"/>
    <m/>
    <m/>
    <s v="SEVERSTAL"/>
    <m/>
    <s v="DC 232411236030 AC 232411236030 - DC 232411236030 AC 232411236030"/>
    <s v="P 223 1911 3229"/>
  </r>
  <r>
    <x v="49"/>
    <s v="II"/>
    <s v="H.Vəfadar"/>
    <n v="1014"/>
    <n v="13.05"/>
    <n v="251127"/>
    <m/>
    <m/>
    <s v="SEVERSTAL"/>
    <m/>
    <s v="DC 232411236030 AC 232411236030 - DC 232411236030 AC 232411236030"/>
    <s v="P 223 1911 3229"/>
  </r>
  <r>
    <x v="49"/>
    <s v="II"/>
    <s v="H.Vəfadar"/>
    <n v="1015"/>
    <n v="13.05"/>
    <n v="251127"/>
    <m/>
    <m/>
    <s v="SEVERSTAL"/>
    <m/>
    <s v="DC 232411236030 AC 232411236030 - DC 232411236030 AC 232411236030"/>
    <s v="P 223 1911 3229"/>
  </r>
  <r>
    <x v="49"/>
    <s v="II"/>
    <s v="H.Vəfadar"/>
    <n v="1016"/>
    <n v="13.5"/>
    <n v="251127"/>
    <m/>
    <m/>
    <s v="SEVERSTAL"/>
    <m/>
    <s v="DC 232411236030 AC 232411236030 - DC 232411236030 AC 232411236030"/>
    <s v="P 223 1911 3229"/>
  </r>
  <r>
    <x v="49"/>
    <s v="II"/>
    <s v="H.Vəfadar"/>
    <n v="1017"/>
    <n v="13.34"/>
    <n v="251127"/>
    <m/>
    <m/>
    <s v="SEVERSTAL"/>
    <m/>
    <s v="DC 232411236030 AC 232411236030 - DC 232411236030 AC 232411236030"/>
    <s v="P 223 1911 3229"/>
  </r>
  <r>
    <x v="49"/>
    <s v="II"/>
    <s v="H.Vəfadar"/>
    <n v="1018"/>
    <n v="12.16"/>
    <n v="351817"/>
    <s v="49613/11"/>
    <n v="4.4800000000000004"/>
    <s v="SEVERSTAL"/>
    <n v="1"/>
    <s v="DC 232411236030 AC 232411236030 - DC 232411236030 AC 232411236030"/>
    <s v="P 223 1911 32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5">
  <r>
    <x v="0"/>
    <n v="1"/>
    <s v="H.Vəfadar"/>
    <n v="3001"/>
    <n v="12.5"/>
    <s v="B301395"/>
    <s v="6/2"/>
    <n v="30.06"/>
    <s v="MMK"/>
    <n v="1"/>
    <s v="DC T2SW 240363 AC T2SW 250022 - DC T2SW 240363 AC T2SW 250022 "/>
    <s v="P 223 1911 3229"/>
  </r>
  <r>
    <x v="0"/>
    <n v="2"/>
    <s v="M.Elşad"/>
    <n v="3002"/>
    <n v="12.5"/>
    <s v="B301395"/>
    <m/>
    <m/>
    <s v="MMK"/>
    <m/>
    <s v="DC T2SW 240363 AC T2SW 250022 - DC T2SW 240363 AC T2SW 250022 "/>
    <s v="P 223 1911 3229"/>
  </r>
  <r>
    <x v="0"/>
    <n v="2"/>
    <s v="M.Elşad"/>
    <n v="3003"/>
    <n v="12.67"/>
    <s v="B301395"/>
    <m/>
    <m/>
    <s v="MMK"/>
    <m/>
    <s v="DC T2SW 240363 AC T2SW 250022 - DC T2SW 240363 AC T2SW 250022 "/>
    <s v="P 223 1911 3229"/>
  </r>
  <r>
    <x v="0"/>
    <n v="2"/>
    <s v="M.Elşad"/>
    <n v="3004"/>
    <n v="12.08"/>
    <s v="B301395"/>
    <m/>
    <m/>
    <s v="MMK"/>
    <m/>
    <s v="DC T2SW 240363 AC T2SW 250022 - DC T2SW 240363 AC T2SW 250022 "/>
    <s v="P 223 1911 3229"/>
  </r>
  <r>
    <x v="0"/>
    <n v="2"/>
    <s v="M.Elşad"/>
    <n v="3005"/>
    <n v="13.05"/>
    <s v="B301395"/>
    <m/>
    <m/>
    <s v="MMK"/>
    <m/>
    <s v="DC T2SW 240363 AC T2SW 250022 - DC T2SW 240363 AC T2SW 250022 "/>
    <s v="P 223 1911 3229"/>
  </r>
  <r>
    <x v="0"/>
    <n v="2"/>
    <s v="M.Elşad"/>
    <n v="3006"/>
    <n v="12.81"/>
    <s v="B301395"/>
    <m/>
    <m/>
    <s v="MMK"/>
    <m/>
    <s v="DC T2SW 240363 AC T2SW 250022 - DC T2SW 240363 AC T2SW 250022 "/>
    <s v="P 223 1911 3229"/>
  </r>
  <r>
    <x v="0"/>
    <n v="2"/>
    <s v="M.Elşad"/>
    <n v="3007"/>
    <n v="12.06"/>
    <s v="B201767"/>
    <s v="3/1"/>
    <n v="32.340000000000003"/>
    <s v="MMK"/>
    <n v="1"/>
    <s v="DC T2SW 240363 AC T2SW 250022 - DC T2SW 240363 AC T2SW 250022 "/>
    <s v="P 223 1911 3229"/>
  </r>
  <r>
    <x v="0"/>
    <n v="2"/>
    <s v="M.Elşad"/>
    <n v="3008"/>
    <n v="13.06"/>
    <s v="B201767"/>
    <m/>
    <m/>
    <s v="MMK"/>
    <m/>
    <s v="DC T2SW 240363 AC T2SW 250022 - DC T2SW 240363 AC T2SW 250022 "/>
    <s v="P 223 1911 3229"/>
  </r>
  <r>
    <x v="1"/>
    <n v="1"/>
    <s v="H.Vəfadar"/>
    <n v="3009"/>
    <n v="13.05"/>
    <s v="B201767"/>
    <m/>
    <m/>
    <s v="MMK"/>
    <m/>
    <s v="DC T2SW 240363 AC T2SW 250022 - DC T2SW 240363 AC T2SW 250022 "/>
    <s v="P 223 1911 3229"/>
  </r>
  <r>
    <x v="1"/>
    <n v="1"/>
    <s v="H.Vəfadar"/>
    <n v="3010"/>
    <n v="12.05"/>
    <s v="B201767"/>
    <m/>
    <m/>
    <s v="MMK"/>
    <m/>
    <s v="DC T2SW 240363 AC T2SW 250022 - DC T2SW 240363 AC T2SW 250022 "/>
    <s v="P 223 1911 3229"/>
  </r>
  <r>
    <x v="1"/>
    <n v="1"/>
    <s v="H.Vəfadar"/>
    <n v="3011"/>
    <n v="13.05"/>
    <s v="B201767"/>
    <m/>
    <m/>
    <s v="MMK"/>
    <m/>
    <s v="DC T2SW 240363 AC T2SW 250022 - DC T2SW 240363 AC T2SW 250022 "/>
    <s v="P 223 1911 3229"/>
  </r>
  <r>
    <x v="1"/>
    <n v="1"/>
    <s v="H.Vəfadar"/>
    <n v="3012"/>
    <n v="13.05"/>
    <s v="B201767"/>
    <m/>
    <m/>
    <s v="MMK"/>
    <m/>
    <s v="DC T2SW 240363 AC T2SW 250022 - DC T2SW 240363 AC T2SW 250022 "/>
    <s v="P 223 1911 3229"/>
  </r>
  <r>
    <x v="1"/>
    <n v="1"/>
    <s v="H.Vəfadar"/>
    <n v="3013"/>
    <n v="12.33"/>
    <s v="B201767"/>
    <m/>
    <m/>
    <s v="MMK"/>
    <m/>
    <s v="DC T2SW 240363 AC T2SW 250022 - DC T2SW 240363 AC T2SW 250022 "/>
    <s v="P 223 1911 3229"/>
  </r>
  <r>
    <x v="1"/>
    <n v="1"/>
    <s v="H.Vəfadar"/>
    <n v="3014"/>
    <n v="12.09"/>
    <s v="B101521"/>
    <s v="1/1"/>
    <n v="31.09"/>
    <s v="MMK"/>
    <n v="1"/>
    <s v="DC T2SW 240363 AC T2SW 250022 - DC T2SW 240363 AC T2SW 250022 "/>
    <s v="P 223 1911 3229"/>
  </r>
  <r>
    <x v="1"/>
    <n v="1"/>
    <s v="H.Vəfadar"/>
    <n v="3015"/>
    <n v="12.08"/>
    <s v="B101521"/>
    <m/>
    <m/>
    <s v="MMK"/>
    <m/>
    <s v="DC T2SW 240363 AC T2SW 250022 - DC T2SW 240363 AC T2SW 250022 "/>
    <s v="P 223 1911 3229"/>
  </r>
  <r>
    <x v="1"/>
    <n v="1"/>
    <s v="H.Vəfadar"/>
    <n v="3016"/>
    <n v="12.05"/>
    <s v="B101521"/>
    <m/>
    <m/>
    <s v="MMK"/>
    <m/>
    <s v="DC T2SW 240363 AC T2SW 250022 - DC T2SW 240363 AC T2SW 250022 "/>
    <s v="P 223 1911 3229"/>
  </r>
  <r>
    <x v="1"/>
    <n v="2"/>
    <s v="M.Elşad"/>
    <n v="3017"/>
    <n v="12.61"/>
    <s v="B101521"/>
    <m/>
    <m/>
    <s v="MMK"/>
    <m/>
    <s v="DC T2SW 240363 AC T2SW 250022 - DC T2SW 240363 AC T2SW 250022 "/>
    <s v="P 223 1911 3229"/>
  </r>
  <r>
    <x v="1"/>
    <n v="2"/>
    <s v="M.Elşad"/>
    <n v="3018"/>
    <n v="12.09"/>
    <s v="B101521"/>
    <m/>
    <m/>
    <s v="MMK"/>
    <m/>
    <s v="DC T2SW 240363 AC T2SW 250022 - DC T2SW 240363 AC T2SW 250022 "/>
    <s v="P 223 1911 3229"/>
  </r>
  <r>
    <x v="1"/>
    <n v="2"/>
    <s v="M.Elşad"/>
    <n v="3019"/>
    <n v="12.06"/>
    <s v="B101521"/>
    <m/>
    <m/>
    <s v="MMK"/>
    <m/>
    <s v="DC T2SW 240363 AC T2SW 250022 - DC T2SW 240363 AC T2SW 250022 "/>
    <s v="P 223 1911 3229"/>
  </r>
  <r>
    <x v="1"/>
    <n v="2"/>
    <s v="M.Elşad"/>
    <n v="3020"/>
    <n v="12.14"/>
    <s v="B101521"/>
    <m/>
    <m/>
    <s v="MMK"/>
    <m/>
    <s v="DC T2SW 240363 AC T2SW 250022 - DC T2SW 240363 AC T2SW 250022 "/>
    <s v="P 223 1911 3229"/>
  </r>
  <r>
    <x v="1"/>
    <n v="2"/>
    <s v="M.Elşad"/>
    <n v="3021"/>
    <n v="12.09"/>
    <s v="B201776"/>
    <s v="1/7"/>
    <n v="32.58"/>
    <s v="MMK"/>
    <n v="1"/>
    <s v="DC T2SW 240363 AC T2SW 250022 - DC T2SW 240363 AC T2SW 250022 "/>
    <s v="P 223 1911 3229"/>
  </r>
  <r>
    <x v="1"/>
    <n v="2"/>
    <s v="M.Elşad"/>
    <n v="3022"/>
    <n v="12.1"/>
    <s v="B201776"/>
    <m/>
    <m/>
    <s v="MMK"/>
    <m/>
    <s v="DC T2SW 240363 AC T2SW 250022 - DC T2SW 240363 AC T2SW 250022 "/>
    <s v="P 223 1911 3229"/>
  </r>
  <r>
    <x v="1"/>
    <n v="2"/>
    <s v="M.Elşad"/>
    <n v="3023"/>
    <n v="13.06"/>
    <s v="B201776"/>
    <m/>
    <m/>
    <s v="MMK"/>
    <m/>
    <s v="DC T2SW 240363 AC T2SW 250022 - DC T2SW 240363 AC T2SW 250022 "/>
    <s v="P 223 1911 3229"/>
  </r>
  <r>
    <x v="2"/>
    <n v="1"/>
    <s v="H.Vəfadar"/>
    <n v="3024"/>
    <n v="13.04"/>
    <s v="B201776"/>
    <m/>
    <m/>
    <s v="MMK"/>
    <m/>
    <s v="DC T2SW 240363 AC T2SW 250022 - DC T2SW 240363 AC T2SW 250022 "/>
    <s v="P 223 1911 3229"/>
  </r>
  <r>
    <x v="2"/>
    <n v="1"/>
    <s v="H.Vəfadar"/>
    <n v="3025"/>
    <n v="13.04"/>
    <s v="B201776"/>
    <m/>
    <m/>
    <s v="MMK"/>
    <m/>
    <s v="DC T2SW 240363 AC T2SW 250022 - DC T2SW 240363 AC T2SW 250022 "/>
    <s v="P 223 1911 3229"/>
  </r>
  <r>
    <x v="2"/>
    <n v="1"/>
    <s v="H.Vəfadar"/>
    <n v="3026"/>
    <n v="13.04"/>
    <s v="B201776"/>
    <m/>
    <m/>
    <s v="MMK"/>
    <m/>
    <s v="DC T2SW 240363 AC T2SW 250022 - DC T2SW 240363 AC T2SW 250022 "/>
    <s v="P 223 1911 3229"/>
  </r>
  <r>
    <x v="2"/>
    <n v="1"/>
    <s v="H.Vəfadar"/>
    <n v="3027"/>
    <n v="13.04"/>
    <s v="B201776"/>
    <m/>
    <m/>
    <s v="MMK"/>
    <m/>
    <s v="DC T2SW 240363 AC T2SW 250022 - DC T2SW 240363 AC T2SW 250022 "/>
    <s v="P 223 1911 3229"/>
  </r>
  <r>
    <x v="2"/>
    <n v="1"/>
    <s v="H.Vəfadar"/>
    <n v="3028"/>
    <n v="12.05"/>
    <s v="B301404"/>
    <s v="1/2"/>
    <n v="31.27"/>
    <s v="MMK"/>
    <n v="1"/>
    <s v="DC T2SW 240363 AC T2SW 250022 - DC T2SW 240363 AC T2SW 250022 "/>
    <s v="P 223 1911 3229"/>
  </r>
  <r>
    <x v="2"/>
    <n v="1"/>
    <s v="H.Vəfadar"/>
    <n v="3029"/>
    <n v="12.04"/>
    <s v="B301404"/>
    <m/>
    <m/>
    <s v="MMK"/>
    <m/>
    <s v="DC T2SW 240363 AC T2SW 250022 - DC T2SW 240363 AC T2SW 250022 "/>
    <s v="P 223 1911 3229"/>
  </r>
  <r>
    <x v="2"/>
    <n v="1"/>
    <s v="H.Vəfadar"/>
    <n v="3030"/>
    <n v="12.05"/>
    <s v="B301404"/>
    <m/>
    <m/>
    <s v="MMK"/>
    <m/>
    <s v="DC T2SW 240363 AC T2SW 250022 - DC T2SW 240363 AC T2SW 250022 "/>
    <s v="P 223 1911 3229"/>
  </r>
  <r>
    <x v="2"/>
    <n v="1"/>
    <s v="H.Vəfadar"/>
    <n v="3031"/>
    <n v="12.05"/>
    <s v="B301404"/>
    <m/>
    <m/>
    <s v="MMK"/>
    <m/>
    <s v="DC T2SW 240363 AC T2SW 250022 - DC T2SW 240363 AC T2SW 250022 "/>
    <s v="P 223 1911 3229"/>
  </r>
  <r>
    <x v="2"/>
    <n v="1"/>
    <s v="H.Vəfadar"/>
    <n v="3032"/>
    <n v="13.04"/>
    <s v="B301404"/>
    <m/>
    <m/>
    <s v="MMK"/>
    <m/>
    <s v="DC T2SW 240363 AC T2SW 250022 - DC T2SW 240363 AC T2SW 250022 "/>
    <s v="P 223 1911 3229"/>
  </r>
  <r>
    <x v="2"/>
    <n v="2"/>
    <s v="M.Elşad"/>
    <n v="3033"/>
    <n v="12.05"/>
    <s v="B301404"/>
    <m/>
    <m/>
    <s v="MMK"/>
    <m/>
    <s v="DC T2SW 240363 AC T2SW 250022 - DC T2SW 240363 AC T2SW 250022 "/>
    <s v="P 223 1911 3229"/>
  </r>
  <r>
    <x v="2"/>
    <n v="2"/>
    <s v="M.Elşad"/>
    <n v="3034"/>
    <n v="12.93"/>
    <s v="B301404"/>
    <m/>
    <m/>
    <s v="MMK"/>
    <m/>
    <s v="DC T2SW 240363 AC T2SW 250022 - DC T2SW 240363 AC T2SW 250022 "/>
    <s v="P 223 1911 3229"/>
  </r>
  <r>
    <x v="2"/>
    <n v="2"/>
    <s v="M.Elşad"/>
    <n v="3035"/>
    <n v="12.07"/>
    <s v="B101741"/>
    <s v="17/5"/>
    <n v="32.22"/>
    <s v="MMK"/>
    <n v="1"/>
    <s v="DC T2SW 240363 AC T2SW 250022 - DC T2SW 240363 AC T2SW 250022 "/>
    <s v="P 223 1911 3229"/>
  </r>
  <r>
    <x v="2"/>
    <n v="2"/>
    <s v="M.Elşad"/>
    <n v="3036"/>
    <n v="12.07"/>
    <s v="B101741"/>
    <m/>
    <m/>
    <s v="MMK"/>
    <m/>
    <s v="DC T2SW 240363 AC T2SW 250022 - DC T2SW 240363 AC T2SW 250022 "/>
    <s v="P 223 1911 3229"/>
  </r>
  <r>
    <x v="2"/>
    <n v="2"/>
    <s v="M.Elşad"/>
    <n v="3037"/>
    <n v="11.06"/>
    <s v="B101741"/>
    <m/>
    <m/>
    <s v="MMK"/>
    <m/>
    <s v="DC T2SW 240363 AC T2SW 250022 - DC T2SW 240363 AC T2SW 250022 "/>
    <s v="P 223 1911 3229"/>
  </r>
  <r>
    <x v="2"/>
    <n v="2"/>
    <s v="M.Elşad"/>
    <n v="3038"/>
    <n v="11.03"/>
    <s v="B101741"/>
    <m/>
    <m/>
    <s v="MMK"/>
    <m/>
    <s v="DC T2SW 240363 AC T2SW 250022 - DC T2SW 240363 AC T2SW 250022 "/>
    <s v="P 223 1911 3229"/>
  </r>
  <r>
    <x v="2"/>
    <n v="2"/>
    <s v="M.Elşad"/>
    <n v="3039"/>
    <n v="13.07"/>
    <s v="B101741"/>
    <m/>
    <m/>
    <s v="MMK"/>
    <m/>
    <s v="DC T2SW 240363 AC T2SW 250022 - DC T2SW 240363 AC T2SW 250022 "/>
    <s v="P 223 1911 3229"/>
  </r>
  <r>
    <x v="3"/>
    <n v="1"/>
    <s v="H.Vəfadar"/>
    <n v="3040"/>
    <n v="13.47"/>
    <s v="B101741"/>
    <m/>
    <m/>
    <s v="MMK"/>
    <m/>
    <s v="DC T2SW 240363 AC T2SW 250022 - DC T2SW 240363 AC T2SW 250022 "/>
    <s v="P 223 1911 3229"/>
  </r>
  <r>
    <x v="3"/>
    <n v="1"/>
    <s v="H.Vəfadar"/>
    <n v="3041"/>
    <n v="13.47"/>
    <s v="B101741"/>
    <m/>
    <m/>
    <s v="MMK"/>
    <m/>
    <s v="DC T2SW 240363 AC T2SW 250022 - DC T2SW 240363 AC T2SW 250022 "/>
    <s v="P 223 1911 3229"/>
  </r>
  <r>
    <x v="3"/>
    <n v="1"/>
    <s v="H.Vəfadar"/>
    <n v="3042"/>
    <n v="12.07"/>
    <s v="B101728"/>
    <s v="1/3"/>
    <n v="32.14"/>
    <s v="MMK"/>
    <n v="1"/>
    <s v="DC T2SW 240363 AC T2SW 250022 - DC T2SW 240363 AC T2SW 250022 "/>
    <s v="P 223 1911 3229"/>
  </r>
  <r>
    <x v="3"/>
    <n v="1"/>
    <s v="H.Vəfadar"/>
    <n v="3043"/>
    <n v="13.05"/>
    <s v="B101728"/>
    <m/>
    <m/>
    <s v="MMK"/>
    <m/>
    <s v="DC T2SW 240363 AC T2SW 250022 - DC T2SW 240363 AC T2SW 250022 "/>
    <s v="P 223 1911 3229"/>
  </r>
  <r>
    <x v="3"/>
    <n v="1"/>
    <s v="H.Vəfadar"/>
    <n v="3044"/>
    <n v="13.06"/>
    <s v="B101728"/>
    <m/>
    <m/>
    <s v="MMK"/>
    <m/>
    <s v="DC T2SW 240363 AC T2SW 250022 - DC T2SW 240363 AC T2SW 250022 "/>
    <s v="P 223 1911 3229"/>
  </r>
  <r>
    <x v="3"/>
    <n v="1"/>
    <s v="H.Vəfadar"/>
    <n v="3045"/>
    <n v="13.06"/>
    <s v="B101728"/>
    <m/>
    <m/>
    <s v="MMK"/>
    <m/>
    <s v="DC T2SW 240363 AC T2SW 250022 - DC T2SW 240363 AC T2SW 250022 "/>
    <s v="P 223 1911 3229"/>
  </r>
  <r>
    <x v="3"/>
    <n v="1"/>
    <s v="H.Vəfadar"/>
    <n v="3046"/>
    <n v="13.06"/>
    <s v="B101728"/>
    <m/>
    <m/>
    <s v="MMK"/>
    <m/>
    <s v="DC T2SW 240363 AC T2SW 250022 - DC T2SW 240363 AC T2SW 250022 "/>
    <s v="P 223 1911 3229"/>
  </r>
  <r>
    <x v="3"/>
    <n v="2"/>
    <s v="M.Elşad"/>
    <n v="3047"/>
    <n v="12.06"/>
    <s v="B101728"/>
    <m/>
    <m/>
    <s v="MMK"/>
    <m/>
    <s v="DC T2SW 240363 AC T2SW 250022 - DC T2SW 240363 AC T2SW 250022 "/>
    <s v="P 223 1911 3229"/>
  </r>
  <r>
    <x v="3"/>
    <n v="2"/>
    <s v="M.Elşad"/>
    <n v="3048"/>
    <n v="11.68"/>
    <s v="B101728"/>
    <m/>
    <m/>
    <s v="MMK"/>
    <m/>
    <s v="DC T2SW 240363 AC T2SW 250022 - DC T2SW 240363 AC T2SW 250022 "/>
    <s v="P 223 1911 3229"/>
  </r>
  <r>
    <x v="3"/>
    <n v="2"/>
    <s v="M.Elşad"/>
    <n v="3049"/>
    <n v="12.07"/>
    <s v="B101728"/>
    <s v="1/4"/>
    <n v="32.159999999999997"/>
    <s v="MMK"/>
    <n v="1"/>
    <s v="DC T2SW 240363 AC T2SW 250022 - DC T2SW 240363 AC T2SW 250022 "/>
    <s v="P 223 1911 3229"/>
  </r>
  <r>
    <x v="3"/>
    <n v="2"/>
    <s v="M.Elşad"/>
    <n v="3050"/>
    <n v="12.07"/>
    <s v="B101728"/>
    <m/>
    <m/>
    <s v="MMK"/>
    <m/>
    <s v="DC T2SW 240363 AC T2SW 250022 - DC T2SW 240363 AC T2SW 250022 "/>
    <s v="P 223 1911 3229"/>
  </r>
  <r>
    <x v="3"/>
    <n v="2"/>
    <s v="M.Elşad"/>
    <n v="3051"/>
    <n v="13.05"/>
    <s v="B101728"/>
    <m/>
    <m/>
    <s v="MMK"/>
    <m/>
    <s v="DC T2SW 240363 AC T2SW 250022 - DC T2SW 240363 AC T2SW 250022 "/>
    <s v="P 223 1911 3229"/>
  </r>
  <r>
    <x v="3"/>
    <n v="2"/>
    <s v="M.Elşad"/>
    <n v="3052"/>
    <n v="13.05"/>
    <s v="B101728"/>
    <m/>
    <m/>
    <s v="MMK"/>
    <m/>
    <s v="DC T2SW 240363 AC T2SW 250022 - DC T2SW 240363 AC T2SW 250022 "/>
    <s v="P 223 1911 3229"/>
  </r>
  <r>
    <x v="3"/>
    <n v="2"/>
    <s v="M.Elşad"/>
    <n v="3053"/>
    <n v="13.05"/>
    <s v="B101728"/>
    <m/>
    <m/>
    <s v="MMK"/>
    <m/>
    <s v="DC T2SW 240363 AC T2SW 250022 - DC T2SW 240363 AC T2SW 250022 "/>
    <s v="P 223 1911 3229"/>
  </r>
  <r>
    <x v="3"/>
    <n v="2"/>
    <s v="M.Elşad"/>
    <n v="3054"/>
    <n v="13.03"/>
    <s v="B101728"/>
    <m/>
    <m/>
    <s v="MMK"/>
    <m/>
    <s v="DC T2SW 240363 AC T2SW 250022 - DC T2SW 240363 AC T2SW 250022 "/>
    <s v="P 223 1911 3229"/>
  </r>
  <r>
    <x v="3"/>
    <n v="2"/>
    <s v="M.Elşad"/>
    <n v="3055"/>
    <n v="13.05"/>
    <s v="B101728"/>
    <m/>
    <m/>
    <s v="MMK"/>
    <m/>
    <s v="DC T2SW 240363 AC T2SW 250022 - DC T2SW 240363 AC T2SW 250022 "/>
    <s v="P 223 1911 3229"/>
  </r>
  <r>
    <x v="4"/>
    <n v="1"/>
    <s v="H.Vəfadar"/>
    <n v="3056"/>
    <n v="12.05"/>
    <s v="B201528"/>
    <s v="4/5"/>
    <n v="32.44"/>
    <s v="MMK"/>
    <n v="1"/>
    <s v="DC T2SW 240363 AC T2SW 250022 - DC T2SW 240363 AC T2SW 250022 "/>
    <s v="P 223 1911 3229"/>
  </r>
  <r>
    <x v="4"/>
    <n v="1"/>
    <s v="H.Vəfadar"/>
    <n v="3057"/>
    <n v="12.04"/>
    <s v="B201528"/>
    <m/>
    <m/>
    <s v="MMK"/>
    <m/>
    <s v="DC T2SW 240363 AC T2SW 250022 - DC T2SW 240363 AC T2SW 250022 "/>
    <s v="P 223 1911 3229"/>
  </r>
  <r>
    <x v="4"/>
    <n v="1"/>
    <s v="H.Vəfadar"/>
    <n v="3058"/>
    <n v="13.03"/>
    <s v="B201528"/>
    <m/>
    <m/>
    <s v="MMK"/>
    <m/>
    <s v="DC T2SW 240363 AC T2SW 250022 - DC T2SW 240363 AC T2SW 250022 "/>
    <s v="P 223 1911 3229"/>
  </r>
  <r>
    <x v="4"/>
    <n v="1"/>
    <s v="H.Vəfadar"/>
    <n v="3059"/>
    <n v="13.02"/>
    <s v="B201528"/>
    <m/>
    <m/>
    <s v="MMK"/>
    <m/>
    <s v="DC T2SW 240363 AC T2SW 250022 - DC T2SW 240363 AC T2SW 250022 "/>
    <s v="P 223 1911 3229"/>
  </r>
  <r>
    <x v="4"/>
    <n v="1"/>
    <s v="H.Vəfadar"/>
    <n v="3060"/>
    <n v="13.03"/>
    <s v="B201528"/>
    <m/>
    <m/>
    <s v="MMK"/>
    <m/>
    <s v="DC T2SW 240363 AC T2SW 250022 - DC T2SW 240363 AC T2SW 250022 "/>
    <s v="P 223 1911 3229"/>
  </r>
  <r>
    <x v="4"/>
    <n v="1"/>
    <s v="H.Vəfadar"/>
    <n v="3061"/>
    <n v="13.04"/>
    <s v="B201528"/>
    <m/>
    <m/>
    <s v="MMK"/>
    <m/>
    <s v="DC T2SW 240363 AC T2SW 250022 - DC T2SW 240363 AC T2SW 250022 "/>
    <s v="P 223 1911 3229"/>
  </r>
  <r>
    <x v="4"/>
    <n v="1"/>
    <s v="H.Vəfadar"/>
    <n v="3062"/>
    <n v="13.04"/>
    <s v="B201528"/>
    <m/>
    <m/>
    <s v="MMK"/>
    <m/>
    <s v="DC T2SW 240363 AC T2SW 250022 - DC T2SW 240363 AC T2SW 250022 "/>
    <s v="P 223 1911 3229"/>
  </r>
  <r>
    <x v="4"/>
    <n v="1"/>
    <s v="H.Vəfadar"/>
    <n v="3063"/>
    <n v="12.05"/>
    <s v="B101728"/>
    <s v="1/1"/>
    <n v="29.77"/>
    <s v="MMK"/>
    <n v="1"/>
    <s v="DC T2SW 240363 AC T2SW 250022 - DC T2SW 240363 AC T2SW 250022 "/>
    <s v="P 223 1911 3229"/>
  </r>
  <r>
    <x v="4"/>
    <n v="1"/>
    <s v="H.Vəfadar"/>
    <n v="3064"/>
    <n v="12.04"/>
    <s v="B101728"/>
    <m/>
    <m/>
    <s v="MMK"/>
    <m/>
    <s v="DC T2SW 240363 AC T2SW 250022 - DC T2SW 240363 AC T2SW 250022 "/>
    <s v="P 223 1911 3229"/>
  </r>
  <r>
    <x v="4"/>
    <n v="1"/>
    <s v="H.Vəfadar"/>
    <n v="3065"/>
    <n v="12.06"/>
    <s v="B101728"/>
    <m/>
    <m/>
    <s v="MMK"/>
    <m/>
    <s v="DC T2SW 240363 AC T2SW 250022 - DC T2SW 240363 AC T2SW 250022 "/>
    <s v="P 223 1911 3229"/>
  </r>
  <r>
    <x v="4"/>
    <n v="2"/>
    <s v="M.Elşad"/>
    <n v="3066"/>
    <n v="12.04"/>
    <s v="B101728"/>
    <m/>
    <m/>
    <s v="MMK"/>
    <m/>
    <s v="DC T2SW 240363 AC T2SW 250022 - DC T2SW 240363 AC T2SW 250022 "/>
    <s v="P 223 1911 3229"/>
  </r>
  <r>
    <x v="4"/>
    <n v="2"/>
    <s v="M.Elşad"/>
    <n v="3067"/>
    <n v="11.08"/>
    <s v="B101728"/>
    <m/>
    <m/>
    <s v="MMK"/>
    <m/>
    <s v="DC T2SW 240363 AC T2SW 250022 - DC T2SW 240363 AC T2SW 250022 "/>
    <s v="P 223 1911 3229"/>
  </r>
  <r>
    <x v="4"/>
    <n v="2"/>
    <s v="M.Elşad"/>
    <n v="3068"/>
    <n v="11.09"/>
    <s v="B101728"/>
    <m/>
    <m/>
    <s v="MMK"/>
    <m/>
    <s v="DC T2SW 240363 AC T2SW 250022 - DC T2SW 240363 AC T2SW 250022 "/>
    <s v="P 223 1911 3229"/>
  </r>
  <r>
    <x v="4"/>
    <n v="2"/>
    <s v="M.Elşad"/>
    <n v="3069"/>
    <n v="12.35"/>
    <s v="B101728"/>
    <m/>
    <m/>
    <s v="MMK"/>
    <m/>
    <s v="DC T2SW 240363 AC T2SW 250022 - DC T2SW 240363 AC T2SW 250022 "/>
    <s v="P 223 1911 3229"/>
  </r>
  <r>
    <x v="4"/>
    <n v="2"/>
    <s v="M.Elşad"/>
    <n v="3070"/>
    <n v="11.09"/>
    <s v="B101728"/>
    <s v="6/5"/>
    <n v="30.99"/>
    <s v="MMK"/>
    <n v="1"/>
    <s v="DC T2SW 240363 AC T2SW 250022 - DC T2SW 240363 AC T2SW 250022 "/>
    <s v="P 223 1911 3229"/>
  </r>
  <r>
    <x v="4"/>
    <n v="2"/>
    <s v="M.Elşad"/>
    <n v="3071"/>
    <n v="12.07"/>
    <s v="B101728"/>
    <m/>
    <m/>
    <s v="MMK"/>
    <m/>
    <s v="DC T2SW 240363 AC T2SW 250022 - DC T2SW 240363 AC T2SW 250022 "/>
    <s v="P 223 1911 3229"/>
  </r>
  <r>
    <x v="5"/>
    <s v="I"/>
    <s v="M.Elşad"/>
    <n v="3072"/>
    <n v="10.06"/>
    <s v="B101728"/>
    <m/>
    <m/>
    <s v="MMK"/>
    <m/>
    <s v="DC T2SW 240363 AC T2SW 250022 - DC T2SW 240363 AC T2SW 250022 "/>
    <s v="P 223 1911 3229"/>
  </r>
  <r>
    <x v="5"/>
    <s v="I"/>
    <s v="M.Elşad"/>
    <n v="3073"/>
    <n v="10.7"/>
    <s v="B101728"/>
    <m/>
    <m/>
    <s v="MMK"/>
    <m/>
    <s v="DC T2SW 240363 AC T2SW 250022 - DC T2SW 240363 AC T2SW 250022 "/>
    <s v="P 223 1911 3229"/>
  </r>
  <r>
    <x v="5"/>
    <s v="I"/>
    <s v="M.Elşad"/>
    <n v="3074"/>
    <n v="13.07"/>
    <s v="B101728"/>
    <m/>
    <m/>
    <s v="MMK"/>
    <m/>
    <s v="DC T2SW 240363 AC T2SW 250022 - DC T2SW 240363 AC T2SW 250022 "/>
    <s v="P 223 1911 3229"/>
  </r>
  <r>
    <x v="5"/>
    <s v="I"/>
    <s v="M.Elşad"/>
    <n v="3075"/>
    <n v="13.06"/>
    <s v="B101728"/>
    <m/>
    <m/>
    <s v="MMK"/>
    <m/>
    <s v="DC T2SW 240363 AC T2SW 250022 - DC T2SW 240363 AC T2SW 250022 "/>
    <s v="P 223 1911 3229"/>
  </r>
  <r>
    <x v="5"/>
    <s v="I"/>
    <s v="M.Elşad"/>
    <n v="3076"/>
    <n v="13.15"/>
    <s v="B101728"/>
    <m/>
    <m/>
    <s v="MMK"/>
    <m/>
    <s v="DC T2SW 240363 AC T2SW 250022 - DC T2SW 240363 AC T2SW 250022 "/>
    <s v="P 223 1911 3229"/>
  </r>
  <r>
    <x v="5"/>
    <s v="I"/>
    <s v="M.Elşad"/>
    <n v="3077"/>
    <n v="11.19"/>
    <s v="B201767"/>
    <s v="3/3"/>
    <n v="32.32"/>
    <s v="MMK"/>
    <n v="1"/>
    <s v="DC T2SW 240363 AC T2SW 250022 - DC T2SW 240363 AC T2SW 250022 "/>
    <s v="P 223 1911 3229"/>
  </r>
  <r>
    <x v="5"/>
    <s v="I"/>
    <s v="M.Elşad"/>
    <n v="3078"/>
    <n v="12.08"/>
    <s v="B201767"/>
    <m/>
    <m/>
    <s v="MMK"/>
    <m/>
    <s v="DC T2SW 240363 AC T2SW 250022 - DC T2SW 240363 AC T2SW 250022 "/>
    <s v="P 223 1911 3229"/>
  </r>
  <r>
    <x v="5"/>
    <s v="I"/>
    <s v="M.Elşad"/>
    <n v="3079"/>
    <n v="13.07"/>
    <s v="B201767"/>
    <m/>
    <m/>
    <s v="MMK"/>
    <m/>
    <s v="DC T2SW 240363 AC T2SW 250022 - DC T2SW 240363 AC T2SW 250022 "/>
    <s v="P 223 1911 3229"/>
  </r>
  <r>
    <x v="5"/>
    <s v="I"/>
    <s v="M.Elşad"/>
    <n v="3080"/>
    <n v="13.07"/>
    <s v="B201767"/>
    <m/>
    <m/>
    <s v="MMK"/>
    <m/>
    <s v="DC T2SW 240363 AC T2SW 250022 - DC T2SW 240363 AC T2SW 250022 "/>
    <s v="P 223 1911 3229"/>
  </r>
  <r>
    <x v="5"/>
    <s v="I"/>
    <s v="M.Elşad"/>
    <n v="3081"/>
    <n v="13.08"/>
    <s v="B201767"/>
    <m/>
    <m/>
    <s v="MMK"/>
    <m/>
    <s v="DC T2SW 240363 AC T2SW 250022 - DC T2SW 240363 AC T2SW 250022 "/>
    <s v="P 223 1911 3229"/>
  </r>
  <r>
    <x v="5"/>
    <s v="I"/>
    <s v="M.Elşad"/>
    <n v="3082"/>
    <n v="13.08"/>
    <s v="B201767"/>
    <m/>
    <m/>
    <s v="MMK"/>
    <m/>
    <s v="DC T2SW 240363 AC T2SW 250022 - DC T2SW 240363 AC T2SW 250022 "/>
    <s v="P 223 1911 3229"/>
  </r>
  <r>
    <x v="5"/>
    <s v="I"/>
    <s v="M.Elşad"/>
    <n v="3083"/>
    <n v="13.08"/>
    <s v="B201767"/>
    <m/>
    <m/>
    <s v="MMK"/>
    <m/>
    <s v="DC T2SW 240363 AC T2SW 250022 - DC T2SW 240363 AC T2SW 250022 "/>
    <s v="P 223 1911 3229"/>
  </r>
  <r>
    <x v="5"/>
    <s v="I"/>
    <s v="M.Elşad"/>
    <n v="3084"/>
    <n v="13.48"/>
    <s v="B101755"/>
    <s v="9/1"/>
    <n v="31.69"/>
    <s v="MMK"/>
    <n v="1"/>
    <s v="DC T2SW 240363 AC T2SW 250022 - DC T2SW 240363 AC T2SW 250022 "/>
    <s v="P 223 1911 3229"/>
  </r>
  <r>
    <x v="5"/>
    <s v="II"/>
    <s v="H.Vəfadar"/>
    <n v="3085"/>
    <n v="12.06"/>
    <s v="B101755"/>
    <m/>
    <m/>
    <s v="MMK"/>
    <m/>
    <s v="DC T2SW 240363 AC T2SW 250022 - DC T2SW 240363 AC T2SW 250022 "/>
    <s v="P 223 1911 3229"/>
  </r>
  <r>
    <x v="5"/>
    <s v="II"/>
    <s v="H.Vəfadar"/>
    <n v="3086"/>
    <n v="12.07"/>
    <s v="B101755"/>
    <m/>
    <m/>
    <s v="MMK"/>
    <m/>
    <s v="DC T2SW 240363 AC T2SW 250022 - DC T2SW 240363 AC T2SW 250022 "/>
    <s v="P 223 1911 3229"/>
  </r>
  <r>
    <x v="5"/>
    <s v="II"/>
    <s v="H.Vəfadar"/>
    <n v="3087"/>
    <n v="12.06"/>
    <s v="B101755"/>
    <m/>
    <m/>
    <s v="MMK"/>
    <m/>
    <s v="DC T2SW 240363 AC T2SW 250022 - DC T2SW 240363 AC T2SW 250022 "/>
    <s v="P 223 1911 3229"/>
  </r>
  <r>
    <x v="5"/>
    <s v="II"/>
    <s v="H.Vəfadar"/>
    <n v="3088"/>
    <n v="12.07"/>
    <s v="B101755"/>
    <m/>
    <m/>
    <s v="MMK"/>
    <m/>
    <s v="DC T2SW 240363 AC T2SW 250022 - DC T2SW 240363 AC T2SW 250022 "/>
    <s v="P 223 1911 3229"/>
  </r>
  <r>
    <x v="5"/>
    <s v="II"/>
    <s v="H.Vəfadar"/>
    <n v="3089"/>
    <n v="12.07"/>
    <s v="B101755"/>
    <m/>
    <m/>
    <s v="MMK"/>
    <m/>
    <s v="DC T2SW 240363 AC T2SW 250022 - DC T2SW 240363 AC T2SW 250022 "/>
    <s v="P 223 1911 3229"/>
  </r>
  <r>
    <x v="5"/>
    <s v="II"/>
    <s v="H.Vəfadar"/>
    <n v="3090"/>
    <n v="12.08"/>
    <s v="B101755"/>
    <m/>
    <m/>
    <s v="MMK"/>
    <m/>
    <s v="DC T2SW 240363 AC T2SW 250022 - DC T2SW 240363 AC T2SW 250022 "/>
    <s v="P 223 1911 3229"/>
  </r>
  <r>
    <x v="5"/>
    <s v="II"/>
    <s v="H.Vəfadar"/>
    <n v="3091"/>
    <n v="12.99"/>
    <n v="100944"/>
    <s v="1/4"/>
    <n v="32.24"/>
    <s v="MMK"/>
    <n v="1"/>
    <s v="DC T2SW 240363 AC T2SW 250022 - DC T2SW 240363 AC T2SW 250022 "/>
    <s v="P 223 1911 3229"/>
  </r>
  <r>
    <x v="5"/>
    <s v="II"/>
    <s v="H.Vəfadar"/>
    <n v="3092"/>
    <n v="13.04"/>
    <n v="100944"/>
    <m/>
    <m/>
    <s v="MMK"/>
    <m/>
    <s v="DC T2SW 240363 AC T2SW 250022 - DC T2SW 240363 AC T2SW 250022 "/>
    <s v="P 223 1911 3229"/>
  </r>
  <r>
    <x v="5"/>
    <s v="II"/>
    <s v="H.Vəfadar"/>
    <n v="3093"/>
    <n v="12.07"/>
    <n v="100944"/>
    <m/>
    <m/>
    <s v="MMK"/>
    <m/>
    <s v="DC T2SW 240363 AC T2SW 250022 - DC T2SW 240363 AC T2SW 250022 "/>
    <s v="P 223 1911 3229"/>
  </r>
  <r>
    <x v="5"/>
    <s v="II"/>
    <s v="H.Vəfadar"/>
    <n v="3094"/>
    <n v="13.02"/>
    <n v="100944"/>
    <m/>
    <m/>
    <s v="MMK"/>
    <m/>
    <s v="DC T2SW 240363 AC T2SW 250022 - DC T2SW 240363 AC T2SW 250022 "/>
    <s v="P 223 1911 3229"/>
  </r>
  <r>
    <x v="5"/>
    <s v="II"/>
    <s v="H.Vəfadar"/>
    <n v="3095"/>
    <n v="13.02"/>
    <n v="100944"/>
    <m/>
    <m/>
    <s v="MMK"/>
    <m/>
    <s v="DC T2SW 240363 AC T2SW 250022 - DC T2SW 240363 AC T2SW 250022 "/>
    <s v="P 223 1911 3229"/>
  </r>
  <r>
    <x v="5"/>
    <s v="II"/>
    <s v="H.Vəfadar"/>
    <n v="3096"/>
    <n v="12.84"/>
    <n v="100944"/>
    <m/>
    <m/>
    <s v="MMK"/>
    <m/>
    <s v="DC T2SW 240363 AC T2SW 250022 - DC T2SW 240363 AC T2SW 250022 "/>
    <s v="P 223 1911 3229"/>
  </r>
  <r>
    <x v="5"/>
    <s v="II"/>
    <s v="H.Vəfadar"/>
    <n v="3097"/>
    <n v="12.08"/>
    <n v="100944"/>
    <m/>
    <m/>
    <s v="MMK"/>
    <m/>
    <s v="DC T2SW 240363 AC T2SW 250022 - DC T2SW 240363 AC T2SW 250022 "/>
    <s v="P 223 1911 3229"/>
  </r>
  <r>
    <x v="5"/>
    <s v="II"/>
    <s v="H.Vəfadar"/>
    <n v="3098"/>
    <n v="12.06"/>
    <s v="B101728"/>
    <s v="6/2"/>
    <n v="29.81"/>
    <s v="MMK"/>
    <n v="1"/>
    <s v="DC T2SW 240363 AC T2SW 250022 - DC T2SW 240363 AC T2SW 250022 "/>
    <s v="P 223 1911 3229"/>
  </r>
  <r>
    <x v="5"/>
    <s v="II"/>
    <s v="H.Vəfadar"/>
    <n v="3099"/>
    <n v="12.07"/>
    <s v="B101728"/>
    <m/>
    <m/>
    <s v="MMK"/>
    <m/>
    <s v="DC T2SW 240363 AC T2SW 250022 - DC T2SW 240363 AC T2SW 250022 "/>
    <s v="P 223 1911 3229"/>
  </r>
  <r>
    <x v="6"/>
    <s v="I"/>
    <s v="M.Elşad"/>
    <n v="3100"/>
    <n v="12.04"/>
    <s v="B101728"/>
    <m/>
    <m/>
    <s v="MMK"/>
    <m/>
    <s v="DC T2SW 240363 AC T2SW 250022 - DC T2SW 240363 AC T2SW 250022 "/>
    <s v="P 223 1911 3229"/>
  </r>
  <r>
    <x v="6"/>
    <s v="I"/>
    <s v="M.Elşad"/>
    <n v="3101"/>
    <n v="12.08"/>
    <s v="B101728"/>
    <m/>
    <m/>
    <s v="MMK"/>
    <m/>
    <s v="DC T2SW 240363 AC T2SW 250022 - DC T2SW 240363 AC T2SW 250022 "/>
    <s v="P 223 1911 3229"/>
  </r>
  <r>
    <x v="6"/>
    <s v="I"/>
    <s v="M.Elşad"/>
    <n v="3102"/>
    <n v="11.09"/>
    <s v="B101728"/>
    <m/>
    <m/>
    <s v="MMK"/>
    <m/>
    <s v="DC T2SW 240363 AC T2SW 250022 - DC T2SW 240363 AC T2SW 250022 "/>
    <s v="P 223 1911 3229"/>
  </r>
  <r>
    <x v="6"/>
    <s v="I"/>
    <s v="M.Elşad"/>
    <n v="3103"/>
    <n v="10.57"/>
    <s v="B101728"/>
    <m/>
    <m/>
    <s v="MMK"/>
    <m/>
    <s v="DC T2SW 240363 AC T2SW 250022 - DC T2SW 240363 AC T2SW 250022 "/>
    <s v="P 223 1911 3229"/>
  </r>
  <r>
    <x v="6"/>
    <s v="I"/>
    <s v="M.Elşad"/>
    <n v="3104"/>
    <n v="12.6"/>
    <s v="B101728"/>
    <m/>
    <m/>
    <s v="MMK"/>
    <m/>
    <s v="DC T2SW 240363 AC T2SW 250022 - DC T2SW 240363 AC T2SW 250022 "/>
    <s v="P 223 1911 3229"/>
  </r>
  <r>
    <x v="6"/>
    <s v="I"/>
    <s v="M.Elşad"/>
    <n v="3105"/>
    <n v="13.54"/>
    <s v="B301537"/>
    <s v="2/1"/>
    <n v="24.47"/>
    <s v="MMK"/>
    <n v="1"/>
    <s v="DC T2SW 240363 AC T2SW 250022 - DC T2SW 240363 AC T2SW 250022 "/>
    <s v="P 223 1911 3229"/>
  </r>
  <r>
    <x v="6"/>
    <s v="I"/>
    <s v="M.Elşad"/>
    <n v="3106"/>
    <n v="13.55"/>
    <s v="B301537"/>
    <m/>
    <m/>
    <s v="MMK"/>
    <m/>
    <s v="DC T2SW 240363 AC T2SW 250022 - DC T2SW 240363 AC T2SW 250022 "/>
    <s v="P 223 1911 3229"/>
  </r>
  <r>
    <x v="6"/>
    <s v="I"/>
    <s v="M.Elşad"/>
    <n v="3107"/>
    <n v="13.55"/>
    <s v="B301537"/>
    <m/>
    <m/>
    <s v="MMK"/>
    <m/>
    <s v="DC T2SW 240363 AC T2SW 250022 - DC T2SW 240363 AC T2SW 250022 "/>
    <s v="P 223 1911 3229"/>
  </r>
  <r>
    <x v="6"/>
    <s v="II"/>
    <s v="H.Vəfadar"/>
    <n v="3108"/>
    <n v="13.5"/>
    <s v="B301537"/>
    <m/>
    <m/>
    <s v="MMK"/>
    <m/>
    <s v="DC T2SW 240363 AC T2SW 250022 - DC T2SW 240363 AC T2SW 250022 "/>
    <s v="P 223 1911 3229"/>
  </r>
  <r>
    <x v="6"/>
    <s v="II"/>
    <s v="H.Vəfadar"/>
    <n v="3109"/>
    <n v="13.23"/>
    <s v="B301537"/>
    <m/>
    <m/>
    <s v="MMK"/>
    <m/>
    <s v="DC T2SW 240363 AC T2SW 250022 - DC T2SW 240363 AC T2SW 250022 "/>
    <s v="P 223 1911 3229"/>
  </r>
  <r>
    <x v="6"/>
    <s v="II"/>
    <s v="H.Vəfadar"/>
    <n v="3110"/>
    <n v="12.06"/>
    <n v="100949"/>
    <s v="1/4"/>
    <n v="32.32"/>
    <s v="MMK"/>
    <n v="1"/>
    <s v="DC T2SW 240363 AC T2SW 250022 - DC T2SW 240363 AC T2SW 250022 "/>
    <s v="P 223 1911 3229"/>
  </r>
  <r>
    <x v="6"/>
    <s v="II"/>
    <s v="H.Vəfadar"/>
    <n v="3111"/>
    <n v="13.04"/>
    <n v="100949"/>
    <m/>
    <m/>
    <s v="MMK"/>
    <m/>
    <s v="DC T2SW 240363 AC T2SW 250022 - DC T2SW 240363 AC T2SW 250022 "/>
    <s v="P 223 1911 3229"/>
  </r>
  <r>
    <x v="6"/>
    <s v="II"/>
    <s v="H.Vəfadar"/>
    <n v="3112"/>
    <n v="13.05"/>
    <n v="100949"/>
    <m/>
    <m/>
    <s v="MMK"/>
    <m/>
    <s v="DC T2SW 240363 AC T2SW 250022 - DC T2SW 240363 AC T2SW 250022 "/>
    <s v="P 223 1911 3229"/>
  </r>
  <r>
    <x v="6"/>
    <s v="II"/>
    <s v="H.Vəfadar"/>
    <n v="3113"/>
    <n v="12.05"/>
    <n v="100949"/>
    <m/>
    <m/>
    <s v="MMK"/>
    <m/>
    <s v="DC T2SW 240363 AC T2SW 250022 - DC T2SW 240363 AC T2SW 250022 "/>
    <s v="P 223 1911 3229"/>
  </r>
  <r>
    <x v="6"/>
    <s v="II"/>
    <s v="H.Vəfadar"/>
    <n v="3114"/>
    <n v="13.47"/>
    <n v="100949"/>
    <m/>
    <m/>
    <s v="MMK"/>
    <m/>
    <s v="DC T2SW 240363 AC T2SW 250022 - DC T2SW 240363 AC T2SW 250022 "/>
    <s v="P 223 1911 3229"/>
  </r>
  <r>
    <x v="6"/>
    <s v="II"/>
    <s v="H.Vəfadar"/>
    <n v="3115"/>
    <n v="13.05"/>
    <n v="100949"/>
    <m/>
    <m/>
    <s v="MMK"/>
    <m/>
    <s v="DC T2SW 240363 AC T2SW 250022 - DC T2SW 240363 AC T2SW 250022 "/>
    <s v="P 223 1911 3229"/>
  </r>
  <r>
    <x v="6"/>
    <s v="II"/>
    <s v="H.Vəfadar"/>
    <n v="3116"/>
    <n v="12.38"/>
    <n v="100949"/>
    <m/>
    <m/>
    <s v="MMK"/>
    <m/>
    <s v="DC T2SW 240363 AC T2SW 250022 - DC T2SW 240363 AC T2SW 250022 "/>
    <s v="P 223 1911 3229"/>
  </r>
  <r>
    <x v="6"/>
    <s v="II"/>
    <s v="H.Vəfadar"/>
    <n v="3117"/>
    <n v="12.09"/>
    <n v="100960"/>
    <s v="1/7"/>
    <n v="32.340000000000003"/>
    <s v="MMK"/>
    <n v="1"/>
    <s v="DC T2SW 240363 AC T2SW 250022 - DC T2SW 240363 AC T2SW 250022 "/>
    <s v="P 223 1911 3229"/>
  </r>
  <r>
    <x v="6"/>
    <s v="II"/>
    <s v="H.Vəfadar"/>
    <n v="3118"/>
    <n v="13.05"/>
    <n v="100960"/>
    <m/>
    <m/>
    <s v="MMK"/>
    <m/>
    <s v="DC T2SW 240363 AC T2SW 250022 - DC T2SW 240363 AC T2SW 250022 "/>
    <s v="P 223 1911 3229"/>
  </r>
  <r>
    <x v="6"/>
    <s v="II"/>
    <s v="H.Vəfadar"/>
    <n v="3119"/>
    <n v="13.05"/>
    <n v="100960"/>
    <m/>
    <m/>
    <s v="MMK"/>
    <m/>
    <s v="DC T2SW 240363 AC T2SW 250022 - DC T2SW 240363 AC T2SW 250022 "/>
    <s v="P 223 1911 3229"/>
  </r>
  <r>
    <x v="6"/>
    <s v="II"/>
    <s v="H.Vəfadar"/>
    <n v="3120"/>
    <n v="13.04"/>
    <n v="100960"/>
    <m/>
    <m/>
    <s v="MMK"/>
    <m/>
    <s v="DC T2SW 240363 AC T2SW 250022 - DC T2SW 240363 AC T2SW 250022 "/>
    <s v="P 223 1911 3229"/>
  </r>
  <r>
    <x v="7"/>
    <s v="I"/>
    <s v="M.Elşad"/>
    <n v="3121"/>
    <n v="13.5"/>
    <n v="100960"/>
    <m/>
    <m/>
    <s v="MMK"/>
    <m/>
    <s v="DC T2SW 240363 AC T2SW 250022 - DC T2SW 240363 AC T2SW 250022 "/>
    <s v="P 223 1911 3229"/>
  </r>
  <r>
    <x v="7"/>
    <s v="I"/>
    <s v="M.Elşad"/>
    <n v="3122"/>
    <n v="12.08"/>
    <n v="100960"/>
    <m/>
    <m/>
    <s v="MMK"/>
    <m/>
    <s v="DC T2SW 240363 AC T2SW 250022 - DC T2SW 240363 AC T2SW 250022 "/>
    <s v="P 223 1911 3229"/>
  </r>
  <r>
    <x v="7"/>
    <s v="I"/>
    <s v="M.Elşad"/>
    <n v="3123"/>
    <n v="13.31"/>
    <n v="100960"/>
    <m/>
    <m/>
    <s v="MMK"/>
    <m/>
    <s v="DC T2SW 240363 AC T2SW 250022 - DC T2SW 240363 AC T2SW 250022 "/>
    <s v="P 223 1911 3229"/>
  </r>
  <r>
    <x v="7"/>
    <s v="I"/>
    <s v="M.Elşad"/>
    <n v="3124"/>
    <n v="12.08"/>
    <n v="300941"/>
    <s v="1/4"/>
    <n v="32.64"/>
    <s v="MMK"/>
    <n v="1"/>
    <s v="DC T2SW 240363 AC T2SW 250022 - DC T2SW 240363 AC T2SW 250022 "/>
    <s v="P 223 1911 3229"/>
  </r>
  <r>
    <x v="7"/>
    <s v="I"/>
    <s v="M.Elşad"/>
    <n v="3125"/>
    <n v="12.08"/>
    <n v="300941"/>
    <m/>
    <m/>
    <s v="MMK"/>
    <m/>
    <s v="DC T2SW 240363 AC T2SW 250022 - DC T2SW 240363 AC T2SW 250022 "/>
    <s v="P 223 1911 3229"/>
  </r>
  <r>
    <x v="7"/>
    <s v="I"/>
    <s v="M.Elşad"/>
    <n v="3126"/>
    <n v="13.05"/>
    <n v="300941"/>
    <m/>
    <m/>
    <s v="MMK"/>
    <m/>
    <s v="DC T2SW 240363 AC T2SW 250022 - DC T2SW 240363 AC T2SW 250022 "/>
    <s v="P 223 1911 3229"/>
  </r>
  <r>
    <x v="7"/>
    <s v="I"/>
    <s v="M.Elşad"/>
    <n v="3127"/>
    <n v="13.05"/>
    <n v="300941"/>
    <m/>
    <m/>
    <s v="MMK"/>
    <m/>
    <s v="DC T2SW 240363 AC T2SW 250022 - DC T2SW 240363 AC T2SW 250022 "/>
    <s v="P 223 1911 3229"/>
  </r>
  <r>
    <x v="7"/>
    <s v="I"/>
    <s v="M.Elşad"/>
    <n v="3128"/>
    <n v="13.51"/>
    <n v="300941"/>
    <m/>
    <m/>
    <s v="MMK"/>
    <m/>
    <s v="DC T2SW 240363 AC T2SW 250022 - DC T2SW 240363 AC T2SW 250022 "/>
    <s v="P 223 1911 3229"/>
  </r>
  <r>
    <x v="7"/>
    <s v="I"/>
    <s v="M.Elşad"/>
    <n v="3129"/>
    <n v="13.56"/>
    <n v="300941"/>
    <m/>
    <m/>
    <s v="MMK"/>
    <m/>
    <s v="DC T2SW 240363 AC T2SW 250022 - DC T2SW 240363 AC T2SW 250022 "/>
    <s v="P 223 1911 3229"/>
  </r>
  <r>
    <x v="7"/>
    <s v="I"/>
    <s v="M.Elşad"/>
    <n v="3130"/>
    <n v="13.57"/>
    <n v="300941"/>
    <m/>
    <m/>
    <s v="MMK"/>
    <m/>
    <s v="DC T2SW 240363 AC T2SW 250022 - DC T2SW 240363 AC T2SW 250022 "/>
    <s v="P 223 1911 3229"/>
  </r>
  <r>
    <x v="7"/>
    <s v="I"/>
    <s v="M.Elşad"/>
    <n v="3131"/>
    <n v="12.29"/>
    <s v="B301404"/>
    <s v="1/5"/>
    <n v="32.44"/>
    <s v="MMK"/>
    <n v="1"/>
    <s v="DC T2SW 240363 AC T2SW 250022 - DC T2SW 240363 AC T2SW 250022 "/>
    <s v="P 223 1911 3229"/>
  </r>
  <r>
    <x v="7"/>
    <s v="I"/>
    <s v="M.Elşad"/>
    <n v="3132"/>
    <n v="12.08"/>
    <s v="B301404"/>
    <m/>
    <m/>
    <s v="MMK"/>
    <m/>
    <s v="DC T2SW 240363 AC T2SW 250022 - DC T2SW 240363 AC T2SW 250022 "/>
    <s v="P 223 1911 3229"/>
  </r>
  <r>
    <x v="7"/>
    <s v="II"/>
    <s v="H.Vəfadar"/>
    <n v="3133"/>
    <n v="13.05"/>
    <s v="B301404"/>
    <m/>
    <m/>
    <s v="MMK"/>
    <m/>
    <s v="DC T2SW 240363 AC T2SW 250022 - DC T2SW 240363 AC T2SW 250022 "/>
    <s v="P 223 1911 3229"/>
  </r>
  <r>
    <x v="7"/>
    <s v="II"/>
    <s v="H.Vəfadar"/>
    <n v="3134"/>
    <n v="13.05"/>
    <s v="B301404"/>
    <m/>
    <m/>
    <s v="MMK"/>
    <m/>
    <s v="DC T2SW 240363 AC T2SW 250022 - DC T2SW 240363 AC T2SW 250022 "/>
    <s v="P 223 1911 3229"/>
  </r>
  <r>
    <x v="7"/>
    <s v="II"/>
    <s v="H.Vəfadar"/>
    <n v="3135"/>
    <n v="13.47"/>
    <s v="B301404"/>
    <m/>
    <m/>
    <s v="MMK"/>
    <m/>
    <s v="DC T2SW 240363 AC T2SW 250022 - DC T2SW 240363 AC T2SW 250022 "/>
    <s v="P 223 1911 3229"/>
  </r>
  <r>
    <x v="7"/>
    <s v="II"/>
    <s v="H.Vəfadar"/>
    <n v="3136"/>
    <n v="13.05"/>
    <s v="B301404"/>
    <m/>
    <m/>
    <s v="MMK"/>
    <m/>
    <s v="DC T2SW 240363 AC T2SW 250022 - DC T2SW 240363 AC T2SW 250022 "/>
    <s v="P 223 1911 3229"/>
  </r>
  <r>
    <x v="7"/>
    <s v="II"/>
    <s v="H.Vəfadar"/>
    <n v="3137"/>
    <n v="13.39"/>
    <s v="B301404"/>
    <m/>
    <m/>
    <s v="MMK"/>
    <m/>
    <s v="DC T2SW 240363 AC T2SW 250022 - DC T2SW 240363 AC T2SW 250022 "/>
    <s v="P 223 1911 3229"/>
  </r>
  <r>
    <x v="7"/>
    <s v="II"/>
    <s v="H.Vəfadar"/>
    <n v="3138"/>
    <n v="12.05"/>
    <n v="204119"/>
    <s v="1/6"/>
    <n v="32.020000000000003"/>
    <s v="MMK"/>
    <n v="1"/>
    <s v="DC T2SW 240363 AC T2SW 250022 - DC T2SW 240363 AC T2SW 250022 "/>
    <s v="P 223 1911 3229"/>
  </r>
  <r>
    <x v="7"/>
    <s v="II"/>
    <s v="H.Vəfadar"/>
    <n v="3139"/>
    <n v="13.05"/>
    <n v="204119"/>
    <m/>
    <m/>
    <s v="MMK"/>
    <m/>
    <s v="DC T2SW 240363 AC T2SW 250022 - DC T2SW 240363 AC T2SW 250022 "/>
    <s v="P 223 1911 3229"/>
  </r>
  <r>
    <x v="7"/>
    <s v="II"/>
    <s v="H.Vəfadar"/>
    <n v="3140"/>
    <n v="13.05"/>
    <n v="204119"/>
    <m/>
    <m/>
    <s v="MMK"/>
    <m/>
    <s v="DC T2SW 240363 AC T2SW 250022 - DC T2SW 240363 AC T2SW 250022 "/>
    <s v="P 223 1911 3229"/>
  </r>
  <r>
    <x v="7"/>
    <s v="II"/>
    <s v="H.Vəfadar"/>
    <n v="3141"/>
    <n v="13.05"/>
    <n v="204119"/>
    <m/>
    <m/>
    <s v="MMK"/>
    <m/>
    <s v="DC T2SW 240363 AC T2SW 250022 - DC T2SW 240363 AC T2SW 250022 "/>
    <s v="P 223 1911 3229"/>
  </r>
  <r>
    <x v="7"/>
    <s v="II"/>
    <s v="H.Vəfadar"/>
    <n v="3142"/>
    <n v="13.05"/>
    <n v="204119"/>
    <m/>
    <m/>
    <s v="MMK"/>
    <m/>
    <s v="DC T2SW 240363 AC T2SW 250022 - DC T2SW 240363 AC T2SW 250022 "/>
    <s v="P 223 1911 3229"/>
  </r>
  <r>
    <x v="7"/>
    <s v="II"/>
    <s v="H.Vəfadar"/>
    <n v="3143"/>
    <n v="13.03"/>
    <n v="204119"/>
    <m/>
    <m/>
    <s v="MMK"/>
    <m/>
    <s v="DC T2SW 240363 AC T2SW 250022 - DC T2SW 240363 AC T2SW 250022 "/>
    <s v="P 223 1911 3229"/>
  </r>
  <r>
    <x v="7"/>
    <s v="II"/>
    <s v="H.Vəfadar"/>
    <n v="3144"/>
    <n v="12.24"/>
    <n v="204119"/>
    <m/>
    <m/>
    <s v="MMK"/>
    <m/>
    <s v="DC T2SW 240363 AC T2SW 250022 - DC T2SW 240363 AC T2SW 250022 "/>
    <s v="P 223 1911 3229"/>
  </r>
  <r>
    <x v="7"/>
    <s v="II"/>
    <s v="H.Vəfadar"/>
    <n v="3145"/>
    <n v="12.07"/>
    <n v="104098"/>
    <s v="12/6"/>
    <n v="31.99"/>
    <s v="MMK"/>
    <n v="1"/>
    <s v="DC T2SW 240363 AC T2SW 250022 - DC T2SW 240363 AC T2SW 250022 "/>
    <s v="P 223 1911 3229"/>
  </r>
  <r>
    <x v="7"/>
    <s v="II"/>
    <s v="H.Vəfadar"/>
    <n v="3146"/>
    <n v="13.05"/>
    <n v="104098"/>
    <m/>
    <m/>
    <s v="MMK"/>
    <m/>
    <s v="DC T2SW 240363 AC T2SW 250022 - DC T2SW 240363 AC T2SW 250022 "/>
    <s v="P 223 1911 3229"/>
  </r>
  <r>
    <x v="8"/>
    <n v="1"/>
    <s v="H.Vəfadar"/>
    <n v="3147"/>
    <n v="13.04"/>
    <n v="104098"/>
    <m/>
    <m/>
    <s v="MMK"/>
    <m/>
    <s v="DC T2SW 240363 AC T2SW 250022 - DC T2SW 240363 AC T2SW 250022 "/>
    <s v="P 223 1911 3229"/>
  </r>
  <r>
    <x v="8"/>
    <n v="1"/>
    <s v="H.Vəfadar"/>
    <n v="3148"/>
    <n v="13.05"/>
    <n v="104098"/>
    <m/>
    <m/>
    <s v="MMK"/>
    <m/>
    <s v="DC T2SW 240363 AC T2SW 250022 - DC T2SW 240363 AC T2SW 250022 "/>
    <s v="P 223 1911 3229"/>
  </r>
  <r>
    <x v="8"/>
    <n v="1"/>
    <s v="H.Vəfadar"/>
    <n v="3149"/>
    <n v="13.04"/>
    <n v="104098"/>
    <m/>
    <m/>
    <s v="MMK"/>
    <m/>
    <s v="DC T2SW 240363 AC T2SW 250022 - DC T2SW 240363 AC T2SW 250022 "/>
    <s v="P 223 1911 3229"/>
  </r>
  <r>
    <x v="8"/>
    <n v="1"/>
    <s v="H.Vəfadar"/>
    <n v="3150"/>
    <n v="12.07"/>
    <n v="104098"/>
    <m/>
    <m/>
    <s v="MMK"/>
    <m/>
    <s v="DC T2SW 240363 AC T2SW 250022 - DC T2SW 240363 AC T2SW 250022 "/>
    <s v="P 223 1911 3229"/>
  </r>
  <r>
    <x v="8"/>
    <n v="1"/>
    <s v="H.Vəfadar"/>
    <n v="3151"/>
    <n v="11.77"/>
    <n v="104098"/>
    <m/>
    <m/>
    <s v="MMK"/>
    <m/>
    <s v="DC T2SW 240363 AC T2SW 250022 - DC T2SW 240363 AC T2SW 250022 "/>
    <s v="P 223 1911 3229"/>
  </r>
  <r>
    <x v="8"/>
    <n v="1"/>
    <s v="H.Vəfadar"/>
    <n v="3152"/>
    <n v="12.05"/>
    <s v="B201767"/>
    <s v="1/4"/>
    <n v="32.32"/>
    <s v="MMK"/>
    <n v="1"/>
    <s v="DC T2SW 240363 AC T2SW 250022 - DC T2SW 240363 AC T2SW 250022 "/>
    <s v="P 223 1911 3229"/>
  </r>
  <r>
    <x v="8"/>
    <n v="2"/>
    <s v="M.Elşad"/>
    <n v="3153"/>
    <n v="13.05"/>
    <s v="B201767"/>
    <m/>
    <m/>
    <s v="MMK"/>
    <m/>
    <s v="DC T2SW 240363 AC T2SW 250022 - DC T2SW 240363 AC T2SW 250022 "/>
    <s v="P 223 1911 3229"/>
  </r>
  <r>
    <x v="8"/>
    <n v="2"/>
    <s v="M.Elşad"/>
    <n v="3154"/>
    <n v="13.05"/>
    <s v="B201767"/>
    <m/>
    <m/>
    <s v="MMK"/>
    <m/>
    <s v="DC T2SW 240363 AC T2SW 250022 - DC T2SW 240363 AC T2SW 250022 "/>
    <s v="P 223 1911 3229"/>
  </r>
  <r>
    <x v="8"/>
    <n v="2"/>
    <s v="M.Elşad"/>
    <n v="3155"/>
    <n v="13.05"/>
    <s v="B201767"/>
    <m/>
    <m/>
    <s v="MMK"/>
    <m/>
    <s v="DC T2SW 240363 AC T2SW 250022 - DC T2SW 240363 AC T2SW 250022 "/>
    <s v="P 223 1911 3229"/>
  </r>
  <r>
    <x v="8"/>
    <n v="2"/>
    <s v="M.Elşad"/>
    <n v="3156"/>
    <n v="13.05"/>
    <s v="B201767"/>
    <m/>
    <m/>
    <s v="MMK"/>
    <m/>
    <s v="DC T2SW 240363 AC T2SW 250022 - DC T2SW 240363 AC T2SW 250022 "/>
    <s v="P 223 1911 3229"/>
  </r>
  <r>
    <x v="8"/>
    <n v="2"/>
    <s v="M.Elşad"/>
    <n v="3157"/>
    <n v="13.05"/>
    <s v="B201767"/>
    <m/>
    <m/>
    <s v="MMK"/>
    <m/>
    <s v="DC T2SW 240363 AC T2SW 250022 - DC T2SW 240363 AC T2SW 250022 "/>
    <s v="P 223 1911 3229"/>
  </r>
  <r>
    <x v="8"/>
    <n v="2"/>
    <s v="M.Elşad"/>
    <n v="3158"/>
    <n v="12.47"/>
    <s v="B201767"/>
    <m/>
    <m/>
    <s v="MMK"/>
    <m/>
    <s v="DC T2SW 240363 AC T2SW 250022 - DC T2SW 240363 AC T2SW 250022 "/>
    <s v="P 223 1911 3229"/>
  </r>
  <r>
    <x v="8"/>
    <n v="2"/>
    <s v="M.Elşad"/>
    <n v="3159"/>
    <n v="12.07"/>
    <n v="204113"/>
    <s v="6/4"/>
    <n v="29.81"/>
    <s v="MMK"/>
    <n v="1"/>
    <s v="DC T2SW 240363 AC T2SW 250022 - DC T2SW 240363 AC T2SW 250022 "/>
    <s v="P 223 1911 3229"/>
  </r>
  <r>
    <x v="8"/>
    <n v="2"/>
    <s v="M.Elşad"/>
    <n v="3160"/>
    <n v="12.07"/>
    <n v="204113"/>
    <m/>
    <m/>
    <s v="MMK"/>
    <m/>
    <s v="DC T2SW 240363 AC T2SW 250022 - DC T2SW 240363 AC T2SW 250022 "/>
    <s v="P 223 1911 3229"/>
  </r>
  <r>
    <x v="8"/>
    <n v="2"/>
    <s v="M.Elşad"/>
    <n v="3161"/>
    <n v="12.07"/>
    <n v="204113"/>
    <m/>
    <m/>
    <s v="MMK"/>
    <m/>
    <s v="DC T2SW 240363 AC T2SW 250022 - DC T2SW 240363 AC T2SW 250022 "/>
    <s v="P 223 1911 3229"/>
  </r>
  <r>
    <x v="9"/>
    <n v="1"/>
    <s v="H.Vəfadar"/>
    <n v="3162"/>
    <n v="12.05"/>
    <n v="204113"/>
    <m/>
    <m/>
    <s v="MMK"/>
    <m/>
    <s v="DC T2SW 240363 AC T2SW 250022 - DC T2SW 240363 AC T2SW 250022 "/>
    <s v="P 223 1911 3229"/>
  </r>
  <r>
    <x v="9"/>
    <n v="1"/>
    <s v="H.Vəfadar"/>
    <n v="3163"/>
    <n v="11.07"/>
    <n v="204113"/>
    <m/>
    <m/>
    <s v="MMK"/>
    <m/>
    <s v="DC T2SW 240363 AC T2SW 250022 - DC T2SW 240363 AC T2SW 250022 "/>
    <s v="P 223 1911 3229"/>
  </r>
  <r>
    <x v="9"/>
    <n v="1"/>
    <s v="H.Vəfadar"/>
    <n v="3164"/>
    <n v="11.05"/>
    <n v="204113"/>
    <m/>
    <m/>
    <s v="MMK"/>
    <m/>
    <s v="DC T2SW 240363 AC T2SW 250022 - DC T2SW 240363 AC T2SW 250022 "/>
    <s v="P 223 1911 3229"/>
  </r>
  <r>
    <x v="9"/>
    <n v="1"/>
    <s v="H.Vəfadar"/>
    <n v="3165"/>
    <n v="11.92"/>
    <n v="204113"/>
    <m/>
    <m/>
    <s v="MMK"/>
    <m/>
    <s v="DC T2SW 240363 AC T2SW 250022 - DC T2SW 240363 AC T2SW 250022 "/>
    <s v="P 223 1911 3229"/>
  </r>
  <r>
    <x v="9"/>
    <n v="1"/>
    <s v="H.Vəfadar"/>
    <n v="3166"/>
    <n v="12.06"/>
    <n v="104088"/>
    <s v="3/4"/>
    <n v="30.28"/>
    <s v="MMK"/>
    <n v="1"/>
    <s v="DC T2SW 240363 AC T2SW 250022 - DC T2SW 240363 AC T2SW 250022 "/>
    <s v="P 223 1911 3229"/>
  </r>
  <r>
    <x v="9"/>
    <n v="1"/>
    <s v="H.Vəfadar"/>
    <n v="3167"/>
    <n v="12.06"/>
    <n v="104088"/>
    <m/>
    <m/>
    <s v="MMK"/>
    <m/>
    <s v="DC T2SW 240363 AC T2SW 250022 - DC T2SW 240363 AC T2SW 250022 "/>
    <s v="P 223 1911 3229"/>
  </r>
  <r>
    <x v="9"/>
    <n v="1"/>
    <s v="H.Vəfadar"/>
    <n v="3168"/>
    <n v="12.05"/>
    <n v="104088"/>
    <m/>
    <m/>
    <s v="MMK"/>
    <m/>
    <s v="DC T2SW 240363 AC T2SW 250022 - DC T2SW 240363 AC T2SW 250022 "/>
    <s v="P 223 1911 3229"/>
  </r>
  <r>
    <x v="9"/>
    <n v="1"/>
    <s v="H.Vəfadar"/>
    <n v="3169"/>
    <n v="12.06"/>
    <n v="104088"/>
    <m/>
    <m/>
    <s v="MMK"/>
    <m/>
    <s v="DC T2SW 240363 AC T2SW 250022 - DC T2SW 240363 AC T2SW 250022 "/>
    <s v="P 223 1911 3229"/>
  </r>
  <r>
    <x v="9"/>
    <n v="2"/>
    <s v="M.Elşad"/>
    <n v="3170"/>
    <n v="11.09"/>
    <n v="104088"/>
    <m/>
    <m/>
    <s v="MMK"/>
    <m/>
    <s v="DC T2SW 240363 AC T2SW 250022 - DC T2SW 240363 AC T2SW 250022 "/>
    <s v="P 223 1911 3229"/>
  </r>
  <r>
    <x v="9"/>
    <n v="2"/>
    <s v="M.Elşad"/>
    <n v="3171"/>
    <n v="12.05"/>
    <n v="104088"/>
    <m/>
    <m/>
    <s v="MMK"/>
    <m/>
    <s v="DC T2SW 240363 AC T2SW 250022 - DC T2SW 240363 AC T2SW 250022 "/>
    <s v="P 223 1911 3229"/>
  </r>
  <r>
    <x v="9"/>
    <n v="2"/>
    <s v="M.Elşad"/>
    <n v="3172"/>
    <n v="12.1"/>
    <n v="104088"/>
    <m/>
    <m/>
    <s v="MMK"/>
    <m/>
    <s v="DC T2SW 240363 AC T2SW 250022 - DC T2SW 240363 AC T2SW 250022 "/>
    <s v="P 223 1911 3229"/>
  </r>
  <r>
    <x v="9"/>
    <n v="2"/>
    <s v="M.Elşad"/>
    <n v="3173"/>
    <n v="12.07"/>
    <n v="204113"/>
    <s v="1/1"/>
    <n v="29.69"/>
    <s v="MMK"/>
    <n v="1"/>
    <s v="DC T2SW 240363 AC T2SW 250022 - DC T2SW 240363 AC T2SW 250022 "/>
    <s v="P 223 1911 3229"/>
  </r>
  <r>
    <x v="9"/>
    <n v="2"/>
    <s v="M.Elşad"/>
    <n v="3174"/>
    <n v="12.07"/>
    <n v="204113"/>
    <m/>
    <m/>
    <s v="MMK"/>
    <m/>
    <s v="DC T2SW 240363 AC T2SW 250022 - DC T2SW 240363 AC T2SW 250022 "/>
    <s v="P 223 1911 3229"/>
  </r>
  <r>
    <x v="9"/>
    <n v="2"/>
    <s v="M.Elşad"/>
    <n v="3175"/>
    <n v="12.07"/>
    <n v="204113"/>
    <m/>
    <m/>
    <s v="MMK"/>
    <m/>
    <s v="DC T2SW 240363 AC T2SW 250022 - DC T2SW 240363 AC T2SW 250022 "/>
    <s v="P 223 1911 3229"/>
  </r>
  <r>
    <x v="9"/>
    <n v="2"/>
    <s v="M.Elşad"/>
    <n v="3176"/>
    <n v="12.07"/>
    <n v="204113"/>
    <m/>
    <m/>
    <s v="MMK"/>
    <m/>
    <s v="DC T2SW 240363 AC T2SW 250022 - DC T2SW 240363 AC T2SW 250022 "/>
    <s v="P 223 1911 3229"/>
  </r>
  <r>
    <x v="9"/>
    <n v="2"/>
    <s v="M.Elşad"/>
    <n v="3177"/>
    <n v="12.05"/>
    <n v="204113"/>
    <m/>
    <m/>
    <s v="MMK"/>
    <m/>
    <s v="DC T2SW 240363 AC T2SW 250022 - DC T2SW 240363 AC T2SW 250022 "/>
    <s v="P 223 1911 3229"/>
  </r>
  <r>
    <x v="10"/>
    <n v="1"/>
    <s v="H.Vəfadar"/>
    <n v="3178"/>
    <n v="12.05"/>
    <n v="204113"/>
    <m/>
    <m/>
    <s v="MMK"/>
    <m/>
    <s v="DC T2SW 240363 AC T2SW 250022 - DC T2SW 240363 AC T2SW 250022 "/>
    <s v="P 223 1911 3229"/>
  </r>
  <r>
    <x v="10"/>
    <n v="1"/>
    <s v="H.Vəfadar"/>
    <n v="3179"/>
    <n v="11.6"/>
    <n v="204113"/>
    <m/>
    <m/>
    <s v="MMK"/>
    <m/>
    <s v="DC T2SW 240363 AC T2SW 250022 - DC T2SW 240363 AC T2SW 250022 "/>
    <s v="P 223 1911 3229"/>
  </r>
  <r>
    <x v="10"/>
    <n v="1"/>
    <s v="H.Vəfadar"/>
    <n v="3180"/>
    <n v="12.05"/>
    <n v="104098"/>
    <s v="1/1"/>
    <n v="30"/>
    <s v="MMK"/>
    <n v="1"/>
    <s v="DC T2SW 240363 AC T2SW 250022 - DC T2SW 240363 AC T2SW 250022 "/>
    <s v="P 223 1911 3229"/>
  </r>
  <r>
    <x v="10"/>
    <n v="1"/>
    <s v="H.Vəfadar"/>
    <n v="3181"/>
    <n v="12.05"/>
    <n v="104098"/>
    <m/>
    <m/>
    <s v="MMK"/>
    <m/>
    <s v="DC T2SW 240363 AC T2SW 250022 - DC T2SW 240363 AC T2SW 250022 "/>
    <s v="P 223 1911 3229"/>
  </r>
  <r>
    <x v="10"/>
    <n v="1"/>
    <s v="H.Vəfadar"/>
    <n v="3182"/>
    <n v="12.05"/>
    <n v="104098"/>
    <m/>
    <m/>
    <s v="MMK"/>
    <m/>
    <s v="DC T2SW 240363 AC T2SW 250022 - DC T2SW 240363 AC T2SW 250022 "/>
    <s v="P 223 1911 3229"/>
  </r>
  <r>
    <x v="10"/>
    <n v="1"/>
    <s v="H.Vəfadar"/>
    <n v="3183"/>
    <n v="12.05"/>
    <n v="104098"/>
    <m/>
    <m/>
    <s v="MMK"/>
    <m/>
    <s v="DC T2SW 240363 AC T2SW 250022 - DC T2SW 240363 AC T2SW 250022 "/>
    <s v="P 223 1911 3229"/>
  </r>
  <r>
    <x v="10"/>
    <n v="1"/>
    <s v="H.Vəfadar"/>
    <n v="3184"/>
    <n v="11.09"/>
    <n v="104098"/>
    <m/>
    <m/>
    <s v="MMK"/>
    <m/>
    <s v="DC T2SW 240363 AC T2SW 250022 - DC T2SW 240363 AC T2SW 250022 "/>
    <s v="P 223 1911 3229"/>
  </r>
  <r>
    <x v="10"/>
    <n v="1"/>
    <s v="H.Vəfadar"/>
    <n v="3185"/>
    <n v="11.05"/>
    <n v="104098"/>
    <m/>
    <m/>
    <s v="MMK"/>
    <m/>
    <s v="DC T2SW 240363 AC T2SW 250022 - DC T2SW 240363 AC T2SW 250022 "/>
    <s v="P 223 1911 3229"/>
  </r>
  <r>
    <x v="10"/>
    <n v="2"/>
    <s v="M.Elşad"/>
    <n v="3186"/>
    <n v="12.31"/>
    <n v="104098"/>
    <m/>
    <m/>
    <s v="MMK"/>
    <m/>
    <s v="DC T2SW 240363 AC T2SW 250022 - DC T2SW 240363 AC T2SW 250022 "/>
    <s v="P 223 1911 3229"/>
  </r>
  <r>
    <x v="10"/>
    <n v="2"/>
    <s v="M.Elşad"/>
    <n v="3187"/>
    <n v="13.09"/>
    <n v="204119"/>
    <s v="1/10"/>
    <n v="31.34"/>
    <s v="MMK"/>
    <n v="1"/>
    <s v="DC T2SW 240363 AC T2SW 250022 - DC T2SW 240363 AC T2SW 250022 "/>
    <s v="P 223 1911 3229"/>
  </r>
  <r>
    <x v="10"/>
    <n v="2"/>
    <s v="M.Elşad"/>
    <n v="3188"/>
    <n v="12.06"/>
    <n v="204119"/>
    <m/>
    <m/>
    <s v="MMK"/>
    <m/>
    <s v="DC T2SW 240363 AC T2SW 250022 - DC T2SW 240363 AC T2SW 250022 "/>
    <s v="P 223 1911 3229"/>
  </r>
  <r>
    <x v="10"/>
    <n v="2"/>
    <s v="M.Elşad"/>
    <n v="3189"/>
    <n v="12.07"/>
    <n v="204119"/>
    <m/>
    <m/>
    <s v="MMK"/>
    <m/>
    <s v="DC T2SW 240363 AC T2SW 250022 - DC T2SW 240363 AC T2SW 250022 "/>
    <s v="P 223 1911 3229"/>
  </r>
  <r>
    <x v="10"/>
    <n v="2"/>
    <s v="M.Elşad"/>
    <n v="3190"/>
    <n v="12.07"/>
    <n v="204119"/>
    <m/>
    <m/>
    <s v="MMK"/>
    <m/>
    <s v="DC T2SW 240363 AC T2SW 250022 - DC T2SW 240363 AC T2SW 250022 "/>
    <s v="P 223 1911 3229"/>
  </r>
  <r>
    <x v="10"/>
    <n v="2"/>
    <s v="M.Elşad"/>
    <n v="3191"/>
    <n v="13.05"/>
    <n v="204119"/>
    <m/>
    <m/>
    <s v="MMK"/>
    <m/>
    <s v="DC T2SW 240363 AC T2SW 250022 - DC T2SW 240363 AC T2SW 250022 "/>
    <s v="P 223 1911 3229"/>
  </r>
  <r>
    <x v="10"/>
    <n v="2"/>
    <s v="M.Elşad"/>
    <n v="3192"/>
    <n v="13.07"/>
    <n v="204119"/>
    <m/>
    <m/>
    <s v="MMK"/>
    <m/>
    <s v="DC T2SW 240363 AC T2SW 250022 - DC T2SW 240363 AC T2SW 250022 "/>
    <s v="P 223 1911 3229"/>
  </r>
  <r>
    <x v="10"/>
    <n v="2"/>
    <s v="M.Elşad"/>
    <n v="3193"/>
    <n v="12.46"/>
    <n v="204119"/>
    <m/>
    <m/>
    <s v="MMK"/>
    <m/>
    <s v="DC T2SW 240363 AC T2SW 250022 - DC T2SW 240363 AC T2SW 250022 "/>
    <s v="P 223 1911 3229"/>
  </r>
  <r>
    <x v="10"/>
    <n v="2"/>
    <s v="M.Elşad"/>
    <n v="3194"/>
    <n v="12.07"/>
    <n v="251133"/>
    <s v="47854-01"/>
    <n v="28.14"/>
    <s v="SEVERSTAL"/>
    <n v="1"/>
    <s v="DC T2SW 240363 AC T2SW 250022 - DC T2SW 240363 AC T2SW 250022 "/>
    <s v="P 223 1911 3229"/>
  </r>
  <r>
    <x v="11"/>
    <s v="I"/>
    <s v="H.Vəfadar"/>
    <n v="3195"/>
    <n v="13.05"/>
    <n v="251133"/>
    <m/>
    <m/>
    <s v="SEVERSTAL"/>
    <m/>
    <s v="DC T2SW 240363 AC T2SW 250022 - DC T2SW 240363 AC T2SW 250022 "/>
    <s v="P 223 1911 3229"/>
  </r>
  <r>
    <x v="11"/>
    <s v="I"/>
    <s v="H.Vəfadar"/>
    <n v="3196"/>
    <n v="13.05"/>
    <n v="251133"/>
    <m/>
    <m/>
    <s v="SEVERSTAL"/>
    <m/>
    <s v="DC T2SW 240363 AC T2SW 250022 - DC T2SW 240363 AC T2SW 250022 "/>
    <s v="P 223 1911 3229"/>
  </r>
  <r>
    <x v="11"/>
    <s v="I"/>
    <s v="H.Vəfadar"/>
    <n v="3197"/>
    <n v="13.05"/>
    <n v="251133"/>
    <m/>
    <m/>
    <s v="SEVERSTAL"/>
    <m/>
    <s v="DC T2SW 240363 AC T2SW 250022 - DC T2SW 240363 AC T2SW 250022 "/>
    <s v="P 223 1911 3229"/>
  </r>
  <r>
    <x v="11"/>
    <s v="I"/>
    <s v="H.Vəfadar"/>
    <n v="3198"/>
    <n v="12.06"/>
    <n v="251133"/>
    <m/>
    <m/>
    <s v="SEVERSTAL"/>
    <m/>
    <s v="DC T2SW 240363 AC T2SW 250022 - DC T2SW 240363 AC T2SW 250022 "/>
    <s v="P 223 1911 3229"/>
  </r>
  <r>
    <x v="11"/>
    <s v="I"/>
    <s v="H.Vəfadar"/>
    <n v="3199"/>
    <n v="12.54"/>
    <n v="251133"/>
    <m/>
    <m/>
    <s v="SEVERSTAL"/>
    <m/>
    <s v="DC T2SW 240363 AC T2SW 250022 - DC T2SW 240363 AC T2SW 250022 "/>
    <s v="P 223 1911 3229"/>
  </r>
  <r>
    <x v="11"/>
    <s v="I"/>
    <s v="H.Vəfadar"/>
    <n v="3200"/>
    <n v="12.05"/>
    <n v="351147"/>
    <s v="47247/03"/>
    <n v="29.22"/>
    <s v="SEVERSTAL"/>
    <n v="1"/>
    <s v="DC T2SW 240363 AC T2SW 250022 - DC T2SW 240363 AC T2SW 250022 "/>
    <s v="P 223 1911 3229"/>
  </r>
  <r>
    <x v="11"/>
    <s v="I"/>
    <s v="H.Vəfadar"/>
    <n v="3201"/>
    <n v="12.04"/>
    <n v="351147"/>
    <m/>
    <m/>
    <s v="SEVERSTAL"/>
    <m/>
    <s v="DC T2SW 240363 AC T2SW 250022 - DC T2SW 240363 AC T2SW 250022 "/>
    <s v="P 223 1911 3229"/>
  </r>
  <r>
    <x v="11"/>
    <s v="I"/>
    <s v="H.Vəfadar"/>
    <n v="3202"/>
    <n v="12.05"/>
    <n v="351147"/>
    <m/>
    <m/>
    <s v="SEVERSTAL"/>
    <m/>
    <s v="DC T2SW 240363 AC T2SW 250022 - DC T2SW 240363 AC T2SW 250022 "/>
    <s v="P 223 1911 3229"/>
  </r>
  <r>
    <x v="11"/>
    <s v="I"/>
    <s v="H.Vəfadar"/>
    <n v="3203"/>
    <n v="11.06"/>
    <n v="351147"/>
    <m/>
    <m/>
    <s v="SEVERSTAL"/>
    <m/>
    <s v="DC T2SW 240363 AC T2SW 250022 - DC T2SW 240363 AC T2SW 250022 "/>
    <s v="P 223 1911 3229"/>
  </r>
  <r>
    <x v="11"/>
    <s v="I"/>
    <s v="H.Vəfadar"/>
    <n v="3204"/>
    <n v="11.02"/>
    <n v="351147"/>
    <m/>
    <m/>
    <s v="SEVERSTAL"/>
    <m/>
    <s v="DC T2SW 240363 AC T2SW 250022 - DC T2SW 240363 AC T2SW 250022 "/>
    <s v="P 223 1911 3229"/>
  </r>
  <r>
    <x v="11"/>
    <s v="I"/>
    <s v="H.Vəfadar"/>
    <n v="3205"/>
    <n v="12.05"/>
    <n v="351147"/>
    <m/>
    <m/>
    <s v="SEVERSTAL"/>
    <m/>
    <s v="DC T2SW 240363 AC T2SW 250022 - DC T2SW 240363 AC T2SW 250022 "/>
    <s v="P 223 1911 3229"/>
  </r>
  <r>
    <x v="11"/>
    <s v="I"/>
    <s v="H.Vəfadar"/>
    <n v="3206"/>
    <n v="12.12"/>
    <n v="351147"/>
    <m/>
    <m/>
    <s v="SEVERSTAL"/>
    <m/>
    <s v="DC T2SW 240363 AC T2SW 250022 - DC T2SW 240363 AC T2SW 250022 "/>
    <s v="P 223 1911 3229"/>
  </r>
  <r>
    <x v="11"/>
    <s v="II"/>
    <s v="M.Elşad"/>
    <n v="3207"/>
    <n v="12.07"/>
    <n v="104124"/>
    <s v="5/4"/>
    <n v="32.159999999999997"/>
    <s v="MMK"/>
    <n v="1"/>
    <s v="DC T2SW 240363 AC T2SW 250022 - DC T2SW 240363 AC T2SW 250022 "/>
    <s v="P 223 1911 3229"/>
  </r>
  <r>
    <x v="11"/>
    <s v="II"/>
    <s v="M.Elşad"/>
    <n v="3208"/>
    <n v="13.05"/>
    <n v="104124"/>
    <m/>
    <m/>
    <s v="MMK"/>
    <m/>
    <s v="DC T2SW 240363 AC T2SW 250022 - DC T2SW 240363 AC T2SW 250022 "/>
    <s v="P 223 1911 3229"/>
  </r>
  <r>
    <x v="11"/>
    <s v="II"/>
    <s v="M.Elşad"/>
    <n v="3209"/>
    <n v="13.05"/>
    <n v="104124"/>
    <m/>
    <m/>
    <s v="MMK"/>
    <m/>
    <s v="DC T2SW 240363 AC T2SW 250022 - DC T2SW 240363 AC T2SW 250022 "/>
    <s v="P 223 1911 3229"/>
  </r>
  <r>
    <x v="11"/>
    <s v="II"/>
    <s v="M.Elşad"/>
    <n v="3210"/>
    <n v="13.05"/>
    <n v="104124"/>
    <m/>
    <m/>
    <s v="MMK"/>
    <m/>
    <s v="DC T2SW 240363 AC T2SW 250022 - DC T2SW 240363 AC T2SW 250022 "/>
    <s v="P 223 1911 3229"/>
  </r>
  <r>
    <x v="11"/>
    <s v="II"/>
    <s v="M.Elşad"/>
    <n v="3211"/>
    <n v="13.05"/>
    <n v="104124"/>
    <m/>
    <m/>
    <s v="MMK"/>
    <m/>
    <s v="DC T2SW 240363 AC T2SW 250022 - DC T2SW 240363 AC T2SW 250022 "/>
    <s v="P 223 1911 3229"/>
  </r>
  <r>
    <x v="11"/>
    <s v="II"/>
    <s v="M.Elşad"/>
    <n v="3212"/>
    <n v="12.6"/>
    <n v="104124"/>
    <m/>
    <m/>
    <s v="MMK"/>
    <m/>
    <s v="DC T2SW 240363 AC T2SW 250022 - DC T2SW 240363 AC T2SW 250022 "/>
    <s v="P 223 1911 3229"/>
  </r>
  <r>
    <x v="11"/>
    <s v="II"/>
    <s v="M.Elşad"/>
    <n v="3213"/>
    <n v="12.55"/>
    <n v="104124"/>
    <m/>
    <m/>
    <s v="MMK"/>
    <m/>
    <s v="DC T2SW 240363 AC T2SW 250022 - DC T2SW 240363 AC T2SW 250022 "/>
    <s v="P 223 1911 3229"/>
  </r>
  <r>
    <x v="11"/>
    <s v="II"/>
    <s v="M.Elşad"/>
    <n v="3214"/>
    <n v="13.5"/>
    <n v="151726"/>
    <s v="47499/08"/>
    <n v="28.56"/>
    <s v="SEVERSTAL"/>
    <n v="1"/>
    <s v="DC T2SW 240363 AC T2SW 250022 - DC T2SW 240363 AC T2SW 250022 "/>
    <s v="P 223 1911 3229"/>
  </r>
  <r>
    <x v="11"/>
    <s v="II"/>
    <s v="M.Elşad"/>
    <n v="3215"/>
    <n v="12.18"/>
    <n v="151726"/>
    <m/>
    <m/>
    <s v="SEVERSTAL"/>
    <m/>
    <s v="DC T2SW 240363 AC T2SW 250022 - DC T2SW 240363 AC T2SW 250022 "/>
    <s v="P 223 1911 3229"/>
  </r>
  <r>
    <x v="11"/>
    <s v="II"/>
    <s v="M.Elşad"/>
    <n v="3216"/>
    <n v="13.05"/>
    <n v="151726"/>
    <m/>
    <m/>
    <s v="SEVERSTAL"/>
    <m/>
    <s v="DC T2SW 240363 AC T2SW 250022 - DC T2SW 240363 AC T2SW 250022 "/>
    <s v="P 223 1911 3229"/>
  </r>
  <r>
    <x v="11"/>
    <s v="II"/>
    <s v="M.Elşad"/>
    <n v="3217"/>
    <n v="13.05"/>
    <n v="151726"/>
    <m/>
    <m/>
    <s v="SEVERSTAL"/>
    <m/>
    <s v="DC T2SW 240363 AC T2SW 250022 - DC T2SW 240363 AC T2SW 250022 "/>
    <s v="P 223 1911 3229"/>
  </r>
  <r>
    <x v="11"/>
    <s v="II"/>
    <s v="M.Elşad"/>
    <n v="3218"/>
    <n v="13.06"/>
    <n v="151726"/>
    <m/>
    <m/>
    <s v="SEVERSTAL"/>
    <m/>
    <s v="DC T2SW 240363 AC T2SW 250022 - DC T2SW 240363 AC T2SW 250022 "/>
    <s v="P 223 1911 3229"/>
  </r>
  <r>
    <x v="11"/>
    <s v="II"/>
    <s v="M.Elşad"/>
    <n v="3219"/>
    <n v="13.1"/>
    <n v="151726"/>
    <m/>
    <m/>
    <s v="SEVERSTAL"/>
    <m/>
    <s v="DC T2SW 240363 AC T2SW 250022 - DC T2SW 240363 AC T2SW 250022 "/>
    <s v="P 223 1911 3229"/>
  </r>
  <r>
    <x v="11"/>
    <s v="II"/>
    <s v="M.Elşad"/>
    <n v="3220"/>
    <n v="12.08"/>
    <n v="251136"/>
    <s v="41635/04"/>
    <n v="29.22"/>
    <s v="SEVERSTAL"/>
    <n v="1"/>
    <s v="DC T2SW 240363 AC T2SW 250022 - DC T2SW 240363 AC T2SW 250022 "/>
    <s v="P 223 1911 3229"/>
  </r>
  <r>
    <x v="12"/>
    <s v="I"/>
    <s v="H.Vəfadar"/>
    <n v="3221"/>
    <n v="11.07"/>
    <n v="251136"/>
    <m/>
    <m/>
    <s v="SEVERSTAL"/>
    <m/>
    <s v="DC T2SW 240363 AC T2SW 250022 - DC T2SW 240363 AC T2SW 250022 "/>
    <s v="P 223 1911 3229"/>
  </r>
  <r>
    <x v="12"/>
    <s v="I"/>
    <s v="H.Vəfadar"/>
    <n v="3222"/>
    <n v="12.06"/>
    <n v="251136"/>
    <m/>
    <m/>
    <s v="SEVERSTAL"/>
    <m/>
    <s v="DC T2SW 240363 AC T2SW 250022 - DC T2SW 240363 AC T2SW 250022 "/>
    <s v="P 223 1911 3229"/>
  </r>
  <r>
    <x v="12"/>
    <s v="I"/>
    <s v="H.Vəfadar"/>
    <n v="3223"/>
    <n v="11.04"/>
    <n v="251136"/>
    <m/>
    <m/>
    <s v="SEVERSTAL"/>
    <m/>
    <s v="DC T2SW 240363 AC T2SW 250022 - DC T2SW 240363 AC T2SW 250022 "/>
    <s v="P 223 1911 3229"/>
  </r>
  <r>
    <x v="12"/>
    <s v="I"/>
    <s v="H.Vəfadar"/>
    <n v="3224"/>
    <n v="11.05"/>
    <n v="251136"/>
    <m/>
    <m/>
    <s v="SEVERSTAL"/>
    <m/>
    <s v="DC T2SW 240363 AC T2SW 250022 - DC T2SW 240363 AC T2SW 250022 "/>
    <s v="P 223 1911 3229"/>
  </r>
  <r>
    <x v="12"/>
    <s v="I"/>
    <s v="H.Vəfadar"/>
    <n v="3225"/>
    <n v="12.06"/>
    <n v="251136"/>
    <m/>
    <m/>
    <s v="SEVERSTAL"/>
    <m/>
    <s v="DC T2SW 240363 AC T2SW 250022 - DC T2SW 240363 AC T2SW 250022 "/>
    <s v="P 223 1911 3229"/>
  </r>
  <r>
    <x v="12"/>
    <s v="I"/>
    <s v="H.Vəfadar"/>
    <n v="3226"/>
    <n v="11.92"/>
    <n v="251136"/>
    <m/>
    <m/>
    <s v="SEVERSTAL"/>
    <m/>
    <s v="DC T2SW 240363 AC T2SW 250022 - DC T2SW 240363 AC T2SW 250022 "/>
    <s v="P 223 1911 3229"/>
  </r>
  <r>
    <x v="12"/>
    <s v="I"/>
    <s v="H.Vəfadar"/>
    <n v="3227"/>
    <n v="13.05"/>
    <n v="151084"/>
    <s v="47497/02"/>
    <n v="28.2"/>
    <s v="SEVERSTAL"/>
    <n v="1"/>
    <s v="DC T2SW 240363 AC T2SW 250022 - DC T2SW 240363 AC T2SW 250022 "/>
    <s v="P 223 1911 3229"/>
  </r>
  <r>
    <x v="12"/>
    <s v="I"/>
    <s v="H.Vəfadar"/>
    <n v="3228"/>
    <n v="13.05"/>
    <n v="151084"/>
    <m/>
    <m/>
    <s v="SEVERSTAL"/>
    <m/>
    <s v="DC T2SW 240363 AC T2SW 250022 - DC T2SW 240363 AC T2SW 250022 "/>
    <s v="P 223 1911 3229"/>
  </r>
  <r>
    <x v="12"/>
    <s v="I"/>
    <s v="H.Vəfadar"/>
    <n v="3229"/>
    <n v="13.05"/>
    <n v="151084"/>
    <m/>
    <m/>
    <s v="SEVERSTAL"/>
    <m/>
    <s v="DC T2SW 240363 AC T2SW 250022 - DC T2SW 240363 AC T2SW 250022 "/>
    <s v="P 223 1911 3229"/>
  </r>
  <r>
    <x v="12"/>
    <s v="I"/>
    <s v="H.Vəfadar"/>
    <n v="3230"/>
    <n v="13.05"/>
    <n v="151084"/>
    <m/>
    <m/>
    <s v="SEVERSTAL"/>
    <m/>
    <s v="DC T2SW 240363 AC T2SW 250022 - DC T2SW 240363 AC T2SW 250022 "/>
    <s v="P 223 1911 3229"/>
  </r>
  <r>
    <x v="12"/>
    <s v="I"/>
    <s v="H.Vəfadar"/>
    <n v="3231"/>
    <n v="13.49"/>
    <n v="151084"/>
    <m/>
    <m/>
    <s v="SEVERSTAL"/>
    <m/>
    <s v="DC T2SW 240363 AC T2SW 250022 - DC T2SW 240363 AC T2SW 250022 "/>
    <s v="P 223 1911 3229"/>
  </r>
  <r>
    <x v="12"/>
    <s v="I"/>
    <s v="H.Vəfadar"/>
    <n v="3232"/>
    <n v="13.17"/>
    <n v="151084"/>
    <m/>
    <m/>
    <s v="SEVERSTAL"/>
    <m/>
    <s v="DC T2SW 240363 AC T2SW 250022 - DC T2SW 240363 AC T2SW 250022 "/>
    <s v="P 223 1911 3229"/>
  </r>
  <r>
    <x v="12"/>
    <s v="II"/>
    <s v="M.Elşad"/>
    <n v="3233"/>
    <n v="12.17"/>
    <n v="151719"/>
    <s v="48481/07"/>
    <n v="29.94"/>
    <s v="SEVERSTAL"/>
    <n v="1"/>
    <s v="DC T2SW 240363 AC T2SW 250022 - DC T2SW 240363 AC T2SW 250022 "/>
    <s v="P 223 1911 3229"/>
  </r>
  <r>
    <x v="12"/>
    <s v="II"/>
    <s v="M.Elşad"/>
    <n v="3234"/>
    <n v="12.49"/>
    <n v="151719"/>
    <m/>
    <m/>
    <s v="SEVERSTAL"/>
    <m/>
    <s v="DC T2SW 240363 AC T2SW 250022 - DC T2SW 240363 AC T2SW 250022 "/>
    <s v="P 223 1911 3229"/>
  </r>
  <r>
    <x v="12"/>
    <s v="II"/>
    <s v="M.Elşad"/>
    <n v="3235"/>
    <n v="12.09"/>
    <n v="151719"/>
    <m/>
    <m/>
    <s v="SEVERSTAL"/>
    <m/>
    <s v="DC T2SW 240363 AC T2SW 250022 - DC T2SW 240363 AC T2SW 250022 "/>
    <s v="P 223 1911 3229"/>
  </r>
  <r>
    <x v="12"/>
    <s v="II"/>
    <s v="M.Elşad"/>
    <n v="3236"/>
    <n v="12.09"/>
    <n v="151719"/>
    <m/>
    <m/>
    <s v="SEVERSTAL"/>
    <m/>
    <s v="DC T2SW 240363 AC T2SW 250022 - DC T2SW 240363 AC T2SW 250022 "/>
    <s v="P 223 1911 3229"/>
  </r>
  <r>
    <x v="12"/>
    <s v="II"/>
    <s v="M.Elşad"/>
    <n v="3237"/>
    <n v="10.119999999999999"/>
    <n v="151719"/>
    <m/>
    <m/>
    <s v="SEVERSTAL"/>
    <m/>
    <s v="DC T2SW 240363 AC T2SW 250022 - DC T2SW 240363 AC T2SW 250022 "/>
    <s v="P 223 1911 3229"/>
  </r>
  <r>
    <x v="12"/>
    <s v="II"/>
    <s v="M.Elşad"/>
    <n v="3238"/>
    <n v="12.09"/>
    <n v="151719"/>
    <m/>
    <m/>
    <s v="SEVERSTAL"/>
    <m/>
    <s v="DC T2SW 240363 AC T2SW 250022 - DC T2SW 240363 AC T2SW 250022 "/>
    <s v="P 223 1911 3229"/>
  </r>
  <r>
    <x v="12"/>
    <s v="II"/>
    <s v="M.Elşad"/>
    <n v="3239"/>
    <n v="11.59"/>
    <n v="151719"/>
    <m/>
    <m/>
    <s v="SEVERSTAL"/>
    <m/>
    <s v="DC T2SW 240363 AC T2SW 250022 - DC T2SW 240363 AC T2SW 250022 "/>
    <s v="P 223 1911 3229"/>
  </r>
  <r>
    <x v="12"/>
    <s v="II"/>
    <s v="M.Elşad"/>
    <n v="3240"/>
    <n v="12.09"/>
    <n v="151719"/>
    <s v="48481/03"/>
    <n v="19.979999999999997"/>
    <s v="SEVERSTAL"/>
    <n v="1"/>
    <s v="DC T2SW 240363 AC T2SW 250022 - DC T2SW 240363 AC T2SW 250022 "/>
    <s v="P 223 1911 3229"/>
  </r>
  <r>
    <x v="12"/>
    <s v="II"/>
    <s v="M.Elşad"/>
    <n v="3241"/>
    <n v="11.13"/>
    <n v="151719"/>
    <m/>
    <m/>
    <s v="SEVERSTAL"/>
    <m/>
    <s v="DC T2SW 240363 AC T2SW 250022 - DC T2SW 240363 AC T2SW 250022 "/>
    <s v="P 223 1911 3229"/>
  </r>
  <r>
    <x v="12"/>
    <s v="II"/>
    <s v="M.Elşad"/>
    <n v="3242"/>
    <n v="12.09"/>
    <n v="151719"/>
    <m/>
    <m/>
    <s v="SEVERSTAL"/>
    <m/>
    <s v="DC T2SW 240363 AC T2SW 250022 - DC T2SW 240363 AC T2SW 250022 "/>
    <s v="P 223 1911 3229"/>
  </r>
  <r>
    <x v="12"/>
    <s v="II"/>
    <s v="M.Elşad"/>
    <n v="3243"/>
    <n v="12.09"/>
    <n v="151719"/>
    <m/>
    <m/>
    <s v="SEVERSTAL"/>
    <m/>
    <s v="DC T2SW 240363 AC T2SW 250022 - DC T2SW 240363 AC T2SW 250022 "/>
    <s v="P 223 1911 3229"/>
  </r>
  <r>
    <x v="12"/>
    <s v="II"/>
    <s v="M.Elşad"/>
    <n v="3244"/>
    <n v="10.119999999999999"/>
    <n v="151719"/>
    <m/>
    <m/>
    <s v="SEVERSTAL"/>
    <m/>
    <s v="DC T2SW 240363 AC T2SW 250022 - DC T2SW 240363 AC T2SW 250022 "/>
    <s v="P 223 1911 3229"/>
  </r>
  <r>
    <x v="13"/>
    <n v="1"/>
    <s v="M.Elşad"/>
    <n v="3245"/>
    <n v="11.12"/>
    <n v="151719"/>
    <m/>
    <n v="9.56"/>
    <s v="SEVERSTAL"/>
    <m/>
    <s v="DC T2SW 240363 AC T2SW 250022 - DC T2SW 240363 AC T2SW 250022 "/>
    <s v="P 223 1911 3229"/>
  </r>
  <r>
    <x v="13"/>
    <n v="1"/>
    <s v="M.Elşad"/>
    <n v="3246"/>
    <n v="12.4"/>
    <n v="151719"/>
    <m/>
    <m/>
    <s v="SEVERSTAL"/>
    <m/>
    <s v="DC T2SW 240363 AC T2SW 250022 - DC T2SW 240363 AC T2SW 250022 "/>
    <s v="P 223 1911 3229"/>
  </r>
  <r>
    <x v="13"/>
    <n v="1"/>
    <s v="M.Elşad"/>
    <n v="3247"/>
    <n v="12.09"/>
    <n v="251133"/>
    <s v="45880/01"/>
    <n v="28.08"/>
    <s v="SEVERSTAL"/>
    <n v="1"/>
    <s v="DC T2SW 240363 AC T2SW 250022 - DC T2SW 240363 AC T2SW 250022 "/>
    <s v="P 223 1911 3229"/>
  </r>
  <r>
    <x v="13"/>
    <n v="1"/>
    <s v="M.Elşad"/>
    <n v="3248"/>
    <n v="12.09"/>
    <n v="251133"/>
    <m/>
    <m/>
    <s v="SEVERSTAL"/>
    <m/>
    <s v="DC T2SW 240363 AC T2SW 250022 - DC T2SW 240363 AC T2SW 250022 "/>
    <s v="P 223 1911 3229"/>
  </r>
  <r>
    <x v="13"/>
    <n v="1"/>
    <s v="M.Elşad"/>
    <n v="3249"/>
    <n v="13.05"/>
    <n v="251133"/>
    <m/>
    <m/>
    <s v="SEVERSTAL"/>
    <m/>
    <s v="DC T2SW 240363 AC T2SW 250022 - DC T2SW 240363 AC T2SW 250022 "/>
    <s v="P 223 1911 3229"/>
  </r>
  <r>
    <x v="13"/>
    <n v="1"/>
    <s v="M.Elşad"/>
    <n v="3250"/>
    <n v="13.53"/>
    <n v="251133"/>
    <m/>
    <m/>
    <s v="SEVERSTAL"/>
    <m/>
    <s v="DC T2SW 240363 AC T2SW 250022 - DC T2SW 240363 AC T2SW 250022 "/>
    <s v="P 223 1911 3229"/>
  </r>
  <r>
    <x v="13"/>
    <n v="2"/>
    <s v="H.Vəfadar"/>
    <n v="3251"/>
    <n v="12.52"/>
    <n v="251133"/>
    <m/>
    <m/>
    <s v="SEVERSTAL"/>
    <m/>
    <s v="DC T2SW 240363 AC T2SW 250022 - DC T2SW 240363 AC T2SW 250022 "/>
    <s v="P 223 1911 3229"/>
  </r>
  <r>
    <x v="13"/>
    <n v="2"/>
    <s v="H.Vəfadar"/>
    <n v="3252"/>
    <n v="12.79"/>
    <n v="251133"/>
    <m/>
    <m/>
    <s v="SEVERSTAL"/>
    <m/>
    <s v="DC T2SW 240363 AC T2SW 250022 - DC T2SW 240363 AC T2SW 250022 "/>
    <s v="P 223 1911 3229"/>
  </r>
  <r>
    <x v="13"/>
    <n v="2"/>
    <s v="H.Vəfadar"/>
    <n v="3253"/>
    <n v="11.06"/>
    <n v="151719"/>
    <s v="48481/02"/>
    <n v="29.48"/>
    <s v="SEVERSTAL"/>
    <n v="1"/>
    <s v="DC T2SW 240363 AC T2SW 250022 - DC T2SW 240363 AC T2SW 250022 "/>
    <s v="P 223 1911 3229"/>
  </r>
  <r>
    <x v="13"/>
    <n v="2"/>
    <s v="H.Vəfadar"/>
    <n v="3254"/>
    <n v="11.08"/>
    <n v="151719"/>
    <m/>
    <m/>
    <s v="SEVERSTAL"/>
    <m/>
    <s v="DC T2SW 240363 AC T2SW 250022 - DC T2SW 240363 AC T2SW 250022 "/>
    <s v="P 223 1911 3229"/>
  </r>
  <r>
    <x v="13"/>
    <n v="2"/>
    <s v="H.Vəfadar"/>
    <n v="3255"/>
    <n v="12.05"/>
    <n v="151719"/>
    <m/>
    <m/>
    <s v="SEVERSTAL"/>
    <m/>
    <s v="DC T2SW 240363 AC T2SW 250022 - DC T2SW 240363 AC T2SW 250022 "/>
    <s v="P 223 1911 3229"/>
  </r>
  <r>
    <x v="13"/>
    <n v="2"/>
    <s v="H.Vəfadar"/>
    <n v="3256"/>
    <n v="12.05"/>
    <n v="151719"/>
    <m/>
    <m/>
    <s v="SEVERSTAL"/>
    <m/>
    <s v="DC T2SW 240363 AC T2SW 250022 - DC T2SW 240363 AC T2SW 250022 "/>
    <s v="P 223 1911 3229"/>
  </r>
  <r>
    <x v="13"/>
    <n v="2"/>
    <s v="H.Vəfadar"/>
    <n v="3257"/>
    <n v="11.16"/>
    <n v="151719"/>
    <m/>
    <m/>
    <s v="SEVERSTAL"/>
    <m/>
    <s v="DC T2SW 240363 AC T2SW 250022 - DC T2SW 240363 AC T2SW 250022 "/>
    <s v="P 223 1911 3229"/>
  </r>
  <r>
    <x v="14"/>
    <n v="1"/>
    <s v="M.Elşad"/>
    <n v="3258"/>
    <n v="12.07"/>
    <n v="151719"/>
    <m/>
    <m/>
    <s v="SEVERSTAL"/>
    <m/>
    <s v="DC T2SW 240363 AC T2SW 240881 - DC T2SW 240363 AC T2SW 250022 "/>
    <s v="P 223 1911 3229"/>
  </r>
  <r>
    <x v="14"/>
    <n v="1"/>
    <s v="M.Elşad"/>
    <n v="3259"/>
    <n v="12.3"/>
    <n v="151719"/>
    <m/>
    <m/>
    <s v="SEVERSTAL"/>
    <m/>
    <s v="DC T2SW 240363 AC T2SW 240881 - DC T2SW 240363 AC T2SW 250022 "/>
    <s v="P 223 1911 3229"/>
  </r>
  <r>
    <x v="14"/>
    <n v="1"/>
    <s v="M.Elşad"/>
    <n v="3260"/>
    <n v="12.07"/>
    <n v="151718"/>
    <s v="47857/08"/>
    <n v="29.6"/>
    <s v="SEVERSTAL"/>
    <n v="1"/>
    <s v="DC T2SW 240363 AC T2SW 240881 - DC T2SW 240363 AC T2SW 250022 "/>
    <s v="P 223 1911 3229"/>
  </r>
  <r>
    <x v="14"/>
    <n v="1"/>
    <s v="M.Elşad"/>
    <n v="3261"/>
    <n v="12.07"/>
    <n v="151718"/>
    <m/>
    <m/>
    <s v="SEVERSTAL"/>
    <m/>
    <s v="DC T2SW 240363 AC T2SW 240881 - DC T2SW 240363 AC T2SW 250022 "/>
    <s v="P 223 1911 3229"/>
  </r>
  <r>
    <x v="14"/>
    <n v="1"/>
    <s v="M.Elşad"/>
    <n v="3262"/>
    <n v="11.1"/>
    <n v="151718"/>
    <m/>
    <m/>
    <s v="SEVERSTAL"/>
    <m/>
    <s v="DC T2SW 240363 AC T2SW 240881 - DC T2SW 240363 AC T2SW 250022 "/>
    <s v="P 223 1911 3229"/>
  </r>
  <r>
    <x v="14"/>
    <n v="1"/>
    <s v="M.Elşad"/>
    <n v="3263"/>
    <n v="11.08"/>
    <n v="151718"/>
    <m/>
    <m/>
    <s v="SEVERSTAL"/>
    <m/>
    <s v="DC T2SW 240363 AC T2SW 240881 - DC T2SW 240363 AC T2SW 250022 "/>
    <s v="P 223 1911 3229"/>
  </r>
  <r>
    <x v="14"/>
    <n v="1"/>
    <s v="M.Elşad"/>
    <n v="3264"/>
    <n v="11.1"/>
    <n v="151718"/>
    <m/>
    <m/>
    <s v="SEVERSTAL"/>
    <m/>
    <s v="DC T2SW 240363 AC T2SW 240881 - DC T2SW 240363 AC T2SW 250022 "/>
    <s v="P 223 1911 3229"/>
  </r>
  <r>
    <x v="14"/>
    <n v="2"/>
    <s v="H.Vəfadar"/>
    <n v="3265"/>
    <n v="11.08"/>
    <n v="151718"/>
    <m/>
    <m/>
    <s v="SEVERSTAL"/>
    <m/>
    <s v="DC T2SW 240363 AC T2SW 240881 - DC T2SW 240363 AC T2SW 250022 "/>
    <s v="P 223 1911 3229"/>
  </r>
  <r>
    <x v="14"/>
    <n v="2"/>
    <s v="H.Vəfadar"/>
    <n v="3266"/>
    <n v="12.23"/>
    <n v="151718"/>
    <m/>
    <m/>
    <s v="SEVERSTAL"/>
    <m/>
    <s v="DC T2SW 240363 AC T2SW 240881 - DC T2SW 240363 AC T2SW 250022 "/>
    <s v="P 223 1911 3229"/>
  </r>
  <r>
    <x v="14"/>
    <n v="2"/>
    <s v="H.Vəfadar"/>
    <n v="3267"/>
    <n v="12.05"/>
    <n v="351135"/>
    <s v="47245/02"/>
    <n v="29.42"/>
    <s v="SEVERSTAL"/>
    <n v="1"/>
    <s v="DC T2SW 240363 AC T2SW 240881 - DC T2SW 240363 AC T2SW 250022 "/>
    <s v="P 223 1911 3229"/>
  </r>
  <r>
    <x v="14"/>
    <n v="2"/>
    <s v="H.Vəfadar"/>
    <n v="3268"/>
    <n v="12.05"/>
    <n v="351135"/>
    <m/>
    <m/>
    <s v="SEVERSTAL"/>
    <m/>
    <s v="DC T2SW 240363 AC T2SW 240881 - DC T2SW 240363 AC T2SW 250022 "/>
    <s v="P 223 1911 3229"/>
  </r>
  <r>
    <x v="14"/>
    <n v="2"/>
    <s v="H.Vəfadar"/>
    <n v="3269"/>
    <n v="12.05"/>
    <n v="351135"/>
    <m/>
    <m/>
    <s v="SEVERSTAL"/>
    <m/>
    <s v="DC T2SW 240363 AC T2SW 240881 - DC T2SW 240363 AC T2SW 250022 "/>
    <s v="P 223 1911 3229"/>
  </r>
  <r>
    <x v="14"/>
    <n v="2"/>
    <s v="H.Vəfadar"/>
    <n v="3270"/>
    <n v="12.05"/>
    <n v="351135"/>
    <m/>
    <m/>
    <s v="SEVERSTAL"/>
    <m/>
    <s v="DC T2SW 240363 AC T2SW 240881 - DC T2SW 240363 AC T2SW 250022 "/>
    <s v="P 223 1911 3229"/>
  </r>
  <r>
    <x v="14"/>
    <n v="2"/>
    <s v="H.Vəfadar"/>
    <n v="3271"/>
    <n v="11.03"/>
    <n v="351135"/>
    <m/>
    <m/>
    <s v="SEVERSTAL"/>
    <m/>
    <s v="DC T2SW 240363 AC T2SW 240881 - DC T2SW 240363 AC T2SW 250022 "/>
    <s v="P 223 1911 3229"/>
  </r>
  <r>
    <x v="15"/>
    <n v="1"/>
    <s v="M.Elşad"/>
    <n v="3272"/>
    <n v="11.15"/>
    <n v="351135"/>
    <m/>
    <m/>
    <s v="SEVERSTAL"/>
    <m/>
    <s v="DC T2SW 240363 AC T2SW 240881 - DC T2SW 240363 AC T2SW 250022 "/>
    <s v="P 223 1911 3229"/>
  </r>
  <r>
    <x v="15"/>
    <n v="1"/>
    <s v="M.Elşad"/>
    <n v="3273"/>
    <n v="11.76"/>
    <n v="351135"/>
    <m/>
    <m/>
    <s v="SEVERSTAL"/>
    <m/>
    <s v="DC T2SW 240363 AC T2SW 240881 - DC T2SW 240363 AC T2SW 250022 "/>
    <s v="P 223 1911 3229"/>
  </r>
  <r>
    <x v="15"/>
    <n v="1"/>
    <s v="M.Elşad"/>
    <n v="3274"/>
    <n v="12.07"/>
    <n v="151718"/>
    <s v="47857/02"/>
    <n v="29.86"/>
    <s v="SEVERSTAL"/>
    <n v="1"/>
    <s v="DC T2SW 240363 AC T2SW 240881 - DC T2SW 240363 AC T2SW 250022 "/>
    <s v="P 223 1911 3229"/>
  </r>
  <r>
    <x v="15"/>
    <n v="1"/>
    <s v="M.Elşad"/>
    <n v="3275"/>
    <n v="12.07"/>
    <n v="151718"/>
    <m/>
    <m/>
    <s v="SEVERSTAL"/>
    <m/>
    <s v="DC T2SW 240363 AC T2SW 240881 - DC T2SW 240363 AC T2SW 250022 "/>
    <s v="P 223 1911 3229"/>
  </r>
  <r>
    <x v="15"/>
    <n v="1"/>
    <s v="M.Elşad"/>
    <n v="3276"/>
    <n v="12.08"/>
    <n v="151718"/>
    <m/>
    <m/>
    <s v="SEVERSTAL"/>
    <m/>
    <s v="DC T2SW 240363 AC T2SW 240881 - DC T2SW 240363 AC T2SW 250022 "/>
    <s v="P 223 1911 3229"/>
  </r>
  <r>
    <x v="15"/>
    <n v="1"/>
    <s v="M.Elşad"/>
    <n v="3277"/>
    <n v="12.08"/>
    <n v="151718"/>
    <m/>
    <m/>
    <s v="SEVERSTAL"/>
    <m/>
    <s v="DC T2SW 240363 AC T2SW 240881 - DC T2SW 240363 AC T2SW 250022 "/>
    <s v="P 223 1911 3229"/>
  </r>
  <r>
    <x v="15"/>
    <n v="1"/>
    <s v="M.Elşad"/>
    <n v="3278"/>
    <n v="11.14"/>
    <n v="151718"/>
    <m/>
    <m/>
    <s v="SEVERSTAL"/>
    <m/>
    <s v="DC T2SW 240363 AC T2SW 240881 - DC T2SW 240363 AC T2SW 250022 "/>
    <s v="P 223 1911 3229"/>
  </r>
  <r>
    <x v="15"/>
    <n v="2"/>
    <s v="H.Vəfadar"/>
    <n v="3279"/>
    <n v="11.16"/>
    <n v="151718"/>
    <m/>
    <m/>
    <s v="SEVERSTAL"/>
    <m/>
    <s v="DC T2SW 240363 AC T2SW 240881 - DC T2SW 240363 AC T2SW 250022 "/>
    <s v="P 223 1911 3229"/>
  </r>
  <r>
    <x v="15"/>
    <n v="2"/>
    <s v="H.Vəfadar"/>
    <n v="3280"/>
    <n v="12.38"/>
    <n v="151718"/>
    <m/>
    <m/>
    <s v="SEVERSTAL"/>
    <m/>
    <s v="DC T2SW 240363 AC T2SW 240881 - DC T2SW 240363 AC T2SW 250022 "/>
    <s v="P 223 1911 3229"/>
  </r>
  <r>
    <x v="15"/>
    <n v="2"/>
    <s v="H.Vəfadar"/>
    <n v="3281"/>
    <n v="13.05"/>
    <n v="351824"/>
    <s v="49614/02"/>
    <n v="28.3"/>
    <s v="SEVERSTAL"/>
    <n v="1"/>
    <s v="DC T2SW 240363 AC T2SW 240881 - DC T2SW 240363 AC T2SW 250022 "/>
    <s v="P 223 1911 3229"/>
  </r>
  <r>
    <x v="15"/>
    <n v="2"/>
    <s v="H.Vəfadar"/>
    <n v="3282"/>
    <n v="13.04"/>
    <n v="351824"/>
    <m/>
    <m/>
    <s v="SEVERSTAL"/>
    <m/>
    <s v="DC T2SW 240363 AC T2SW 240881 - DC T2SW 240363 AC T2SW 250022 "/>
    <s v="P 223 1911 3229"/>
  </r>
  <r>
    <x v="15"/>
    <n v="2"/>
    <s v="H.Vəfadar"/>
    <n v="3283"/>
    <n v="13.05"/>
    <n v="351824"/>
    <m/>
    <m/>
    <s v="SEVERSTAL"/>
    <m/>
    <s v="DC T2SW 240363 AC T2SW 240881 - DC T2SW 240363 AC T2SW 250022 "/>
    <s v="P 223 1911 3229"/>
  </r>
  <r>
    <x v="15"/>
    <n v="2"/>
    <s v="H.Vəfadar"/>
    <n v="3284"/>
    <n v="13.45"/>
    <n v="351824"/>
    <m/>
    <m/>
    <s v="SEVERSTAL"/>
    <m/>
    <s v="DC T2SW 240363 AC T2SW 240881 - DC T2SW 240363 AC T2SW 250022 "/>
    <s v="P 223 1911 3229"/>
  </r>
  <r>
    <x v="15"/>
    <n v="2"/>
    <s v="H.Vəfadar"/>
    <n v="3285"/>
    <n v="13.04"/>
    <n v="351824"/>
    <m/>
    <m/>
    <s v="SEVERSTAL"/>
    <m/>
    <s v="DC T2SW 240363 AC T2SW 240881 - DC T2SW 240363 AC T2SW 250022 "/>
    <s v="P 223 1911 3229"/>
  </r>
  <r>
    <x v="16"/>
    <n v="1"/>
    <s v="M.Elşad"/>
    <n v="3286"/>
    <n v="13.09"/>
    <n v="351824"/>
    <m/>
    <m/>
    <s v="SEVERSTAL"/>
    <m/>
    <s v="DC T2SW 240363 AC T2SW 240881 - DC T2SW 240363 AC T2SW 250022 "/>
    <s v="P 223 1911 3229"/>
  </r>
  <r>
    <x v="16"/>
    <n v="1"/>
    <s v="M.Elşad"/>
    <n v="3287"/>
    <n v="12.07"/>
    <n v="151078"/>
    <s v="47246/04"/>
    <n v="28.96"/>
    <s v="SEVERSTAL"/>
    <n v="1"/>
    <s v="DC T2SW 240363 AC T2SW 240881 - DC T2SW 240363 AC T2SW 250022 "/>
    <s v="P 223 1911 3229"/>
  </r>
  <r>
    <x v="16"/>
    <n v="1"/>
    <s v="M.Elşad"/>
    <n v="3288"/>
    <n v="12.08"/>
    <n v="151078"/>
    <m/>
    <m/>
    <s v="SEVERSTAL"/>
    <m/>
    <s v="DC T2SW 240363 AC T2SW 240881 - DC T2SW 240363 AC T2SW 250022 "/>
    <s v="P 223 1911 3229"/>
  </r>
  <r>
    <x v="16"/>
    <n v="1"/>
    <s v="M.Elşad"/>
    <n v="3289"/>
    <n v="11.12"/>
    <n v="151078"/>
    <m/>
    <m/>
    <s v="SEVERSTAL"/>
    <m/>
    <s v="DC T2SW 240363 AC T2SW 240881 - DC T2SW 240363 AC T2SW 250022 "/>
    <s v="P 223 1911 3229"/>
  </r>
  <r>
    <x v="16"/>
    <n v="1"/>
    <s v="M.Elşad"/>
    <n v="3290"/>
    <n v="11.12"/>
    <n v="151078"/>
    <m/>
    <m/>
    <s v="SEVERSTAL"/>
    <m/>
    <s v="DC T2SW 240363 AC T2SW 240881 - DC T2SW 240363 AC T2SW 250022 "/>
    <s v="P 223 1911 3229"/>
  </r>
  <r>
    <x v="16"/>
    <n v="1"/>
    <s v="M.Elşad"/>
    <n v="3291"/>
    <n v="11.12"/>
    <n v="151078"/>
    <m/>
    <m/>
    <s v="SEVERSTAL"/>
    <m/>
    <s v="DC T2SW 240363 AC T2SW 240881 - DC T2SW 240363 AC T2SW 250022 "/>
    <s v="P 223 1911 3229"/>
  </r>
  <r>
    <x v="16"/>
    <n v="2"/>
    <s v="H.Vəfadar"/>
    <n v="3292"/>
    <n v="13.48"/>
    <n v="151078"/>
    <m/>
    <m/>
    <s v="SEVERSTAL"/>
    <m/>
    <s v="DC T2SW 240363 AC T2SW 240881 - DC T2SW 240363 AC T2SW 250022 "/>
    <s v="P 223 1911 3229"/>
  </r>
  <r>
    <x v="16"/>
    <n v="2"/>
    <s v="H.Vəfadar"/>
    <n v="3293"/>
    <n v="12.63"/>
    <n v="151078"/>
    <m/>
    <m/>
    <s v="SEVERSTAL"/>
    <m/>
    <s v="DC T2SW 240363 AC T2SW 240881 - DC T2SW 240363 AC T2SW 250022 "/>
    <s v="P 223 1911 3229"/>
  </r>
  <r>
    <x v="16"/>
    <n v="2"/>
    <s v="H.Vəfadar"/>
    <n v="3294"/>
    <n v="12.06"/>
    <n v="151084"/>
    <s v="47497/08"/>
    <n v="28.16"/>
    <s v="SEVERSTAL"/>
    <n v="1"/>
    <s v="DC T2SW 240363 AC T2SW 240881 - DC T2SW 240363 AC T2SW 250022 "/>
    <s v="P 223 1911 3229"/>
  </r>
  <r>
    <x v="16"/>
    <n v="2"/>
    <s v="H.Vəfadar"/>
    <n v="3295"/>
    <n v="13.04"/>
    <n v="151084"/>
    <m/>
    <m/>
    <s v="SEVERSTAL"/>
    <m/>
    <s v="DC T2SW 240363 AC T2SW 240881 - DC T2SW 240363 AC T2SW 250022 "/>
    <s v="P 223 1911 3229"/>
  </r>
  <r>
    <x v="16"/>
    <n v="2"/>
    <s v="H.Vəfadar"/>
    <n v="3296"/>
    <n v="13.04"/>
    <n v="151084"/>
    <m/>
    <m/>
    <s v="SEVERSTAL"/>
    <m/>
    <s v="DC T2SW 240363 AC T2SW 240881 - DC T2SW 240363 AC T2SW 250022 "/>
    <s v="P 223 1911 3229"/>
  </r>
  <r>
    <x v="16"/>
    <n v="2"/>
    <s v="H.Vəfadar"/>
    <n v="3297"/>
    <n v="13.04"/>
    <n v="151084"/>
    <m/>
    <m/>
    <s v="SEVERSTAL"/>
    <m/>
    <s v="DC T2SW 240363 AC T2SW 240881 - DC T2SW 240363 AC T2SW 250022 "/>
    <s v="P 223 1911 3229"/>
  </r>
  <r>
    <x v="16"/>
    <n v="2"/>
    <s v="H.Vəfadar"/>
    <n v="3298"/>
    <n v="13.05"/>
    <n v="151084"/>
    <m/>
    <m/>
    <s v="SEVERSTAL"/>
    <m/>
    <s v="DC T2SW 240363 AC T2SW 240881 - DC T2SW 240363 AC T2SW 250022 "/>
    <s v="P 223 1911 3229"/>
  </r>
  <r>
    <x v="17"/>
    <n v="1"/>
    <s v="M.Elşad"/>
    <n v="3299"/>
    <n v="12.63"/>
    <n v="151084"/>
    <m/>
    <m/>
    <s v="SEVERSTAL"/>
    <m/>
    <s v="DC T2SW 240056 AC T2SW 240881 - DC T2SW 240363 AC T2SW 250022 "/>
    <s v="P 223 1911 3229"/>
  </r>
  <r>
    <x v="17"/>
    <n v="1"/>
    <s v="M.Elşad"/>
    <n v="3300"/>
    <n v="12.07"/>
    <n v="251572"/>
    <s v="49609/02"/>
    <n v="28.34"/>
    <s v="SEVERSTAL"/>
    <n v="1"/>
    <s v="DC T2SW 240056 AC T2SW 240881 - DC T2SW 240363 AC T2SW 250022 "/>
    <s v="P 223 1911 3229"/>
  </r>
  <r>
    <x v="17"/>
    <n v="1"/>
    <s v="M.Elşad"/>
    <n v="3301"/>
    <n v="13.05"/>
    <n v="251572"/>
    <m/>
    <m/>
    <s v="SEVERSTAL"/>
    <m/>
    <s v="DC T2SW 240056 AC T2SW 240881 - DC T2SW 240363 AC T2SW 250022 "/>
    <s v="P 223 1911 3229"/>
  </r>
  <r>
    <x v="17"/>
    <n v="1"/>
    <s v="M.Elşad"/>
    <n v="3302"/>
    <n v="13.05"/>
    <n v="251572"/>
    <m/>
    <m/>
    <s v="SEVERSTAL"/>
    <m/>
    <s v="DC T2SW 240056 AC T2SW 240881 - DC T2SW 240363 AC T2SW 250022 "/>
    <s v="P 223 1911 3229"/>
  </r>
  <r>
    <x v="17"/>
    <n v="1"/>
    <s v="M.Elşad"/>
    <n v="3303"/>
    <n v="13.04"/>
    <n v="251572"/>
    <m/>
    <m/>
    <s v="SEVERSTAL"/>
    <m/>
    <s v="DC T2SW 240056 AC T2SW 240881 - DC T2SW 240363 AC T2SW 250022 "/>
    <s v="P 223 1911 3229"/>
  </r>
  <r>
    <x v="17"/>
    <n v="1"/>
    <s v="M.Elşad"/>
    <n v="3304"/>
    <n v="13.04"/>
    <n v="251572"/>
    <m/>
    <m/>
    <s v="SEVERSTAL"/>
    <m/>
    <s v="DC T2SW 240056 AC T2SW 240881 - DC T2SW 240363 AC T2SW 250022 "/>
    <s v="P 223 1911 3229"/>
  </r>
  <r>
    <x v="17"/>
    <n v="1"/>
    <s v="M.Elşad"/>
    <n v="3305"/>
    <n v="13.51"/>
    <n v="251572"/>
    <m/>
    <m/>
    <s v="SEVERSTAL"/>
    <m/>
    <s v="DC T2SW 240056 AC T2SW 240881 - DC T2SW 240363 AC T2SW 250022 "/>
    <s v="P 223 1911 3229"/>
  </r>
  <r>
    <x v="17"/>
    <n v="2"/>
    <s v="H.Vəfadar"/>
    <n v="3306"/>
    <n v="12.07"/>
    <n v="151084"/>
    <s v="47497/06"/>
    <n v="29.22"/>
    <s v="SEVERSTAL"/>
    <n v="1"/>
    <s v="DC T2SW 240056 AC T2SW 240881 - DC T2SW 240363 AC T2SW 250022 "/>
    <s v="P 223 1911 3229"/>
  </r>
  <r>
    <x v="17"/>
    <n v="2"/>
    <s v="H.Vəfadar"/>
    <n v="3307"/>
    <n v="12.07"/>
    <n v="151084"/>
    <m/>
    <m/>
    <s v="SEVERSTAL"/>
    <m/>
    <s v="DC T2SW 240056 AC T2SW 240881 - DC T2SW 240363 AC T2SW 250022 "/>
    <s v="P 223 1911 3229"/>
  </r>
  <r>
    <x v="17"/>
    <n v="2"/>
    <s v="H.Vəfadar"/>
    <n v="3308"/>
    <n v="11.06"/>
    <n v="151084"/>
    <m/>
    <m/>
    <s v="SEVERSTAL"/>
    <m/>
    <s v="DC T2SW 240056 AC T2SW 240881 - DC T2SW 240363 AC T2SW 250022 "/>
    <s v="P 223 1911 3229"/>
  </r>
  <r>
    <x v="17"/>
    <n v="2"/>
    <s v="H.Vəfadar"/>
    <n v="3309"/>
    <n v="11.05"/>
    <n v="151084"/>
    <m/>
    <m/>
    <s v="SEVERSTAL"/>
    <m/>
    <s v="DC T2SW 240056 AC T2SW 240881 - DC T2SW 240363 AC T2SW 250022 "/>
    <s v="P 223 1911 3229"/>
  </r>
  <r>
    <x v="17"/>
    <n v="2"/>
    <s v="H.Vəfadar"/>
    <n v="3310"/>
    <n v="12.06"/>
    <n v="151084"/>
    <m/>
    <m/>
    <s v="SEVERSTAL"/>
    <m/>
    <s v="DC T2SW 240056 AC T2SW 240881 - DC T2SW 240363 AC T2SW 250022 "/>
    <s v="P 223 1911 3229"/>
  </r>
  <r>
    <x v="17"/>
    <n v="2"/>
    <s v="H.Vəfadar"/>
    <n v="3311"/>
    <n v="11.07"/>
    <n v="151084"/>
    <m/>
    <m/>
    <s v="SEVERSTAL"/>
    <m/>
    <s v="DC T2SW 240056 AC T2SW 240881 - DC T2SW 240363 AC T2SW 250022 "/>
    <s v="P 223 1911 3229"/>
  </r>
  <r>
    <x v="17"/>
    <n v="2"/>
    <s v="H.Vəfadar"/>
    <n v="3312"/>
    <n v="11.47"/>
    <n v="151084"/>
    <m/>
    <m/>
    <s v="SEVERSTAL"/>
    <m/>
    <s v="DC T2SW 240056 AC T2SW 240881 - DC T2SW 240363 AC T2SW 250022 "/>
    <s v="P 223 1911 3229"/>
  </r>
  <r>
    <x v="18"/>
    <n v="1"/>
    <s v="H.Vəfadar"/>
    <n v="3313"/>
    <n v="12.07"/>
    <n v="351135"/>
    <s v="47245/05"/>
    <n v="29.52"/>
    <s v="SEVERSTAL"/>
    <n v="1"/>
    <s v="DC T2SW 240056 AC T2SW 240881 - DC T2SW 240363 AC T2SW 250022 "/>
    <s v="P 223 1911 3229"/>
  </r>
  <r>
    <x v="18"/>
    <n v="1"/>
    <s v="H.Vəfadar"/>
    <n v="3314"/>
    <n v="12.06"/>
    <n v="351135"/>
    <m/>
    <m/>
    <s v="SEVERSTAL"/>
    <m/>
    <s v="DC T2SW 240056 AC T2SW 240881 - DC T2SW 240363 AC T2SW 250022 "/>
    <s v="P 223 1911 3229"/>
  </r>
  <r>
    <x v="18"/>
    <n v="1"/>
    <s v="H.Vəfadar"/>
    <n v="3315"/>
    <n v="12.07"/>
    <n v="351135"/>
    <m/>
    <m/>
    <s v="SEVERSTAL"/>
    <m/>
    <s v="DC T2SW 240056 AC T2SW 240881 - DC T2SW 240363 AC T2SW 250022 "/>
    <s v="P 223 1911 3229"/>
  </r>
  <r>
    <x v="18"/>
    <n v="1"/>
    <s v="H.Vəfadar"/>
    <n v="3316"/>
    <n v="12.07"/>
    <n v="351135"/>
    <m/>
    <m/>
    <s v="SEVERSTAL"/>
    <m/>
    <s v="DC T2SW 240056 AC T2SW 240881 - DC T2SW 240363 AC T2SW 250022 "/>
    <s v="P 223 1911 3229"/>
  </r>
  <r>
    <x v="18"/>
    <n v="1"/>
    <s v="H.Vəfadar"/>
    <n v="3317"/>
    <n v="11.04"/>
    <n v="351135"/>
    <m/>
    <m/>
    <s v="SEVERSTAL"/>
    <m/>
    <s v="DC T2SW 240056 AC T2SW 240881 - DC T2SW 240363 AC T2SW 250022 "/>
    <s v="P 223 1911 3229"/>
  </r>
  <r>
    <x v="18"/>
    <n v="1"/>
    <s v="H.Vəfadar"/>
    <n v="3318"/>
    <n v="12.05"/>
    <n v="351135"/>
    <m/>
    <m/>
    <s v="SEVERSTAL"/>
    <m/>
    <s v="DC T2SW 240056 AC T2SW 240881 - DC T2SW 240363 AC T2SW 250022 "/>
    <s v="P 223 1911 3229"/>
  </r>
  <r>
    <x v="18"/>
    <n v="1"/>
    <s v="H.Vəfadar"/>
    <n v="3319"/>
    <n v="11.46"/>
    <n v="351135"/>
    <m/>
    <m/>
    <s v="SEVERSTAL"/>
    <m/>
    <s v="DC T2SW 240056 AC T2SW 240881 - DC T2SW 240363 AC T2SW 250022 "/>
    <s v="P 223 1911 3229"/>
  </r>
  <r>
    <x v="18"/>
    <n v="2"/>
    <s v="M.Elşad"/>
    <n v="3320"/>
    <n v="13.08"/>
    <n v="151716"/>
    <s v="49984/09"/>
    <n v="28.12"/>
    <s v="SEVERSTAL"/>
    <n v="1"/>
    <s v="DC T2SW 240056 AC T2SW 240881 - DC T2SW 240363 AC T2SW 240881 "/>
    <s v="P 223 1911 3229"/>
  </r>
  <r>
    <x v="18"/>
    <n v="2"/>
    <s v="M.Elşad"/>
    <n v="3321"/>
    <n v="13.08"/>
    <n v="151716"/>
    <m/>
    <m/>
    <s v="SEVERSTAL"/>
    <m/>
    <s v="DC T2SW 240056 AC T2SW 240881 - DC T2SW 240363 AC T2SW 240881 "/>
    <s v="P 223 1911 3229"/>
  </r>
  <r>
    <x v="18"/>
    <n v="2"/>
    <s v="M.Elşad"/>
    <n v="3322"/>
    <n v="13.08"/>
    <n v="151716"/>
    <m/>
    <m/>
    <s v="SEVERSTAL"/>
    <m/>
    <s v="DC T2SW 240056 AC T2SW 240881 - DC T2SW 240363 AC T2SW 240881 "/>
    <s v="P 223 1911 3229"/>
  </r>
  <r>
    <x v="18"/>
    <n v="2"/>
    <s v="M.Elşad"/>
    <n v="3323"/>
    <n v="13.55"/>
    <n v="151716"/>
    <m/>
    <m/>
    <s v="SEVERSTAL"/>
    <m/>
    <s v="DC T2SW 240056 AC T2SW 240881 - DC T2SW 240363 AC T2SW 240881 "/>
    <s v="P 223 1911 3229"/>
  </r>
  <r>
    <x v="18"/>
    <n v="2"/>
    <s v="M.Elşad"/>
    <n v="3324"/>
    <n v="12.61"/>
    <n v="151716"/>
    <m/>
    <m/>
    <s v="SEVERSTAL"/>
    <m/>
    <s v="DC T2SW 240056 AC T2SW 240881 - DC T2SW 240363 AC T2SW 240881 "/>
    <s v="P 223 1911 3229"/>
  </r>
  <r>
    <x v="18"/>
    <n v="2"/>
    <s v="M.Elşad"/>
    <n v="3325"/>
    <n v="12.42"/>
    <n v="151716"/>
    <m/>
    <m/>
    <s v="SEVERSTAL"/>
    <m/>
    <s v="DC T2SW 240056 AC T2SW 240881 - DC T2SW 240363 AC T2SW 240881 "/>
    <s v="P 223 1911 3229"/>
  </r>
  <r>
    <x v="18"/>
    <n v="2"/>
    <s v="M.Elşad"/>
    <n v="3326"/>
    <n v="13.11"/>
    <n v="351824"/>
    <s v="49614/11"/>
    <n v="29.28"/>
    <s v="SEVERSTAL"/>
    <n v="1"/>
    <s v="DC T2SW 240056 AC T2SW 240881 - DC T2SW 240363 AC T2SW 240881 "/>
    <s v="P 223 1911 3229"/>
  </r>
  <r>
    <x v="19"/>
    <n v="1"/>
    <s v="H.Vəfadar"/>
    <n v="3327"/>
    <n v="13.11"/>
    <n v="351824"/>
    <m/>
    <m/>
    <s v="SEVERSTAL"/>
    <m/>
    <s v="DC T2SW 240056 AC T2SW 240881 - DC T2SW 240363 AC T2SW 240881 "/>
    <s v="P 223 1911 3229"/>
  </r>
  <r>
    <x v="19"/>
    <n v="1"/>
    <s v="H.Vəfadar"/>
    <n v="3328"/>
    <n v="13.06"/>
    <n v="351824"/>
    <m/>
    <m/>
    <s v="SEVERSTAL"/>
    <m/>
    <s v="DC T2SW 240056 AC T2SW 240881 - DC T2SW 240363 AC T2SW 240881 "/>
    <s v="P 223 1911 3229"/>
  </r>
  <r>
    <x v="19"/>
    <n v="2"/>
    <s v="M.Elşad"/>
    <n v="3329"/>
    <n v="13.52"/>
    <n v="351824"/>
    <m/>
    <m/>
    <s v="SEVERSTAL"/>
    <m/>
    <s v="DC T2SW 240056 AC T2SW 240881 - DC T2SW 240363 AC T2SW 240881 "/>
    <s v="P 223 1911 3229"/>
  </r>
  <r>
    <x v="19"/>
    <n v="2"/>
    <s v="M.Elşad"/>
    <n v="3330"/>
    <n v="13.53"/>
    <n v="351824"/>
    <m/>
    <m/>
    <s v="SEVERSTAL"/>
    <m/>
    <s v="DC T2SW 240056 AC T2SW 240881 - DC T2SW 240363 AC T2SW 240881 "/>
    <s v="P 223 1911 3229"/>
  </r>
  <r>
    <x v="19"/>
    <n v="2"/>
    <s v="M.Elşad"/>
    <n v="3331"/>
    <n v="13.53"/>
    <n v="351824"/>
    <m/>
    <m/>
    <s v="SEVERSTAL"/>
    <m/>
    <s v="DC T2SW 240056 AC T2SW 240881 - DC T2SW 240363 AC T2SW 240881 "/>
    <s v="P 223 1911 3229"/>
  </r>
  <r>
    <x v="19"/>
    <n v="2"/>
    <s v="M.Elşad"/>
    <n v="3332"/>
    <n v="12.09"/>
    <n v="351815"/>
    <s v="49987/06"/>
    <n v="29.3"/>
    <s v="SEVERSTAL"/>
    <n v="1"/>
    <s v="DC T2SW 240056 AC T2SW 240881 - DC T2SW 240363 AC T2SW 240881 "/>
    <s v="P 223 1911 3229"/>
  </r>
  <r>
    <x v="19"/>
    <n v="2"/>
    <s v="M.Elşad"/>
    <n v="3333"/>
    <n v="11.12"/>
    <n v="351815"/>
    <m/>
    <m/>
    <s v="SEVERSTAL"/>
    <m/>
    <s v="DC T2SW 240056 AC T2SW 240881 - DC T2SW 240363 AC T2SW 240881 "/>
    <s v="P 223 1911 3229"/>
  </r>
  <r>
    <x v="19"/>
    <n v="2"/>
    <s v="M.Elşad"/>
    <n v="3334"/>
    <n v="11.14"/>
    <n v="351815"/>
    <m/>
    <m/>
    <s v="SEVERSTAL"/>
    <m/>
    <s v="DC T2SW 240056 AC T2SW 240881 - DC T2SW 240363 AC T2SW 240881 "/>
    <s v="P 223 1911 3229"/>
  </r>
  <r>
    <x v="19"/>
    <n v="2"/>
    <s v="M.Elşad"/>
    <n v="3335"/>
    <n v="12.09"/>
    <n v="351815"/>
    <m/>
    <m/>
    <s v="SEVERSTAL"/>
    <m/>
    <s v="DC T2SW 240056 AC T2SW 240881 - DC T2SW 240363 AC T2SW 240881 "/>
    <s v="P 223 1911 3229"/>
  </r>
  <r>
    <x v="20"/>
    <n v="1"/>
    <s v="H.Vəfadar"/>
    <n v="3336"/>
    <n v="11.06"/>
    <n v="351815"/>
    <m/>
    <m/>
    <s v="SEVERSTAL"/>
    <m/>
    <s v="DC T2SW 240056 AC T2SW 240881 - DC T2SW 240363 AC T2SW 240881 "/>
    <s v="P 223 1911 3229"/>
  </r>
  <r>
    <x v="20"/>
    <n v="1"/>
    <s v="H.Vəfadar"/>
    <n v="3337"/>
    <n v="11.06"/>
    <n v="351815"/>
    <m/>
    <m/>
    <s v="SEVERSTAL"/>
    <m/>
    <s v="DC T2SW 240056 AC T2SW 240881 - DC T2SW 240363 AC T2SW 240881 "/>
    <s v="P 223 1911 3229"/>
  </r>
  <r>
    <x v="20"/>
    <n v="1"/>
    <s v="H.Vəfadar"/>
    <n v="3338"/>
    <n v="11.16"/>
    <n v="351815"/>
    <m/>
    <m/>
    <s v="SEVERSTAL"/>
    <m/>
    <s v="DC T2SW 240056 AC T2SW 240881 - DC T2SW 240363 AC T2SW 240881 "/>
    <s v="P 223 1911 3229"/>
  </r>
  <r>
    <x v="20"/>
    <n v="1"/>
    <s v="H.Vəfadar"/>
    <n v="3339"/>
    <n v="12.06"/>
    <n v="251566"/>
    <s v="49309/09"/>
    <n v="28.22"/>
    <s v="SEVERSTAL"/>
    <n v="1"/>
    <s v="DC T2SW 240056 AC T2SW 240881 - DC T2SW 240363 AC T2SW 240881 "/>
    <s v="P 223 1911 3229"/>
  </r>
  <r>
    <x v="20"/>
    <n v="1"/>
    <s v="H.Vəfadar"/>
    <n v="3340"/>
    <n v="13.02"/>
    <n v="251566"/>
    <m/>
    <m/>
    <s v="SEVERSTAL"/>
    <m/>
    <s v="DC T2SW 240056 AC T2SW 240881 - DC T2SW 240363 AC T2SW 240881 "/>
    <s v="P 223 1911 3229"/>
  </r>
  <r>
    <x v="20"/>
    <n v="1"/>
    <s v="H.Vəfadar"/>
    <n v="3341"/>
    <n v="13.06"/>
    <n v="251566"/>
    <m/>
    <m/>
    <s v="SEVERSTAL"/>
    <m/>
    <s v="DC T2SW 240056 AC T2SW 240881 - DC T2SW 240363 AC T2SW 240881 "/>
    <s v="P 223 1911 3229"/>
  </r>
  <r>
    <x v="20"/>
    <n v="1"/>
    <s v="H.Vəfadar"/>
    <n v="3342"/>
    <n v="13.43"/>
    <n v="251566"/>
    <m/>
    <m/>
    <s v="SEVERSTAL"/>
    <m/>
    <s v="DC T2SW 240056 AC T2SW 240881 - DC T2SW 240363 AC T2SW 240881 "/>
    <s v="P 223 1911 3229"/>
  </r>
  <r>
    <x v="20"/>
    <n v="2"/>
    <s v="M.Elşad"/>
    <n v="3343"/>
    <n v="13.07"/>
    <n v="251566"/>
    <m/>
    <m/>
    <s v="SEVERSTAL"/>
    <m/>
    <s v="DC T2SW 240056 AC T2SW 240881 - DC T2SW 240363 AC T2SW 240881 "/>
    <s v="P 223 1911 3229"/>
  </r>
  <r>
    <x v="20"/>
    <n v="2"/>
    <s v="M.Elşad"/>
    <n v="3344"/>
    <n v="12.86"/>
    <n v="251566"/>
    <m/>
    <m/>
    <s v="SEVERSTAL"/>
    <m/>
    <s v="DC T2SW 240056 AC T2SW 240881 - DC T2SW 240363 AC T2SW 240881 "/>
    <s v="P 223 1911 3229"/>
  </r>
  <r>
    <x v="20"/>
    <n v="2"/>
    <s v="M.Elşad"/>
    <n v="3345"/>
    <n v="13.06"/>
    <n v="251566"/>
    <s v="49309/11"/>
    <n v="29.06"/>
    <s v="SEVERSTAL"/>
    <n v="1"/>
    <s v="DC T2SW 240056 AC T2SW 240881 - DC T2SW 240363 AC T2SW 240881 "/>
    <s v="P 223 1911 3229"/>
  </r>
  <r>
    <x v="20"/>
    <n v="2"/>
    <s v="M.Elşad"/>
    <n v="3346"/>
    <n v="13.49"/>
    <n v="251566"/>
    <m/>
    <m/>
    <s v="SEVERSTAL"/>
    <m/>
    <s v="DC T2SW 240056 AC T2SW 240881 - DC T2SW 240363 AC T2SW 240881 "/>
    <s v="P 223 1911 3229"/>
  </r>
  <r>
    <x v="20"/>
    <n v="2"/>
    <s v="M.Elşad"/>
    <n v="3347"/>
    <n v="13.07"/>
    <n v="251566"/>
    <m/>
    <m/>
    <s v="SEVERSTAL"/>
    <m/>
    <s v="DC T2SW 240056 AC T2SW 240881 - DC T2SW 240363 AC T2SW 240881 "/>
    <s v="P 223 1911 3229"/>
  </r>
  <r>
    <x v="20"/>
    <n v="2"/>
    <s v="M.Elşad"/>
    <n v="3348"/>
    <n v="13.49"/>
    <n v="251566"/>
    <m/>
    <m/>
    <s v="SEVERSTAL"/>
    <m/>
    <s v="DC T2SW 240056 AC T2SW 240881 - DC T2SW 240363 AC T2SW 240881 "/>
    <s v="P 223 1911 3229"/>
  </r>
  <r>
    <x v="20"/>
    <n v="2"/>
    <s v="M.Elşad"/>
    <n v="3349"/>
    <n v="13.07"/>
    <n v="251566"/>
    <m/>
    <m/>
    <s v="SEVERSTAL"/>
    <m/>
    <s v="DC T2SW 240056 AC T2SW 240881 - DC T2SW 240363 AC T2SW 240881 "/>
    <s v="P 223 1911 3229"/>
  </r>
  <r>
    <x v="21"/>
    <n v="1"/>
    <s v="H.Vəfadar"/>
    <n v="3350"/>
    <n v="12.83"/>
    <n v="251566"/>
    <m/>
    <m/>
    <s v="SEVERSTAL"/>
    <m/>
    <s v="DC T2SW 240056 AC T2SW 240881 - DC T2SW 240177 AC T2SW 240881 "/>
    <s v="P 223 1911 3229"/>
  </r>
  <r>
    <x v="21"/>
    <n v="1"/>
    <s v="H.Vəfadar"/>
    <n v="3351"/>
    <n v="12"/>
    <n v="251566"/>
    <s v="49309/05"/>
    <n v="28.68"/>
    <s v="SEVERSTAL"/>
    <n v="1"/>
    <s v="DC T2SW 240056 AC T2SW 240881 - DC T2SW 240177 AC T2SW 240881 "/>
    <s v="P 223 1911 3229"/>
  </r>
  <r>
    <x v="21"/>
    <n v="1"/>
    <s v="H.Vəfadar"/>
    <n v="3352"/>
    <n v="13.06"/>
    <n v="251566"/>
    <m/>
    <m/>
    <s v="SEVERSTAL"/>
    <m/>
    <s v="DC T2SW 240056 AC T2SW 240881 - DC T2SW 240177 AC T2SW 240881 "/>
    <s v="P 223 1911 3229"/>
  </r>
  <r>
    <x v="21"/>
    <n v="1"/>
    <s v="H.Vəfadar"/>
    <n v="3353"/>
    <n v="13.06"/>
    <n v="251566"/>
    <m/>
    <m/>
    <s v="SEVERSTAL"/>
    <m/>
    <s v="DC T2SW 240056 AC T2SW 240881 - DC T2SW 240177 AC T2SW 240881 "/>
    <s v="P 223 1911 3229"/>
  </r>
  <r>
    <x v="21"/>
    <n v="1"/>
    <s v="H.Vəfadar"/>
    <n v="3354"/>
    <n v="13.43"/>
    <n v="251566"/>
    <m/>
    <m/>
    <s v="SEVERSTAL"/>
    <m/>
    <s v="DC T2SW 240056 AC T2SW 240881 - DC T2SW 240177 AC T2SW 240881 "/>
    <s v="P 223 1911 3229"/>
  </r>
  <r>
    <x v="21"/>
    <n v="1"/>
    <s v="H.Vəfadar"/>
    <n v="3355"/>
    <n v="12.06"/>
    <n v="251566"/>
    <m/>
    <m/>
    <s v="SEVERSTAL"/>
    <m/>
    <s v="DC T2SW 240056 AC T2SW 240881 - DC T2SW 240177 AC T2SW 240881 "/>
    <s v="P 223 1911 3229"/>
  </r>
  <r>
    <x v="21"/>
    <n v="1"/>
    <s v="H.Vəfadar"/>
    <n v="3356"/>
    <n v="12.26"/>
    <n v="251566"/>
    <m/>
    <m/>
    <s v="SEVERSTAL"/>
    <m/>
    <s v="DC T2SW 240056 AC T2SW 240881 - DC T2SW 240177 AC T2SW 240881 "/>
    <s v="P 223 1911 3229"/>
  </r>
  <r>
    <x v="21"/>
    <n v="2"/>
    <s v="M.Elşad"/>
    <n v="3357"/>
    <n v="13.52"/>
    <n v="151716"/>
    <s v="49984/08"/>
    <n v="29.08"/>
    <s v="SEVERSTAL"/>
    <n v="1"/>
    <s v="DC T2SW 240056 AC T2SW 240881 - DC T2SW 240177 AC T2SW 240881 "/>
    <s v="P 223 1911 3229"/>
  </r>
  <r>
    <x v="21"/>
    <n v="2"/>
    <s v="M.Elşad"/>
    <n v="3358"/>
    <n v="13.06"/>
    <n v="151716"/>
    <m/>
    <m/>
    <s v="SEVERSTAL"/>
    <m/>
    <s v="DC T2SW 240056 AC T2SW 240881 - DC T2SW 240177 AC T2SW 240881 "/>
    <s v="P 223 1911 3229"/>
  </r>
  <r>
    <x v="21"/>
    <n v="2"/>
    <s v="M.Elşad"/>
    <n v="3359"/>
    <n v="13.47"/>
    <n v="151716"/>
    <m/>
    <m/>
    <s v="SEVERSTAL"/>
    <m/>
    <s v="DC T2SW 240056 AC T2SW 240881 - DC T2SW 240177 AC T2SW 240881 "/>
    <s v="P 223 1911 3229"/>
  </r>
  <r>
    <x v="21"/>
    <n v="2"/>
    <s v="M.Elşad"/>
    <n v="3360"/>
    <n v="13.49"/>
    <n v="151716"/>
    <m/>
    <m/>
    <s v="SEVERSTAL"/>
    <m/>
    <s v="DC T2SW 240056 AC T2SW 240881 - DC T2SW 240177 AC T2SW 240881 "/>
    <s v="P 223 1911 3229"/>
  </r>
  <r>
    <x v="21"/>
    <n v="2"/>
    <s v="M.Elşad"/>
    <n v="3361"/>
    <n v="13.48"/>
    <n v="151716"/>
    <m/>
    <m/>
    <s v="SEVERSTAL"/>
    <m/>
    <s v="DC T2SW 240056 AC T2SW 240881 - DC T2SW 240177 AC T2SW 240881 "/>
    <s v="P 223 1911 3229"/>
  </r>
  <r>
    <x v="21"/>
    <n v="2"/>
    <s v="M.Elşad"/>
    <n v="3362"/>
    <n v="13.06"/>
    <n v="151716"/>
    <m/>
    <m/>
    <s v="SEVERSTAL"/>
    <m/>
    <s v="DC T2SW 240056 AC T2SW 240881 - DC T2SW 240177 AC T2SW 240881 "/>
    <s v="P 223 1911 3229"/>
  </r>
  <r>
    <x v="21"/>
    <n v="2"/>
    <s v="M.Elşad"/>
    <n v="3363"/>
    <n v="12.12"/>
    <n v="251572"/>
    <s v="50711/04"/>
    <n v="29.16"/>
    <s v="SEVERSTAL"/>
    <n v="1"/>
    <s v="DC T2SW 240056 AC T2SW 240881 - DC T2SW 240177 AC T2SW 240881 "/>
    <s v="P 223 1911 3229"/>
  </r>
  <r>
    <x v="22"/>
    <n v="1"/>
    <s v="H.Vəfadar"/>
    <n v="3364"/>
    <n v="12.04"/>
    <n v="251572"/>
    <m/>
    <m/>
    <s v="SEVERSTAL"/>
    <m/>
    <s v="DC T2SW 240056 AC T2SW 240881 - DC T2SW 240177 AC T2SW 240881 "/>
    <s v="P 223 1911 3229"/>
  </r>
  <r>
    <x v="22"/>
    <n v="1"/>
    <s v="H.Vəfadar"/>
    <n v="3365"/>
    <n v="11.16"/>
    <n v="251572"/>
    <m/>
    <m/>
    <s v="SEVERSTAL"/>
    <m/>
    <s v="DC T2SW 240056 AC T2SW 240881 - DC T2SW 240177 AC T2SW 240881 "/>
    <s v="P 223 1911 3229"/>
  </r>
  <r>
    <x v="22"/>
    <n v="1"/>
    <s v="H.Vəfadar"/>
    <n v="3366"/>
    <n v="11.06"/>
    <n v="251572"/>
    <m/>
    <m/>
    <s v="SEVERSTAL"/>
    <m/>
    <s v="DC T2SW 240056 AC T2SW 240881 - DC T2SW 240177 AC T2SW 240881 "/>
    <s v="P 223 1911 3229"/>
  </r>
  <r>
    <x v="22"/>
    <n v="1"/>
    <s v="H.Vəfadar"/>
    <n v="3367"/>
    <n v="11.07"/>
    <n v="251572"/>
    <m/>
    <m/>
    <s v="SEVERSTAL"/>
    <m/>
    <s v="DC T2SW 240056 AC T2SW 240881 - DC T2SW 240177 AC T2SW 240881 "/>
    <s v="P 223 1911 3229"/>
  </r>
  <r>
    <x v="22"/>
    <n v="1"/>
    <s v="H.Vəfadar"/>
    <n v="3368"/>
    <n v="11.09"/>
    <n v="251572"/>
    <m/>
    <m/>
    <s v="SEVERSTAL"/>
    <m/>
    <s v="DC T2SW 240056 AC T2SW 240881 - DC T2SW 240177 AC T2SW 240881 "/>
    <s v="P 223 1911 3229"/>
  </r>
  <r>
    <x v="22"/>
    <n v="1"/>
    <s v="H.Vəfadar"/>
    <n v="3369"/>
    <n v="12.65"/>
    <n v="251572"/>
    <m/>
    <m/>
    <s v="SEVERSTAL"/>
    <m/>
    <s v="DC T2SW 240056 AC T2SW 240881 - DC T2SW 240177 AC T2SW 240881 "/>
    <s v="P 223 1911 3229"/>
  </r>
  <r>
    <x v="23"/>
    <s v="I"/>
    <s v="H.Vəfadar"/>
    <n v="3370"/>
    <n v="12.04"/>
    <n v="104088"/>
    <s v="1/3"/>
    <n v="31.88"/>
    <s v="MMK"/>
    <n v="1"/>
    <s v="DC T2SW 240177 AC T2SW 250022 - DC T2SW 240363 AC T2SW 250022 "/>
    <s v="P 223 1911 3229"/>
  </r>
  <r>
    <x v="23"/>
    <s v="I"/>
    <s v="H.Vəfadar"/>
    <n v="3371"/>
    <n v="12.06"/>
    <n v="104088"/>
    <m/>
    <m/>
    <s v="MMK"/>
    <m/>
    <s v="DC T2SW 240177 AC T2SW 250022 - DC T2SW 240363 AC T2SW 250022 "/>
    <s v="P 223 1911 3229"/>
  </r>
  <r>
    <x v="23"/>
    <s v="II"/>
    <s v="M.Elşad"/>
    <n v="3372"/>
    <n v="12.09"/>
    <n v="104088"/>
    <m/>
    <m/>
    <s v="MMK"/>
    <m/>
    <s v="DC T2SW 240177 AC T2SW 250022 - DC T2SW 240363 AC T2SW 250022 "/>
    <s v="P 223 1911 3229"/>
  </r>
  <r>
    <x v="23"/>
    <s v="II"/>
    <s v="M.Elşad"/>
    <n v="3373"/>
    <n v="12.09"/>
    <n v="104088"/>
    <m/>
    <m/>
    <s v="MMK"/>
    <m/>
    <s v="DC T2SW 240177 AC T2SW 250022 - DC T2SW 240363 AC T2SW 250022 "/>
    <s v="P 223 1911 3229"/>
  </r>
  <r>
    <x v="23"/>
    <s v="II"/>
    <s v="M.Elşad"/>
    <n v="3374"/>
    <n v="11.2"/>
    <n v="104088"/>
    <m/>
    <m/>
    <s v="MMK"/>
    <m/>
    <s v="DC T2SW 240177 AC T2SW 250022 - DC T2SW 240363 AC T2SW 250022 "/>
    <s v="P 223 1911 3229"/>
  </r>
  <r>
    <x v="23"/>
    <s v="II"/>
    <s v="M.Elşad"/>
    <n v="3375"/>
    <n v="11.12"/>
    <n v="104088"/>
    <m/>
    <m/>
    <s v="MMK"/>
    <m/>
    <s v="DC T2SW 240177 AC T2SW 250022 - DC T2SW 240363 AC T2SW 250022 "/>
    <s v="P 223 1911 3229"/>
  </r>
  <r>
    <x v="23"/>
    <s v="II"/>
    <s v="M.Elşad"/>
    <n v="3376"/>
    <n v="11.64"/>
    <n v="104088"/>
    <m/>
    <m/>
    <s v="MMK"/>
    <m/>
    <s v="DC T2SW 240177 AC T2SW 250022 - DC T2SW 240363 AC T2SW 250022 "/>
    <s v="P 223 1911 3229"/>
  </r>
  <r>
    <x v="23"/>
    <s v="II"/>
    <s v="M.Elşad"/>
    <n v="3377"/>
    <n v="12.09"/>
    <n v="204121"/>
    <s v="6/6"/>
    <n v="29.85"/>
    <s v="MMK"/>
    <n v="1"/>
    <s v="DC T2SW 240177 AC T2SW 250022 - DC T2SW 240363 AC T2SW 250022 "/>
    <s v="P 223 1911 3229"/>
  </r>
  <r>
    <x v="23"/>
    <s v="II"/>
    <s v="M.Elşad"/>
    <n v="3378"/>
    <n v="12.08"/>
    <n v="204121"/>
    <m/>
    <m/>
    <s v="MMK"/>
    <m/>
    <s v="DC T2SW 240177 AC T2SW 250022 - DC T2SW 240363 AC T2SW 250022 "/>
    <s v="P 223 1911 3229"/>
  </r>
  <r>
    <x v="23"/>
    <s v="II"/>
    <s v="M.Elşad"/>
    <n v="3379"/>
    <n v="12.08"/>
    <n v="204121"/>
    <m/>
    <m/>
    <s v="MMK"/>
    <m/>
    <s v="DC T2SW 240177 AC T2SW 250022 - DC T2SW 240363 AC T2SW 250022 "/>
    <s v="P 223 1911 3229"/>
  </r>
  <r>
    <x v="23"/>
    <s v="II"/>
    <s v="M.Elşad"/>
    <n v="3380"/>
    <n v="12.08"/>
    <n v="204121"/>
    <m/>
    <m/>
    <s v="MMK"/>
    <m/>
    <s v="DC T2SW 240177 AC T2SW 250022 - DC T2SW 240363 AC T2SW 250022 "/>
    <s v="P 223 1911 3229"/>
  </r>
  <r>
    <x v="23"/>
    <s v="II"/>
    <s v="M.Elşad"/>
    <n v="3381"/>
    <n v="12.08"/>
    <n v="204121"/>
    <m/>
    <m/>
    <s v="MMK"/>
    <m/>
    <s v="DC T2SW 240177 AC T2SW 250022 - DC T2SW 240363 AC T2SW 250022 "/>
    <s v="P 223 1911 3229"/>
  </r>
  <r>
    <x v="23"/>
    <s v="II"/>
    <s v="M.Elşad"/>
    <n v="3382"/>
    <n v="12.08"/>
    <n v="204121"/>
    <m/>
    <m/>
    <s v="MMK"/>
    <m/>
    <s v="DC T2SW 240177 AC T2SW 250022 - DC T2SW 240363 AC T2SW 250022 "/>
    <s v="P 223 1911 3229"/>
  </r>
  <r>
    <x v="23"/>
    <s v="II"/>
    <s v="M.Elşad"/>
    <n v="3383"/>
    <n v="11.73"/>
    <n v="204121"/>
    <m/>
    <m/>
    <s v="MMK"/>
    <m/>
    <s v="DC T2SW 240177 AC T2SW 250022 - DC T2SW 240363 AC T2SW 250022 "/>
    <s v="P 223 1911 3229"/>
  </r>
  <r>
    <x v="23"/>
    <s v="II"/>
    <s v="M.Elşad"/>
    <n v="3384"/>
    <n v="12.09"/>
    <n v="151719"/>
    <s v="48481/11"/>
    <n v="28.06"/>
    <s v="SEVERSTAL"/>
    <n v="1"/>
    <s v="DC T2SW 240177 AC T2SW 250022 - DC T2SW 240363 AC T2SW 250022 "/>
    <s v="P 223 1911 3229"/>
  </r>
  <r>
    <x v="24"/>
    <s v="I"/>
    <s v="H.Vəfadar"/>
    <n v="3385"/>
    <n v="12.52"/>
    <n v="151719"/>
    <m/>
    <m/>
    <s v="SEVERSTAL"/>
    <m/>
    <s v="DC T2SW 240177 AC T2SW 250022 - DC T2SW 240363 AC T2SW 250022 "/>
    <s v="P 223 1911 3229"/>
  </r>
  <r>
    <x v="24"/>
    <s v="I"/>
    <s v="H.Vəfadar"/>
    <n v="3386"/>
    <n v="12.52"/>
    <n v="151719"/>
    <m/>
    <m/>
    <s v="SEVERSTAL"/>
    <m/>
    <s v="DC T2SW 240177 AC T2SW 250022 - DC T2SW 240363 AC T2SW 250022 "/>
    <s v="P 223 1911 3229"/>
  </r>
  <r>
    <x v="24"/>
    <s v="I"/>
    <s v="H.Vəfadar"/>
    <n v="3387"/>
    <n v="12.99"/>
    <n v="151719"/>
    <m/>
    <m/>
    <s v="SEVERSTAL"/>
    <m/>
    <s v="DC T2SW 240177 AC T2SW 250022 - DC T2SW 240363 AC T2SW 250022 "/>
    <s v="P 223 1911 3229"/>
  </r>
  <r>
    <x v="24"/>
    <s v="I"/>
    <s v="H.Vəfadar"/>
    <n v="3388"/>
    <n v="13.04"/>
    <n v="151719"/>
    <m/>
    <m/>
    <s v="SEVERSTAL"/>
    <m/>
    <s v="DC T2SW 240177 AC T2SW 250022 - DC T2SW 240363 AC T2SW 250022 "/>
    <s v="P 223 1911 3229"/>
  </r>
  <r>
    <x v="24"/>
    <s v="I"/>
    <s v="H.Vəfadar"/>
    <n v="3389"/>
    <n v="13.45"/>
    <n v="151719"/>
    <m/>
    <m/>
    <s v="SEVERSTAL"/>
    <m/>
    <s v="DC T2SW 240177 AC T2SW 250022 - DC T2SW 240363 AC T2SW 250022 "/>
    <s v="P 223 1911 3229"/>
  </r>
  <r>
    <x v="24"/>
    <s v="I"/>
    <s v="H.Vəfadar"/>
    <n v="3390"/>
    <n v="12.04"/>
    <n v="151075"/>
    <s v="47855/01"/>
    <n v="28.42"/>
    <s v="SEVERSTAL"/>
    <n v="1"/>
    <s v="DC T2SW 240177 AC T2SW 250022 - DC T2SW 240363 AC T2SW 250022 "/>
    <s v="P 223 1911 3229"/>
  </r>
  <r>
    <x v="24"/>
    <s v="I"/>
    <s v="H.Vəfadar"/>
    <n v="3391"/>
    <n v="12.08"/>
    <n v="151075"/>
    <m/>
    <m/>
    <s v="SEVERSTAL"/>
    <m/>
    <s v="DC T2SW 240177 AC T2SW 250022 - DC T2SW 240363 AC T2SW 250022 "/>
    <s v="P 223 1911 3229"/>
  </r>
  <r>
    <x v="24"/>
    <s v="I"/>
    <s v="H.Vəfadar"/>
    <n v="3392"/>
    <n v="12.08"/>
    <n v="151075"/>
    <m/>
    <m/>
    <s v="SEVERSTAL"/>
    <m/>
    <s v="DC T2SW 240177 AC T2SW 250022 - DC T2SW 240363 AC T2SW 250022 "/>
    <s v="P 223 1911 3229"/>
  </r>
  <r>
    <x v="24"/>
    <s v="I"/>
    <s v="H.Vəfadar"/>
    <n v="3393"/>
    <n v="13.03"/>
    <n v="151075"/>
    <m/>
    <m/>
    <s v="SEVERSTAL"/>
    <m/>
    <s v="DC T2SW 240177 AC T2SW 250022 - DC T2SW 240363 AC T2SW 250022 "/>
    <s v="P 223 1911 3229"/>
  </r>
  <r>
    <x v="24"/>
    <s v="II"/>
    <s v="M.Elşad"/>
    <n v="3394"/>
    <n v="13.08"/>
    <n v="151075"/>
    <m/>
    <m/>
    <s v="SEVERSTAL"/>
    <m/>
    <s v="DC T2SW 240177 AC T2SW 250022 - DC T2SW 240363 AC T2SW 250022 "/>
    <s v="P 223 1911 3229"/>
  </r>
  <r>
    <x v="24"/>
    <s v="II"/>
    <s v="M.Elşad"/>
    <n v="3395"/>
    <n v="13.1"/>
    <n v="151075"/>
    <m/>
    <m/>
    <s v="SEVERSTAL"/>
    <m/>
    <s v="DC T2SW 240177 AC T2SW 250022 - DC T2SW 240363 AC T2SW 250022 "/>
    <s v="P 223 1911 3229"/>
  </r>
  <r>
    <x v="24"/>
    <s v="II"/>
    <s v="M.Elşad"/>
    <n v="3396"/>
    <n v="12.66"/>
    <n v="251566"/>
    <s v="49309/06"/>
    <n v="27.9"/>
    <s v="SEVERSTAL"/>
    <n v="1"/>
    <s v="DC T2SW 240177 AC T2SW 250022 - DC T2SW 240363 AC T2SW 250022 "/>
    <s v="P 223 1911 3229"/>
  </r>
  <r>
    <x v="24"/>
    <s v="II"/>
    <s v="M.Elşad"/>
    <n v="3397"/>
    <n v="13.07"/>
    <n v="251566"/>
    <m/>
    <m/>
    <s v="SEVERSTAL"/>
    <m/>
    <s v="DC T2SW 240177 AC T2SW 250022 - DC T2SW 240363 AC T2SW 250022 "/>
    <s v="P 223 1911 3229"/>
  </r>
  <r>
    <x v="24"/>
    <s v="II"/>
    <s v="M.Elşad"/>
    <n v="3398"/>
    <n v="12.07"/>
    <n v="251566"/>
    <m/>
    <m/>
    <s v="SEVERSTAL"/>
    <m/>
    <s v="DC T2SW 240177 AC T2SW 250022 - DC T2SW 240363 AC T2SW 250022 "/>
    <s v="P 223 1911 3229"/>
  </r>
  <r>
    <x v="24"/>
    <s v="II"/>
    <s v="M.Elşad"/>
    <n v="3399"/>
    <n v="12.08"/>
    <n v="251566"/>
    <m/>
    <m/>
    <s v="SEVERSTAL"/>
    <m/>
    <s v="DC T2SW 240177 AC T2SW 250022 - DC T2SW 240363 AC T2SW 250022 "/>
    <s v="P 223 1911 3229"/>
  </r>
  <r>
    <x v="24"/>
    <s v="II"/>
    <s v="M.Elşad"/>
    <n v="3400"/>
    <n v="13.06"/>
    <n v="251566"/>
    <m/>
    <m/>
    <s v="SEVERSTAL"/>
    <m/>
    <s v="DC T2SW 240177 AC T2SW 250022 - DC T2SW 240363 AC T2SW 250022 "/>
    <s v="P 223 1911 3229"/>
  </r>
  <r>
    <x v="24"/>
    <s v="II"/>
    <s v="M.Elşad"/>
    <n v="3401"/>
    <n v="12.1"/>
    <n v="251566"/>
    <m/>
    <m/>
    <s v="SEVERSTAL"/>
    <m/>
    <s v="DC T2SW 240177 AC T2SW 250022 - DC T2SW 240363 AC T2SW 250022 "/>
    <s v="P 223 1911 3229"/>
  </r>
  <r>
    <x v="24"/>
    <s v="II"/>
    <s v="M.Elşad"/>
    <n v="3402"/>
    <n v="12.09"/>
    <n v="151716"/>
    <s v="49984/06"/>
    <n v="29.42"/>
    <s v="SEVERSTAL"/>
    <n v="1"/>
    <s v="DC T2SW 240177 AC T2SW 250022 - DC T2SW 240363 AC T2SW 250022 "/>
    <s v="P 223 1911 3229"/>
  </r>
  <r>
    <x v="24"/>
    <s v="II"/>
    <s v="M.Elşad"/>
    <n v="3403"/>
    <n v="12.08"/>
    <n v="151716"/>
    <m/>
    <m/>
    <s v="SEVERSTAL"/>
    <m/>
    <s v="DC T2SW 240177 AC T2SW 250022 - DC T2SW 240363 AC T2SW 250022 "/>
    <s v="P 223 1911 3229"/>
  </r>
  <r>
    <x v="24"/>
    <s v="II"/>
    <s v="M.Elşad"/>
    <n v="3404"/>
    <n v="12.08"/>
    <n v="151716"/>
    <m/>
    <m/>
    <s v="SEVERSTAL"/>
    <m/>
    <s v="DC T2SW 240177 AC T2SW 250022 - DC T2SW 240363 AC T2SW 250022 "/>
    <s v="P 223 1911 3229"/>
  </r>
  <r>
    <x v="24"/>
    <s v="II"/>
    <s v="M.Elşad"/>
    <n v="3405"/>
    <n v="11.12"/>
    <n v="151716"/>
    <m/>
    <m/>
    <s v="SEVERSTAL"/>
    <m/>
    <s v="DC T2SW 240177 AC T2SW 250022 - DC T2SW 240363 AC T2SW 250022 "/>
    <s v="P 223 1911 3229"/>
  </r>
  <r>
    <x v="24"/>
    <s v="II"/>
    <s v="M.Elşad"/>
    <n v="3406"/>
    <n v="11.12"/>
    <n v="151716"/>
    <m/>
    <m/>
    <s v="SEVERSTAL"/>
    <m/>
    <s v="DC T2SW 240177 AC T2SW 250022 - DC T2SW 240363 AC T2SW 250022 "/>
    <s v="P 223 1911 3229"/>
  </r>
  <r>
    <x v="25"/>
    <s v="I"/>
    <s v="H.Vəfadar"/>
    <n v="3407"/>
    <n v="12.08"/>
    <n v="151716"/>
    <m/>
    <m/>
    <s v="SEVERSTAL"/>
    <m/>
    <s v="DC T2SW 240177 AC T2SW 250022 - DC T2SW 240363 AC T2SW 250022 "/>
    <s v="P 223 1911 3229"/>
  </r>
  <r>
    <x v="25"/>
    <s v="I"/>
    <s v="H.Vəfadar"/>
    <n v="3408"/>
    <n v="12.08"/>
    <n v="151716"/>
    <m/>
    <m/>
    <s v="SEVERSTAL"/>
    <m/>
    <s v="DC T2SW 240177 AC T2SW 250022 - DC T2SW 240363 AC T2SW 250022 "/>
    <s v="P 223 1911 3229"/>
  </r>
  <r>
    <x v="25"/>
    <s v="I"/>
    <s v="H.Vəfadar"/>
    <n v="3409"/>
    <n v="12.08"/>
    <n v="351135"/>
    <s v="47245/04"/>
    <n v="28.38"/>
    <s v="SEVERSTAL"/>
    <n v="1"/>
    <s v="DC T2SW 240177 AC T2SW 250022 - DC T2SW 240363 AC T2SW 250022 "/>
    <s v="P 223 1911 3229"/>
  </r>
  <r>
    <x v="25"/>
    <s v="I"/>
    <s v="H.Vəfadar"/>
    <n v="3410"/>
    <n v="13.04"/>
    <n v="351135"/>
    <m/>
    <m/>
    <s v="SEVERSTAL"/>
    <m/>
    <s v="DC T2SW 240177 AC T2SW 250022 - DC T2SW 240363 AC T2SW 250022 "/>
    <s v="P 223 1911 3229"/>
  </r>
  <r>
    <x v="25"/>
    <s v="I"/>
    <s v="H.Vəfadar"/>
    <n v="3411"/>
    <n v="13.01"/>
    <n v="351135"/>
    <m/>
    <m/>
    <s v="SEVERSTAL"/>
    <m/>
    <s v="DC T2SW 240177 AC T2SW 250022 - DC T2SW 240363 AC T2SW 250022 "/>
    <s v="P 223 1911 3229"/>
  </r>
  <r>
    <x v="25"/>
    <s v="I"/>
    <s v="H.Vəfadar"/>
    <n v="3412"/>
    <n v="13.04"/>
    <n v="351135"/>
    <m/>
    <m/>
    <s v="SEVERSTAL"/>
    <m/>
    <s v="DC T2SW 240177 AC T2SW 250022 - DC T2SW 240363 AC T2SW 250022 "/>
    <s v="P 223 1911 3229"/>
  </r>
  <r>
    <x v="25"/>
    <s v="I"/>
    <s v="H.Vəfadar"/>
    <n v="3413"/>
    <n v="13.46"/>
    <n v="351135"/>
    <m/>
    <m/>
    <s v="SEVERSTAL"/>
    <m/>
    <s v="DC T2SW 240177 AC T2SW 250022 - DC T2SW 240363 AC T2SW 250022 "/>
    <s v="P 223 1911 3229"/>
  </r>
  <r>
    <x v="25"/>
    <s v="I"/>
    <s v="H.Vəfadar"/>
    <n v="3414"/>
    <n v="13.45"/>
    <n v="351135"/>
    <m/>
    <m/>
    <s v="SEVERSTAL"/>
    <m/>
    <s v="DC T2SW 240177 AC T2SW 250022 - DC T2SW 240363 AC T2SW 250022 "/>
    <s v="P 223 1911 3229"/>
  </r>
  <r>
    <x v="25"/>
    <s v="I"/>
    <s v="H.Vəfadar"/>
    <n v="3415"/>
    <n v="13.04"/>
    <n v="251133"/>
    <s v="47854/05"/>
    <n v="28.06"/>
    <s v="SEVERSTAL"/>
    <n v="1"/>
    <s v="DC T2SW 240177 AC T2SW 250022 - DC T2SW 240363 AC T2SW 250022 "/>
    <s v="P 223 1911 3229"/>
  </r>
  <r>
    <x v="25"/>
    <s v="I"/>
    <s v="H.Vəfadar"/>
    <n v="3416"/>
    <n v="13.04"/>
    <n v="251133"/>
    <m/>
    <m/>
    <s v="SEVERSTAL"/>
    <m/>
    <s v="DC T2SW 240177 AC T2SW 250022 - DC T2SW 240363 AC T2SW 250022 "/>
    <s v="P 223 1911 3229"/>
  </r>
  <r>
    <x v="25"/>
    <s v="I"/>
    <s v="H.Vəfadar"/>
    <n v="3417"/>
    <n v="13.03"/>
    <n v="251133"/>
    <m/>
    <m/>
    <s v="SEVERSTAL"/>
    <m/>
    <s v="DC T2SW 240177 AC T2SW 250022 - DC T2SW 240363 AC T2SW 250022 "/>
    <s v="P 223 1911 3229"/>
  </r>
  <r>
    <x v="25"/>
    <s v="I"/>
    <s v="H.Vəfadar"/>
    <n v="3418"/>
    <n v="13.03"/>
    <n v="251133"/>
    <m/>
    <m/>
    <s v="SEVERSTAL"/>
    <m/>
    <s v="DC T2SW 240177 AC T2SW 250022 - DC T2SW 240363 AC T2SW 250022 "/>
    <s v="P 223 1911 3229"/>
  </r>
  <r>
    <x v="25"/>
    <s v="II"/>
    <s v="M.Elşad"/>
    <n v="3419"/>
    <n v="13.04"/>
    <n v="251133"/>
    <m/>
    <m/>
    <s v="SEVERSTAL"/>
    <m/>
    <s v="DC T2SW 240177 AC T2SW 250022 - DC T2SW 240363 AC T2SW 250022 "/>
    <s v="P 223 1911 3229"/>
  </r>
  <r>
    <x v="25"/>
    <s v="II"/>
    <s v="M.Elşad"/>
    <n v="3420"/>
    <n v="13"/>
    <n v="251133"/>
    <m/>
    <m/>
    <s v="SEVERSTAL"/>
    <m/>
    <s v="DC T2SW 240177 AC T2SW 250022 - DC T2SW 240363 AC T2SW 250022 "/>
    <s v="P 223 1911 3229"/>
  </r>
  <r>
    <x v="25"/>
    <s v="II"/>
    <s v="M.Elşad"/>
    <n v="3421"/>
    <n v="13.03"/>
    <n v="351135"/>
    <s v="47245/06"/>
    <n v="28.52"/>
    <s v="SEVERSTAL"/>
    <n v="1"/>
    <s v="DC T2SW 240177 AC T2SW 250022 - DC T2SW 240363 AC T2SW 250022 "/>
    <s v="P 223 1911 3229"/>
  </r>
  <r>
    <x v="25"/>
    <s v="II"/>
    <s v="M.Elşad"/>
    <n v="3422"/>
    <n v="13.04"/>
    <n v="351135"/>
    <m/>
    <m/>
    <s v="SEVERSTAL"/>
    <m/>
    <s v="DC T2SW 240177 AC T2SW 250022 - DC T2SW 240363 AC T2SW 250022 "/>
    <s v="P 223 1911 3229"/>
  </r>
  <r>
    <x v="25"/>
    <s v="II"/>
    <s v="M.Elşad"/>
    <n v="3423"/>
    <n v="12.09"/>
    <n v="351135"/>
    <m/>
    <m/>
    <s v="SEVERSTAL"/>
    <m/>
    <s v="DC T2SW 240177 AC T2SW 250022 - DC T2SW 240363 AC T2SW 250022 "/>
    <s v="P 223 1911 3229"/>
  </r>
  <r>
    <x v="25"/>
    <s v="II"/>
    <s v="M.Elşad"/>
    <n v="3424"/>
    <n v="12.56"/>
    <n v="351135"/>
    <m/>
    <m/>
    <s v="SEVERSTAL"/>
    <m/>
    <s v="DC T2SW 240177 AC T2SW 250022 - DC T2SW 240363 AC T2SW 250022 "/>
    <s v="P 223 1911 3229"/>
  </r>
  <r>
    <x v="25"/>
    <s v="II"/>
    <s v="M.Elşad"/>
    <n v="3425"/>
    <n v="13.07"/>
    <n v="351135"/>
    <m/>
    <m/>
    <s v="SEVERSTAL"/>
    <m/>
    <s v="DC T2SW 240177 AC T2SW 250022 - DC T2SW 240363 AC T2SW 250022 "/>
    <s v="P 223 1911 3229"/>
  </r>
  <r>
    <x v="25"/>
    <s v="II"/>
    <s v="M.Elşad"/>
    <n v="3426"/>
    <n v="12.76"/>
    <n v="351135"/>
    <m/>
    <m/>
    <s v="SEVERSTAL"/>
    <m/>
    <s v="DC T2SW 240177 AC T2SW 250022 - DC T2SW 240363 AC T2SW 250022 "/>
    <s v="P 223 1911 3229"/>
  </r>
  <r>
    <x v="25"/>
    <s v="II"/>
    <s v="M.Elşad"/>
    <n v="3427"/>
    <n v="13.52"/>
    <n v="251099"/>
    <s v="45636/01"/>
    <n v="28.46"/>
    <s v="SEVERSTAL"/>
    <n v="1"/>
    <s v="DC T2SW 240177 AC T2SW 250022 - DC T2SW 240363 AC T2SW 250022 "/>
    <s v="P 223 1911 3229"/>
  </r>
  <r>
    <x v="25"/>
    <s v="II"/>
    <s v="M.Elşad"/>
    <n v="3428"/>
    <n v="13.08"/>
    <n v="251099"/>
    <m/>
    <m/>
    <s v="SEVERSTAL"/>
    <m/>
    <s v="DC T2SW 240177 AC T2SW 250022 - DC T2SW 240363 AC T2SW 250022 "/>
    <s v="P 223 1911 3229"/>
  </r>
  <r>
    <x v="25"/>
    <s v="II"/>
    <s v="M.Elşad"/>
    <n v="3429"/>
    <n v="13.08"/>
    <n v="251099"/>
    <m/>
    <m/>
    <s v="SEVERSTAL"/>
    <m/>
    <s v="DC T2SW 240177 AC T2SW 250022 - DC T2SW 240363 AC T2SW 250022 "/>
    <s v="P 223 1911 3229"/>
  </r>
  <r>
    <x v="25"/>
    <s v="II"/>
    <s v="M.Elşad"/>
    <n v="3430"/>
    <n v="13.55"/>
    <n v="251099"/>
    <m/>
    <m/>
    <s v="SEVERSTAL"/>
    <m/>
    <s v="DC T2SW 240177 AC T2SW 250022 - DC T2SW 240363 AC T2SW 250022 "/>
    <s v="P 223 1911 3229"/>
  </r>
  <r>
    <x v="26"/>
    <s v="I"/>
    <s v="M.Elşad"/>
    <n v="3431"/>
    <n v="13.08"/>
    <n v="251099"/>
    <m/>
    <m/>
    <s v="SEVERSTAL"/>
    <m/>
    <s v="DC T2SW 240177 AC T2SW 250022 - DC T2SW 240363 AC T2SW 250022 "/>
    <s v="P 223 1911 3229"/>
  </r>
  <r>
    <x v="26"/>
    <s v="I"/>
    <s v="M.Elşad"/>
    <n v="3432"/>
    <n v="13.07"/>
    <n v="251099"/>
    <m/>
    <m/>
    <s v="SEVERSTAL"/>
    <m/>
    <s v="DC T2SW 240177 AC T2SW 250022 - DC T2SW 240363 AC T2SW 250022 "/>
    <s v="P 223 1911 3229"/>
  </r>
  <r>
    <x v="26"/>
    <s v="I"/>
    <s v="M.Elşad"/>
    <n v="3433"/>
    <n v="13.08"/>
    <n v="151726"/>
    <s v="47499/03"/>
    <n v="28.42"/>
    <s v="SEVERSTAL"/>
    <n v="1"/>
    <s v="DC T2SW 240177 AC T2SW 250022 - DC T2SW 240363 AC T2SW 250022 "/>
    <s v="P 223 1911 3229"/>
  </r>
  <r>
    <x v="26"/>
    <s v="I"/>
    <s v="M.Elşad"/>
    <n v="3434"/>
    <n v="13.07"/>
    <n v="151726"/>
    <m/>
    <m/>
    <s v="SEVERSTAL"/>
    <m/>
    <s v="DC T2SW 240177 AC T2SW 250022 - DC T2SW 240363 AC T2SW 250022 "/>
    <s v="P 223 1911 3229"/>
  </r>
  <r>
    <x v="26"/>
    <s v="I"/>
    <s v="M.Elşad"/>
    <n v="3435"/>
    <n v="13.08"/>
    <n v="151726"/>
    <m/>
    <m/>
    <s v="SEVERSTAL"/>
    <m/>
    <s v="DC T2SW 240177 AC T2SW 250022 - DC T2SW 240363 AC T2SW 250022 "/>
    <s v="P 223 1911 3229"/>
  </r>
  <r>
    <x v="26"/>
    <s v="I"/>
    <s v="M.Elşad"/>
    <n v="3436"/>
    <n v="12.12"/>
    <n v="151726"/>
    <m/>
    <m/>
    <s v="SEVERSTAL"/>
    <m/>
    <s v="DC T2SW 240177 AC T2SW 250022 - DC T2SW 240363 AC T2SW 250022 "/>
    <s v="P 223 1911 3229"/>
  </r>
  <r>
    <x v="26"/>
    <s v="I"/>
    <s v="M.Elşad"/>
    <n v="3437"/>
    <n v="13.1"/>
    <n v="151726"/>
    <m/>
    <m/>
    <s v="SEVERSTAL"/>
    <m/>
    <s v="DC T2SW 240177 AC T2SW 250022 - DC T2SW 240363 AC T2SW 250022 "/>
    <s v="P 223 1911 3229"/>
  </r>
  <r>
    <x v="26"/>
    <s v="I"/>
    <s v="M.Elşad"/>
    <n v="3438"/>
    <n v="13.07"/>
    <n v="151726"/>
    <m/>
    <m/>
    <s v="SEVERSTAL"/>
    <m/>
    <s v="DC T2SW 240177 AC T2SW 250022 - DC T2SW 240363 AC T2SW 250022 "/>
    <s v="P 223 1911 3229"/>
  </r>
  <r>
    <x v="26"/>
    <s v="I"/>
    <s v="M.Elşad"/>
    <n v="3439"/>
    <n v="12.11"/>
    <n v="351135"/>
    <s v="47245/09"/>
    <n v="29.32"/>
    <s v="SEVERSTAL"/>
    <n v="1"/>
    <s v="DC T2SW 240177 AC T2SW 250022 - DC T2SW 240363 AC T2SW 250022 "/>
    <s v="P 223 1911 3229"/>
  </r>
  <r>
    <x v="26"/>
    <s v="I"/>
    <s v="M.Elşad"/>
    <n v="3440"/>
    <n v="12.08"/>
    <n v="351135"/>
    <m/>
    <m/>
    <s v="SEVERSTAL"/>
    <m/>
    <s v="DC T2SW 240177 AC T2SW 250022 - DC T2SW 240363 AC T2SW 250022 "/>
    <s v="P 223 1911 3229"/>
  </r>
  <r>
    <x v="26"/>
    <s v="I"/>
    <s v="M.Elşad"/>
    <n v="3441"/>
    <n v="11.13"/>
    <n v="351135"/>
    <m/>
    <m/>
    <s v="SEVERSTAL"/>
    <m/>
    <s v="DC T2SW 240177 AC T2SW 250022 - DC T2SW 240363 AC T2SW 250022 "/>
    <s v="P 223 1911 3229"/>
  </r>
  <r>
    <x v="26"/>
    <s v="II"/>
    <s v="H.Vəfadar"/>
    <n v="3442"/>
    <n v="11.19"/>
    <n v="351135"/>
    <m/>
    <m/>
    <s v="SEVERSTAL"/>
    <m/>
    <s v="DC T2SW 240177 AC T2SW 250022 - DC T2SW 240363 AC T2SW 250022 "/>
    <s v="P 223 1911 3229"/>
  </r>
  <r>
    <x v="26"/>
    <s v="II"/>
    <s v="H.Vəfadar"/>
    <n v="3443"/>
    <n v="11.01"/>
    <n v="351135"/>
    <m/>
    <m/>
    <s v="SEVERSTAL"/>
    <m/>
    <s v="DC T2SW 240177 AC T2SW 250022 - DC T2SW 240363 AC T2SW 250022 "/>
    <s v="P 223 1911 3229"/>
  </r>
  <r>
    <x v="26"/>
    <s v="II"/>
    <s v="H.Vəfadar"/>
    <n v="3444"/>
    <n v="11.17"/>
    <n v="351135"/>
    <m/>
    <m/>
    <s v="SEVERSTAL"/>
    <m/>
    <s v="DC T2SW 240177 AC T2SW 250022 - DC T2SW 240363 AC T2SW 250022 "/>
    <s v="P 223 1911 3229"/>
  </r>
  <r>
    <x v="26"/>
    <s v="II"/>
    <s v="H.Vəfadar"/>
    <n v="3445"/>
    <n v="11.56"/>
    <n v="351135"/>
    <m/>
    <m/>
    <s v="SEVERSTAL"/>
    <m/>
    <s v="DC T2SW 240177 AC T2SW 250022 - DC T2SW 240363 AC T2SW 250022 "/>
    <s v="P 223 1911 3229"/>
  </r>
  <r>
    <x v="26"/>
    <s v="II"/>
    <s v="H.Vəfadar"/>
    <n v="3446"/>
    <n v="13.03"/>
    <n v="351135"/>
    <s v="47245/08"/>
    <n v="29.44"/>
    <s v="SEVERSTAL"/>
    <n v="1"/>
    <s v="DC T2SW 240177 AC T2SW 250022 - DC T2SW 240363 AC T2SW 250022 "/>
    <s v="P 223 1911 3229"/>
  </r>
  <r>
    <x v="26"/>
    <s v="II"/>
    <s v="H.Vəfadar"/>
    <n v="3447"/>
    <n v="13.03"/>
    <n v="351135"/>
    <m/>
    <m/>
    <s v="SEVERSTAL"/>
    <m/>
    <s v="DC T2SW 240177 AC T2SW 250022 - DC T2SW 240363 AC T2SW 250022 "/>
    <s v="P 223 1911 3229"/>
  </r>
  <r>
    <x v="26"/>
    <s v="II"/>
    <s v="H.Vəfadar"/>
    <n v="3448"/>
    <n v="13.04"/>
    <n v="351135"/>
    <m/>
    <m/>
    <s v="SEVERSTAL"/>
    <m/>
    <s v="DC T2SW 240177 AC T2SW 250022 - DC T2SW 240363 AC T2SW 250022 "/>
    <s v="P 223 1911 3229"/>
  </r>
  <r>
    <x v="26"/>
    <s v="II"/>
    <s v="H.Vəfadar"/>
    <n v="3449"/>
    <n v="13.04"/>
    <n v="351135"/>
    <m/>
    <m/>
    <s v="SEVERSTAL"/>
    <m/>
    <s v="DC T2SW 240177 AC T2SW 250022 - DC T2SW 240363 AC T2SW 250022 "/>
    <s v="P 223 1911 3229"/>
  </r>
  <r>
    <x v="26"/>
    <s v="II"/>
    <s v="H.Vəfadar"/>
    <n v="3450"/>
    <n v="13.4"/>
    <n v="351135"/>
    <m/>
    <m/>
    <s v="SEVERSTAL"/>
    <m/>
    <s v="DC T2SW 240177 AC T2SW 250022 - DC T2SW 240363 AC T2SW 250022 "/>
    <s v="P 223 1911 3229"/>
  </r>
  <r>
    <x v="26"/>
    <s v="II"/>
    <s v="H.Vəfadar"/>
    <n v="3451"/>
    <n v="13.48"/>
    <n v="351135"/>
    <m/>
    <m/>
    <s v="SEVERSTAL"/>
    <m/>
    <s v="DC T2SW 240177 AC T2SW 250022 - DC T2SW 240363 AC T2SW 250022 "/>
    <s v="P 223 1911 3229"/>
  </r>
  <r>
    <x v="26"/>
    <s v="II"/>
    <s v="H.Vəfadar"/>
    <n v="3452"/>
    <n v="13.04"/>
    <n v="151719"/>
    <s v="48481/04"/>
    <n v="28.84"/>
    <s v="SEVERSTAL"/>
    <n v="1"/>
    <s v="DC T2SW 240177 AC T2SW 250022 - DC T2SW 240363 AC T2SW 250022 "/>
    <s v="P 223 1911 3229"/>
  </r>
  <r>
    <x v="27"/>
    <s v="I"/>
    <s v="M.Elşad"/>
    <n v="3453"/>
    <n v="13.52"/>
    <n v="151719"/>
    <m/>
    <m/>
    <s v="SEVERSTAL"/>
    <m/>
    <s v="DC T2SW 240363 AC T2SW 250022 - DC T2SW 240363 AC T2SW 250022 "/>
    <s v="P 223 1911 3229"/>
  </r>
  <r>
    <x v="27"/>
    <s v="I"/>
    <s v="M.Elşad"/>
    <n v="3454"/>
    <n v="13.04"/>
    <n v="151719"/>
    <m/>
    <m/>
    <s v="SEVERSTAL"/>
    <m/>
    <s v="DC T2SW 240363 AC T2SW 250022 - DC T2SW 240363 AC T2SW 250022 "/>
    <s v="P 223 1911 3229"/>
  </r>
  <r>
    <x v="27"/>
    <s v="I"/>
    <s v="M.Elşad"/>
    <n v="3455"/>
    <n v="13.52"/>
    <n v="151719"/>
    <m/>
    <m/>
    <s v="SEVERSTAL"/>
    <m/>
    <s v="DC T2SW 240363 AC T2SW 250022 - DC T2SW 240363 AC T2SW 250022 "/>
    <s v="P 223 1911 3229"/>
  </r>
  <r>
    <x v="27"/>
    <s v="I"/>
    <s v="M.Elşad"/>
    <n v="3456"/>
    <n v="13.51"/>
    <n v="151719"/>
    <m/>
    <m/>
    <s v="SEVERSTAL"/>
    <m/>
    <s v="DC T2SW 240363 AC T2SW 250022 - DC T2SW 240363 AC T2SW 250022 "/>
    <s v="P 223 1911 3229"/>
  </r>
  <r>
    <x v="27"/>
    <s v="I"/>
    <s v="M.Elşad"/>
    <n v="3457"/>
    <n v="13.47"/>
    <n v="151719"/>
    <m/>
    <m/>
    <s v="SEVERSTAL"/>
    <m/>
    <s v="DC T2SW 240363 AC T2SW 250022 - DC T2SW 240363 AC T2SW 250022 "/>
    <s v="P 223 1911 3229"/>
  </r>
  <r>
    <x v="27"/>
    <s v="I"/>
    <s v="M.Elşad"/>
    <n v="3458"/>
    <n v="12.09"/>
    <n v="351824"/>
    <s v="49614/04"/>
    <n v="29.12"/>
    <s v="SEVERSTAL"/>
    <n v="1"/>
    <s v="DC T2SW 240363 AC T2SW 250022 - DC T2SW 240363 AC T2SW 250022 "/>
    <s v="P 223 1911 3229"/>
  </r>
  <r>
    <x v="27"/>
    <s v="I"/>
    <s v="M.Elşad"/>
    <n v="3459"/>
    <n v="12.09"/>
    <n v="351824"/>
    <m/>
    <m/>
    <s v="SEVERSTAL"/>
    <m/>
    <s v="DC T2SW 240363 AC T2SW 250022 - DC T2SW 240363 AC T2SW 250022 "/>
    <s v="P 223 1911 3229"/>
  </r>
  <r>
    <x v="27"/>
    <s v="I"/>
    <s v="M.Elşad"/>
    <n v="3460"/>
    <n v="11.11"/>
    <n v="351824"/>
    <m/>
    <m/>
    <s v="SEVERSTAL"/>
    <m/>
    <s v="DC T2SW 240363 AC T2SW 250022 - DC T2SW 240363 AC T2SW 250022 "/>
    <s v="P 223 1911 3229"/>
  </r>
  <r>
    <x v="27"/>
    <s v="I"/>
    <s v="M.Elşad"/>
    <n v="3461"/>
    <n v="11.12"/>
    <n v="351824"/>
    <m/>
    <m/>
    <s v="SEVERSTAL"/>
    <m/>
    <s v="DC T2SW 240363 AC T2SW 250022 - DC T2SW 240363 AC T2SW 250022 "/>
    <s v="P 223 1911 3229"/>
  </r>
  <r>
    <x v="27"/>
    <s v="I"/>
    <s v="M.Elşad"/>
    <n v="3462"/>
    <n v="12.08"/>
    <n v="351824"/>
    <m/>
    <m/>
    <s v="SEVERSTAL"/>
    <m/>
    <s v="DC T2SW 240363 AC T2SW 250022 - DC T2SW 240363 AC T2SW 250022 "/>
    <s v="P 223 1911 3229"/>
  </r>
  <r>
    <x v="27"/>
    <s v="I"/>
    <s v="M.Elşad"/>
    <n v="3463"/>
    <n v="11.12"/>
    <n v="351824"/>
    <m/>
    <m/>
    <s v="SEVERSTAL"/>
    <m/>
    <s v="DC T2SW 240363 AC T2SW 250022 - DC T2SW 240363 AC T2SW 250022 "/>
    <s v="P 223 1911 3229"/>
  </r>
  <r>
    <x v="27"/>
    <s v="I"/>
    <s v="M.Elşad"/>
    <n v="3464"/>
    <n v="11.79"/>
    <n v="351824"/>
    <m/>
    <m/>
    <s v="SEVERSTAL"/>
    <m/>
    <s v="DC T2SW 240363 AC T2SW 250022 - DC T2SW 240363 AC T2SW 250022 "/>
    <s v="P 223 1911 3229"/>
  </r>
  <r>
    <x v="27"/>
    <s v="II"/>
    <s v="H.Vəfadar"/>
    <n v="3465"/>
    <n v="12.06"/>
    <n v="351147"/>
    <s v="47247/06"/>
    <n v="29.12"/>
    <s v="SEVERSTAL"/>
    <n v="1"/>
    <s v="DC T2SW 240363 AC T2SW 250022 - DC T2SW 240177 AC T2SW 250022 "/>
    <s v="P 223 1911 3229"/>
  </r>
  <r>
    <x v="27"/>
    <s v="II"/>
    <s v="H.Vəfadar"/>
    <n v="3466"/>
    <n v="12.06"/>
    <n v="351147"/>
    <m/>
    <m/>
    <s v="SEVERSTAL"/>
    <m/>
    <s v="DC T2SW 240363 AC T2SW 250022 - DC T2SW 240177 AC T2SW 250022 "/>
    <s v="P 223 1911 3229"/>
  </r>
  <r>
    <x v="27"/>
    <s v="II"/>
    <s v="H.Vəfadar"/>
    <n v="3467"/>
    <n v="11.05"/>
    <n v="351147"/>
    <m/>
    <m/>
    <s v="SEVERSTAL"/>
    <m/>
    <s v="DC T2SW 240363 AC T2SW 250022 - DC T2SW 240177 AC T2SW 250022 "/>
    <s v="P 223 1911 3229"/>
  </r>
  <r>
    <x v="27"/>
    <s v="II"/>
    <s v="H.Vəfadar"/>
    <n v="3468"/>
    <n v="12.05"/>
    <n v="351147"/>
    <m/>
    <m/>
    <s v="SEVERSTAL"/>
    <m/>
    <s v="DC T2SW 240363 AC T2SW 250022 - DC T2SW 240177 AC T2SW 250022 "/>
    <s v="P 223 1911 3229"/>
  </r>
  <r>
    <x v="27"/>
    <s v="II"/>
    <s v="H.Vəfadar"/>
    <n v="3469"/>
    <n v="11.03"/>
    <n v="351147"/>
    <m/>
    <m/>
    <s v="SEVERSTAL"/>
    <m/>
    <s v="DC T2SW 240363 AC T2SW 250022 - DC T2SW 240177 AC T2SW 250022 "/>
    <s v="P 223 1911 3229"/>
  </r>
  <r>
    <x v="27"/>
    <s v="II"/>
    <s v="H.Vəfadar"/>
    <n v="3470"/>
    <n v="12.05"/>
    <n v="351147"/>
    <m/>
    <m/>
    <s v="SEVERSTAL"/>
    <m/>
    <s v="DC T2SW 240363 AC T2SW 250022 - DC T2SW 240177 AC T2SW 250022 "/>
    <s v="P 223 1911 3229"/>
  </r>
  <r>
    <x v="27"/>
    <s v="II"/>
    <s v="H.Vəfadar"/>
    <n v="3471"/>
    <n v="11.03"/>
    <n v="351147"/>
    <m/>
    <m/>
    <s v="SEVERSTAL"/>
    <m/>
    <s v="DC T2SW 240363 AC T2SW 250022 - DC T2SW 240177 AC T2SW 250022 "/>
    <s v="P 223 1911 3229"/>
  </r>
  <r>
    <x v="27"/>
    <s v="II"/>
    <s v="H.Vəfadar"/>
    <n v="3472"/>
    <n v="11.03"/>
    <s v="B201390"/>
    <s v="3/3"/>
    <n v="32.26"/>
    <s v="MMK"/>
    <n v="1"/>
    <s v="DC T2SW 240363 AC T2SW 250022 - DC T2SW 240177 AC T2SW 250022 "/>
    <s v="P 223 1911 3229"/>
  </r>
  <r>
    <x v="27"/>
    <s v="II"/>
    <s v="H.Vəfadar"/>
    <n v="3473"/>
    <n v="13.05"/>
    <s v="B201390"/>
    <m/>
    <m/>
    <s v="MMK"/>
    <m/>
    <s v="DC T2SW 240363 AC T2SW 250022 - DC T2SW 240177 AC T2SW 250022 "/>
    <s v="P 223 1911 3229"/>
  </r>
  <r>
    <x v="27"/>
    <s v="II"/>
    <s v="H.Vəfadar"/>
    <n v="3474"/>
    <n v="12.05"/>
    <s v="B201390"/>
    <m/>
    <m/>
    <s v="MMK"/>
    <m/>
    <s v="DC T2SW 240363 AC T2SW 250022 - DC T2SW 240177 AC T2SW 250022 "/>
    <s v="P 223 1911 3229"/>
  </r>
  <r>
    <x v="27"/>
    <s v="II"/>
    <s v="H.Vəfadar"/>
    <n v="3475"/>
    <n v="12.05"/>
    <s v="B201390"/>
    <m/>
    <m/>
    <s v="MMK"/>
    <m/>
    <s v="DC T2SW 240363 AC T2SW 250022 - DC T2SW 240177 AC T2SW 250022 "/>
    <s v="P 223 1911 3229"/>
  </r>
  <r>
    <x v="27"/>
    <s v="II"/>
    <s v="H.Vəfadar"/>
    <n v="3476"/>
    <n v="13.44"/>
    <s v="B201390"/>
    <m/>
    <m/>
    <s v="MMK"/>
    <m/>
    <s v="DC T2SW 240363 AC T2SW 250022 - DC T2SW 240177 AC T2SW 250022 "/>
    <s v="P 223 1911 3229"/>
  </r>
  <r>
    <x v="28"/>
    <s v="I"/>
    <s v="M.Elşad"/>
    <n v="3477"/>
    <n v="13.09"/>
    <s v="B201390"/>
    <m/>
    <m/>
    <s v="MMK"/>
    <m/>
    <s v="DC T2SW 240363 AC T2SW 250022 - DC T2SW 240177 AC T2SW 250022 "/>
    <s v="P 223 1911 3229"/>
  </r>
  <r>
    <x v="28"/>
    <s v="I"/>
    <s v="M.Elşad"/>
    <n v="3478"/>
    <n v="12.34"/>
    <s v="B201390"/>
    <m/>
    <m/>
    <s v="MMK"/>
    <m/>
    <s v="DC T2SW 240363 AC T2SW 250022 - DC T2SW 240177 AC T2SW 250022 "/>
    <s v="P 223 1911 3229"/>
  </r>
  <r>
    <x v="28"/>
    <s v="I"/>
    <s v="M.Elşad"/>
    <n v="3479"/>
    <n v="12.09"/>
    <n v="104124"/>
    <s v="5/2"/>
    <n v="29.93"/>
    <s v="MMK"/>
    <n v="1"/>
    <s v="DC T2SW 240363 AC T2SW 250022 - DC T2SW 240177 AC T2SW 250022 "/>
    <s v="P 223 1911 3229"/>
  </r>
  <r>
    <x v="28"/>
    <s v="I"/>
    <s v="M.Elşad"/>
    <n v="3480"/>
    <n v="12.08"/>
    <n v="104124"/>
    <m/>
    <m/>
    <s v="MMK"/>
    <m/>
    <s v="DC T2SW 240363 AC T2SW 250022 - DC T2SW 240177 AC T2SW 250022 "/>
    <s v="P 223 1911 3229"/>
  </r>
  <r>
    <x v="28"/>
    <s v="I"/>
    <s v="M.Elşad"/>
    <n v="3481"/>
    <n v="12.09"/>
    <n v="104124"/>
    <m/>
    <m/>
    <s v="MMK"/>
    <m/>
    <s v="DC T2SW 240363 AC T2SW 250022 - DC T2SW 240177 AC T2SW 250022 "/>
    <s v="P 223 1911 3229"/>
  </r>
  <r>
    <x v="28"/>
    <s v="I"/>
    <s v="M.Elşad"/>
    <n v="3482"/>
    <n v="12.08"/>
    <n v="104124"/>
    <m/>
    <m/>
    <s v="MMK"/>
    <m/>
    <s v="DC T2SW 240363 AC T2SW 250022 - DC T2SW 240177 AC T2SW 250022 "/>
    <s v="P 223 1911 3229"/>
  </r>
  <r>
    <x v="28"/>
    <s v="I"/>
    <s v="M.Elşad"/>
    <n v="3483"/>
    <n v="12.09"/>
    <n v="104124"/>
    <m/>
    <m/>
    <s v="MMK"/>
    <m/>
    <s v="DC T2SW 240363 AC T2SW 250022 - DC T2SW 240177 AC T2SW 250022 "/>
    <s v="P 223 1911 3229"/>
  </r>
  <r>
    <x v="28"/>
    <s v="I"/>
    <s v="M.Elşad"/>
    <n v="3484"/>
    <n v="12.09"/>
    <n v="104124"/>
    <m/>
    <m/>
    <s v="MMK"/>
    <m/>
    <s v="DC T2SW 240363 AC T2SW 250022 - DC T2SW 240177 AC T2SW 250022 "/>
    <s v="P 223 1911 3229"/>
  </r>
  <r>
    <x v="28"/>
    <s v="I"/>
    <s v="M.Elşad"/>
    <n v="3485"/>
    <n v="12.16"/>
    <n v="104124"/>
    <m/>
    <m/>
    <s v="MMK"/>
    <m/>
    <s v="DC T2SW 240363 AC T2SW 250022 - DC T2SW 240177 AC T2SW 250022 "/>
    <s v="P 223 1911 3229"/>
  </r>
  <r>
    <x v="28"/>
    <s v="I"/>
    <s v="M.Elşad"/>
    <n v="3486"/>
    <n v="12.09"/>
    <s v="B201390"/>
    <s v="3/1"/>
    <n v="31.13"/>
    <s v="MMK"/>
    <n v="1"/>
    <s v="DC T2SW 240363 AC T2SW 250022 - DC T2SW 240177 AC T2SW 250022 "/>
    <s v="P 223 1911 3229"/>
  </r>
  <r>
    <x v="28"/>
    <s v="II"/>
    <s v="H.Vəfadar"/>
    <n v="3487"/>
    <n v="12.06"/>
    <s v="B201390"/>
    <m/>
    <m/>
    <s v="MMK"/>
    <m/>
    <s v="DC T2SW 240363 AC T2SW 250022 - DC T2SW 240177 AC T2SW 250022 "/>
    <s v="P 223 1911 3229"/>
  </r>
  <r>
    <x v="28"/>
    <s v="II"/>
    <s v="H.Vəfadar"/>
    <n v="3488"/>
    <n v="12.05"/>
    <s v="B201390"/>
    <m/>
    <m/>
    <s v="MMK"/>
    <m/>
    <s v="DC T2SW 240363 AC T2SW 250022 - DC T2SW 240177 AC T2SW 250022 "/>
    <s v="P 223 1911 3229"/>
  </r>
  <r>
    <x v="28"/>
    <s v="II"/>
    <s v="H.Vəfadar"/>
    <n v="3489"/>
    <n v="12.05"/>
    <s v="B201390"/>
    <m/>
    <m/>
    <s v="MMK"/>
    <m/>
    <s v="DC T2SW 240363 AC T2SW 250022 - DC T2SW 240177 AC T2SW 250022 "/>
    <s v="P 223 1911 3229"/>
  </r>
  <r>
    <x v="28"/>
    <s v="II"/>
    <s v="H.Vəfadar"/>
    <n v="3490"/>
    <n v="11.03"/>
    <s v="B201390"/>
    <m/>
    <m/>
    <s v="MMK"/>
    <m/>
    <s v="DC T2SW 240363 AC T2SW 250022 - DC T2SW 240177 AC T2SW 250022 "/>
    <s v="P 223 1911 3229"/>
  </r>
  <r>
    <x v="28"/>
    <s v="II"/>
    <s v="H.Vəfadar"/>
    <n v="3491"/>
    <n v="11.05"/>
    <s v="B201390"/>
    <m/>
    <m/>
    <s v="MMK"/>
    <m/>
    <s v="DC T2SW 240363 AC T2SW 250022 - DC T2SW 240177 AC T2SW 250022 "/>
    <s v="P 223 1911 3229"/>
  </r>
  <r>
    <x v="28"/>
    <s v="II"/>
    <s v="H.Vəfadar"/>
    <n v="3492"/>
    <n v="10.78"/>
    <s v="B201390"/>
    <m/>
    <m/>
    <s v="MMK"/>
    <m/>
    <s v="DC T2SW 240363 AC T2SW 250022 - DC T2SW 240177 AC T2SW 250022 "/>
    <s v="P 223 1911 3229"/>
  </r>
  <r>
    <x v="28"/>
    <s v="II"/>
    <s v="H.Vəfadar"/>
    <n v="3493"/>
    <n v="12.06"/>
    <n v="304108"/>
    <s v="5/3"/>
    <n v="8.379999999999999"/>
    <s v="MMK"/>
    <n v="1"/>
    <s v="DC T2SW 240363 AC T2SW 250022 - DC T2SW 240177 AC T2SW 250022 "/>
    <s v="P 223 1911 3229"/>
  </r>
  <r>
    <x v="28"/>
    <s v="II"/>
    <s v="H.Vəfadar"/>
    <n v="3494"/>
    <n v="12.06"/>
    <n v="304108"/>
    <m/>
    <m/>
    <s v="MMK"/>
    <m/>
    <s v="DC T2SW 240363 AC T2SW 250022 - DC T2SW 240177 AC T2SW 250022 "/>
    <s v="P 223 1911 3229"/>
  </r>
  <r>
    <x v="29"/>
    <s v="I"/>
    <s v="M.Elşad"/>
    <n v="3495"/>
    <n v="13.04"/>
    <n v="304108"/>
    <m/>
    <n v="23.76"/>
    <s v="MMK"/>
    <m/>
    <s v="DC T2SW 240363 AC T2SW 250022 - DC T2SW 240177 AC T2SW 250022 "/>
    <s v="SF 305 1962 332004"/>
  </r>
  <r>
    <x v="29"/>
    <s v="I"/>
    <s v="M.Elşad"/>
    <n v="3496"/>
    <n v="12.07"/>
    <n v="304108"/>
    <m/>
    <m/>
    <s v="MMK"/>
    <m/>
    <s v="DC T2SW 240363 AC T2SW 250022 - DC T2SW 240177 AC T2SW 250022 "/>
    <s v="SF 305 1962 332004"/>
  </r>
  <r>
    <x v="29"/>
    <s v="I"/>
    <s v="M.Elşad"/>
    <n v="3497"/>
    <n v="13.04"/>
    <n v="304108"/>
    <m/>
    <m/>
    <s v="MMK"/>
    <m/>
    <s v="DC T2SW 240363 AC T2SW 250022 - DC T2SW 240177 AC T2SW 250022 "/>
    <s v="SF 305 1962 332004"/>
  </r>
  <r>
    <x v="29"/>
    <s v="I"/>
    <s v="M.Elşad"/>
    <n v="3498"/>
    <n v="12.68"/>
    <n v="304108"/>
    <m/>
    <m/>
    <s v="MMK"/>
    <m/>
    <s v="DC T2SW 240363 AC T2SW 250022 - DC T2SW 240177 AC T2SW 250022 "/>
    <s v="SF 305 1962 332004"/>
  </r>
  <r>
    <x v="29"/>
    <s v="I"/>
    <s v="M.Elşad"/>
    <n v="3499"/>
    <n v="11.79"/>
    <n v="304108"/>
    <m/>
    <m/>
    <s v="MMK"/>
    <m/>
    <s v="DC T2SW 240363 AC T2SW 250022 - DC T2SW 240177 AC T2SW 250022 "/>
    <s v="SF 305 1962 332004"/>
  </r>
  <r>
    <x v="29"/>
    <s v="I"/>
    <s v="M.Elşad"/>
    <n v="3500"/>
    <n v="12.04"/>
    <n v="104098"/>
    <s v="1/2"/>
    <n v="30.3"/>
    <s v="MMK"/>
    <n v="1"/>
    <s v="DC T2SW 240363 AC T2SW 250022 - DC T2SW 240177 AC T2SW 250022 "/>
    <s v="SF 305 1962 332004"/>
  </r>
  <r>
    <x v="29"/>
    <s v="I"/>
    <s v="M.Elşad"/>
    <n v="3501"/>
    <n v="12.03"/>
    <n v="104098"/>
    <m/>
    <m/>
    <s v="MMK"/>
    <m/>
    <s v="DC T2SW 240363 AC T2SW 250022 - DC T2SW 240177 AC T2SW 250022 "/>
    <s v="SF 305 1962 332004"/>
  </r>
  <r>
    <x v="29"/>
    <s v="I"/>
    <s v="M.Elşad"/>
    <n v="3502"/>
    <n v="12.03"/>
    <n v="104098"/>
    <m/>
    <m/>
    <s v="MMK"/>
    <m/>
    <s v="DC T2SW 240363 AC T2SW 250022 - DC T2SW 240177 AC T2SW 250022 "/>
    <s v="SF 305 1962 332004"/>
  </r>
  <r>
    <x v="29"/>
    <s v="I"/>
    <s v="M.Elşad"/>
    <n v="3503"/>
    <n v="12.03"/>
    <n v="104098"/>
    <m/>
    <m/>
    <s v="MMK"/>
    <m/>
    <s v="DC T2SW 240363 AC T2SW 250022 - DC T2SW 240177 AC T2SW 250022 "/>
    <s v="SF 305 1962 332004"/>
  </r>
  <r>
    <x v="29"/>
    <s v="I"/>
    <s v="M.Elşad"/>
    <n v="3504"/>
    <n v="12.03"/>
    <n v="104098"/>
    <m/>
    <m/>
    <s v="MMK"/>
    <m/>
    <s v="DC T2SW 240363 AC T2SW 250022 - DC T2SW 240177 AC T2SW 250022 "/>
    <s v="SF 305 1962 332004"/>
  </r>
  <r>
    <x v="29"/>
    <s v="II"/>
    <s v="H.Vəfadar"/>
    <n v="3505"/>
    <n v="12.04"/>
    <n v="104098"/>
    <m/>
    <m/>
    <s v="MMK"/>
    <m/>
    <s v="DC T2SW 240363 AC T2SW 250022 - DC T2SW 240177 AC T2SW 250022 "/>
    <s v="SF 305 1962 332004"/>
  </r>
  <r>
    <x v="29"/>
    <s v="II"/>
    <s v="H.Vəfadar"/>
    <n v="3506"/>
    <n v="11.18"/>
    <n v="104098"/>
    <m/>
    <m/>
    <s v="MMK"/>
    <m/>
    <s v="DC T2SW 240363 AC T2SW 250022 - DC T2SW 240177 AC T2SW 250022 "/>
    <s v="SF 305 1962 332004"/>
  </r>
  <r>
    <x v="29"/>
    <s v="II"/>
    <s v="H.Vəfadar"/>
    <n v="3507"/>
    <n v="12.04"/>
    <n v="104088"/>
    <s v="3/2"/>
    <n v="32.58"/>
    <s v="MMK"/>
    <n v="1"/>
    <s v="DC T2SW 240363 AC T2SW 250022 - DC T2SW 240177 AC T2SW 250022 "/>
    <s v="SF 305 1962 332004"/>
  </r>
  <r>
    <x v="29"/>
    <s v="II"/>
    <s v="H.Vəfadar"/>
    <n v="3508"/>
    <n v="12.03"/>
    <n v="104088"/>
    <m/>
    <m/>
    <s v="MMK"/>
    <m/>
    <s v="DC T2SW 240363 AC T2SW 250022 - DC T2SW 240177 AC T2SW 250022 "/>
    <s v="SF 305 1962 332004"/>
  </r>
  <r>
    <x v="29"/>
    <s v="II"/>
    <s v="H.Vəfadar"/>
    <n v="3509"/>
    <n v="13.04"/>
    <n v="104088"/>
    <m/>
    <m/>
    <s v="MMK"/>
    <m/>
    <s v="DC T2SW 240363 AC T2SW 250022 - DC T2SW 240177 AC T2SW 250022 "/>
    <s v="SF 305 1962 332004"/>
  </r>
  <r>
    <x v="29"/>
    <s v="II"/>
    <s v="H.Vəfadar"/>
    <n v="3510"/>
    <n v="13.04"/>
    <n v="104088"/>
    <m/>
    <m/>
    <s v="MMK"/>
    <m/>
    <s v="DC T2SW 240363 AC T2SW 250022 - DC T2SW 240177 AC T2SW 250022 "/>
    <s v="SF 305 1962 332004"/>
  </r>
  <r>
    <x v="29"/>
    <s v="II"/>
    <s v="H.Vəfadar"/>
    <n v="3511"/>
    <n v="13.04"/>
    <n v="104088"/>
    <m/>
    <m/>
    <s v="MMK"/>
    <m/>
    <s v="DC T2SW 240363 AC T2SW 250022 - DC T2SW 240177 AC T2SW 250022 "/>
    <s v="SF 305 1962 332004"/>
  </r>
  <r>
    <x v="29"/>
    <s v="II"/>
    <s v="H.Vəfadar"/>
    <n v="3512"/>
    <n v="12.51"/>
    <n v="104088"/>
    <m/>
    <m/>
    <s v="MMK"/>
    <m/>
    <s v="DC T2SW 240363 AC T2SW 250022 - DC T2SW 240177 AC T2SW 250022 "/>
    <s v="SF 305 1962 332004"/>
  </r>
  <r>
    <x v="29"/>
    <s v="II"/>
    <s v="H.Vəfadar"/>
    <n v="3513"/>
    <n v="12.24"/>
    <n v="104088"/>
    <m/>
    <m/>
    <s v="MMK"/>
    <m/>
    <s v="DC T2SW 240363 AC T2SW 250022 - DC T2SW 240177 AC T2SW 250022 "/>
    <s v="SF 305 1962 332004"/>
  </r>
  <r>
    <x v="29"/>
    <s v="II"/>
    <s v="H.Vəfadar"/>
    <n v="3514"/>
    <n v="12.07"/>
    <n v="204113"/>
    <s v="6/5"/>
    <n v="32.159999999999997"/>
    <s v="MMK"/>
    <n v="1"/>
    <s v="DC T2SW 240363 AC T2SW 250022 - DC T2SW 240177 AC T2SW 250022 "/>
    <s v="SF 305 1962 332004"/>
  </r>
  <r>
    <x v="30"/>
    <s v="I"/>
    <s v="M.Elşad"/>
    <n v="3515"/>
    <n v="12.07"/>
    <n v="204113"/>
    <m/>
    <m/>
    <s v="MMK"/>
    <m/>
    <s v="DC T2SW 240363 AC T2SW 250022 - DC T2SW 240177 AC T2SW 250022 "/>
    <s v="SF 305 1962 332004"/>
  </r>
  <r>
    <x v="30"/>
    <s v="I"/>
    <s v="M.Elşad"/>
    <n v="3516"/>
    <n v="13.06"/>
    <n v="204113"/>
    <m/>
    <m/>
    <s v="MMK"/>
    <m/>
    <s v="DC T2SW 240363 AC T2SW 250022 - DC T2SW 240177 AC T2SW 250022 "/>
    <s v="SF 305 1962 332004"/>
  </r>
  <r>
    <x v="30"/>
    <s v="I"/>
    <s v="M.Elşad"/>
    <n v="3517"/>
    <n v="13.06"/>
    <n v="204113"/>
    <m/>
    <m/>
    <s v="MMK"/>
    <m/>
    <s v="DC T2SW 240363 AC T2SW 250022 - DC T2SW 240177 AC T2SW 250022 "/>
    <s v="SF 305 1962 332004"/>
  </r>
  <r>
    <x v="30"/>
    <s v="I"/>
    <s v="M.Elşad"/>
    <n v="3518"/>
    <n v="13.06"/>
    <n v="204113"/>
    <m/>
    <m/>
    <s v="MMK"/>
    <m/>
    <s v="DC T2SW 240363 AC T2SW 250022 - DC T2SW 240177 AC T2SW 250022 "/>
    <s v="SF 305 1962 332004"/>
  </r>
  <r>
    <x v="30"/>
    <s v="I"/>
    <s v="M.Elşad"/>
    <n v="3519"/>
    <n v="12.07"/>
    <n v="204113"/>
    <m/>
    <m/>
    <s v="MMK"/>
    <m/>
    <s v="DC T2SW 240363 AC T2SW 250022 - DC T2SW 240177 AC T2SW 250022 "/>
    <s v="SF 305 1962 332004"/>
  </r>
  <r>
    <x v="30"/>
    <s v="I"/>
    <s v="M.Elşad"/>
    <n v="3520"/>
    <n v="12.11"/>
    <n v="204113"/>
    <m/>
    <m/>
    <s v="MMK"/>
    <m/>
    <s v="DC T2SW 240363 AC T2SW 250022 - DC T2SW 240177 AC T2SW 250022 "/>
    <s v="SF 305 1962 332004"/>
  </r>
  <r>
    <x v="30"/>
    <s v="I"/>
    <s v="M.Elşad"/>
    <n v="3521"/>
    <n v="12.07"/>
    <n v="104088"/>
    <s v="1/1"/>
    <n v="30.58"/>
    <s v="MMK"/>
    <n v="1"/>
    <s v="DC T2SW 240363 AC T2SW 250022 - DC T2SW 240177 AC T2SW 250022 "/>
    <s v="SF 305 1962 332004"/>
  </r>
  <r>
    <x v="30"/>
    <s v="I"/>
    <s v="M.Elşad"/>
    <n v="3522"/>
    <n v="12.07"/>
    <n v="104088"/>
    <m/>
    <m/>
    <s v="MMK"/>
    <m/>
    <s v="DC T2SW 240363 AC T2SW 250022 - DC T2SW 240177 AC T2SW 250022 "/>
    <s v="SF 305 1962 332004"/>
  </r>
  <r>
    <x v="30"/>
    <s v="I"/>
    <s v="M.Elşad"/>
    <n v="3523"/>
    <n v="12.07"/>
    <n v="104088"/>
    <m/>
    <m/>
    <s v="MMK"/>
    <m/>
    <s v="DC T2SW 240363 AC T2SW 250022 - DC T2SW 240177 AC T2SW 250022 "/>
    <s v="SF 305 1962 332004"/>
  </r>
  <r>
    <x v="30"/>
    <s v="I"/>
    <s v="M.Elşad"/>
    <n v="3524"/>
    <n v="12.07"/>
    <n v="104088"/>
    <m/>
    <m/>
    <s v="MMK"/>
    <m/>
    <s v="DC T2SW 240363 AC T2SW 250022 - DC T2SW 240177 AC T2SW 250022 "/>
    <s v="SF 305 1962 332004"/>
  </r>
  <r>
    <x v="30"/>
    <s v="I"/>
    <s v="M.Elşad"/>
    <n v="3525"/>
    <n v="12.07"/>
    <n v="104088"/>
    <m/>
    <m/>
    <s v="MMK"/>
    <m/>
    <s v="DC T2SW 240363 AC T2SW 250022 - DC T2SW 240177 AC T2SW 250022 "/>
    <s v="SF 305 1962 332004"/>
  </r>
  <r>
    <x v="30"/>
    <s v="II"/>
    <s v="H.Vəfadar"/>
    <n v="3526"/>
    <n v="13.07"/>
    <n v="104088"/>
    <m/>
    <m/>
    <s v="MMK"/>
    <m/>
    <s v="DC T2SW 240363 AC T2SW 250022 - DC T2SW 240177 AC T2SW 250022 "/>
    <s v="SF 305 1962 332004"/>
  </r>
  <r>
    <x v="30"/>
    <s v="II"/>
    <s v="H.Vəfadar"/>
    <n v="3527"/>
    <n v="12.75"/>
    <n v="104088"/>
    <m/>
    <m/>
    <s v="MMK"/>
    <m/>
    <s v="DC T2SW 240363 AC T2SW 250022 - DC T2SW 240177 AC T2SW 250022 "/>
    <s v="SF 305 1962 332004"/>
  </r>
  <r>
    <x v="30"/>
    <s v="II"/>
    <s v="H.Vəfadar"/>
    <n v="3528"/>
    <n v="12.07"/>
    <n v="204113"/>
    <s v="6/1"/>
    <n v="32.04"/>
    <s v="MMK"/>
    <n v="1"/>
    <s v="DC T2SW 240363 AC T2SW 250022 - DC T2SW 240177 AC T2SW 250022 "/>
    <s v="SF 305 1962 332004"/>
  </r>
  <r>
    <x v="30"/>
    <s v="II"/>
    <s v="H.Vəfadar"/>
    <n v="3529"/>
    <n v="12.07"/>
    <n v="204113"/>
    <m/>
    <m/>
    <s v="MMK"/>
    <m/>
    <s v="DC T2SW 240363 AC T2SW 250022 - DC T2SW 240177 AC T2SW 250022 "/>
    <s v="SF 305 1962 332004"/>
  </r>
  <r>
    <x v="30"/>
    <s v="II"/>
    <s v="H.Vəfadar"/>
    <n v="3530"/>
    <n v="12.07"/>
    <n v="204113"/>
    <m/>
    <m/>
    <s v="MMK"/>
    <m/>
    <s v="DC T2SW 240363 AC T2SW 250022 - DC T2SW 240177 AC T2SW 250022 "/>
    <s v="SF 305 1962 332004"/>
  </r>
  <r>
    <x v="30"/>
    <s v="II"/>
    <s v="H.Vəfadar"/>
    <n v="3531"/>
    <n v="12.05"/>
    <n v="204113"/>
    <m/>
    <m/>
    <s v="MMK"/>
    <m/>
    <s v="DC T2SW 240363 AC T2SW 250022 - DC T2SW 240177 AC T2SW 250022 "/>
    <s v="SF 305 1962 332004"/>
  </r>
  <r>
    <x v="30"/>
    <s v="II"/>
    <s v="H.Vəfadar"/>
    <n v="3532"/>
    <n v="12.06"/>
    <n v="204113"/>
    <m/>
    <m/>
    <s v="MMK"/>
    <m/>
    <s v="DC T2SW 240363 AC T2SW 250022 - DC T2SW 240177 AC T2SW 250022 "/>
    <s v="SF 305 1962 332004"/>
  </r>
  <r>
    <x v="30"/>
    <s v="II"/>
    <s v="H.Vəfadar"/>
    <n v="3533"/>
    <n v="13.53"/>
    <n v="204113"/>
    <m/>
    <m/>
    <s v="MMK"/>
    <m/>
    <s v="DC T2SW 240363 AC T2SW 250022 - DC T2SW 240177 AC T2SW 250022 "/>
    <s v="SF 305 1962 332004"/>
  </r>
  <r>
    <x v="30"/>
    <s v="II"/>
    <s v="H.Vəfadar"/>
    <n v="3534"/>
    <n v="13.4"/>
    <n v="204113"/>
    <m/>
    <m/>
    <s v="MMK"/>
    <m/>
    <s v="DC T2SW 240363 AC T2SW 250022 - DC T2SW 240177 AC T2SW 250022 "/>
    <s v="SF 305 1962 332004"/>
  </r>
  <r>
    <x v="30"/>
    <s v="II"/>
    <s v="H.Vəfadar"/>
    <n v="3535"/>
    <n v="12.07"/>
    <n v="104088"/>
    <s v="3/6"/>
    <n v="32.39"/>
    <s v="MMK"/>
    <n v="1"/>
    <s v="DC T2SW 240363 AC T2SW 250022 - DC T2SW 240177 AC T2SW 250022 "/>
    <s v="SF 305 1962 332004"/>
  </r>
  <r>
    <x v="30"/>
    <s v="II"/>
    <s v="H.Vəfadar"/>
    <n v="3536"/>
    <n v="12.54"/>
    <n v="104088"/>
    <m/>
    <m/>
    <s v="MMK"/>
    <m/>
    <s v="DC T2SW 240363 AC T2SW 250022 - DC T2SW 240177 AC T2SW 250022 "/>
    <s v="SF 305 1962 332004"/>
  </r>
  <r>
    <x v="30"/>
    <s v="II"/>
    <s v="H.Vəfadar"/>
    <n v="3537"/>
    <n v="12.07"/>
    <n v="104088"/>
    <m/>
    <m/>
    <s v="MMK"/>
    <m/>
    <s v="DC T2SW 240363 AC T2SW 250022 - DC T2SW 240177 AC T2SW 250022 "/>
    <s v="SF 305 1962 332004"/>
  </r>
  <r>
    <x v="31"/>
    <s v="I"/>
    <s v="M.Elşad"/>
    <n v="3538"/>
    <n v="13.09"/>
    <n v="104088"/>
    <m/>
    <m/>
    <s v="MMK"/>
    <m/>
    <s v="DC T2SW 240177 AC T2SW 250022 - DC T2SW 240177 AC T2SW 250022 "/>
    <s v="SF 305 1962 332004"/>
  </r>
  <r>
    <x v="31"/>
    <s v="I"/>
    <s v="M.Elşad"/>
    <n v="3539"/>
    <n v="13.06"/>
    <n v="104088"/>
    <m/>
    <m/>
    <s v="MMK"/>
    <m/>
    <s v="DC T2SW 240177 AC T2SW 250022 - DC T2SW 240177 AC T2SW 250022 "/>
    <s v="SF 305 1962 332004"/>
  </r>
  <r>
    <x v="31"/>
    <s v="I"/>
    <s v="M.Elşad"/>
    <n v="3540"/>
    <n v="12.59"/>
    <n v="104088"/>
    <m/>
    <m/>
    <s v="MMK"/>
    <m/>
    <s v="DC T2SW 240177 AC T2SW 250022 - DC T2SW 240177 AC T2SW 250022 "/>
    <s v="SF 305 1962 332004"/>
  </r>
  <r>
    <x v="31"/>
    <s v="I"/>
    <s v="M.Elşad"/>
    <n v="3541"/>
    <n v="12.61"/>
    <n v="104088"/>
    <m/>
    <m/>
    <s v="MMK"/>
    <m/>
    <s v="DC T2SW 240177 AC T2SW 250022 - DC T2SW 240177 AC T2SW 250022 "/>
    <s v="SF 305 1962 332004"/>
  </r>
  <r>
    <x v="31"/>
    <s v="I"/>
    <s v="M.Elşad"/>
    <n v="3542"/>
    <n v="12.07"/>
    <n v="104088"/>
    <s v="1/2"/>
    <n v="30.48"/>
    <s v="MMK"/>
    <n v="1"/>
    <s v="DC T2SW 240177 AC T2SW 250022 - DC T2SW 240177 AC T2SW 250022 "/>
    <s v="SF 305 1962 332004"/>
  </r>
  <r>
    <x v="31"/>
    <s v="I"/>
    <s v="M.Elşad"/>
    <n v="3543"/>
    <n v="12.07"/>
    <n v="104088"/>
    <m/>
    <m/>
    <s v="MMK"/>
    <m/>
    <s v="DC T2SW 240177 AC T2SW 250022 - DC T2SW 240177 AC T2SW 250022 "/>
    <s v="SF 305 1962 332004"/>
  </r>
  <r>
    <x v="31"/>
    <s v="I"/>
    <s v="M.Elşad"/>
    <n v="3544"/>
    <n v="12.07"/>
    <n v="104088"/>
    <m/>
    <m/>
    <s v="MMK"/>
    <m/>
    <s v="DC T2SW 240177 AC T2SW 250022 - DC T2SW 240177 AC T2SW 250022 "/>
    <s v="SF 305 1962 332004"/>
  </r>
  <r>
    <x v="31"/>
    <s v="I"/>
    <s v="M.Elşad"/>
    <n v="3545"/>
    <n v="12.08"/>
    <n v="104088"/>
    <m/>
    <m/>
    <s v="MMK"/>
    <m/>
    <s v="DC T2SW 240177 AC T2SW 250022 - DC T2SW 240177 AC T2SW 250022 "/>
    <s v="SF 305 1962 332004"/>
  </r>
  <r>
    <x v="31"/>
    <s v="I"/>
    <s v="M.Elşad"/>
    <n v="3546"/>
    <n v="12.07"/>
    <n v="104088"/>
    <m/>
    <m/>
    <s v="MMK"/>
    <m/>
    <s v="DC T2SW 240177 AC T2SW 250022 - DC T2SW 240177 AC T2SW 250022 "/>
    <s v="SF 305 1962 332004"/>
  </r>
  <r>
    <x v="31"/>
    <s v="I"/>
    <s v="M.Elşad"/>
    <n v="3547"/>
    <n v="12.07"/>
    <n v="104088"/>
    <m/>
    <m/>
    <s v="MMK"/>
    <m/>
    <s v="DC T2SW 240177 AC T2SW 250022 - DC T2SW 240177 AC T2SW 250022 "/>
    <s v="SF 305 1962 332004"/>
  </r>
  <r>
    <x v="31"/>
    <s v="II"/>
    <s v="H.Vəfadar"/>
    <n v="3548"/>
    <n v="11.93"/>
    <n v="104088"/>
    <m/>
    <m/>
    <s v="MMK"/>
    <m/>
    <s v="DC T2SW 240177 AC T2SW 250022 - DC T2SW 240177 AC T2SW 250022 "/>
    <s v="SF 305 1962 332004"/>
  </r>
  <r>
    <x v="31"/>
    <s v="II"/>
    <s v="H.Vəfadar"/>
    <n v="3549"/>
    <n v="12.07"/>
    <n v="100960"/>
    <s v="1/3"/>
    <n v="32.32"/>
    <s v="MMK"/>
    <n v="1"/>
    <s v="DC T2SW 240177 AC T2SW 250022 - DC T2SW 240177 AC T2SW 250022 "/>
    <s v="SF 305 1962 332004"/>
  </r>
  <r>
    <x v="31"/>
    <s v="II"/>
    <s v="H.Vəfadar"/>
    <n v="3550"/>
    <n v="12.07"/>
    <n v="100960"/>
    <m/>
    <m/>
    <s v="MMK"/>
    <m/>
    <s v="DC T2SW 240177 AC T2SW 250022 - DC T2SW 240177 AC T2SW 250022 "/>
    <s v="SF 305 1962 332004"/>
  </r>
  <r>
    <x v="31"/>
    <s v="II"/>
    <s v="H.Vəfadar"/>
    <n v="3551"/>
    <n v="13.04"/>
    <n v="100960"/>
    <m/>
    <m/>
    <s v="MMK"/>
    <m/>
    <s v="DC T2SW 240177 AC T2SW 250022 - DC T2SW 240177 AC T2SW 250022 "/>
    <s v="SF 305 1962 332004"/>
  </r>
  <r>
    <x v="31"/>
    <s v="II"/>
    <s v="H.Vəfadar"/>
    <n v="3552"/>
    <n v="13.04"/>
    <n v="100960"/>
    <m/>
    <m/>
    <s v="MMK"/>
    <m/>
    <s v="DC T2SW 240177 AC T2SW 250022 - DC T2SW 240177 AC T2SW 250022 "/>
    <s v="SF 305 1962 332004"/>
  </r>
  <r>
    <x v="31"/>
    <s v="II"/>
    <s v="H.Vəfadar"/>
    <n v="3553"/>
    <n v="13.04"/>
    <n v="100960"/>
    <m/>
    <m/>
    <s v="MMK"/>
    <m/>
    <s v="DC T2SW 240177 AC T2SW 250022 - DC T2SW 240177 AC T2SW 250022 "/>
    <s v="SF 305 1962 332004"/>
  </r>
  <r>
    <x v="31"/>
    <s v="II"/>
    <s v="H.Vəfadar"/>
    <n v="3554"/>
    <n v="13.04"/>
    <n v="100960"/>
    <m/>
    <m/>
    <s v="MMK"/>
    <m/>
    <s v="DC T2SW 240177 AC T2SW 250022 - DC T2SW 240177 AC T2SW 250022 "/>
    <s v="SF 305 1962 332004"/>
  </r>
  <r>
    <x v="31"/>
    <s v="II"/>
    <s v="H.Vəfadar"/>
    <n v="3555"/>
    <n v="12.66"/>
    <n v="100960"/>
    <m/>
    <m/>
    <s v="MMK"/>
    <m/>
    <s v="DC T2SW 240177 AC T2SW 250022 - DC T2SW 240177 AC T2SW 250022 "/>
    <s v="SF 305 1962 332004"/>
  </r>
  <r>
    <x v="31"/>
    <s v="II"/>
    <s v="H.Vəfadar"/>
    <n v="3556"/>
    <n v="12.08"/>
    <s v="B101755"/>
    <s v="1/9"/>
    <n v="32.18"/>
    <s v="MMK"/>
    <n v="1"/>
    <s v="DC T2SW 240177 AC T2SW 250022 - DC T2SW 240177 AC T2SW 250022 "/>
    <s v="SF 305 1962 332004"/>
  </r>
  <r>
    <x v="31"/>
    <s v="II"/>
    <s v="H.Vəfadar"/>
    <n v="3557"/>
    <n v="12.08"/>
    <s v="B101755"/>
    <m/>
    <m/>
    <s v="MMK"/>
    <m/>
    <s v="DC T2SW 240177 AC T2SW 250022 - DC T2SW 240177 AC T2SW 250022 "/>
    <s v="SF 305 1962 332004"/>
  </r>
  <r>
    <x v="31"/>
    <s v="II"/>
    <s v="H.Vəfadar"/>
    <n v="3558"/>
    <n v="13.04"/>
    <s v="B101755"/>
    <m/>
    <m/>
    <s v="MMK"/>
    <m/>
    <s v="DC T2SW 240177 AC T2SW 250022 - DC T2SW 240177 AC T2SW 250022 "/>
    <s v="SF 305 1962 332004"/>
  </r>
  <r>
    <x v="32"/>
    <s v="I"/>
    <s v="H.Vəfadar"/>
    <n v="3559"/>
    <n v="13.03"/>
    <s v="B101755"/>
    <m/>
    <m/>
    <s v="MMK"/>
    <m/>
    <s v="DC T2SW 240177 AC T2SW 250022 - DC T2SW 240177 AC T2SW 250022 "/>
    <s v="SF 305 1964 332132"/>
  </r>
  <r>
    <x v="32"/>
    <s v="I"/>
    <s v="H.Vəfadar"/>
    <n v="3560"/>
    <n v="13.04"/>
    <s v="B101755"/>
    <m/>
    <m/>
    <s v="MMK"/>
    <m/>
    <s v="DC T2SW 240177 AC T2SW 250022 - DC T2SW 240177 AC T2SW 250022 "/>
    <s v="SF 305 1964 332132"/>
  </r>
  <r>
    <x v="32"/>
    <s v="I"/>
    <s v="H.Vəfadar"/>
    <n v="3561"/>
    <n v="12.52"/>
    <s v="B101755"/>
    <m/>
    <m/>
    <s v="MMK"/>
    <m/>
    <s v="DC T2SW 240177 AC T2SW 250022 - DC T2SW 240177 AC T2SW 250022 "/>
    <s v="SF 305 1964 332132"/>
  </r>
  <r>
    <x v="32"/>
    <s v="I"/>
    <s v="H.Vəfadar"/>
    <n v="3562"/>
    <n v="11.98"/>
    <s v="B101755"/>
    <m/>
    <m/>
    <s v="MMK"/>
    <m/>
    <s v="DC T2SW 240177 AC T2SW 250022 - DC T2SW 240177 AC T2SW 250022 "/>
    <s v="SF 305 1964 332132"/>
  </r>
  <r>
    <x v="32"/>
    <s v="I"/>
    <s v="H.Vəfadar"/>
    <n v="3563"/>
    <n v="12.08"/>
    <s v="B201760"/>
    <s v="1/5"/>
    <n v="32.159999999999997"/>
    <s v="MMK"/>
    <n v="1"/>
    <s v="DC T2SW 240177 AC T2SW 250022 - DC T2SW 240177 AC T2SW 250022 "/>
    <s v="SF 305 1964 332132"/>
  </r>
  <r>
    <x v="32"/>
    <s v="I"/>
    <s v="H.Vəfadar"/>
    <n v="3564"/>
    <n v="12.07"/>
    <s v="B201760"/>
    <m/>
    <m/>
    <s v="MMK"/>
    <m/>
    <s v="DC T2SW 240177 AC T2SW 250022 - DC T2SW 240177 AC T2SW 250022 "/>
    <s v="SF 305 1964 332132"/>
  </r>
  <r>
    <x v="32"/>
    <s v="I"/>
    <s v="H.Vəfadar"/>
    <n v="3565"/>
    <n v="13.04"/>
    <s v="B201760"/>
    <m/>
    <m/>
    <s v="MMK"/>
    <m/>
    <s v="DC T2SW 240177 AC T2SW 250022 - DC T2SW 240177 AC T2SW 250022 "/>
    <s v="SF 305 1964 332132"/>
  </r>
  <r>
    <x v="32"/>
    <s v="I"/>
    <s v="H.Vəfadar"/>
    <n v="3566"/>
    <n v="13.04"/>
    <s v="B201760"/>
    <m/>
    <m/>
    <s v="MMK"/>
    <m/>
    <s v="DC T2SW 240177 AC T2SW 250022 - DC T2SW 240177 AC T2SW 250022 "/>
    <s v="SF 305 1964 332132"/>
  </r>
  <r>
    <x v="32"/>
    <s v="I"/>
    <s v="H.Vəfadar"/>
    <n v="3567"/>
    <n v="12.02"/>
    <s v="B201760"/>
    <m/>
    <m/>
    <s v="MMK"/>
    <m/>
    <s v="DC T2SW 240177 AC T2SW 250022 - DC T2SW 240177 AC T2SW 250022 "/>
    <s v="SF 305 1964 332132"/>
  </r>
  <r>
    <x v="32"/>
    <s v="I"/>
    <s v="H.Vəfadar"/>
    <n v="3568"/>
    <n v="13.02"/>
    <s v="B201760"/>
    <m/>
    <m/>
    <s v="MMK"/>
    <m/>
    <s v="DC T2SW 240177 AC T2SW 250022 - DC T2SW 240177 AC T2SW 250022 "/>
    <s v="SF 305 1964 332132"/>
  </r>
  <r>
    <x v="32"/>
    <s v="I"/>
    <s v="H.Vəfadar"/>
    <n v="3569"/>
    <n v="12.07"/>
    <s v="B201760"/>
    <m/>
    <m/>
    <s v="MMK"/>
    <m/>
    <s v="DC T2SW 240177 AC T2SW 250022 - DC T2SW 240177 AC T2SW 250022 "/>
    <s v="SF 305 1964 332132"/>
  </r>
  <r>
    <x v="32"/>
    <s v="I"/>
    <s v="H.Vəfadar"/>
    <n v="3570"/>
    <n v="13.04"/>
    <s v="B201767"/>
    <s v="1/2"/>
    <n v="32.299999999999997"/>
    <s v="MMK"/>
    <n v="1"/>
    <s v="DC T2SW 240177 AC T2SW 250022 - DC T2SW 240177 AC T2SW 250022 "/>
    <s v="SF 305 1964 332132"/>
  </r>
  <r>
    <x v="32"/>
    <s v="II"/>
    <s v="M.Elşad"/>
    <n v="3571"/>
    <n v="13.04"/>
    <s v="B201767"/>
    <m/>
    <m/>
    <s v="MMK"/>
    <m/>
    <s v="DC T2SW 240177 AC T2SW 250022 - DC T2SW 240177 AC T2SW 250022 "/>
    <s v="SF 305 1962 332004"/>
  </r>
  <r>
    <x v="32"/>
    <s v="II"/>
    <s v="M.Elşad"/>
    <n v="3572"/>
    <n v="13.04"/>
    <s v="B201767"/>
    <m/>
    <m/>
    <s v="MMK"/>
    <m/>
    <s v="DC T2SW 240177 AC T2SW 250022 - DC T2SW 240177 AC T2SW 250022 "/>
    <s v="SF 305 1962 332004"/>
  </r>
  <r>
    <x v="32"/>
    <s v="II"/>
    <s v="M.Elşad"/>
    <n v="3573"/>
    <n v="12.08"/>
    <s v="B201767"/>
    <m/>
    <m/>
    <s v="MMK"/>
    <m/>
    <s v="DC T2SW 240177 AC T2SW 250022 - DC T2SW 240177 AC T2SW 250022 "/>
    <s v="SF 305 1962 332004"/>
  </r>
  <r>
    <x v="32"/>
    <s v="II"/>
    <s v="M.Elşad"/>
    <n v="3574"/>
    <n v="12.08"/>
    <s v="B201767"/>
    <m/>
    <m/>
    <s v="MMK"/>
    <m/>
    <s v="DC T2SW 240177 AC T2SW 250022 - DC T2SW 240177 AC T2SW 250022 "/>
    <s v="SF 305 1962 332004"/>
  </r>
  <r>
    <x v="32"/>
    <s v="II"/>
    <s v="M.Elşad"/>
    <n v="3575"/>
    <n v="12.57"/>
    <s v="B201767"/>
    <m/>
    <m/>
    <s v="MMK"/>
    <m/>
    <s v="DC T2SW 240177 AC T2SW 250022 - DC T2SW 240177 AC T2SW 250022 "/>
    <s v="SF 305 1962 332004"/>
  </r>
  <r>
    <x v="32"/>
    <s v="II"/>
    <s v="M.Elşad"/>
    <n v="3576"/>
    <n v="12.36"/>
    <s v="B201767"/>
    <m/>
    <m/>
    <s v="MMK"/>
    <m/>
    <s v="DC T2SW 240177 AC T2SW 250022 - DC T2SW 240177 AC T2SW 250022 "/>
    <s v="SF 305 1962 332004"/>
  </r>
  <r>
    <x v="32"/>
    <s v="II"/>
    <s v="M.Elşad"/>
    <n v="3577"/>
    <n v="12.08"/>
    <n v="300941"/>
    <s v="1/2"/>
    <n v="30.31"/>
    <s v="MMK"/>
    <n v="1"/>
    <s v="DC T2SW 240177 AC T2SW 250022 - DC T2SW 240177 AC T2SW 250022 "/>
    <s v="SF 305 1962 332004"/>
  </r>
  <r>
    <x v="32"/>
    <s v="II"/>
    <s v="M.Elşad"/>
    <n v="3578"/>
    <n v="12.09"/>
    <n v="300941"/>
    <m/>
    <m/>
    <s v="MMK"/>
    <m/>
    <s v="DC T2SW 240177 AC T2SW 250022 - DC T2SW 240177 AC T2SW 250022 "/>
    <s v="SF 305 1962 332004"/>
  </r>
  <r>
    <x v="32"/>
    <s v="II"/>
    <s v="M.Elşad"/>
    <n v="3579"/>
    <n v="12.08"/>
    <n v="300941"/>
    <m/>
    <m/>
    <s v="MMK"/>
    <m/>
    <s v="DC T2SW 240177 AC T2SW 250022 - DC T2SW 240177 AC T2SW 250022 "/>
    <s v="SF 305 1962 332004"/>
  </r>
  <r>
    <x v="32"/>
    <s v="II"/>
    <s v="M.Elşad"/>
    <n v="3580"/>
    <n v="12.08"/>
    <n v="300941"/>
    <m/>
    <m/>
    <s v="MMK"/>
    <m/>
    <s v="DC T2SW 240177 AC T2SW 250022 - DC T2SW 240177 AC T2SW 250022 "/>
    <s v="SF 305 1962 332004"/>
  </r>
  <r>
    <x v="32"/>
    <s v="II"/>
    <s v="M.Elşad"/>
    <n v="3581"/>
    <n v="12.08"/>
    <n v="300941"/>
    <m/>
    <m/>
    <s v="MMK"/>
    <m/>
    <s v="DC T2SW 240177 AC T2SW 250022 - DC T2SW 240177 AC T2SW 250022 "/>
    <s v="SF 305 1962 332004"/>
  </r>
  <r>
    <x v="33"/>
    <s v="I"/>
    <s v="H.Vəfadar"/>
    <n v="3582"/>
    <n v="12.57"/>
    <n v="300941"/>
    <m/>
    <m/>
    <s v="MMK"/>
    <m/>
    <s v="DC T2SW 240177 AC T2SW 250022 - DC T2SW 240177 AC T2SW 250022 "/>
    <s v="SF 305 1964 332132"/>
  </r>
  <r>
    <x v="33"/>
    <s v="I"/>
    <s v="H.Vəfadar"/>
    <n v="3583"/>
    <n v="12.43"/>
    <n v="300941"/>
    <m/>
    <m/>
    <s v="MMK"/>
    <m/>
    <s v="DC T2SW 240177 AC T2SW 250022 - DC T2SW 240177 AC T2SW 250022 "/>
    <s v="SF 305 1964 332132"/>
  </r>
  <r>
    <x v="33"/>
    <s v="I"/>
    <s v="H.Vəfadar"/>
    <n v="3584"/>
    <n v="12.08"/>
    <n v="204121"/>
    <s v="1/5"/>
    <n v="30.74"/>
    <s v="MMK"/>
    <n v="1"/>
    <s v="DC T2SW 240177 AC T2SW 250022 - DC T2SW 240177 AC T2SW 250022 "/>
    <s v="SF 305 1964 332132"/>
  </r>
  <r>
    <x v="33"/>
    <s v="I"/>
    <s v="H.Vəfadar"/>
    <n v="3585"/>
    <n v="12.08"/>
    <n v="204121"/>
    <m/>
    <m/>
    <s v="MMK"/>
    <m/>
    <s v="DC T2SW 240177 AC T2SW 250022 - DC T2SW 240177 AC T2SW 250022 "/>
    <s v="SF 305 1964 332132"/>
  </r>
  <r>
    <x v="33"/>
    <s v="I"/>
    <s v="H.Vəfadar"/>
    <n v="3586"/>
    <n v="12.08"/>
    <n v="204121"/>
    <m/>
    <m/>
    <s v="MMK"/>
    <m/>
    <s v="DC T2SW 240177 AC T2SW 250022 - DC T2SW 240177 AC T2SW 250022 "/>
    <s v="SF 305 1964 332132"/>
  </r>
  <r>
    <x v="33"/>
    <s v="I"/>
    <s v="H.Vəfadar"/>
    <n v="3587"/>
    <n v="12.08"/>
    <n v="204121"/>
    <m/>
    <m/>
    <s v="MMK"/>
    <m/>
    <s v="DC T2SW 240177 AC T2SW 250022 - DC T2SW 240177 AC T2SW 250022 "/>
    <s v="SF 305 1964 332132"/>
  </r>
  <r>
    <x v="33"/>
    <s v="I"/>
    <s v="H.Vəfadar"/>
    <n v="3588"/>
    <n v="11.04"/>
    <n v="204121"/>
    <m/>
    <m/>
    <s v="MMK"/>
    <m/>
    <s v="DC T2SW 240177 AC T2SW 250022 - DC T2SW 240177 AC T2SW 250022 "/>
    <s v="SF 305 1964 332132"/>
  </r>
  <r>
    <x v="33"/>
    <s v="I"/>
    <s v="H.Vəfadar"/>
    <n v="3589"/>
    <n v="11.11"/>
    <n v="204121"/>
    <m/>
    <m/>
    <s v="MMK"/>
    <m/>
    <s v="DC T2SW 240177 AC T2SW 250022 - DC T2SW 240177 AC T2SW 250022 "/>
    <s v="SF 305 1964 332132"/>
  </r>
  <r>
    <x v="33"/>
    <s v="I"/>
    <s v="H.Vəfadar"/>
    <n v="3590"/>
    <n v="10.73"/>
    <n v="204121"/>
    <m/>
    <m/>
    <s v="MMK"/>
    <m/>
    <s v="DC T2SW 240177 AC T2SW 250022 - DC T2SW 240177 AC T2SW 250022 "/>
    <s v="SF 305 1964 332132"/>
  </r>
  <r>
    <x v="33"/>
    <s v="I"/>
    <s v="H.Vəfadar"/>
    <n v="3591"/>
    <n v="12.05"/>
    <n v="104094"/>
    <s v="17/2"/>
    <n v="29.91"/>
    <s v="MMK"/>
    <n v="1"/>
    <s v="DC T2SW 240177 AC T2SW 250022 - DC T2SW 240177 AC T2SW 250022 "/>
    <s v="SF 305 1964 332132"/>
  </r>
  <r>
    <x v="33"/>
    <s v="I"/>
    <s v="H.Vəfadar"/>
    <n v="3592"/>
    <n v="12.08"/>
    <n v="104094"/>
    <m/>
    <m/>
    <s v="MMK"/>
    <m/>
    <s v="DC T2SW 240177 AC T2SW 250022 - DC T2SW 240177 AC T2SW 250022 "/>
    <s v="SF 305 1964 332132"/>
  </r>
  <r>
    <x v="33"/>
    <s v="II"/>
    <s v="M.Elşad"/>
    <n v="3593"/>
    <n v="12.08"/>
    <n v="104094"/>
    <m/>
    <m/>
    <s v="MMK"/>
    <m/>
    <s v="DC T2SW 240177 AC T2SW 250022 - DC T2SW 240177 AC T2SW 250022 "/>
    <s v="SF 305 1964 332132"/>
  </r>
  <r>
    <x v="33"/>
    <s v="II"/>
    <s v="M.Elşad"/>
    <n v="3594"/>
    <n v="11.1"/>
    <n v="104094"/>
    <m/>
    <m/>
    <s v="MMK"/>
    <m/>
    <s v="DC T2SW 240177 AC T2SW 250022 - DC T2SW 240177 AC T2SW 250022 "/>
    <s v="SF 305 1964 332132"/>
  </r>
  <r>
    <x v="33"/>
    <s v="II"/>
    <s v="M.Elşad"/>
    <n v="3595"/>
    <n v="12.08"/>
    <n v="104094"/>
    <m/>
    <m/>
    <s v="MMK"/>
    <m/>
    <s v="DC T2SW 240177 AC T2SW 250022 - DC T2SW 240177 AC T2SW 250022 "/>
    <s v="SF 305 1964 332132"/>
  </r>
  <r>
    <x v="33"/>
    <s v="II"/>
    <s v="M.Elşad"/>
    <n v="3596"/>
    <n v="12.08"/>
    <n v="104094"/>
    <m/>
    <m/>
    <s v="MMK"/>
    <m/>
    <s v="DC T2SW 240177 AC T2SW 250022 - DC T2SW 240177 AC T2SW 250022 "/>
    <s v="SF 305 1964 332132"/>
  </r>
  <r>
    <x v="33"/>
    <s v="II"/>
    <s v="M.Elşad"/>
    <n v="3597"/>
    <n v="11.37"/>
    <n v="104094"/>
    <m/>
    <m/>
    <s v="MMK"/>
    <m/>
    <s v="DC T2SW 240177 AC T2SW 250022 - DC T2SW 240177 AC T2SW 250022 "/>
    <s v="SF 305 1964 332132"/>
  </r>
  <r>
    <x v="33"/>
    <s v="II"/>
    <s v="M.Elşad"/>
    <n v="3598"/>
    <n v="13.06"/>
    <n v="300954"/>
    <s v="4/3"/>
    <n v="32.159999999999997"/>
    <s v="MMK"/>
    <n v="1"/>
    <s v="DC T2SW 240177 AC T2SW 250022 - DC T2SW 240177 AC T2SW 250022 "/>
    <s v="SF 305 1964 332132"/>
  </r>
  <r>
    <x v="33"/>
    <s v="II"/>
    <s v="M.Elşad"/>
    <n v="3599"/>
    <n v="13.06"/>
    <n v="300954"/>
    <m/>
    <m/>
    <s v="MMK"/>
    <m/>
    <s v="DC T2SW 240177 AC T2SW 250022 - DC T2SW 240177 AC T2SW 250022 "/>
    <s v="SF 305 1964 332132"/>
  </r>
  <r>
    <x v="33"/>
    <s v="II"/>
    <s v="M.Elşad"/>
    <n v="3600"/>
    <n v="13.06"/>
    <n v="300954"/>
    <m/>
    <m/>
    <s v="MMK"/>
    <m/>
    <s v="DC T2SW 240177 AC T2SW 250022 - DC T2SW 240177 AC T2SW 250022 "/>
    <s v="SF 305 1964 332132"/>
  </r>
  <r>
    <x v="33"/>
    <s v="II"/>
    <s v="M.Elşad"/>
    <n v="3601"/>
    <n v="12.08"/>
    <n v="300954"/>
    <m/>
    <m/>
    <s v="MMK"/>
    <m/>
    <s v="DC T2SW 240177 AC T2SW 250022 - DC T2SW 240177 AC T2SW 250022 "/>
    <s v="SF 305 1964 332132"/>
  </r>
  <r>
    <x v="33"/>
    <s v="II"/>
    <s v="M.Elşad"/>
    <n v="3602"/>
    <n v="12.08"/>
    <n v="300954"/>
    <m/>
    <m/>
    <s v="MMK"/>
    <m/>
    <s v="DC T2SW 240177 AC T2SW 250022 - DC T2SW 240177 AC T2SW 250022 "/>
    <s v="SF 305 1964 332132"/>
  </r>
  <r>
    <x v="33"/>
    <s v="II"/>
    <s v="M.Elşad"/>
    <n v="3603"/>
    <n v="12.08"/>
    <n v="300954"/>
    <m/>
    <m/>
    <s v="MMK"/>
    <m/>
    <s v="DC T2SW 240177 AC T2SW 250022 - DC T2SW 240177 AC T2SW 250022 "/>
    <s v="SF 305 1964 332132"/>
  </r>
  <r>
    <x v="33"/>
    <s v="II"/>
    <s v="M.Elşad"/>
    <n v="3604"/>
    <n v="11.97"/>
    <n v="300954"/>
    <m/>
    <m/>
    <s v="MMK"/>
    <m/>
    <s v="DC T2SW 240177 AC T2SW 250022 - DC T2SW 240177 AC T2SW 250022 "/>
    <s v="SF 305 1964 332132"/>
  </r>
  <r>
    <x v="34"/>
    <s v="I"/>
    <s v="H.Vəfadar"/>
    <n v="3605"/>
    <n v="12.08"/>
    <n v="204121"/>
    <s v="6/2"/>
    <n v="31.09"/>
    <s v="MMK"/>
    <n v="1"/>
    <s v="DC T2SW 240177 AC T2SW 250022 - DC T2SW 240177 AC T2SW 250022 "/>
    <s v="SF 305 1964 332218"/>
  </r>
  <r>
    <x v="34"/>
    <s v="I"/>
    <s v="H.Vəfadar"/>
    <n v="3606"/>
    <n v="12.08"/>
    <n v="204121"/>
    <m/>
    <m/>
    <s v="MMK"/>
    <m/>
    <s v="DC T2SW 240177 AC T2SW 250022 - DC T2SW 240177 AC T2SW 250022 "/>
    <s v="SF 305 1964 332218"/>
  </r>
  <r>
    <x v="34"/>
    <s v="I"/>
    <s v="H.Vəfadar"/>
    <n v="3607"/>
    <n v="12.08"/>
    <n v="204121"/>
    <m/>
    <m/>
    <s v="MMK"/>
    <m/>
    <s v="DC T2SW 240177 AC T2SW 250022 - DC T2SW 240177 AC T2SW 250022 "/>
    <s v="SF 305 1964 332218"/>
  </r>
  <r>
    <x v="34"/>
    <s v="I"/>
    <s v="H.Vəfadar"/>
    <n v="3608"/>
    <n v="12.08"/>
    <n v="204121"/>
    <m/>
    <m/>
    <s v="MMK"/>
    <m/>
    <s v="DC T2SW 240177 AC T2SW 250022 - DC T2SW 240177 AC T2SW 250022 "/>
    <s v="SF 305 1964 332218"/>
  </r>
  <r>
    <x v="34"/>
    <s v="I"/>
    <s v="H.Vəfadar"/>
    <n v="3609"/>
    <n v="13.11"/>
    <n v="204121"/>
    <m/>
    <m/>
    <s v="MMK"/>
    <m/>
    <s v="DC T2SW 240177 AC T2SW 250022 - DC T2SW 240177 AC T2SW 250022 "/>
    <s v="SF 305 1964 332218"/>
  </r>
  <r>
    <x v="34"/>
    <s v="I"/>
    <s v="H.Vəfadar"/>
    <n v="3610"/>
    <n v="11.16"/>
    <n v="204121"/>
    <m/>
    <m/>
    <s v="MMK"/>
    <m/>
    <s v="DC T2SW 240177 AC T2SW 250022 - DC T2SW 240177 AC T2SW 250022 "/>
    <s v="SF 305 1964 332218"/>
  </r>
  <r>
    <x v="34"/>
    <s v="I"/>
    <s v="H.Vəfadar"/>
    <n v="3611"/>
    <n v="10.72"/>
    <n v="204121"/>
    <m/>
    <m/>
    <s v="MMK"/>
    <m/>
    <s v="DC T2SW 240177 AC T2SW 250022 - DC T2SW 240177 AC T2SW 250022 "/>
    <s v="SF 305 1964 332218"/>
  </r>
  <r>
    <x v="34"/>
    <s v="I"/>
    <s v="H.Vəfadar"/>
    <n v="3612"/>
    <n v="12.08"/>
    <n v="204113"/>
    <s v="1/4"/>
    <n v="31.94"/>
    <s v="MMK"/>
    <n v="1"/>
    <s v="DC T2SW 240177 AC T2SW 250022 - DC T2SW 240177 AC T2SW 250022 "/>
    <s v="SF 305 1964 332218"/>
  </r>
  <r>
    <x v="34"/>
    <s v="II"/>
    <s v="M.Elşad"/>
    <n v="3613"/>
    <n v="13.07"/>
    <n v="204113"/>
    <m/>
    <m/>
    <s v="MMK"/>
    <m/>
    <s v="DC T2SW 240177 AC T2SW 250022 - DC T2SW 240177 AC T2SW 250022 "/>
    <s v="SF 305 1964 332218"/>
  </r>
  <r>
    <x v="34"/>
    <s v="II"/>
    <s v="M.Elşad"/>
    <n v="3614"/>
    <n v="13.07"/>
    <n v="204113"/>
    <m/>
    <m/>
    <s v="MMK"/>
    <m/>
    <s v="DC T2SW 240177 AC T2SW 250022 - DC T2SW 240177 AC T2SW 250022 "/>
    <s v="SF 305 1964 332218"/>
  </r>
  <r>
    <x v="34"/>
    <s v="II"/>
    <s v="M.Elşad"/>
    <n v="3615"/>
    <n v="12.08"/>
    <n v="204113"/>
    <m/>
    <m/>
    <s v="MMK"/>
    <m/>
    <s v="DC T2SW 240177 AC T2SW 250022 - DC T2SW 240177 AC T2SW 250022 "/>
    <s v="SF 305 1964 332218"/>
  </r>
  <r>
    <x v="34"/>
    <s v="II"/>
    <s v="M.Elşad"/>
    <n v="3616"/>
    <n v="12.08"/>
    <n v="204113"/>
    <m/>
    <m/>
    <s v="MMK"/>
    <m/>
    <s v="DC T2SW 240177 AC T2SW 250022 - DC T2SW 240177 AC T2SW 250022 "/>
    <s v="SF 305 1964 332218"/>
  </r>
  <r>
    <x v="34"/>
    <s v="II"/>
    <s v="M.Elşad"/>
    <n v="3617"/>
    <n v="12.08"/>
    <n v="204113"/>
    <m/>
    <m/>
    <s v="MMK"/>
    <m/>
    <s v="DC T2SW 240177 AC T2SW 250022 - DC T2SW 240177 AC T2SW 250022 "/>
    <s v="SF 305 1964 332218"/>
  </r>
  <r>
    <x v="34"/>
    <s v="II"/>
    <s v="M.Elşad"/>
    <n v="3618"/>
    <n v="12.26"/>
    <n v="204113"/>
    <m/>
    <m/>
    <s v="MMK"/>
    <m/>
    <s v="DC T2SW 240177 AC T2SW 250022 - DC T2SW 240177 AC T2SW 250022 "/>
    <s v="SF 305 1964 332218"/>
  </r>
  <r>
    <x v="34"/>
    <s v="II"/>
    <s v="M.Elşad"/>
    <n v="3619"/>
    <n v="12.08"/>
    <n v="304108"/>
    <s v="1/2"/>
    <n v="29.81"/>
    <s v="MMK"/>
    <n v="1"/>
    <s v="DC T2SW 240177 AC T2SW 250022 - DC T2SW 240177 AC T2SW 250022 "/>
    <s v="SF 305 1964 332218"/>
  </r>
  <r>
    <x v="34"/>
    <s v="II"/>
    <s v="M.Elşad"/>
    <n v="3620"/>
    <n v="12.08"/>
    <n v="304108"/>
    <m/>
    <m/>
    <s v="MMK"/>
    <m/>
    <s v="DC T2SW 240177 AC T2SW 250022 - DC T2SW 240177 AC T2SW 250022 "/>
    <s v="SF 305 1964 332218"/>
  </r>
  <r>
    <x v="34"/>
    <s v="II"/>
    <s v="M.Elşad"/>
    <n v="3621"/>
    <n v="12.08"/>
    <n v="304108"/>
    <m/>
    <m/>
    <s v="MMK"/>
    <m/>
    <s v="DC T2SW 240177 AC T2SW 250022 - DC T2SW 240177 AC T2SW 250022 "/>
    <s v="SF 305 1964 332218"/>
  </r>
  <r>
    <x v="34"/>
    <s v="II"/>
    <s v="M.Elşad"/>
    <n v="3622"/>
    <n v="12.08"/>
    <n v="304108"/>
    <m/>
    <m/>
    <s v="MMK"/>
    <m/>
    <s v="DC T2SW 240177 AC T2SW 250022 - DC T2SW 240177 AC T2SW 250022 "/>
    <s v="SF 305 1964 332218"/>
  </r>
  <r>
    <x v="34"/>
    <s v="II"/>
    <s v="M.Elşad"/>
    <n v="3623"/>
    <n v="11.12"/>
    <n v="304108"/>
    <m/>
    <m/>
    <s v="MMK"/>
    <m/>
    <s v="DC T2SW 240177 AC T2SW 250022 - DC T2SW 240177 AC T2SW 250022 "/>
    <s v="SF 305 1964 332218"/>
  </r>
  <r>
    <x v="35"/>
    <s v="I"/>
    <s v="H.Vəfadar"/>
    <n v="3624"/>
    <n v="12.08"/>
    <n v="304108"/>
    <m/>
    <m/>
    <s v="MMK"/>
    <m/>
    <s v="DC T2SW 220242 AC T2SW 250022 - DC T2SW 240177 AC T2SW 250022 "/>
    <s v="SF 305 1964 332132"/>
  </r>
  <r>
    <x v="35"/>
    <s v="I"/>
    <s v="H.Vəfadar"/>
    <n v="3625"/>
    <n v="11.82"/>
    <n v="304108"/>
    <m/>
    <m/>
    <s v="MMK"/>
    <m/>
    <s v="DC T2SW 220242 AC T2SW 250022 - DC T2SW 240177 AC T2SW 250022 "/>
    <s v="SF 305 1964 332132"/>
  </r>
  <r>
    <x v="35"/>
    <s v="I"/>
    <s v="H.Vəfadar"/>
    <n v="3626"/>
    <n v="12.08"/>
    <n v="300954"/>
    <s v="4/5"/>
    <n v="32.479999999999997"/>
    <s v="MMK"/>
    <n v="1"/>
    <s v="DC T2SW 220242 AC T2SW 250022 - DC T2SW 240177 AC T2SW 250022 "/>
    <s v="SF 305 1964 332132"/>
  </r>
  <r>
    <x v="35"/>
    <s v="I"/>
    <s v="H.Vəfadar"/>
    <n v="3627"/>
    <n v="12.08"/>
    <n v="300954"/>
    <m/>
    <m/>
    <s v="MMK"/>
    <m/>
    <s v="DC T2SW 220242 AC T2SW 250022 - DC T2SW 240177 AC T2SW 250022 "/>
    <s v="SF 305 1964 332132"/>
  </r>
  <r>
    <x v="35"/>
    <s v="I"/>
    <s v="H.Vəfadar"/>
    <n v="3628"/>
    <n v="13.03"/>
    <n v="300954"/>
    <m/>
    <m/>
    <s v="MMK"/>
    <m/>
    <s v="DC T2SW 220242 AC T2SW 250022 - DC T2SW 240177 AC T2SW 250022 "/>
    <s v="SF 305 1964 332132"/>
  </r>
  <r>
    <x v="35"/>
    <s v="I"/>
    <s v="H.Vəfadar"/>
    <n v="3629"/>
    <n v="13.03"/>
    <n v="300954"/>
    <m/>
    <m/>
    <s v="MMK"/>
    <m/>
    <s v="DC T2SW 220242 AC T2SW 250022 - DC T2SW 240177 AC T2SW 250022 "/>
    <s v="SF 305 1964 332132"/>
  </r>
  <r>
    <x v="35"/>
    <s v="I"/>
    <s v="H.Vəfadar"/>
    <n v="3630"/>
    <n v="13.04"/>
    <n v="300954"/>
    <m/>
    <m/>
    <s v="MMK"/>
    <m/>
    <s v="DC T2SW 220242 AC T2SW 250022 - DC T2SW 240177 AC T2SW 250022 "/>
    <s v="SF 305 1964 332132"/>
  </r>
  <r>
    <x v="35"/>
    <s v="I"/>
    <s v="H.Vəfadar"/>
    <n v="3631"/>
    <n v="13.04"/>
    <n v="300954"/>
    <m/>
    <m/>
    <s v="MMK"/>
    <m/>
    <s v="DC T2SW 220242 AC T2SW 250022 - DC T2SW 240177 AC T2SW 250022 "/>
    <s v="SF 305 1964 332132"/>
  </r>
  <r>
    <x v="35"/>
    <s v="I"/>
    <s v="H.Vəfadar"/>
    <n v="3632"/>
    <n v="12.92"/>
    <n v="300954"/>
    <m/>
    <m/>
    <s v="MMK"/>
    <m/>
    <s v="DC T2SW 220242 AC T2SW 250022 - DC T2SW 240177 AC T2SW 250022 "/>
    <s v="SF 305 1964 332132"/>
  </r>
  <r>
    <x v="35"/>
    <s v="I"/>
    <s v="H.Vəfadar"/>
    <n v="3633"/>
    <n v="12.05"/>
    <s v="B301735"/>
    <s v="19/3"/>
    <n v="30.54"/>
    <s v="MMK"/>
    <n v="1"/>
    <s v="DC T2SW 220242 AC T2SW 250022 - DC T2SW 240177 AC T2SW 250022 "/>
    <s v="SF 305 1964 332132"/>
  </r>
  <r>
    <x v="35"/>
    <s v="I"/>
    <s v="H.Vəfadar"/>
    <n v="3634"/>
    <n v="12.05"/>
    <s v="B301735"/>
    <m/>
    <m/>
    <s v="MMK"/>
    <m/>
    <s v="DC T2SW 220242 AC T2SW 250022 - DC T2SW 240177 AC T2SW 250022 "/>
    <s v="SF 305 1964 332132"/>
  </r>
  <r>
    <x v="35"/>
    <s v="I"/>
    <s v="H.Vəfadar"/>
    <n v="3635"/>
    <n v="12.05"/>
    <s v="B301735"/>
    <m/>
    <m/>
    <s v="MMK"/>
    <m/>
    <s v="DC T2SW 220242 AC T2SW 250022 - DC T2SW 240177 AC T2SW 250022 "/>
    <s v="SF 305 1964 332132"/>
  </r>
  <r>
    <x v="35"/>
    <s v="II"/>
    <s v="M.Elşad"/>
    <n v="3636"/>
    <n v="12.05"/>
    <s v="B301735"/>
    <m/>
    <m/>
    <s v="MMK"/>
    <m/>
    <s v="DC T2SW 220242 AC T2SW 240881 - DC T2SW 240177 AC T2SW 250022 "/>
    <s v="SF 305 1964 332132"/>
  </r>
  <r>
    <x v="35"/>
    <s v="II"/>
    <s v="M.Elşad"/>
    <n v="3637"/>
    <n v="13.04"/>
    <s v="B301735"/>
    <m/>
    <m/>
    <s v="MMK"/>
    <m/>
    <s v="DC T2SW 220242 AC T2SW 240881 - DC T2SW 240177 AC T2SW 250022 "/>
    <s v="SF 305 1964 332132"/>
  </r>
  <r>
    <x v="35"/>
    <s v="II"/>
    <s v="M.Elşad"/>
    <n v="3638"/>
    <n v="12.04"/>
    <s v="B301735"/>
    <m/>
    <m/>
    <s v="MMK"/>
    <m/>
    <s v="DC T2SW 220242 AC T2SW 240881 - DC T2SW 240177 AC T2SW 250022 "/>
    <s v="SF 305 1964 332132"/>
  </r>
  <r>
    <x v="35"/>
    <s v="II"/>
    <s v="M.Elşad"/>
    <n v="3639"/>
    <n v="11.2"/>
    <s v="B301735"/>
    <m/>
    <m/>
    <s v="MMK"/>
    <m/>
    <s v="DC T2SW 220242 AC T2SW 240881 - DC T2SW 240177 AC T2SW 250022 "/>
    <s v="SF 305 1964 332132"/>
  </r>
  <r>
    <x v="35"/>
    <s v="II"/>
    <s v="M.Elşad"/>
    <n v="3640"/>
    <n v="13.06"/>
    <n v="100944"/>
    <s v="3/6"/>
    <n v="32.6"/>
    <s v="MMK"/>
    <n v="1"/>
    <s v="DC T2SW 220242 AC T2SW 240881 - DC T2SW 240177 AC T2SW 250022 "/>
    <s v="SF 305 1964 332132"/>
  </r>
  <r>
    <x v="35"/>
    <s v="II"/>
    <s v="M.Elşad"/>
    <n v="3641"/>
    <n v="13.06"/>
    <n v="100944"/>
    <m/>
    <m/>
    <s v="MMK"/>
    <m/>
    <s v="DC T2SW 220242 AC T2SW 240881 - DC T2SW 240177 AC T2SW 250022 "/>
    <s v="SF 305 1964 332132"/>
  </r>
  <r>
    <x v="35"/>
    <s v="II"/>
    <s v="M.Elşad"/>
    <n v="3642"/>
    <n v="13.06"/>
    <n v="100944"/>
    <m/>
    <m/>
    <s v="MMK"/>
    <m/>
    <s v="DC T2SW 220242 AC T2SW 240881 - DC T2SW 240177 AC T2SW 250022 "/>
    <s v="SF 305 1964 332132"/>
  </r>
  <r>
    <x v="35"/>
    <s v="II"/>
    <s v="M.Elşad"/>
    <n v="3643"/>
    <n v="13.06"/>
    <n v="100944"/>
    <m/>
    <m/>
    <s v="MMK"/>
    <m/>
    <s v="DC T2SW 220242 AC T2SW 240881 - DC T2SW 240177 AC T2SW 250022 "/>
    <s v="SF 305 1964 332132"/>
  </r>
  <r>
    <x v="35"/>
    <s v="II"/>
    <s v="M.Elşad"/>
    <n v="3644"/>
    <n v="13.06"/>
    <n v="100944"/>
    <m/>
    <m/>
    <s v="MMK"/>
    <m/>
    <s v="DC T2SW 220242 AC T2SW 240881 - DC T2SW 240177 AC T2SW 250022 "/>
    <s v="SF 305 1964 332132"/>
  </r>
  <r>
    <x v="35"/>
    <s v="II"/>
    <s v="M.Elşad"/>
    <n v="3645"/>
    <n v="13.07"/>
    <n v="100944"/>
    <m/>
    <m/>
    <s v="MMK"/>
    <m/>
    <s v="DC T2SW 220242 AC T2SW 240881 - DC T2SW 240177 AC T2SW 250022 "/>
    <s v="SF 305 1964 332132"/>
  </r>
  <r>
    <x v="35"/>
    <s v="II"/>
    <s v="M.Elşad"/>
    <n v="3646"/>
    <n v="12.66"/>
    <n v="100944"/>
    <m/>
    <m/>
    <s v="MMK"/>
    <m/>
    <s v="DC T2SW 220242 AC T2SW 240881 - DC T2SW 240177 AC T2SW 250022 "/>
    <s v="SF 305 1964 332132"/>
  </r>
  <r>
    <x v="35"/>
    <s v="II"/>
    <s v="M.Elşad"/>
    <n v="3647"/>
    <n v="13.06"/>
    <n v="301516"/>
    <s v="1/7"/>
    <n v="31.9"/>
    <s v="MMK"/>
    <n v="1"/>
    <s v="DC T2SW 220242 AC T2SW 240881 - DC T2SW 240177 AC T2SW 250022 "/>
    <s v="SF 305 1964 332132"/>
  </r>
  <r>
    <x v="35"/>
    <s v="II"/>
    <s v="M.Elşad"/>
    <n v="3648"/>
    <n v="13.06"/>
    <n v="301516"/>
    <m/>
    <m/>
    <s v="MMK"/>
    <m/>
    <s v="DC T2SW 220242 AC T2SW 240881 - DC T2SW 240177 AC T2SW 250022 "/>
    <s v="SF 305 1964 332132"/>
  </r>
  <r>
    <x v="36"/>
    <s v="I"/>
    <s v="H.Vəfadar"/>
    <n v="3649"/>
    <n v="12.06"/>
    <n v="301516"/>
    <m/>
    <m/>
    <s v="MMK"/>
    <m/>
    <s v="DC T2SW 220242 AC T2SW 240881 - DC T2SW 240177 AC T2SW 250022 "/>
    <s v="SF 305 1962 331903"/>
  </r>
  <r>
    <x v="36"/>
    <s v="I"/>
    <s v="H.Vəfadar"/>
    <n v="3650"/>
    <n v="12.07"/>
    <n v="301516"/>
    <m/>
    <m/>
    <s v="MMK"/>
    <m/>
    <s v="DC T2SW 220242 AC T2SW 240881 - DC T2SW 240177 AC T2SW 250022 "/>
    <s v="SF 305 1962 331903"/>
  </r>
  <r>
    <x v="36"/>
    <s v="I"/>
    <s v="H.Vəfadar"/>
    <n v="3651"/>
    <n v="12.07"/>
    <n v="301516"/>
    <m/>
    <m/>
    <s v="MMK"/>
    <m/>
    <s v="DC T2SW 220242 AC T2SW 240881 - DC T2SW 240177 AC T2SW 250022 "/>
    <s v="SF 305 1962 331903"/>
  </r>
  <r>
    <x v="36"/>
    <s v="I"/>
    <s v="H.Vəfadar"/>
    <n v="3652"/>
    <n v="12.49"/>
    <n v="301516"/>
    <m/>
    <m/>
    <s v="MMK"/>
    <m/>
    <s v="DC T2SW 220242 AC T2SW 240881 - DC T2SW 240177 AC T2SW 250022 "/>
    <s v="SF 305 1962 331903"/>
  </r>
  <r>
    <x v="36"/>
    <s v="I"/>
    <s v="H.Vəfadar"/>
    <n v="3653"/>
    <n v="12.35"/>
    <n v="301516"/>
    <m/>
    <m/>
    <s v="MMK"/>
    <m/>
    <s v="DC T2SW 220242 AC T2SW 240881 - DC T2SW 240177 AC T2SW 250022 "/>
    <s v="SF 305 1962 331903"/>
  </r>
  <r>
    <x v="36"/>
    <s v="I"/>
    <s v="H.Vəfadar"/>
    <n v="3654"/>
    <n v="12.07"/>
    <n v="204121"/>
    <s v="6/5"/>
    <n v="32.24"/>
    <s v="MMK"/>
    <n v="1"/>
    <s v="DC T2SW 220242 AC T2SW 240881 - DC T2SW 240177 AC T2SW 250022 "/>
    <s v="SF 305 1962 331903"/>
  </r>
  <r>
    <x v="36"/>
    <s v="I"/>
    <s v="H.Vəfadar"/>
    <n v="3655"/>
    <n v="12.07"/>
    <n v="204121"/>
    <m/>
    <m/>
    <s v="MMK"/>
    <m/>
    <s v="DC T2SW 220242 AC T2SW 240881 - DC T2SW 240177 AC T2SW 250022 "/>
    <s v="SF 305 1962 331903"/>
  </r>
  <r>
    <x v="36"/>
    <s v="I"/>
    <s v="H.Vəfadar"/>
    <n v="3656"/>
    <n v="13.04"/>
    <n v="204121"/>
    <m/>
    <m/>
    <s v="MMK"/>
    <m/>
    <s v="DC T2SW 220242 AC T2SW 240881 - DC T2SW 240177 AC T2SW 250022 "/>
    <s v="SF 305 1962 331903"/>
  </r>
  <r>
    <x v="36"/>
    <s v="I"/>
    <s v="H.Vəfadar"/>
    <n v="3657"/>
    <n v="12.14"/>
    <n v="204121"/>
    <m/>
    <m/>
    <s v="MMK"/>
    <m/>
    <s v="DC T2SW 220242 AC T2SW 240881 - DC T2SW 240177 AC T2SW 250022 "/>
    <s v="SF 305 1962 331903"/>
  </r>
  <r>
    <x v="36"/>
    <s v="I"/>
    <s v="H.Vəfadar"/>
    <n v="3658"/>
    <n v="13.04"/>
    <n v="204121"/>
    <m/>
    <m/>
    <s v="MMK"/>
    <m/>
    <s v="DC T2SW 220242 AC T2SW 240881 - DC T2SW 240177 AC T2SW 250022 "/>
    <s v="SF 305 1962 331903"/>
  </r>
  <r>
    <x v="36"/>
    <s v="I"/>
    <s v="H.Vəfadar"/>
    <n v="3659"/>
    <n v="12.06"/>
    <n v="204121"/>
    <m/>
    <m/>
    <s v="MMK"/>
    <m/>
    <s v="DC T2SW 220242 AC T2SW 240881 - DC T2SW 240177 AC T2SW 250022 "/>
    <s v="SF 305 1962 331903"/>
  </r>
  <r>
    <x v="36"/>
    <s v="I"/>
    <s v="H.Vəfadar"/>
    <n v="3660"/>
    <n v="12.29"/>
    <n v="204121"/>
    <m/>
    <m/>
    <s v="MMK"/>
    <m/>
    <s v="DC T2SW 220242 AC T2SW 240881 - DC T2SW 240177 AC T2SW 250022 "/>
    <s v="SF 305 1962 331903"/>
  </r>
  <r>
    <x v="36"/>
    <s v="I"/>
    <s v="H.Vəfadar"/>
    <n v="3661"/>
    <n v="12.06"/>
    <s v="B101722"/>
    <s v="6/8"/>
    <n v="32.200000000000003"/>
    <s v="MMK"/>
    <n v="1"/>
    <s v="DC T2SW 220242 AC T2SW 240881 - DC T2SW 240177 AC T2SW 250022 "/>
    <s v="SF 305 1962 331903"/>
  </r>
  <r>
    <x v="36"/>
    <s v="II"/>
    <s v="M.Elşad"/>
    <n v="3662"/>
    <n v="13.05"/>
    <s v="B101722"/>
    <m/>
    <m/>
    <s v="MMK"/>
    <m/>
    <s v="DC T2SW 220242 AC T2SW 240881 - DC T2SW 240177 AC T2SW 250022 "/>
    <s v="SF 305 1962 331903"/>
  </r>
  <r>
    <x v="36"/>
    <s v="II"/>
    <s v="M.Elşad"/>
    <n v="3663"/>
    <n v="13.07"/>
    <s v="B101722"/>
    <m/>
    <m/>
    <s v="MMK"/>
    <m/>
    <s v="DC T2SW 220242 AC T2SW 240881 - DC T2SW 240177 AC T2SW 250022 "/>
    <s v="SF 305 1962 331903"/>
  </r>
  <r>
    <x v="36"/>
    <s v="II"/>
    <s v="M.Elşad"/>
    <n v="3664"/>
    <n v="13.07"/>
    <s v="B101722"/>
    <m/>
    <m/>
    <s v="MMK"/>
    <m/>
    <s v="DC T2SW 220242 AC T2SW 240881 - DC T2SW 240177 AC T2SW 250022 "/>
    <s v="SF 305 1962 331903"/>
  </r>
  <r>
    <x v="36"/>
    <s v="II"/>
    <s v="M.Elşad"/>
    <n v="3665"/>
    <n v="13.07"/>
    <s v="B101722"/>
    <m/>
    <m/>
    <s v="MMK"/>
    <m/>
    <s v="DC T2SW 220242 AC T2SW 240881 - DC T2SW 240177 AC T2SW 250022 "/>
    <s v="SF 305 1962 331903"/>
  </r>
  <r>
    <x v="36"/>
    <s v="II"/>
    <s v="M.Elşad"/>
    <n v="3666"/>
    <n v="12.07"/>
    <s v="B101722"/>
    <m/>
    <m/>
    <s v="MMK"/>
    <m/>
    <s v="DC T2SW 220242 AC T2SW 240881 - DC T2SW 240177 AC T2SW 250022 "/>
    <s v="SF 305 1962 331903"/>
  </r>
  <r>
    <x v="36"/>
    <s v="II"/>
    <s v="M.Elşad"/>
    <n v="3667"/>
    <n v="12.38"/>
    <s v="B101722"/>
    <m/>
    <m/>
    <s v="MMK"/>
    <m/>
    <s v="DC T2SW 220242 AC T2SW 240881 - DC T2SW 240177 AC T2SW 250022 "/>
    <s v="SF 305 1962 331903"/>
  </r>
  <r>
    <x v="36"/>
    <s v="II"/>
    <s v="M.Elşad"/>
    <n v="3668"/>
    <n v="13.05"/>
    <n v="304108"/>
    <s v="1/4"/>
    <n v="32.25"/>
    <s v="MMK"/>
    <n v="1"/>
    <s v="DC T2SW 220242 AC T2SW 240881 - DC T2SW 240177 AC T2SW 250022 "/>
    <s v="SF 305 1962 331903"/>
  </r>
  <r>
    <x v="36"/>
    <s v="II"/>
    <s v="M.Elşad"/>
    <n v="3669"/>
    <n v="13.05"/>
    <n v="304108"/>
    <m/>
    <m/>
    <s v="MMK"/>
    <m/>
    <s v="DC T2SW 220242 AC T2SW 240881 - DC T2SW 240177 AC T2SW 250022 "/>
    <s v="SF 305 1962 331903"/>
  </r>
  <r>
    <x v="36"/>
    <s v="II"/>
    <s v="M.Elşad"/>
    <n v="3670"/>
    <n v="13.05"/>
    <n v="304108"/>
    <m/>
    <m/>
    <s v="MMK"/>
    <m/>
    <s v="DC T2SW 220242 AC T2SW 240881 - DC T2SW 240177 AC T2SW 250022 "/>
    <s v="SF 305 1962 331903"/>
  </r>
  <r>
    <x v="36"/>
    <s v="II"/>
    <s v="M.Elşad"/>
    <n v="3671"/>
    <n v="12.06"/>
    <n v="304108"/>
    <m/>
    <m/>
    <s v="MMK"/>
    <m/>
    <s v="DC T2SW 220242 AC T2SW 240881 - DC T2SW 240177 AC T2SW 250022 "/>
    <s v="SF 305 1962 331903"/>
  </r>
  <r>
    <x v="36"/>
    <s v="II"/>
    <s v="M.Elşad"/>
    <n v="3672"/>
    <n v="12.06"/>
    <n v="304108"/>
    <m/>
    <m/>
    <s v="MMK"/>
    <m/>
    <s v="DC T2SW 220242 AC T2SW 240881 - DC T2SW 240177 AC T2SW 250022 "/>
    <s v="SF 305 1962 331903"/>
  </r>
  <r>
    <x v="36"/>
    <s v="II"/>
    <s v="M.Elşad"/>
    <n v="3673"/>
    <n v="12.06"/>
    <n v="304108"/>
    <m/>
    <m/>
    <s v="MMK"/>
    <m/>
    <s v="DC T2SW 220242 AC T2SW 240881 - DC T2SW 240177 AC T2SW 250022 "/>
    <s v="SF 305 1962 331903"/>
  </r>
  <r>
    <x v="36"/>
    <s v="II"/>
    <s v="M.Elşad"/>
    <n v="3674"/>
    <n v="12.21"/>
    <n v="304108"/>
    <m/>
    <m/>
    <s v="MMK"/>
    <m/>
    <s v="DC T2SW 220242 AC T2SW 240881 - DC T2SW 240177 AC T2SW 250022 "/>
    <s v="SF 305 1962 331903"/>
  </r>
  <r>
    <x v="36"/>
    <s v="II"/>
    <s v="M.Elşad"/>
    <n v="3675"/>
    <n v="12.06"/>
    <n v="204121"/>
    <s v="6/4"/>
    <n v="32.06"/>
    <s v="MMK"/>
    <n v="1"/>
    <s v="DC T2SW 220242 AC T2SW 240881 - DC T2SW 240177 AC T2SW 250022 "/>
    <s v="SF 305 1962 331903"/>
  </r>
  <r>
    <x v="37"/>
    <s v="I"/>
    <s v="H.Vəfadar"/>
    <n v="3676"/>
    <n v="12.06"/>
    <n v="204121"/>
    <m/>
    <m/>
    <s v="MMK"/>
    <m/>
    <s v="DC T2SW 220242 AC T2SW 240881 - DC T2SW 240177 AC T2SW 250022 "/>
    <s v="SF 305 1962 331903"/>
  </r>
  <r>
    <x v="37"/>
    <s v="I"/>
    <s v="H.Vəfadar"/>
    <n v="3677"/>
    <n v="12.06"/>
    <n v="204121"/>
    <m/>
    <m/>
    <s v="MMK"/>
    <m/>
    <s v="DC T2SW 220242 AC T2SW 240881 - DC T2SW 240177 AC T2SW 250022 "/>
    <s v="SF 305 1962 331903"/>
  </r>
  <r>
    <x v="37"/>
    <s v="I"/>
    <s v="H.Vəfadar"/>
    <n v="3678"/>
    <n v="13.03"/>
    <n v="204121"/>
    <m/>
    <m/>
    <s v="MMK"/>
    <m/>
    <s v="DC T2SW 220242 AC T2SW 240881 - DC T2SW 240177 AC T2SW 250022 "/>
    <s v="SF 305 1962 331903"/>
  </r>
  <r>
    <x v="37"/>
    <s v="I"/>
    <s v="H.Vəfadar"/>
    <n v="3679"/>
    <n v="13.04"/>
    <n v="204121"/>
    <m/>
    <m/>
    <s v="MMK"/>
    <m/>
    <s v="DC T2SW 220242 AC T2SW 240881 - DC T2SW 240177 AC T2SW 250022 "/>
    <s v="SF 305 1962 331903"/>
  </r>
  <r>
    <x v="37"/>
    <s v="I"/>
    <s v="H.Vəfadar"/>
    <n v="3680"/>
    <n v="13.04"/>
    <n v="204121"/>
    <m/>
    <m/>
    <s v="MMK"/>
    <m/>
    <s v="DC T2SW 220242 AC T2SW 240881 - DC T2SW 240177 AC T2SW 250022 "/>
    <s v="SF 305 1962 331903"/>
  </r>
  <r>
    <x v="37"/>
    <s v="I"/>
    <s v="H.Vəfadar"/>
    <n v="3681"/>
    <n v="13.31"/>
    <n v="204121"/>
    <m/>
    <m/>
    <s v="MMK"/>
    <m/>
    <s v="DC T2SW 220242 AC T2SW 240881 - DC T2SW 240177 AC T2SW 250022 "/>
    <s v="SF 305 1962 331903"/>
  </r>
  <r>
    <x v="37"/>
    <s v="I"/>
    <s v="H.Vəfadar"/>
    <n v="3682"/>
    <n v="12.04"/>
    <n v="100944"/>
    <s v="1/5"/>
    <n v="32.54"/>
    <s v="MMK"/>
    <n v="1"/>
    <s v="DC T2SW 220242 AC T2SW 240881 - DC T2SW 240177 AC T2SW 250022 "/>
    <s v="SF 305 1962 331903"/>
  </r>
  <r>
    <x v="37"/>
    <s v="I"/>
    <s v="H.Vəfadar"/>
    <n v="3683"/>
    <n v="13.03"/>
    <n v="100944"/>
    <m/>
    <m/>
    <s v="MMK"/>
    <m/>
    <s v="DC T2SW 220242 AC T2SW 240881 - DC T2SW 240177 AC T2SW 250022 "/>
    <s v="SF 305 1962 331903"/>
  </r>
  <r>
    <x v="37"/>
    <s v="I"/>
    <s v="H.Vəfadar"/>
    <n v="3684"/>
    <n v="13.03"/>
    <n v="100944"/>
    <m/>
    <m/>
    <s v="MMK"/>
    <m/>
    <s v="DC T2SW 220242 AC T2SW 240881 - DC T2SW 240177 AC T2SW 250022 "/>
    <s v="SF 305 1962 331903"/>
  </r>
  <r>
    <x v="37"/>
    <s v="I"/>
    <s v="H.Vəfadar"/>
    <n v="3685"/>
    <n v="13.04"/>
    <n v="100944"/>
    <m/>
    <m/>
    <s v="MMK"/>
    <m/>
    <s v="DC T2SW 220242 AC T2SW 240881 - DC T2SW 240177 AC T2SW 250022 "/>
    <s v="SF 305 1962 331903"/>
  </r>
  <r>
    <x v="37"/>
    <s v="I"/>
    <s v="H.Vəfadar"/>
    <n v="3686"/>
    <n v="13.04"/>
    <n v="100944"/>
    <m/>
    <m/>
    <s v="MMK"/>
    <m/>
    <s v="DC T2SW 220242 AC T2SW 240881 - DC T2SW 240177 AC T2SW 250022 "/>
    <s v="SF 305 1962 331903"/>
  </r>
  <r>
    <x v="37"/>
    <s v="I"/>
    <s v="H.Vəfadar"/>
    <n v="3687"/>
    <n v="13.04"/>
    <n v="100944"/>
    <m/>
    <m/>
    <s v="MMK"/>
    <m/>
    <s v="DC T2SW 220242 AC T2SW 240881 - DC T2SW 240177 AC T2SW 250022 "/>
    <s v="SF 305 1962 331903"/>
  </r>
  <r>
    <x v="37"/>
    <s v="I"/>
    <s v="H.Vəfadar"/>
    <n v="3688"/>
    <n v="13.04"/>
    <n v="100944"/>
    <m/>
    <m/>
    <s v="MMK"/>
    <m/>
    <s v="DC T2SW 220242 AC T2SW 240881 - DC T2SW 240177 AC T2SW 250022 "/>
    <s v="SF 305 1962 331903"/>
  </r>
  <r>
    <x v="37"/>
    <s v="II"/>
    <s v="M.Elşad"/>
    <n v="3689"/>
    <n v="13.04"/>
    <n v="251566"/>
    <s v="49309/08"/>
    <n v="28"/>
    <s v="SEVERSTAL"/>
    <n v="1"/>
    <s v="DC T2SW 220242 AC T2SW 240881 - DC T2SW 240177 AC T2SW 240881 "/>
    <s v="SF 305 1962 331903"/>
  </r>
  <r>
    <x v="37"/>
    <s v="II"/>
    <s v="M.Elşad"/>
    <n v="3690"/>
    <n v="13.03"/>
    <n v="251566"/>
    <m/>
    <m/>
    <s v="SEVERSTAL"/>
    <m/>
    <s v="DC T2SW 220242 AC T2SW 240881 - DC T2SW 240177 AC T2SW 240881 "/>
    <s v="SF 305 1962 331903"/>
  </r>
  <r>
    <x v="37"/>
    <s v="II"/>
    <s v="M.Elşad"/>
    <n v="3691"/>
    <n v="13.04"/>
    <n v="251566"/>
    <m/>
    <m/>
    <s v="SEVERSTAL"/>
    <m/>
    <s v="DC T2SW 220242 AC T2SW 240881 - DC T2SW 240177 AC T2SW 240881 "/>
    <s v="SF 305 1962 331903"/>
  </r>
  <r>
    <x v="37"/>
    <s v="II"/>
    <s v="M.Elşad"/>
    <n v="3692"/>
    <n v="13.04"/>
    <n v="251566"/>
    <m/>
    <m/>
    <s v="SEVERSTAL"/>
    <m/>
    <s v="DC T2SW 220242 AC T2SW 240881 - DC T2SW 240177 AC T2SW 240881 "/>
    <s v="SF 305 1962 331903"/>
  </r>
  <r>
    <x v="37"/>
    <s v="II"/>
    <s v="M.Elşad"/>
    <n v="3693"/>
    <n v="13.04"/>
    <n v="251566"/>
    <m/>
    <m/>
    <s v="SEVERSTAL"/>
    <m/>
    <s v="DC T2SW 220242 AC T2SW 240881 - DC T2SW 240177 AC T2SW 240881 "/>
    <s v="SF 305 1962 331903"/>
  </r>
  <r>
    <x v="37"/>
    <s v="II"/>
    <s v="M.Elşad"/>
    <n v="3694"/>
    <n v="12.43"/>
    <n v="251566"/>
    <m/>
    <m/>
    <s v="SEVERSTAL"/>
    <m/>
    <s v="DC T2SW 220242 AC T2SW 240881 - DC T2SW 240177 AC T2SW 240881 "/>
    <s v="SF 305 1962 331903"/>
  </r>
  <r>
    <x v="37"/>
    <s v="II"/>
    <s v="M.Elşad"/>
    <n v="3695"/>
    <n v="12.06"/>
    <s v="B101400"/>
    <s v="24/5"/>
    <n v="32.36"/>
    <s v="MMK"/>
    <n v="1"/>
    <s v="DC T2SW 220242 AC T2SW 240881 - DC T2SW 240177 AC T2SW 240881 "/>
    <s v="SF 305 1962 331903"/>
  </r>
  <r>
    <x v="37"/>
    <s v="II"/>
    <s v="M.Elşad"/>
    <n v="3696"/>
    <n v="13.04"/>
    <s v="B101400"/>
    <m/>
    <m/>
    <s v="MMK"/>
    <m/>
    <s v="DC T2SW 220242 AC T2SW 240881 - DC T2SW 240177 AC T2SW 240881 "/>
    <s v="SF 305 1962 331903"/>
  </r>
  <r>
    <x v="37"/>
    <s v="II"/>
    <s v="M.Elşad"/>
    <n v="3697"/>
    <n v="13.04"/>
    <s v="B101400"/>
    <m/>
    <m/>
    <s v="MMK"/>
    <m/>
    <s v="DC T2SW 220242 AC T2SW 240881 - DC T2SW 240177 AC T2SW 240881 "/>
    <s v="SF 305 1962 331903"/>
  </r>
  <r>
    <x v="37"/>
    <s v="II"/>
    <s v="M.Elşad"/>
    <n v="3698"/>
    <n v="13.04"/>
    <s v="B101400"/>
    <m/>
    <m/>
    <s v="MMK"/>
    <m/>
    <s v="DC T2SW 220242 AC T2SW 240881 - DC T2SW 240177 AC T2SW 240881 "/>
    <s v="SF 305 1962 331903"/>
  </r>
  <r>
    <x v="37"/>
    <s v="II"/>
    <s v="M.Elşad"/>
    <n v="3699"/>
    <n v="13.04"/>
    <s v="B101400"/>
    <m/>
    <m/>
    <s v="MMK"/>
    <m/>
    <s v="DC T2SW 220242 AC T2SW 240881 - DC T2SW 240177 AC T2SW 240881 "/>
    <s v="SF 305 1962 331903"/>
  </r>
  <r>
    <x v="37"/>
    <s v="II"/>
    <s v="M.Elşad"/>
    <n v="3700"/>
    <n v="13.04"/>
    <s v="B101400"/>
    <m/>
    <m/>
    <s v="MMK"/>
    <m/>
    <s v="DC T2SW 220242 AC T2SW 240881 - DC T2SW 240177 AC T2SW 240881 "/>
    <s v="SF 305 1962 331903"/>
  </r>
  <r>
    <x v="38"/>
    <s v="I"/>
    <s v="H.Vəfadar"/>
    <n v="3701"/>
    <n v="11.84"/>
    <s v="B101400"/>
    <m/>
    <m/>
    <s v="MMK"/>
    <m/>
    <s v="DC T2SW 220242 AC T2SW 240881 - DC T2SW 240177 AC T2SW 240881 "/>
    <s v="SF 305 1962 331903"/>
  </r>
  <r>
    <x v="38"/>
    <s v="I"/>
    <s v="H.Vəfadar"/>
    <n v="3702"/>
    <n v="12.06"/>
    <s v="B201390"/>
    <s v="10/1"/>
    <n v="31.09"/>
    <s v="MMK"/>
    <n v="1"/>
    <s v="DC T2SW 220242 AC T2SW 240881 - DC T2SW 240177 AC T2SW 240881 "/>
    <s v="SF 305 1962 331903"/>
  </r>
  <r>
    <x v="38"/>
    <s v="I"/>
    <s v="H.Vəfadar"/>
    <n v="3703"/>
    <n v="12.07"/>
    <s v="B201390"/>
    <m/>
    <m/>
    <s v="MMK"/>
    <m/>
    <s v="DC T2SW 220242 AC T2SW 240881 - DC T2SW 240177 AC T2SW 240881 "/>
    <s v="SF 305 1962 331903"/>
  </r>
  <r>
    <x v="38"/>
    <s v="I"/>
    <s v="H.Vəfadar"/>
    <n v="3704"/>
    <n v="11.07"/>
    <s v="B201390"/>
    <m/>
    <m/>
    <s v="MMK"/>
    <m/>
    <s v="DC T2SW 220242 AC T2SW 240881 - DC T2SW 240177 AC T2SW 240881 "/>
    <s v="SF 305 1962 331903"/>
  </r>
  <r>
    <x v="38"/>
    <s v="I"/>
    <s v="H.Vəfadar"/>
    <n v="3705"/>
    <n v="12.07"/>
    <s v="B201390"/>
    <m/>
    <m/>
    <s v="MMK"/>
    <m/>
    <s v="DC T2SW 220242 AC T2SW 240881 - DC T2SW 240177 AC T2SW 240881 "/>
    <s v="SF 305 1962 331903"/>
  </r>
  <r>
    <x v="38"/>
    <s v="I"/>
    <s v="H.Vəfadar"/>
    <n v="3706"/>
    <n v="12.07"/>
    <s v="B201390"/>
    <m/>
    <m/>
    <s v="MMK"/>
    <m/>
    <s v="DC T2SW 220242 AC T2SW 240881 - DC T2SW 240177 AC T2SW 240881 "/>
    <s v="SF 305 1962 331903"/>
  </r>
  <r>
    <x v="38"/>
    <s v="I"/>
    <s v="H.Vəfadar"/>
    <n v="3707"/>
    <n v="12.07"/>
    <s v="B201390"/>
    <m/>
    <m/>
    <s v="MMK"/>
    <m/>
    <s v="DC T2SW 220242 AC T2SW 240881 - DC T2SW 240177 AC T2SW 240881 "/>
    <s v="SF 305 1962 331903"/>
  </r>
  <r>
    <x v="39"/>
    <s v="I"/>
    <s v="M.Elşad"/>
    <n v="3708"/>
    <n v="12.1"/>
    <s v="B201390"/>
    <m/>
    <m/>
    <s v="MMK"/>
    <m/>
    <s v="DC T2SW 220242 AC T2SW 240881 - DC T2SW 240177 AC T2SW 240881 "/>
    <s v="SF 305 1963 332098"/>
  </r>
  <r>
    <x v="39"/>
    <s v="I"/>
    <s v="M.Elşad"/>
    <n v="3709"/>
    <n v="13.04"/>
    <n v="100944"/>
    <s v="1/1"/>
    <n v="31.47"/>
    <s v="MMK"/>
    <n v="1"/>
    <s v="DC T2SW 220242 AC T2SW 240881 - DC T2SW 240177 AC T2SW 240881 "/>
    <s v="SF 305 1963 332098"/>
  </r>
  <r>
    <x v="39"/>
    <s v="I"/>
    <s v="M.Elşad"/>
    <n v="3710"/>
    <n v="13.04"/>
    <n v="100944"/>
    <m/>
    <m/>
    <s v="MMK"/>
    <m/>
    <s v="DC T2SW 220242 AC T2SW 240881 - DC T2SW 240177 AC T2SW 240881 "/>
    <s v="SF 305 1963 332098"/>
  </r>
  <r>
    <x v="39"/>
    <s v="I"/>
    <s v="M.Elşad"/>
    <n v="3711"/>
    <n v="12.07"/>
    <n v="100944"/>
    <m/>
    <m/>
    <s v="MMK"/>
    <m/>
    <s v="DC T2SW 220242 AC T2SW 240881 - DC T2SW 240177 AC T2SW 240881 "/>
    <s v="SF 305 1963 332098"/>
  </r>
  <r>
    <x v="39"/>
    <s v="I"/>
    <s v="M.Elşad"/>
    <n v="3712"/>
    <n v="12.07"/>
    <n v="100944"/>
    <m/>
    <m/>
    <s v="MMK"/>
    <m/>
    <s v="DC T2SW 220242 AC T2SW 240881 - DC T2SW 240177 AC T2SW 240881 "/>
    <s v="SF 305 1963 332098"/>
  </r>
  <r>
    <x v="39"/>
    <s v="I"/>
    <s v="M.Elşad"/>
    <n v="3713"/>
    <n v="12.07"/>
    <n v="100944"/>
    <m/>
    <m/>
    <s v="MMK"/>
    <m/>
    <s v="DC T2SW 220242 AC T2SW 240881 - DC T2SW 240177 AC T2SW 240881 "/>
    <s v="SF 305 1963 332098"/>
  </r>
  <r>
    <x v="39"/>
    <s v="I"/>
    <s v="M.Elşad"/>
    <n v="3714"/>
    <n v="13.19"/>
    <n v="100944"/>
    <m/>
    <m/>
    <s v="MMK"/>
    <m/>
    <s v="DC T2SW 220242 AC T2SW 240881 - DC T2SW 240177 AC T2SW 240881 "/>
    <s v="SF 305 1963 332098"/>
  </r>
  <r>
    <x v="39"/>
    <s v="I"/>
    <s v="M.Elşad"/>
    <n v="3715"/>
    <n v="13.08"/>
    <n v="100944"/>
    <m/>
    <m/>
    <s v="MMK"/>
    <m/>
    <s v="DC T2SW 220242 AC T2SW 240881 - DC T2SW 240177 AC T2SW 240881 "/>
    <s v="SF 305 1963 332098"/>
  </r>
  <r>
    <x v="39"/>
    <s v="I"/>
    <s v="M.Elşad"/>
    <n v="3716"/>
    <n v="11.11"/>
    <n v="251566"/>
    <s v="49309/02"/>
    <n v="28.96"/>
    <s v="SEVERSTAL"/>
    <n v="1"/>
    <s v="DC T2SW 220242 AC T2SW 240881 - DC T2SW 240177 AC T2SW 240881 "/>
    <s v="SF 305 1963 332098"/>
  </r>
  <r>
    <x v="39"/>
    <s v="I"/>
    <s v="M.Elşad"/>
    <n v="3717"/>
    <n v="11.1"/>
    <n v="251566"/>
    <m/>
    <m/>
    <s v="SEVERSTAL"/>
    <m/>
    <s v="DC T2SW 220242 AC T2SW 240881 - DC T2SW 240177 AC T2SW 240881 "/>
    <s v="SF 305 1963 332098"/>
  </r>
  <r>
    <x v="39"/>
    <s v="I"/>
    <s v="M.Elşad"/>
    <n v="3718"/>
    <n v="11.1"/>
    <n v="251566"/>
    <m/>
    <m/>
    <s v="SEVERSTAL"/>
    <m/>
    <s v="DC T2SW 220242 AC T2SW 240881 - DC T2SW 240177 AC T2SW 240881 "/>
    <s v="SF 305 1963 332098"/>
  </r>
  <r>
    <x v="39"/>
    <s v="I"/>
    <s v="M.Elşad"/>
    <n v="3719"/>
    <n v="12.07"/>
    <n v="251566"/>
    <m/>
    <m/>
    <s v="SEVERSTAL"/>
    <m/>
    <s v="DC T2SW 220242 AC T2SW 240881 - DC T2SW 240177 AC T2SW 240881 "/>
    <s v="SF 305 1963 332098"/>
  </r>
  <r>
    <x v="39"/>
    <s v="II"/>
    <s v="H.Vəfadar"/>
    <n v="3720"/>
    <n v="12.07"/>
    <n v="251566"/>
    <m/>
    <m/>
    <s v="SEVERSTAL"/>
    <m/>
    <s v="DC T2SW 240177 AC T2SW 240881 - DC T2SW 240177 AC T2SW 240881 "/>
    <s v="SF 305 1963 332098"/>
  </r>
  <r>
    <x v="39"/>
    <s v="II"/>
    <s v="H.Vəfadar"/>
    <n v="3721"/>
    <n v="12.07"/>
    <n v="251566"/>
    <m/>
    <m/>
    <s v="SEVERSTAL"/>
    <m/>
    <s v="DC T2SW 240177 AC T2SW 240881 - DC T2SW 240177 AC T2SW 240881 "/>
    <s v="SF 305 1963 332098"/>
  </r>
  <r>
    <x v="39"/>
    <s v="II"/>
    <s v="H.Vəfadar"/>
    <n v="3722"/>
    <n v="11.87"/>
    <n v="251566"/>
    <m/>
    <m/>
    <s v="SEVERSTAL"/>
    <m/>
    <s v="DC T2SW 240177 AC T2SW 240881 - DC T2SW 240177 AC T2SW 240881 "/>
    <s v="SF 305 1963 332098"/>
  </r>
  <r>
    <x v="39"/>
    <s v="II"/>
    <s v="H.Vəfadar"/>
    <n v="3723"/>
    <n v="11.06"/>
    <s v="151726"/>
    <s v="47499/10"/>
    <n v="29.64"/>
    <s v="SEVERSTAL"/>
    <n v="1"/>
    <s v="DC T2SW 240177 AC T2SW 240881 - DC T2SW 240177 AC T2SW 240881 "/>
    <s v="SF 305 1963 332098"/>
  </r>
  <r>
    <x v="39"/>
    <s v="II"/>
    <s v="H.Vəfadar"/>
    <n v="3724"/>
    <n v="12.07"/>
    <s v="151726"/>
    <m/>
    <m/>
    <s v="SEVERSTAL"/>
    <m/>
    <s v="DC T2SW 240177 AC T2SW 240881 - DC T2SW 240177 AC T2SW 240881 "/>
    <s v="SF 305 1963 332098"/>
  </r>
  <r>
    <x v="39"/>
    <s v="II"/>
    <s v="H.Vəfadar"/>
    <n v="3725"/>
    <n v="12.07"/>
    <s v="151726"/>
    <m/>
    <m/>
    <s v="SEVERSTAL"/>
    <m/>
    <s v="DC T2SW 240177 AC T2SW 240881 - DC T2SW 240177 AC T2SW 240881 "/>
    <s v="SF 305 1963 332098"/>
  </r>
  <r>
    <x v="39"/>
    <s v="II"/>
    <s v="H.Vəfadar"/>
    <n v="3726"/>
    <n v="12.07"/>
    <s v="151726"/>
    <m/>
    <m/>
    <s v="SEVERSTAL"/>
    <m/>
    <s v="DC T2SW 240177 AC T2SW 240881 - DC T2SW 240177 AC T2SW 240881 "/>
    <s v="SF 305 1963 332098"/>
  </r>
  <r>
    <x v="39"/>
    <s v="II"/>
    <s v="H.Vəfadar"/>
    <n v="3727"/>
    <n v="11.22"/>
    <s v="151726"/>
    <m/>
    <m/>
    <s v="SEVERSTAL"/>
    <m/>
    <s v="DC T2SW 240177 AC T2SW 240881 - DC T2SW 240177 AC T2SW 240881 "/>
    <s v="SF 305 1963 332098"/>
  </r>
  <r>
    <x v="39"/>
    <s v="II"/>
    <s v="H.Vəfadar"/>
    <n v="3728"/>
    <n v="12.08"/>
    <s v="151726"/>
    <m/>
    <m/>
    <s v="SEVERSTAL"/>
    <m/>
    <s v="DC T2SW 240177 AC T2SW 240881 - DC T2SW 240177 AC T2SW 240881 "/>
    <s v="SF 305 1963 332098"/>
  </r>
  <r>
    <x v="39"/>
    <s v="II"/>
    <s v="H.Vəfadar"/>
    <n v="3729"/>
    <n v="12.06"/>
    <s v="151726"/>
    <m/>
    <m/>
    <s v="SEVERSTAL"/>
    <m/>
    <s v="DC T2SW 240177 AC T2SW 240881 - DC T2SW 240177 AC T2SW 240881 "/>
    <s v="SF 305 1963 332098"/>
  </r>
  <r>
    <x v="39"/>
    <s v="II"/>
    <s v="H.Vəfadar"/>
    <n v="3730"/>
    <n v="12.07"/>
    <n v="351817"/>
    <s v="49613/03"/>
    <n v="28.96"/>
    <s v="SEVERSTAL"/>
    <n v="1"/>
    <s v="DC T2SW 240177 AC T2SW 240881 - DC T2SW 240177 AC T2SW 240881 "/>
    <s v="SF 305 1963 332098"/>
  </r>
  <r>
    <x v="39"/>
    <s v="II"/>
    <s v="H.Vəfadar"/>
    <n v="3731"/>
    <n v="11.06"/>
    <n v="351817"/>
    <m/>
    <m/>
    <s v="SEVERSTAL"/>
    <m/>
    <s v="DC T2SW 240177 AC T2SW 240881 - DC T2SW 240177 AC T2SW 240881 "/>
    <s v="SF 305 1963 332098"/>
  </r>
  <r>
    <x v="40"/>
    <s v="I"/>
    <s v="M.Elşad"/>
    <n v="3732"/>
    <n v="11.1"/>
    <n v="351817"/>
    <m/>
    <m/>
    <s v="SEVERSTAL"/>
    <m/>
    <s v="DC T2SW 240177 AC T2SW 240881 - DC T2SW 240177 AC T2SW 240881 "/>
    <s v="SF 305 1963 332218"/>
  </r>
  <r>
    <x v="40"/>
    <s v="I"/>
    <s v="M.Elşad"/>
    <n v="3733"/>
    <n v="11.1"/>
    <n v="351817"/>
    <m/>
    <m/>
    <s v="SEVERSTAL"/>
    <m/>
    <s v="DC T2SW 240177 AC T2SW 240881 - DC T2SW 240177 AC T2SW 240881 "/>
    <s v="SF 305 1963 332218"/>
  </r>
  <r>
    <x v="40"/>
    <s v="I"/>
    <s v="M.Elşad"/>
    <n v="3734"/>
    <n v="11.1"/>
    <n v="351817"/>
    <m/>
    <m/>
    <s v="SEVERSTAL"/>
    <m/>
    <s v="DC T2SW 240177 AC T2SW 240881 - DC T2SW 240177 AC T2SW 240881 "/>
    <s v="SF 305 1963 332218"/>
  </r>
  <r>
    <x v="40"/>
    <s v="I"/>
    <s v="M.Elşad"/>
    <n v="3735"/>
    <n v="12.05"/>
    <n v="351817"/>
    <m/>
    <m/>
    <s v="SEVERSTAL"/>
    <m/>
    <s v="DC T2SW 240177 AC T2SW 240881 - DC T2SW 240177 AC T2SW 240881 "/>
    <s v="SF 305 1963 332218"/>
  </r>
  <r>
    <x v="40"/>
    <s v="I"/>
    <s v="M.Elşad"/>
    <n v="3736"/>
    <n v="12.55"/>
    <n v="351817"/>
    <m/>
    <m/>
    <s v="SEVERSTAL"/>
    <m/>
    <s v="DC T2SW 240177 AC T2SW 240881 - DC T2SW 240177 AC T2SW 240881 "/>
    <s v="SF 305 1963 332218"/>
  </r>
  <r>
    <x v="40"/>
    <s v="I"/>
    <s v="M.Elşad"/>
    <n v="3737"/>
    <n v="12.07"/>
    <n v="351817"/>
    <s v="49613/09"/>
    <n v="29.24"/>
    <s v="SEVERSTAL"/>
    <n v="1"/>
    <s v="DC T2SW 240177 AC T2SW 240881 - DC T2SW 240177 AC T2SW 240881 "/>
    <s v="SF 305 1963 332218"/>
  </r>
  <r>
    <x v="40"/>
    <s v="I"/>
    <s v="M.Elşad"/>
    <n v="3738"/>
    <n v="11.1"/>
    <n v="351817"/>
    <m/>
    <m/>
    <s v="SEVERSTAL"/>
    <m/>
    <s v="DC T2SW 240177 AC T2SW 240881 - DC T2SW 240177 AC T2SW 240881 "/>
    <s v="SF 305 1963 332218"/>
  </r>
  <r>
    <x v="40"/>
    <s v="I"/>
    <s v="M.Elşad"/>
    <n v="3739"/>
    <n v="11.1"/>
    <n v="351817"/>
    <m/>
    <m/>
    <s v="SEVERSTAL"/>
    <m/>
    <s v="DC T2SW 240177 AC T2SW 240881 - DC T2SW 240177 AC T2SW 240881 "/>
    <s v="SF 305 1963 332218"/>
  </r>
  <r>
    <x v="40"/>
    <s v="I"/>
    <s v="M.Elşad"/>
    <n v="3740"/>
    <n v="11.1"/>
    <n v="351817"/>
    <m/>
    <m/>
    <s v="SEVERSTAL"/>
    <m/>
    <s v="DC T2SW 240177 AC T2SW 240881 - DC T2SW 240177 AC T2SW 240881 "/>
    <s v="SF 305 1963 332218"/>
  </r>
  <r>
    <x v="40"/>
    <s v="I"/>
    <s v="M.Elşad"/>
    <n v="3741"/>
    <n v="11.18"/>
    <n v="351817"/>
    <m/>
    <m/>
    <s v="SEVERSTAL"/>
    <m/>
    <s v="DC T2SW 240177 AC T2SW 240881 - DC T2SW 240177 AC T2SW 240881 "/>
    <s v="SF 305 1963 332218"/>
  </r>
  <r>
    <x v="40"/>
    <s v="I"/>
    <s v="M.Elşad"/>
    <n v="3742"/>
    <n v="11.1"/>
    <n v="351817"/>
    <m/>
    <m/>
    <s v="SEVERSTAL"/>
    <m/>
    <s v="DC T2SW 240177 AC T2SW 240881 - DC T2SW 240177 AC T2SW 240881 "/>
    <s v="SF 305 1963 332218"/>
  </r>
  <r>
    <x v="40"/>
    <s v="II"/>
    <s v="H.Vəfadar"/>
    <n v="3743"/>
    <n v="11.59"/>
    <n v="351817"/>
    <m/>
    <m/>
    <s v="SEVERSTAL"/>
    <m/>
    <s v="DC T2SW 240177 AC T2SW 240881 - DC T2SW 240177 AC T2SW 240881 "/>
    <s v="SF 305 1963 332218"/>
  </r>
  <r>
    <x v="40"/>
    <s v="II"/>
    <s v="H.Vəfadar"/>
    <n v="3744"/>
    <n v="13.04"/>
    <n v="251572"/>
    <s v="49609/01"/>
    <n v="28.5"/>
    <s v="SEVERSTAL"/>
    <n v="1"/>
    <s v="DC T2SW 240177 AC T2SW 240881 - DC T2SW 240177 AC T2SW 240881 "/>
    <s v="SF 305 1963 332218"/>
  </r>
  <r>
    <x v="40"/>
    <s v="II"/>
    <s v="H.Vəfadar"/>
    <n v="3745"/>
    <n v="13.04"/>
    <n v="251572"/>
    <m/>
    <m/>
    <s v="SEVERSTAL"/>
    <m/>
    <s v="DC T2SW 240177 AC T2SW 240881 - DC T2SW 240177 AC T2SW 240881 "/>
    <s v="SF 305 1963 332218"/>
  </r>
  <r>
    <x v="40"/>
    <s v="II"/>
    <s v="H.Vəfadar"/>
    <n v="3746"/>
    <n v="13.04"/>
    <n v="251572"/>
    <m/>
    <m/>
    <s v="SEVERSTAL"/>
    <m/>
    <s v="DC T2SW 240177 AC T2SW 240881 - DC T2SW 240177 AC T2SW 240881 "/>
    <s v="SF 305 1963 332218"/>
  </r>
  <r>
    <x v="40"/>
    <s v="II"/>
    <s v="H.Vəfadar"/>
    <n v="3747"/>
    <n v="13.41"/>
    <n v="251572"/>
    <m/>
    <m/>
    <s v="SEVERSTAL"/>
    <m/>
    <s v="DC T2SW 240177 AC T2SW 240881 - DC T2SW 240177 AC T2SW 240881 "/>
    <s v="SF 305 1963 332218"/>
  </r>
  <r>
    <x v="40"/>
    <s v="II"/>
    <s v="H.Vəfadar"/>
    <n v="3748"/>
    <n v="13.04"/>
    <n v="251572"/>
    <m/>
    <m/>
    <s v="SEVERSTAL"/>
    <m/>
    <s v="DC T2SW 240177 AC T2SW 240881 - DC T2SW 240177 AC T2SW 240881 "/>
    <s v="SF 305 1963 332218"/>
  </r>
  <r>
    <x v="40"/>
    <s v="II"/>
    <s v="H.Vəfadar"/>
    <n v="3749"/>
    <n v="13.24"/>
    <n v="251572"/>
    <m/>
    <m/>
    <s v="SEVERSTAL"/>
    <m/>
    <s v="DC T2SW 240177 AC T2SW 240881 - DC T2SW 240177 AC T2SW 240881 "/>
    <s v="SF 305 1963 332218"/>
  </r>
  <r>
    <x v="40"/>
    <s v="II"/>
    <s v="H.Vəfadar"/>
    <n v="3750"/>
    <n v="12.06"/>
    <n v="151043"/>
    <s v="41283/04"/>
    <n v="29.36"/>
    <s v="SEVERSTAL"/>
    <n v="1"/>
    <s v="DC T2SW 240177 AC T2SW 240881 - DC T2SW 240177 AC T2SW 240881 "/>
    <s v="SF 305 1963 332218"/>
  </r>
  <r>
    <x v="40"/>
    <s v="II"/>
    <s v="H.Vəfadar"/>
    <n v="3751"/>
    <n v="11.2"/>
    <n v="151043"/>
    <m/>
    <m/>
    <s v="SEVERSTAL"/>
    <m/>
    <s v="DC T2SW 240177 AC T2SW 240881 - DC T2SW 240177 AC T2SW 240881 "/>
    <s v="SF 305 1963 332218"/>
  </r>
  <r>
    <x v="40"/>
    <s v="II"/>
    <s v="H.Vəfadar"/>
    <n v="3752"/>
    <n v="12.06"/>
    <n v="151043"/>
    <m/>
    <m/>
    <s v="SEVERSTAL"/>
    <m/>
    <s v="DC T2SW 240177 AC T2SW 240881 - DC T2SW 240177 AC T2SW 240881 "/>
    <s v="SF 305 1963 332218"/>
  </r>
  <r>
    <x v="40"/>
    <s v="II"/>
    <s v="H.Vəfadar"/>
    <n v="3753"/>
    <n v="11.07"/>
    <n v="151043"/>
    <m/>
    <m/>
    <s v="SEVERSTAL"/>
    <m/>
    <s v="DC T2SW 240177 AC T2SW 240881 - DC T2SW 240177 AC T2SW 240881 "/>
    <s v="SF 305 1963 332218"/>
  </r>
  <r>
    <x v="40"/>
    <s v="II"/>
    <s v="H.Vəfadar"/>
    <n v="3754"/>
    <n v="12.06"/>
    <n v="151043"/>
    <m/>
    <m/>
    <s v="SEVERSTAL"/>
    <m/>
    <s v="DC T2SW 240177 AC T2SW 240881 - DC T2SW 240177 AC T2SW 240881 "/>
    <s v="SF 305 1963 332218"/>
  </r>
  <r>
    <x v="40"/>
    <s v="II"/>
    <s v="H.Vəfadar"/>
    <n v="3755"/>
    <n v="12.05"/>
    <n v="151043"/>
    <m/>
    <m/>
    <s v="SEVERSTAL"/>
    <m/>
    <s v="DC T2SW 240177 AC T2SW 240881 - DC T2SW 240177 AC T2SW 240881 "/>
    <s v="SF 305 1963 332218"/>
  </r>
  <r>
    <x v="40"/>
    <s v="II"/>
    <s v="H.Vəfadar"/>
    <n v="3756"/>
    <n v="12.16"/>
    <n v="151043"/>
    <m/>
    <m/>
    <s v="SEVERSTAL"/>
    <m/>
    <s v="DC T2SW 240177 AC T2SW 240881 - DC T2SW 240177 AC T2SW 240881 "/>
    <s v="SF 305 1963 332218"/>
  </r>
  <r>
    <x v="41"/>
    <s v="I"/>
    <s v="M.Elşad"/>
    <n v="3757"/>
    <n v="13.05"/>
    <n v="251124"/>
    <s v="40634/01"/>
    <n v="28.32"/>
    <s v="SEVERSTAL"/>
    <n v="1"/>
    <s v="DC T2SW 240177 AC T2SW 240881 - DC T2SW 240177 AC T2SW 240881 "/>
    <s v="SF 305 1963 332218"/>
  </r>
  <r>
    <x v="41"/>
    <s v="I"/>
    <s v="M.Elşad"/>
    <n v="3758"/>
    <n v="13.04"/>
    <n v="251124"/>
    <m/>
    <m/>
    <s v="SEVERSTAL"/>
    <m/>
    <s v="DC T2SW 240177 AC T2SW 240881 - DC T2SW 240177 AC T2SW 240881 "/>
    <s v="SF 305 1963 332218"/>
  </r>
  <r>
    <x v="41"/>
    <s v="I"/>
    <s v="M.Elşad"/>
    <n v="3759"/>
    <n v="13.05"/>
    <n v="251124"/>
    <m/>
    <m/>
    <s v="SEVERSTAL"/>
    <m/>
    <s v="DC T2SW 240177 AC T2SW 240881 - DC T2SW 240177 AC T2SW 240881 "/>
    <s v="SF 305 1963 332218"/>
  </r>
  <r>
    <x v="41"/>
    <s v="I"/>
    <s v="M.Elşad"/>
    <n v="3760"/>
    <n v="13.52"/>
    <n v="251124"/>
    <m/>
    <m/>
    <s v="SEVERSTAL"/>
    <m/>
    <s v="DC T2SW 240177 AC T2SW 240881 - DC T2SW 240177 AC T2SW 240881 "/>
    <s v="SF 305 1963 332218"/>
  </r>
  <r>
    <x v="41"/>
    <s v="I"/>
    <s v="M.Elşad"/>
    <n v="3761"/>
    <n v="13.45"/>
    <n v="251124"/>
    <m/>
    <m/>
    <s v="SEVERSTAL"/>
    <m/>
    <s v="DC T2SW 240177 AC T2SW 240881 - DC T2SW 240177 AC T2SW 240881 "/>
    <s v="SF 305 1963 332218"/>
  </r>
  <r>
    <x v="41"/>
    <s v="I"/>
    <s v="M.Elşad"/>
    <n v="3762"/>
    <n v="13.02"/>
    <n v="251124"/>
    <m/>
    <m/>
    <s v="SEVERSTAL"/>
    <m/>
    <s v="DC T2SW 240177 AC T2SW 240881 - DC T2SW 240177 AC T2SW 240881 "/>
    <s v="SF 305 1963 332218"/>
  </r>
  <r>
    <x v="41"/>
    <s v="I"/>
    <s v="M.Elşad"/>
    <n v="3763"/>
    <n v="12.1"/>
    <n v="251136"/>
    <s v="41635/07"/>
    <n v="29.36"/>
    <s v="SEVERSTAL"/>
    <n v="1"/>
    <s v="DC T2SW 240177 AC T2SW 240881 - DC T2SW 240177 AC T2SW 240881 "/>
    <s v="SF 305 1963 332218"/>
  </r>
  <r>
    <x v="41"/>
    <s v="I"/>
    <s v="M.Elşad"/>
    <n v="3764"/>
    <n v="12.09"/>
    <n v="251136"/>
    <m/>
    <m/>
    <s v="SEVERSTAL"/>
    <m/>
    <s v="DC T2SW 240177 AC T2SW 240881 - DC T2SW 240177 AC T2SW 240881 "/>
    <s v="SF 305 1963 332218"/>
  </r>
  <r>
    <x v="41"/>
    <s v="I"/>
    <s v="M.Elşad"/>
    <n v="3765"/>
    <n v="11.12"/>
    <n v="251136"/>
    <m/>
    <m/>
    <s v="SEVERSTAL"/>
    <m/>
    <s v="DC T2SW 240177 AC T2SW 240881 - DC T2SW 240177 AC T2SW 240881 "/>
    <s v="SF 305 1963 332218"/>
  </r>
  <r>
    <x v="41"/>
    <s v="I"/>
    <s v="M.Elşad"/>
    <n v="3766"/>
    <n v="11.12"/>
    <n v="251136"/>
    <m/>
    <m/>
    <s v="SEVERSTAL"/>
    <m/>
    <s v="DC T2SW 240177 AC T2SW 240881 - DC T2SW 240177 AC T2SW 240881 "/>
    <s v="SF 305 1963 332218"/>
  </r>
  <r>
    <x v="41"/>
    <s v="I"/>
    <s v="M.Elşad"/>
    <n v="3767"/>
    <n v="12.1"/>
    <n v="251136"/>
    <m/>
    <m/>
    <s v="SEVERSTAL"/>
    <m/>
    <s v="DC T2SW 240177 AC T2SW 240881 - DC T2SW 240177 AC T2SW 240881 "/>
    <s v="SF 305 1963 332218"/>
  </r>
  <r>
    <x v="41"/>
    <s v="I"/>
    <s v="M.Elşad"/>
    <n v="3768"/>
    <n v="12.09"/>
    <n v="251136"/>
    <m/>
    <m/>
    <s v="SEVERSTAL"/>
    <m/>
    <s v="DC T2SW 240177 AC T2SW 240881 - DC T2SW 240177 AC T2SW 240881 "/>
    <s v="SF 305 1963 332218"/>
  </r>
  <r>
    <x v="41"/>
    <s v="II"/>
    <s v="H.Vəfadar"/>
    <n v="3769"/>
    <n v="11.51"/>
    <n v="251136"/>
    <m/>
    <m/>
    <s v="SEVERSTAL"/>
    <m/>
    <s v="DC T2SW 240177 AC T2SW 240881 - DC T2SW 240177 AC T2SW 240881 "/>
    <s v="SF 305 1963 332218"/>
  </r>
  <r>
    <x v="41"/>
    <s v="II"/>
    <s v="H.Vəfadar"/>
    <n v="3770"/>
    <n v="13.04"/>
    <n v="351828"/>
    <s v="47498/09"/>
    <n v="28.14"/>
    <s v="SEVERSTAL"/>
    <n v="1"/>
    <s v="DC T2SW 240177 AC T2SW 240881 - DC T2SW 240177 AC T2SW 240881 "/>
    <s v="SF 305 1963 332218"/>
  </r>
  <r>
    <x v="41"/>
    <s v="II"/>
    <s v="H.Vəfadar"/>
    <n v="3771"/>
    <n v="13.04"/>
    <n v="351828"/>
    <m/>
    <m/>
    <s v="SEVERSTAL"/>
    <m/>
    <s v="DC T2SW 240177 AC T2SW 240881 - DC T2SW 240177 AC T2SW 240881 "/>
    <s v="SF 305 1963 332218"/>
  </r>
  <r>
    <x v="41"/>
    <s v="II"/>
    <s v="H.Vəfadar"/>
    <n v="3772"/>
    <n v="13.03"/>
    <n v="351828"/>
    <m/>
    <m/>
    <s v="SEVERSTAL"/>
    <m/>
    <s v="DC T2SW 240177 AC T2SW 240881 - DC T2SW 240177 AC T2SW 240881 "/>
    <s v="SF 305 1963 332218"/>
  </r>
  <r>
    <x v="41"/>
    <s v="II"/>
    <s v="H.Vəfadar"/>
    <n v="3773"/>
    <n v="13.04"/>
    <n v="351828"/>
    <m/>
    <m/>
    <s v="SEVERSTAL"/>
    <m/>
    <s v="DC T2SW 240177 AC T2SW 240881 - DC T2SW 240177 AC T2SW 240881 "/>
    <s v="SF 305 1963 332218"/>
  </r>
  <r>
    <x v="41"/>
    <s v="II"/>
    <s v="H.Vəfadar"/>
    <n v="3774"/>
    <n v="12.64"/>
    <n v="351828"/>
    <m/>
    <m/>
    <s v="SEVERSTAL"/>
    <m/>
    <s v="DC T2SW 240177 AC T2SW 240881 - DC T2SW 240177 AC T2SW 240881 "/>
    <s v="SF 305 1963 332218"/>
  </r>
  <r>
    <x v="41"/>
    <s v="II"/>
    <s v="H.Vəfadar"/>
    <n v="3775"/>
    <n v="12.35"/>
    <n v="351828"/>
    <m/>
    <m/>
    <s v="SEVERSTAL"/>
    <m/>
    <s v="DC T2SW 240177 AC T2SW 240881 - DC T2SW 240177 AC T2SW 240881 "/>
    <s v="SF 305 1963 332218"/>
  </r>
  <r>
    <x v="41"/>
    <s v="II"/>
    <s v="H.Vəfadar"/>
    <n v="3776"/>
    <n v="13.04"/>
    <n v="351828"/>
    <s v="47498/06"/>
    <n v="28.14"/>
    <s v="SEVERSTAL"/>
    <n v="1"/>
    <s v="DC T2SW 240177 AC T2SW 240881 - DC T2SW 240177 AC T2SW 240881 "/>
    <s v="SF 305 1963 332218"/>
  </r>
  <r>
    <x v="41"/>
    <s v="II"/>
    <s v="H.Vəfadar"/>
    <n v="3777"/>
    <n v="13.04"/>
    <n v="351828"/>
    <m/>
    <m/>
    <s v="SEVERSTAL"/>
    <m/>
    <s v="DC T2SW 240177 AC T2SW 240881 - DC T2SW 240177 AC T2SW 240881 "/>
    <s v="SF 305 1963 332218"/>
  </r>
  <r>
    <x v="41"/>
    <s v="II"/>
    <s v="H.Vəfadar"/>
    <n v="3778"/>
    <n v="13.03"/>
    <n v="351828"/>
    <m/>
    <m/>
    <s v="SEVERSTAL"/>
    <m/>
    <s v="DC T2SW 240177 AC T2SW 240881 - DC T2SW 240177 AC T2SW 240881 "/>
    <s v="SF 305 1963 332218"/>
  </r>
  <r>
    <x v="41"/>
    <s v="II"/>
    <s v="H.Vəfadar"/>
    <n v="3779"/>
    <n v="13.04"/>
    <n v="351828"/>
    <m/>
    <m/>
    <s v="SEVERSTAL"/>
    <m/>
    <s v="DC T2SW 240177 AC T2SW 240881 - DC T2SW 240177 AC T2SW 240881 "/>
    <s v="SF 305 1963 332218"/>
  </r>
  <r>
    <x v="41"/>
    <s v="II"/>
    <s v="H.Vəfadar"/>
    <n v="3780"/>
    <n v="12.05"/>
    <n v="351828"/>
    <m/>
    <m/>
    <s v="SEVERSTAL"/>
    <m/>
    <s v="DC T2SW 240177 AC T2SW 240881 - DC T2SW 240177 AC T2SW 240881 "/>
    <s v="SF 305 1963 332218"/>
  </r>
  <r>
    <x v="41"/>
    <s v="II"/>
    <s v="H.Vəfadar"/>
    <n v="3781"/>
    <n v="12.79"/>
    <n v="351828"/>
    <m/>
    <m/>
    <s v="SEVERSTAL"/>
    <m/>
    <s v="DC T2SW 240177 AC T2SW 240881 - DC T2SW 240177 AC T2SW 240881 "/>
    <s v="SF 305 1963 332218"/>
  </r>
  <r>
    <x v="42"/>
    <s v="I"/>
    <s v="M.Elşad"/>
    <n v="3782"/>
    <n v="12.06"/>
    <n v="151726"/>
    <s v="47499/05"/>
    <n v="29.58"/>
    <s v="SEVERSTAL"/>
    <n v="1"/>
    <s v="DC T2SW 240177 AC T2SW 240881 - DC T2SW 240177 AC T2SW 240881 "/>
    <s v="SF 305 1963 332218"/>
  </r>
  <r>
    <x v="42"/>
    <s v="I"/>
    <s v="M.Elşad"/>
    <n v="3783"/>
    <n v="12.05"/>
    <n v="151726"/>
    <m/>
    <m/>
    <s v="SEVERSTAL"/>
    <m/>
    <s v="DC T2SW 240177 AC T2SW 240881 - DC T2SW 240177 AC T2SW 240881 "/>
    <s v="SF 305 1963 332218"/>
  </r>
  <r>
    <x v="42"/>
    <s v="I"/>
    <s v="M.Elşad"/>
    <n v="3784"/>
    <n v="11.09"/>
    <n v="151726"/>
    <m/>
    <m/>
    <s v="SEVERSTAL"/>
    <m/>
    <s v="DC T2SW 240177 AC T2SW 240881 - DC T2SW 240177 AC T2SW 240881 "/>
    <s v="SF 305 1963 332218"/>
  </r>
  <r>
    <x v="42"/>
    <s v="I"/>
    <s v="M.Elşad"/>
    <n v="3785"/>
    <n v="11.08"/>
    <n v="151726"/>
    <m/>
    <m/>
    <s v="SEVERSTAL"/>
    <m/>
    <s v="DC T2SW 240177 AC T2SW 240881 - DC T2SW 240177 AC T2SW 240881 "/>
    <s v="SF 305 1963 332218"/>
  </r>
  <r>
    <x v="42"/>
    <s v="I"/>
    <s v="M.Elşad"/>
    <n v="3786"/>
    <n v="12.05"/>
    <n v="151726"/>
    <m/>
    <m/>
    <s v="SEVERSTAL"/>
    <m/>
    <s v="DC T2SW 240177 AC T2SW 240881 - DC T2SW 240177 AC T2SW 240881 "/>
    <s v="SF 305 1963 332218"/>
  </r>
  <r>
    <x v="42"/>
    <s v="I"/>
    <s v="M.Elşad"/>
    <n v="3787"/>
    <n v="11.12"/>
    <n v="151726"/>
    <m/>
    <m/>
    <s v="SEVERSTAL"/>
    <m/>
    <s v="DC T2SW 240177 AC T2SW 240881 - DC T2SW 240177 AC T2SW 240881 "/>
    <s v="SF 305 1963 332218"/>
  </r>
  <r>
    <x v="42"/>
    <s v="I"/>
    <s v="M.Elşad"/>
    <n v="3788"/>
    <n v="11.95"/>
    <n v="151726"/>
    <m/>
    <m/>
    <s v="SEVERSTAL"/>
    <m/>
    <s v="DC T2SW 240177 AC T2SW 240881 - DC T2SW 240177 AC T2SW 240881 "/>
    <s v="SF 305 1963 332218"/>
  </r>
  <r>
    <x v="42"/>
    <s v="I"/>
    <s v="M.Elşad"/>
    <n v="3789"/>
    <n v="12.06"/>
    <n v="351147"/>
    <s v="47247/09"/>
    <n v="27.6"/>
    <s v="SEVERSTAL"/>
    <n v="1"/>
    <s v="DC T2SW 240177 AC T2SW 240881 - DC T2SW 240177 AC T2SW 240881 "/>
    <s v="SF 305 1963 332218"/>
  </r>
  <r>
    <x v="42"/>
    <s v="I"/>
    <s v="M.Elşad"/>
    <n v="3790"/>
    <n v="13.07"/>
    <n v="351147"/>
    <m/>
    <m/>
    <s v="SEVERSTAL"/>
    <m/>
    <s v="DC T2SW 240177 AC T2SW 240881 - DC T2SW 240177 AC T2SW 240881 "/>
    <s v="SF 305 1963 332218"/>
  </r>
  <r>
    <x v="42"/>
    <s v="II"/>
    <s v="H.Vəfadar"/>
    <n v="3791"/>
    <n v="13.07"/>
    <n v="351147"/>
    <m/>
    <m/>
    <s v="SEVERSTAL"/>
    <m/>
    <s v="DC T2SW 240177 AC T2SW 250022 - DC T2SW 240177 AC T2SW 240881 "/>
    <s v="SF 305 1962 331903"/>
  </r>
  <r>
    <x v="42"/>
    <s v="II"/>
    <s v="H.Vəfadar"/>
    <n v="3792"/>
    <n v="13.07"/>
    <n v="351147"/>
    <m/>
    <m/>
    <s v="SEVERSTAL"/>
    <m/>
    <s v="DC T2SW 240177 AC T2SW 250022 - DC T2SW 240177 AC T2SW 240881 "/>
    <s v="SF 305 1962 331903"/>
  </r>
  <r>
    <x v="42"/>
    <s v="II"/>
    <s v="H.Vəfadar"/>
    <n v="3793"/>
    <n v="12.53"/>
    <n v="351147"/>
    <m/>
    <m/>
    <s v="SEVERSTAL"/>
    <m/>
    <s v="DC T2SW 240177 AC T2SW 250022 - DC T2SW 240177 AC T2SW 240881 "/>
    <s v="SF 305 1962 331903"/>
  </r>
  <r>
    <x v="42"/>
    <s v="II"/>
    <s v="H.Vəfadar"/>
    <n v="3794"/>
    <n v="12.36"/>
    <n v="351147"/>
    <m/>
    <m/>
    <s v="SEVERSTAL"/>
    <m/>
    <s v="DC T2SW 240177 AC T2SW 250022 - DC T2SW 240177 AC T2SW 240881 "/>
    <s v="SF 305 1962 331903"/>
  </r>
  <r>
    <x v="42"/>
    <s v="II"/>
    <s v="H.Vəfadar"/>
    <n v="3795"/>
    <n v="13.07"/>
    <n v="251093"/>
    <s v="40092/11"/>
    <n v="28.3"/>
    <s v="SEVERSTAL"/>
    <n v="1"/>
    <s v="DC T2SW 240177 AC T2SW 250022 - DC T2SW 240177 AC T2SW 240881 "/>
    <s v="SF 305 1962 331903"/>
  </r>
  <r>
    <x v="42"/>
    <s v="II"/>
    <s v="H.Vəfadar"/>
    <n v="3796"/>
    <n v="13.07"/>
    <n v="251093"/>
    <m/>
    <m/>
    <s v="SEVERSTAL"/>
    <m/>
    <s v="DC T2SW 240177 AC T2SW 250022 - DC T2SW 240177 AC T2SW 240881 "/>
    <s v="SF 305 1962 331903"/>
  </r>
  <r>
    <x v="42"/>
    <s v="II"/>
    <s v="H.Vəfadar"/>
    <n v="3797"/>
    <n v="13.07"/>
    <n v="251093"/>
    <m/>
    <m/>
    <s v="SEVERSTAL"/>
    <m/>
    <s v="DC T2SW 240177 AC T2SW 250022 - DC T2SW 240177 AC T2SW 240881 "/>
    <s v="SF 305 1962 331903"/>
  </r>
  <r>
    <x v="42"/>
    <s v="II"/>
    <s v="H.Vəfadar"/>
    <n v="3798"/>
    <n v="13.07"/>
    <n v="251093"/>
    <m/>
    <m/>
    <s v="SEVERSTAL"/>
    <m/>
    <s v="DC T2SW 240177 AC T2SW 250022 - DC T2SW 240177 AC T2SW 240881 "/>
    <s v="SF 305 1962 331903"/>
  </r>
  <r>
    <x v="42"/>
    <s v="II"/>
    <s v="H.Vəfadar"/>
    <n v="3799"/>
    <n v="13.07"/>
    <n v="251093"/>
    <m/>
    <m/>
    <s v="SEVERSTAL"/>
    <m/>
    <s v="DC T2SW 240177 AC T2SW 250022 - DC T2SW 240177 AC T2SW 240881 "/>
    <s v="SF 305 1962 331903"/>
  </r>
  <r>
    <x v="42"/>
    <s v="II"/>
    <s v="H.Vəfadar"/>
    <n v="3800"/>
    <n v="12.71"/>
    <n v="251093"/>
    <m/>
    <m/>
    <s v="SEVERSTAL"/>
    <m/>
    <s v="DC T2SW 240177 AC T2SW 250022 - DC T2SW 240177 AC T2SW 240881 "/>
    <s v="SF 305 1962 331903"/>
  </r>
  <r>
    <x v="42"/>
    <s v="II"/>
    <s v="H.Vəfadar"/>
    <n v="3801"/>
    <n v="12.06"/>
    <n v="151038"/>
    <s v="41634/04"/>
    <n v="29.8"/>
    <s v="SEVERSTAL"/>
    <n v="1"/>
    <s v="DC T2SW 240177 AC T2SW 250022 - DC T2SW 240177 AC T2SW 240881 "/>
    <s v="SF 305 1962 331903"/>
  </r>
  <r>
    <x v="42"/>
    <s v="II"/>
    <s v="H.Vəfadar"/>
    <n v="3802"/>
    <n v="12.06"/>
    <n v="151038"/>
    <m/>
    <m/>
    <s v="SEVERSTAL"/>
    <m/>
    <s v="DC T2SW 240177 AC T2SW 250022 - DC T2SW 240177 AC T2SW 240881 "/>
    <s v="SF 305 1962 331903"/>
  </r>
  <r>
    <x v="42"/>
    <s v="II"/>
    <s v="H.Vəfadar"/>
    <n v="3803"/>
    <n v="12.56"/>
    <n v="151038"/>
    <m/>
    <m/>
    <s v="SEVERSTAL"/>
    <m/>
    <s v="DC T2SW 240177 AC T2SW 250022 - DC T2SW 240177 AC T2SW 240881 "/>
    <s v="SF 305 1962 331903"/>
  </r>
  <r>
    <x v="43"/>
    <s v="I"/>
    <s v="M.Elşad"/>
    <n v="3804"/>
    <n v="11.08"/>
    <n v="151038"/>
    <m/>
    <m/>
    <s v="SEVERSTAL"/>
    <m/>
    <s v="DC T2SW 240177 AC T2SW 250022 - DC T2SW 240177 AC T2SW 240881 "/>
    <s v="SF 305 1962 331903"/>
  </r>
  <r>
    <x v="43"/>
    <s v="I"/>
    <s v="M.Elşad"/>
    <n v="3805"/>
    <n v="11.08"/>
    <n v="151038"/>
    <m/>
    <m/>
    <s v="SEVERSTAL"/>
    <m/>
    <s v="DC T2SW 240177 AC T2SW 250022 - DC T2SW 240177 AC T2SW 240881 "/>
    <s v="SF 305 1962 331903"/>
  </r>
  <r>
    <x v="43"/>
    <s v="I"/>
    <s v="M.Elşad"/>
    <n v="3806"/>
    <n v="11.6"/>
    <n v="151038"/>
    <m/>
    <m/>
    <s v="SEVERSTAL"/>
    <m/>
    <s v="DC T2SW 240177 AC T2SW 250022 - DC T2SW 240177 AC T2SW 240881 "/>
    <s v="SF 305 1962 331903"/>
  </r>
  <r>
    <x v="43"/>
    <s v="I"/>
    <s v="M.Elşad"/>
    <n v="3807"/>
    <n v="12.54"/>
    <n v="151038"/>
    <m/>
    <m/>
    <s v="SEVERSTAL"/>
    <m/>
    <s v="DC T2SW 240177 AC T2SW 250022 - DC T2SW 240177 AC T2SW 240881 "/>
    <s v="SF 305 1962 331903"/>
  </r>
  <r>
    <x v="43"/>
    <s v="I"/>
    <s v="M.Elşad"/>
    <n v="3808"/>
    <n v="13.06"/>
    <n v="351824"/>
    <s v="49614/05"/>
    <n v="28.18"/>
    <s v="SEVERSTAL"/>
    <n v="1"/>
    <s v="DC T2SW 240177 AC T2SW 250022 - DC T2SW 240177 AC T2SW 240881 "/>
    <s v="SF 305 1962 331903"/>
  </r>
  <r>
    <x v="43"/>
    <s v="I"/>
    <s v="M.Elşad"/>
    <n v="3809"/>
    <n v="13.04"/>
    <n v="351824"/>
    <m/>
    <m/>
    <s v="SEVERSTAL"/>
    <m/>
    <s v="DC T2SW 240177 AC T2SW 250022 - DC T2SW 240177 AC T2SW 240881 "/>
    <s v="SF 305 1962 331903"/>
  </r>
  <r>
    <x v="43"/>
    <s v="I"/>
    <s v="M.Elşad"/>
    <n v="3810"/>
    <n v="13.06"/>
    <n v="351824"/>
    <m/>
    <m/>
    <s v="SEVERSTAL"/>
    <m/>
    <s v="DC T2SW 240177 AC T2SW 250022 - DC T2SW 240177 AC T2SW 240881 "/>
    <s v="SF 305 1962 331903"/>
  </r>
  <r>
    <x v="43"/>
    <s v="I"/>
    <s v="M.Elşad"/>
    <n v="3811"/>
    <n v="13.06"/>
    <n v="351824"/>
    <m/>
    <m/>
    <s v="SEVERSTAL"/>
    <m/>
    <s v="DC T2SW 240177 AC T2SW 250022 - DC T2SW 240177 AC T2SW 240881 "/>
    <s v="SF 305 1962 331903"/>
  </r>
  <r>
    <x v="43"/>
    <s v="I"/>
    <s v="M.Elşad"/>
    <n v="3812"/>
    <n v="13.05"/>
    <n v="351824"/>
    <m/>
    <m/>
    <s v="SEVERSTAL"/>
    <m/>
    <s v="DC T2SW 240177 AC T2SW 250022 - DC T2SW 240177 AC T2SW 240881 "/>
    <s v="SF 305 1962 331903"/>
  </r>
  <r>
    <x v="43"/>
    <s v="II"/>
    <s v="H.Vəfadar"/>
    <n v="3813"/>
    <n v="12.7"/>
    <n v="351824"/>
    <m/>
    <m/>
    <s v="SEVERSTAL"/>
    <m/>
    <s v="DC T2SW 240177 AC T2SW 250022 - DC T2SW 240177 AC T2SW 240881 "/>
    <s v="SF 305 1962 331903"/>
  </r>
  <r>
    <x v="43"/>
    <s v="II"/>
    <s v="H.Vəfadar"/>
    <n v="3814"/>
    <n v="11.19"/>
    <n v="251566"/>
    <s v="49309/12"/>
    <n v="29"/>
    <s v="SEVERSTAL"/>
    <n v="1"/>
    <s v="DC T2SW 240177 AC T2SW 250022 - DC T2SW 240177 AC T2SW 240881 "/>
    <s v="SF 305 1962 331903"/>
  </r>
  <r>
    <x v="43"/>
    <s v="II"/>
    <s v="H.Vəfadar"/>
    <n v="3815"/>
    <n v="11.22"/>
    <n v="251566"/>
    <m/>
    <m/>
    <s v="SEVERSTAL"/>
    <m/>
    <s v="DC T2SW 240177 AC T2SW 250022 - DC T2SW 240177 AC T2SW 240881 "/>
    <s v="SF 305 1962 331903"/>
  </r>
  <r>
    <x v="43"/>
    <s v="II"/>
    <s v="H.Vəfadar"/>
    <n v="3816"/>
    <n v="12.12"/>
    <n v="251566"/>
    <m/>
    <m/>
    <s v="SEVERSTAL"/>
    <m/>
    <s v="DC T2SW 240177 AC T2SW 250022 - DC T2SW 240177 AC T2SW 240881 "/>
    <s v="SF 305 1962 331903"/>
  </r>
  <r>
    <x v="43"/>
    <s v="II"/>
    <s v="H.Vəfadar"/>
    <n v="3817"/>
    <n v="12.12"/>
    <n v="251566"/>
    <m/>
    <m/>
    <s v="SEVERSTAL"/>
    <m/>
    <s v="DC T2SW 240177 AC T2SW 250022 - DC T2SW 240177 AC T2SW 240881 "/>
    <s v="SF 305 1962 331903"/>
  </r>
  <r>
    <x v="43"/>
    <s v="II"/>
    <s v="H.Vəfadar"/>
    <n v="3818"/>
    <n v="10.14"/>
    <n v="251566"/>
    <m/>
    <m/>
    <s v="SEVERSTAL"/>
    <m/>
    <s v="DC T2SW 240177 AC T2SW 250022 - DC T2SW 240177 AC T2SW 240881 "/>
    <s v="SF 305 1962 331903"/>
  </r>
  <r>
    <x v="43"/>
    <s v="II"/>
    <s v="H.Vəfadar"/>
    <n v="3819"/>
    <n v="12.11"/>
    <n v="251566"/>
    <m/>
    <m/>
    <s v="SEVERSTAL"/>
    <m/>
    <s v="DC T2SW 240177 AC T2SW 250022 - DC T2SW 240177 AC T2SW 240881 "/>
    <s v="SF 305 1962 331903"/>
  </r>
  <r>
    <x v="43"/>
    <s v="II"/>
    <s v="H.Vəfadar"/>
    <n v="3820"/>
    <n v="11.44"/>
    <n v="251566"/>
    <m/>
    <m/>
    <s v="SEVERSTAL"/>
    <m/>
    <s v="DC T2SW 240177 AC T2SW 250022 - DC T2SW 240177 AC T2SW 240881 "/>
    <s v="SF 305 1962 331903"/>
  </r>
  <r>
    <x v="43"/>
    <s v="II"/>
    <s v="H.Vəfadar"/>
    <n v="3821"/>
    <n v="12.13"/>
    <n v="251566"/>
    <s v="49309/03"/>
    <n v="27.9"/>
    <s v="SEVERSTAL"/>
    <n v="1"/>
    <s v="DC T2SW 240177 AC T2SW 250022 - DC T2SW 240177 AC T2SW 240881 "/>
    <s v="SF 305 1962 331903"/>
  </r>
  <r>
    <x v="43"/>
    <s v="II"/>
    <s v="H.Vəfadar"/>
    <n v="3822"/>
    <n v="13.04"/>
    <n v="251566"/>
    <m/>
    <m/>
    <s v="SEVERSTAL"/>
    <m/>
    <s v="DC T2SW 240177 AC T2SW 250022 - DC T2SW 240177 AC T2SW 240881 "/>
    <s v="SF 305 1962 331903"/>
  </r>
  <r>
    <x v="43"/>
    <s v="II"/>
    <s v="H.Vəfadar"/>
    <n v="3823"/>
    <n v="13.04"/>
    <n v="251566"/>
    <m/>
    <m/>
    <s v="SEVERSTAL"/>
    <m/>
    <s v="DC T2SW 240177 AC T2SW 250022 - DC T2SW 240177 AC T2SW 240881 "/>
    <s v="SF 305 1962 331903"/>
  </r>
  <r>
    <x v="43"/>
    <s v="II"/>
    <s v="H.Vəfadar"/>
    <n v="3824"/>
    <n v="13.04"/>
    <n v="251566"/>
    <m/>
    <m/>
    <s v="SEVERSTAL"/>
    <m/>
    <s v="DC T2SW 240177 AC T2SW 250022 - DC T2SW 240177 AC T2SW 240881 "/>
    <s v="SF 305 1962 331903"/>
  </r>
  <r>
    <x v="44"/>
    <s v="I"/>
    <s v="M.Elşad"/>
    <n v="3825"/>
    <n v="12.58"/>
    <n v="251566"/>
    <m/>
    <m/>
    <s v="SEVERSTAL"/>
    <m/>
    <s v="DC T2SW 240177 AC T2SW 250022 - DC T2SW 240177 AC T2SW 240881 "/>
    <s v="SF 305 1961 331860"/>
  </r>
  <r>
    <x v="44"/>
    <s v="I"/>
    <s v="M.Elşad"/>
    <n v="3826"/>
    <n v="12.51"/>
    <n v="251566"/>
    <m/>
    <m/>
    <s v="SEVERSTAL"/>
    <m/>
    <s v="DC T2SW 240177 AC T2SW 250022 - DC T2SW 240177 AC T2SW 240881 "/>
    <s v="SF 305 1961 331860"/>
  </r>
  <r>
    <x v="44"/>
    <s v="I"/>
    <s v="M.Elşad"/>
    <n v="3827"/>
    <n v="10.59"/>
    <n v="251098"/>
    <s v="41284/10"/>
    <n v="29.22"/>
    <s v="SEVERSTAL"/>
    <n v="1"/>
    <s v="DC T2SW 240177 AC T2SW 250022 - DC T2SW 240177 AC T2SW 240881 "/>
    <s v="SF 305 1961 331860"/>
  </r>
  <r>
    <x v="44"/>
    <s v="I"/>
    <s v="M.Elşad"/>
    <n v="3828"/>
    <n v="11.11"/>
    <n v="251098"/>
    <m/>
    <m/>
    <s v="SEVERSTAL"/>
    <m/>
    <s v="DC T2SW 240177 AC T2SW 250022 - DC T2SW 240177 AC T2SW 240881 "/>
    <s v="SF 305 1961 331860"/>
  </r>
  <r>
    <x v="44"/>
    <s v="I"/>
    <s v="M.Elşad"/>
    <n v="3829"/>
    <n v="12.08"/>
    <n v="251098"/>
    <m/>
    <m/>
    <s v="SEVERSTAL"/>
    <m/>
    <s v="DC T2SW 240177 AC T2SW 250022 - DC T2SW 240177 AC T2SW 240881 "/>
    <s v="SF 305 1961 331860"/>
  </r>
  <r>
    <x v="44"/>
    <s v="I"/>
    <s v="M.Elşad"/>
    <n v="3830"/>
    <n v="11.12"/>
    <n v="251098"/>
    <m/>
    <m/>
    <s v="SEVERSTAL"/>
    <m/>
    <s v="DC T2SW 240177 AC T2SW 250022 - DC T2SW 240177 AC T2SW 240881 "/>
    <s v="SF 305 1961 331860"/>
  </r>
  <r>
    <x v="44"/>
    <s v="I"/>
    <s v="M.Elşad"/>
    <n v="3831"/>
    <n v="11.12"/>
    <n v="251098"/>
    <m/>
    <m/>
    <s v="SEVERSTAL"/>
    <m/>
    <s v="DC T2SW 240177 AC T2SW 250022 - DC T2SW 240177 AC T2SW 240881 "/>
    <s v="SF 305 1961 331860"/>
  </r>
  <r>
    <x v="44"/>
    <s v="I"/>
    <s v="M.Elşad"/>
    <n v="3832"/>
    <n v="12.08"/>
    <n v="251098"/>
    <m/>
    <m/>
    <s v="SEVERSTAL"/>
    <m/>
    <s v="DC T2SW 240177 AC T2SW 250022 - DC T2SW 240177 AC T2SW 240881 "/>
    <s v="SF 305 1961 331860"/>
  </r>
  <r>
    <x v="44"/>
    <s v="I"/>
    <s v="M.Elşad"/>
    <n v="3833"/>
    <n v="12.36"/>
    <n v="251098"/>
    <m/>
    <m/>
    <s v="SEVERSTAL"/>
    <m/>
    <s v="DC T2SW 240177 AC T2SW 250022 - DC T2SW 240177 AC T2SW 240881 "/>
    <s v="SF 305 1961 331860"/>
  </r>
  <r>
    <x v="44"/>
    <s v="I"/>
    <s v="M.Elşad"/>
    <n v="3834"/>
    <n v="13.06"/>
    <n v="251566"/>
    <s v="49309/01"/>
    <n v="29.02"/>
    <s v="SEVERSTAL"/>
    <n v="1"/>
    <s v="DC T2SW 240177 AC T2SW 250022 - DC T2SW 240177 AC T2SW 240881 "/>
    <s v="SF 305 1961 331860"/>
  </r>
  <r>
    <x v="44"/>
    <s v="I"/>
    <s v="M.Elşad"/>
    <n v="3835"/>
    <n v="13.06"/>
    <n v="251566"/>
    <m/>
    <m/>
    <s v="SEVERSTAL"/>
    <m/>
    <s v="DC T2SW 240177 AC T2SW 250022 - DC T2SW 240177 AC T2SW 240881 "/>
    <s v="SF 305 1961 331860"/>
  </r>
  <r>
    <x v="44"/>
    <s v="I"/>
    <s v="M.Elşad"/>
    <n v="3836"/>
    <n v="13.06"/>
    <n v="251566"/>
    <m/>
    <m/>
    <s v="SEVERSTAL"/>
    <m/>
    <s v="DC T2SW 240177 AC T2SW 250022 - DC T2SW 240177 AC T2SW 240881 "/>
    <s v="SF 305 1961 331860"/>
  </r>
  <r>
    <x v="44"/>
    <s v="I"/>
    <s v="M.Elşad"/>
    <n v="3837"/>
    <n v="13.06"/>
    <n v="251566"/>
    <m/>
    <m/>
    <s v="SEVERSTAL"/>
    <m/>
    <s v="DC T2SW 240177 AC T2SW 250022 - DC T2SW 240177 AC T2SW 240881 "/>
    <s v="SF 305 1961 331860"/>
  </r>
  <r>
    <x v="44"/>
    <s v="II"/>
    <s v="H.Vəfadar"/>
    <n v="3838"/>
    <n v="12.67"/>
    <n v="251566"/>
    <m/>
    <m/>
    <s v="SEVERSTAL"/>
    <m/>
    <s v="DC T2SW 240177 AC T2SW 250022 - DC T2SW 240177 AC T2SW 240881 "/>
    <s v="SF 305 1961 331860"/>
  </r>
  <r>
    <x v="44"/>
    <s v="II"/>
    <s v="H.Vəfadar"/>
    <n v="3839"/>
    <n v="12.4"/>
    <n v="251566"/>
    <m/>
    <m/>
    <s v="SEVERSTAL"/>
    <m/>
    <s v="DC T2SW 240177 AC T2SW 250022 - DC T2SW 240177 AC T2SW 240881 "/>
    <s v="SF 305 1961 331860"/>
  </r>
  <r>
    <x v="44"/>
    <s v="II"/>
    <s v="H.Vəfadar"/>
    <n v="3840"/>
    <n v="12.07"/>
    <n v="151038"/>
    <s v="41634/03"/>
    <n v="29.66"/>
    <s v="SEVERSTAL"/>
    <n v="1"/>
    <s v="DC T2SW 240177 AC T2SW 250022 - DC T2SW 240177 AC T2SW 240881 "/>
    <s v="SF 305 1961 331860"/>
  </r>
  <r>
    <x v="44"/>
    <s v="II"/>
    <s v="H.Vəfadar"/>
    <n v="3841"/>
    <n v="11.18"/>
    <n v="151038"/>
    <m/>
    <m/>
    <s v="SEVERSTAL"/>
    <m/>
    <s v="DC T2SW 240177 AC T2SW 250022 - DC T2SW 240177 AC T2SW 240881 "/>
    <s v="SF 305 1961 331860"/>
  </r>
  <r>
    <x v="44"/>
    <s v="II"/>
    <s v="H.Vəfadar"/>
    <n v="3842"/>
    <n v="12.07"/>
    <n v="151038"/>
    <m/>
    <m/>
    <s v="SEVERSTAL"/>
    <m/>
    <s v="DC T2SW 240177 AC T2SW 250022 - DC T2SW 240177 AC T2SW 240881 "/>
    <s v="SF 305 1961 331860"/>
  </r>
  <r>
    <x v="44"/>
    <s v="II"/>
    <s v="H.Vəfadar"/>
    <n v="3843"/>
    <n v="12.07"/>
    <n v="151038"/>
    <m/>
    <m/>
    <s v="SEVERSTAL"/>
    <m/>
    <s v="DC T2SW 240177 AC T2SW 250022 - DC T2SW 240177 AC T2SW 240881 "/>
    <s v="SF 305 1961 331860"/>
  </r>
  <r>
    <x v="44"/>
    <s v="II"/>
    <s v="H.Vəfadar"/>
    <n v="3844"/>
    <n v="11.05"/>
    <n v="151038"/>
    <m/>
    <m/>
    <s v="SEVERSTAL"/>
    <m/>
    <s v="DC T2SW 240177 AC T2SW 250022 - DC T2SW 240177 AC T2SW 240881 "/>
    <s v="SF 305 1961 331860"/>
  </r>
  <r>
    <x v="44"/>
    <s v="II"/>
    <s v="H.Vəfadar"/>
    <n v="3845"/>
    <n v="12.05"/>
    <n v="151038"/>
    <m/>
    <m/>
    <s v="SEVERSTAL"/>
    <m/>
    <s v="DC T2SW 240177 AC T2SW 250022 - DC T2SW 240177 AC T2SW 240881 "/>
    <s v="SF 305 1961 331860"/>
  </r>
  <r>
    <x v="44"/>
    <s v="II"/>
    <s v="H.Vəfadar"/>
    <n v="3846"/>
    <n v="12.11"/>
    <n v="151038"/>
    <m/>
    <m/>
    <s v="SEVERSTAL"/>
    <m/>
    <s v="DC T2SW 240177 AC T2SW 250022 - DC T2SW 240177 AC T2SW 240881 "/>
    <s v="SF 305 1961 331860"/>
  </r>
  <r>
    <x v="44"/>
    <s v="II"/>
    <s v="H.Vəfadar"/>
    <n v="3847"/>
    <n v="12.07"/>
    <n v="151075"/>
    <s v="42368/08"/>
    <n v="28.82"/>
    <s v="SEVERSTAL"/>
    <n v="1"/>
    <s v="DC T2SW 240177 AC T2SW 250022 - DC T2SW 240177 AC T2SW 240881 "/>
    <s v="SF 305 1961 331860"/>
  </r>
  <r>
    <x v="44"/>
    <s v="II"/>
    <s v="H.Vəfadar"/>
    <n v="3848"/>
    <n v="11.07"/>
    <n v="151075"/>
    <m/>
    <m/>
    <s v="SEVERSTAL"/>
    <m/>
    <s v="DC T2SW 240177 AC T2SW 250022 - DC T2SW 240177 AC T2SW 240881 "/>
    <s v="SF 305 1961 331860"/>
  </r>
  <r>
    <x v="44"/>
    <s v="II"/>
    <s v="H.Vəfadar"/>
    <n v="3849"/>
    <n v="11.08"/>
    <n v="151075"/>
    <m/>
    <m/>
    <s v="SEVERSTAL"/>
    <m/>
    <s v="DC T2SW 240177 AC T2SW 250022 - DC T2SW 240177 AC T2SW 240881 "/>
    <s v="SF 305 1961 331860"/>
  </r>
  <r>
    <x v="44"/>
    <s v="II"/>
    <s v="H.Vəfadar"/>
    <n v="3850"/>
    <n v="12.07"/>
    <n v="151075"/>
    <m/>
    <m/>
    <s v="SEVERSTAL"/>
    <m/>
    <s v="DC T2SW 240177 AC T2SW 250022 - DC T2SW 240177 AC T2SW 240881 "/>
    <s v="SF 305 1961 331860"/>
  </r>
  <r>
    <x v="45"/>
    <s v="I"/>
    <s v="H.Vəfadar"/>
    <n v="3851"/>
    <n v="11.06"/>
    <n v="151075"/>
    <m/>
    <m/>
    <s v="SEVERSTAL"/>
    <m/>
    <s v="DC T2SW 240177 AC T2SW 250022 - DC T2SW 240177 AC T2SW 240881 "/>
    <s v="SF 305 1961 331860"/>
  </r>
  <r>
    <x v="45"/>
    <s v="I"/>
    <s v="H.Vəfadar"/>
    <n v="3852"/>
    <n v="11.09"/>
    <n v="151075"/>
    <m/>
    <m/>
    <s v="SEVERSTAL"/>
    <m/>
    <s v="DC T2SW 240177 AC T2SW 250022 - DC T2SW 240177 AC T2SW 240881 "/>
    <s v="SF 305 1961 331860"/>
  </r>
  <r>
    <x v="45"/>
    <s v="I"/>
    <s v="H.Vəfadar"/>
    <n v="3853"/>
    <n v="10.86"/>
    <n v="151075"/>
    <m/>
    <m/>
    <s v="SEVERSTAL"/>
    <m/>
    <s v="DC T2SW 240177 AC T2SW 250022 - DC T2SW 240177 AC T2SW 240881 "/>
    <s v="SF 305 1961 331860"/>
  </r>
  <r>
    <x v="45"/>
    <s v="I"/>
    <s v="H.Vəfadar"/>
    <n v="3854"/>
    <n v="13.03"/>
    <n v="151043"/>
    <s v="41283/05"/>
    <n v="28.38"/>
    <s v="SEVERSTAL"/>
    <n v="1"/>
    <s v="DC T2SW 240177 AC T2SW 250022 - DC T2SW 240177 AC T2SW 240881 "/>
    <s v="SF 305 1961 331860"/>
  </r>
  <r>
    <x v="45"/>
    <s v="I"/>
    <s v="H.Vəfadar"/>
    <n v="3855"/>
    <n v="13.03"/>
    <n v="151043"/>
    <m/>
    <m/>
    <s v="SEVERSTAL"/>
    <m/>
    <s v="DC T2SW 240177 AC T2SW 250022 - DC T2SW 240177 AC T2SW 240881 "/>
    <s v="SF 305 1961 331860"/>
  </r>
  <r>
    <x v="45"/>
    <s v="I"/>
    <s v="H.Vəfadar"/>
    <n v="3856"/>
    <n v="13.02"/>
    <n v="151043"/>
    <m/>
    <m/>
    <s v="SEVERSTAL"/>
    <m/>
    <s v="DC T2SW 240177 AC T2SW 250022 - DC T2SW 240177 AC T2SW 240881 "/>
    <s v="SF 305 1961 331860"/>
  </r>
  <r>
    <x v="45"/>
    <s v="I"/>
    <s v="H.Vəfadar"/>
    <n v="3857"/>
    <n v="13.03"/>
    <n v="151043"/>
    <m/>
    <m/>
    <s v="SEVERSTAL"/>
    <m/>
    <s v="DC T2SW 240177 AC T2SW 250022 - DC T2SW 240177 AC T2SW 240881 "/>
    <s v="SF 305 1961 331860"/>
  </r>
  <r>
    <x v="45"/>
    <s v="I"/>
    <s v="H.Vəfadar"/>
    <n v="3858"/>
    <n v="13.03"/>
    <n v="151043"/>
    <m/>
    <m/>
    <s v="SEVERSTAL"/>
    <m/>
    <s v="DC T2SW 240177 AC T2SW 250022 - DC T2SW 240177 AC T2SW 240881 "/>
    <s v="SF 305 1961 331860"/>
  </r>
  <r>
    <x v="45"/>
    <s v="II"/>
    <s v="M.Elşad"/>
    <n v="3859"/>
    <n v="12.95"/>
    <n v="151043"/>
    <m/>
    <m/>
    <s v="SEVERSTAL"/>
    <m/>
    <s v="DC T2SW 240177 AC T2SW 250022 - DC T2SW 240177 AC T2SW 240881 "/>
    <s v="SF 305 1961 331860"/>
  </r>
  <r>
    <x v="45"/>
    <s v="II"/>
    <s v="M.Elşad"/>
    <n v="3860"/>
    <n v="13.02"/>
    <n v="151078"/>
    <s v="47246/06"/>
    <n v="28.7"/>
    <s v="SEVERSTAL"/>
    <n v="1"/>
    <s v="DC T2SW 240177 AC T2SW 250022 - DC T2SW 240177 AC T2SW 240881 "/>
    <s v="SF 305 1961 331860"/>
  </r>
  <r>
    <x v="45"/>
    <s v="II"/>
    <s v="M.Elşad"/>
    <n v="3861"/>
    <n v="13.03"/>
    <n v="151078"/>
    <m/>
    <m/>
    <s v="SEVERSTAL"/>
    <m/>
    <s v="DC T2SW 240177 AC T2SW 250022 - DC T2SW 240177 AC T2SW 240881 "/>
    <s v="SF 305 1961 331860"/>
  </r>
  <r>
    <x v="45"/>
    <s v="II"/>
    <s v="M.Elşad"/>
    <n v="3862"/>
    <n v="13.03"/>
    <n v="151078"/>
    <m/>
    <m/>
    <s v="SEVERSTAL"/>
    <m/>
    <s v="DC T2SW 240177 AC T2SW 250022 - DC T2SW 240177 AC T2SW 240881 "/>
    <s v="SF 305 1961 331860"/>
  </r>
  <r>
    <x v="45"/>
    <s v="II"/>
    <s v="M.Elşad"/>
    <n v="3863"/>
    <n v="13.53"/>
    <n v="151078"/>
    <m/>
    <m/>
    <s v="SEVERSTAL"/>
    <m/>
    <s v="DC T2SW 240177 AC T2SW 250022 - DC T2SW 240177 AC T2SW 240881 "/>
    <s v="SF 305 1961 331860"/>
  </r>
  <r>
    <x v="45"/>
    <s v="II"/>
    <s v="M.Elşad"/>
    <n v="3864"/>
    <n v="13.53"/>
    <n v="151078"/>
    <m/>
    <m/>
    <s v="SEVERSTAL"/>
    <m/>
    <s v="DC T2SW 240177 AC T2SW 250022 - DC T2SW 240177 AC T2SW 240881 "/>
    <s v="SF 305 1961 331860"/>
  </r>
  <r>
    <x v="45"/>
    <s v="II"/>
    <s v="M.Elşad"/>
    <n v="3865"/>
    <n v="13.54"/>
    <n v="151078"/>
    <m/>
    <m/>
    <s v="SEVERSTAL"/>
    <m/>
    <s v="DC T2SW 240177 AC T2SW 250022 - DC T2SW 240177 AC T2SW 240881 "/>
    <s v="SF 305 1961 331860"/>
  </r>
  <r>
    <x v="45"/>
    <s v="II"/>
    <s v="M.Elşad"/>
    <n v="3866"/>
    <n v="13.03"/>
    <n v="251093"/>
    <s v="40092/04"/>
    <n v="29.14"/>
    <s v="SEVERSTAL"/>
    <n v="1"/>
    <s v="DC T2SW 240177 AC T2SW 250022 - DC T2SW 240177 AC T2SW 240881 "/>
    <s v="SF 305 1961 331860"/>
  </r>
  <r>
    <x v="45"/>
    <s v="II"/>
    <s v="M.Elşad"/>
    <n v="3867"/>
    <n v="11.12"/>
    <n v="251093"/>
    <m/>
    <m/>
    <s v="SEVERSTAL"/>
    <m/>
    <s v="DC T2SW 240177 AC T2SW 250022 - DC T2SW 240177 AC T2SW 240881 "/>
    <s v="SF 305 1961 331860"/>
  </r>
  <r>
    <x v="45"/>
    <s v="II"/>
    <s v="M.Elşad"/>
    <n v="3868"/>
    <n v="11.13"/>
    <n v="251093"/>
    <m/>
    <m/>
    <s v="SEVERSTAL"/>
    <m/>
    <s v="DC T2SW 240177 AC T2SW 250022 - DC T2SW 240177 AC T2SW 240881 "/>
    <s v="SF 305 1961 331860"/>
  </r>
  <r>
    <x v="45"/>
    <s v="II"/>
    <s v="M.Elşad"/>
    <n v="3869"/>
    <n v="11.12"/>
    <n v="251093"/>
    <m/>
    <m/>
    <s v="SEVERSTAL"/>
    <m/>
    <s v="DC T2SW 240177 AC T2SW 250022 - DC T2SW 240177 AC T2SW 240881 "/>
    <s v="SF 305 1961 331860"/>
  </r>
  <r>
    <x v="45"/>
    <s v="II"/>
    <s v="M.Elşad"/>
    <n v="3870"/>
    <n v="11.12"/>
    <n v="251093"/>
    <m/>
    <m/>
    <s v="SEVERSTAL"/>
    <m/>
    <s v="DC T2SW 240177 AC T2SW 250022 - DC T2SW 240177 AC T2SW 240881 "/>
    <s v="SF 305 1961 331860"/>
  </r>
  <r>
    <x v="45"/>
    <s v="II"/>
    <s v="M.Elşad"/>
    <n v="3871"/>
    <n v="12.08"/>
    <n v="251093"/>
    <m/>
    <m/>
    <s v="SEVERSTAL"/>
    <m/>
    <s v="DC T2SW 240177 AC T2SW 250022 - DC T2SW 240177 AC T2SW 240881 "/>
    <s v="SF 305 1961 331860"/>
  </r>
  <r>
    <x v="46"/>
    <s v="I"/>
    <s v="H.Vəfadar"/>
    <n v="3872"/>
    <n v="12.32"/>
    <n v="251093"/>
    <m/>
    <m/>
    <s v="SEVERSTAL"/>
    <m/>
    <s v="DC T2SW 240177 AC T2SW 250022 - DC T2SW 240177 AC T2SW 240881 "/>
    <s v="SF 305 1961 331860"/>
  </r>
  <r>
    <x v="46"/>
    <s v="I"/>
    <s v="H.Vəfadar"/>
    <n v="3873"/>
    <n v="13.03"/>
    <n v="351817"/>
    <s v="49613/04"/>
    <n v="28.18"/>
    <s v="SEVERSTAL"/>
    <n v="1"/>
    <s v="DC T2SW 240177 AC T2SW 250022 - DC T2SW 240177 AC T2SW 240881 "/>
    <s v="SF 305 1961 331860"/>
  </r>
  <r>
    <x v="46"/>
    <s v="I"/>
    <s v="H.Vəfadar"/>
    <n v="3874"/>
    <n v="13.04"/>
    <n v="351817"/>
    <m/>
    <m/>
    <s v="SEVERSTAL"/>
    <m/>
    <s v="DC T2SW 240177 AC T2SW 250022 - DC T2SW 240177 AC T2SW 240881 "/>
    <s v="SF 305 1961 331860"/>
  </r>
  <r>
    <x v="46"/>
    <s v="I"/>
    <s v="H.Vəfadar"/>
    <n v="3875"/>
    <n v="13.04"/>
    <n v="351817"/>
    <m/>
    <m/>
    <s v="SEVERSTAL"/>
    <m/>
    <s v="DC T2SW 240177 AC T2SW 250022 - DC T2SW 240177 AC T2SW 240881 "/>
    <s v="SF 305 1961 331860"/>
  </r>
  <r>
    <x v="46"/>
    <s v="I"/>
    <s v="H.Vəfadar"/>
    <n v="3876"/>
    <n v="13.03"/>
    <n v="351817"/>
    <m/>
    <m/>
    <s v="SEVERSTAL"/>
    <m/>
    <s v="DC T2SW 240177 AC T2SW 250022 - DC T2SW 240177 AC T2SW 240881 "/>
    <s v="SF 305 1961 331860"/>
  </r>
  <r>
    <x v="46"/>
    <s v="I"/>
    <s v="H.Vəfadar"/>
    <n v="3877"/>
    <n v="13.46"/>
    <n v="351817"/>
    <m/>
    <m/>
    <s v="SEVERSTAL"/>
    <m/>
    <s v="DC T2SW 240177 AC T2SW 250022 - DC T2SW 240177 AC T2SW 240881 "/>
    <s v="SF 305 1961 331860"/>
  </r>
  <r>
    <x v="46"/>
    <s v="I"/>
    <s v="H.Vəfadar"/>
    <n v="3878"/>
    <n v="13.24"/>
    <n v="351817"/>
    <m/>
    <m/>
    <s v="SEVERSTAL"/>
    <m/>
    <s v="DC T2SW 240177 AC T2SW 250022 - DC T2SW 240177 AC T2SW 240881 "/>
    <s v="SF 305 1961 331860"/>
  </r>
  <r>
    <x v="46"/>
    <s v="I"/>
    <s v="H.Vəfadar"/>
    <n v="3879"/>
    <n v="12.06"/>
    <n v="351817"/>
    <s v="49613/01"/>
    <n v="29.2"/>
    <s v="SEVERSTAL"/>
    <n v="1"/>
    <s v="DC T2SW 240177 AC T2SW 250022 - DC T2SW 240177 AC T2SW 240881 "/>
    <s v="SF 305 1961 331860"/>
  </r>
  <r>
    <x v="46"/>
    <s v="I"/>
    <s v="H.Vəfadar"/>
    <n v="3880"/>
    <n v="11.2"/>
    <n v="351817"/>
    <m/>
    <m/>
    <s v="SEVERSTAL"/>
    <m/>
    <s v="DC T2SW 240177 AC T2SW 250022 - DC T2SW 240177 AC T2SW 240881 "/>
    <s v="SF 305 1961 331860"/>
  </r>
  <r>
    <x v="46"/>
    <s v="I"/>
    <s v="H.Vəfadar"/>
    <n v="3881"/>
    <n v="11.22"/>
    <n v="351817"/>
    <m/>
    <m/>
    <s v="SEVERSTAL"/>
    <m/>
    <s v="DC T2SW 240177 AC T2SW 250022 - DC T2SW 240177 AC T2SW 240881 "/>
    <s v="SF 305 1961 331860"/>
  </r>
  <r>
    <x v="46"/>
    <s v="I"/>
    <s v="H.Vəfadar"/>
    <n v="3882"/>
    <n v="12.06"/>
    <n v="351817"/>
    <m/>
    <m/>
    <s v="SEVERSTAL"/>
    <m/>
    <s v="DC T2SW 240177 AC T2SW 250022 - DC T2SW 240177 AC T2SW 240881 "/>
    <s v="SF 305 1961 331860"/>
  </r>
  <r>
    <x v="46"/>
    <s v="I"/>
    <s v="H.Vəfadar"/>
    <n v="3883"/>
    <n v="12.06"/>
    <n v="351817"/>
    <m/>
    <m/>
    <s v="SEVERSTAL"/>
    <m/>
    <s v="DC T2SW 240177 AC T2SW 250022 - DC T2SW 240177 AC T2SW 240881 "/>
    <s v="SF 305 1961 331860"/>
  </r>
  <r>
    <x v="46"/>
    <s v="I"/>
    <s v="H.Vəfadar"/>
    <n v="3884"/>
    <n v="11.52"/>
    <n v="351817"/>
    <m/>
    <m/>
    <s v="SEVERSTAL"/>
    <m/>
    <s v="DC T2SW 240177 AC T2SW 250022 - DC T2SW 240177 AC T2SW 240881 "/>
    <s v="SF 305 1961 331860"/>
  </r>
  <r>
    <x v="46"/>
    <s v="II"/>
    <s v="M.Elşad"/>
    <n v="3885"/>
    <n v="11.51"/>
    <n v="351817"/>
    <m/>
    <m/>
    <s v="SEVERSTAL"/>
    <m/>
    <s v="DC T2SW 240177 AC T2SW 250022 - DC T2SW 240177 AC T2SW 240881 "/>
    <s v="SF 305 1961 331860"/>
  </r>
  <r>
    <x v="46"/>
    <s v="II"/>
    <s v="M.Elşad"/>
    <n v="3886"/>
    <n v="13.06"/>
    <n v="151729"/>
    <s v="50982/06"/>
    <n v="27.92"/>
    <s v="SEVERSTAL"/>
    <n v="1"/>
    <s v="DC T2SW 240177 AC T2SW 250022 - DC T2SW 240177 AC T2SW 240881 "/>
    <s v="SF 305 1961 331860"/>
  </r>
  <r>
    <x v="46"/>
    <s v="II"/>
    <s v="M.Elşad"/>
    <n v="3887"/>
    <n v="13.07"/>
    <n v="151729"/>
    <m/>
    <m/>
    <s v="SEVERSTAL"/>
    <m/>
    <s v="DC T2SW 240177 AC T2SW 250022 - DC T2SW 240177 AC T2SW 240881 "/>
    <s v="SF 305 1961 331860"/>
  </r>
  <r>
    <x v="46"/>
    <s v="II"/>
    <s v="M.Elşad"/>
    <n v="3888"/>
    <n v="13.08"/>
    <n v="151729"/>
    <m/>
    <m/>
    <s v="SEVERSTAL"/>
    <m/>
    <s v="DC T2SW 240177 AC T2SW 250022 - DC T2SW 240177 AC T2SW 240881 "/>
    <s v="SF 305 1961 331860"/>
  </r>
  <r>
    <x v="46"/>
    <s v="II"/>
    <s v="M.Elşad"/>
    <n v="3889"/>
    <n v="13.58"/>
    <n v="151729"/>
    <m/>
    <m/>
    <s v="SEVERSTAL"/>
    <m/>
    <s v="DC T2SW 240177 AC T2SW 250022 - DC T2SW 240177 AC T2SW 240881 "/>
    <s v="SF 305 1961 331860"/>
  </r>
  <r>
    <x v="46"/>
    <s v="II"/>
    <s v="M.Elşad"/>
    <n v="3890"/>
    <n v="13.08"/>
    <n v="151729"/>
    <m/>
    <m/>
    <s v="SEVERSTAL"/>
    <m/>
    <s v="DC T2SW 240177 AC T2SW 250022 - DC T2SW 240177 AC T2SW 240881 "/>
    <s v="SF 305 1961 331860"/>
  </r>
  <r>
    <x v="46"/>
    <s v="II"/>
    <s v="M.Elşad"/>
    <n v="3891"/>
    <n v="12.81"/>
    <n v="151729"/>
    <m/>
    <m/>
    <s v="SEVERSTAL"/>
    <m/>
    <s v="DC T2SW 240177 AC T2SW 250022 - DC T2SW 240177 AC T2SW 240881 "/>
    <s v="SF 305 1961 331860"/>
  </r>
  <r>
    <x v="46"/>
    <s v="II"/>
    <s v="M.Elşad"/>
    <n v="3892"/>
    <n v="13.07"/>
    <n v="151043"/>
    <s v="41283/06"/>
    <n v="29.46"/>
    <s v="SEVERSTAL"/>
    <n v="1"/>
    <s v="DC T2SW 240177 AC T2SW 250022 - DC T2SW 240177 AC T2SW 240881 "/>
    <s v="SF 305 1961 331860"/>
  </r>
  <r>
    <x v="46"/>
    <s v="II"/>
    <s v="M.Elşad"/>
    <n v="3893"/>
    <n v="13.08"/>
    <n v="151043"/>
    <m/>
    <m/>
    <s v="SEVERSTAL"/>
    <m/>
    <s v="DC T2SW 240177 AC T2SW 250022 - DC T2SW 240177 AC T2SW 240881 "/>
    <s v="SF 305 1961 331860"/>
  </r>
  <r>
    <x v="46"/>
    <s v="II"/>
    <s v="M.Elşad"/>
    <n v="3894"/>
    <n v="13.07"/>
    <n v="151043"/>
    <m/>
    <m/>
    <s v="SEVERSTAL"/>
    <m/>
    <s v="DC T2SW 240177 AC T2SW 250022 - DC T2SW 240177 AC T2SW 240881 "/>
    <s v="SF 305 1961 331860"/>
  </r>
  <r>
    <x v="46"/>
    <s v="II"/>
    <s v="M.Elşad"/>
    <n v="3895"/>
    <n v="13.56"/>
    <n v="151043"/>
    <m/>
    <m/>
    <s v="SEVERSTAL"/>
    <m/>
    <s v="DC T2SW 240177 AC T2SW 250022 - DC T2SW 240177 AC T2SW 240881 "/>
    <s v="SF 305 1961 331860"/>
  </r>
  <r>
    <x v="46"/>
    <s v="II"/>
    <s v="M.Elşad"/>
    <n v="3896"/>
    <n v="13.56"/>
    <n v="151043"/>
    <m/>
    <m/>
    <s v="SEVERSTAL"/>
    <m/>
    <s v="DC T2SW 240177 AC T2SW 250022 - DC T2SW 240177 AC T2SW 240881 "/>
    <s v="SF 305 1961 331860"/>
  </r>
  <r>
    <x v="46"/>
    <s v="II"/>
    <s v="M.Elşad"/>
    <n v="3897"/>
    <n v="13.59"/>
    <n v="151043"/>
    <m/>
    <m/>
    <s v="SEVERSTAL"/>
    <m/>
    <s v="DC T2SW 240177 AC T2SW 250022 - DC T2SW 240177 AC T2SW 240881 "/>
    <s v="SF 305 1961 331860"/>
  </r>
  <r>
    <x v="46"/>
    <s v="II"/>
    <s v="M.Elşad"/>
    <n v="3898"/>
    <n v="12.1"/>
    <n v="251098"/>
    <s v="41284/02"/>
    <n v="29.16"/>
    <s v="SEVERSTAL"/>
    <n v="1"/>
    <s v="DC T2SW 240177 AC T2SW 250022 - DC T2SW 240177 AC T2SW 240881 "/>
    <s v="SF 305 1961 331860"/>
  </r>
  <r>
    <x v="47"/>
    <s v="I"/>
    <s v="H.Vəfadar"/>
    <n v="3899"/>
    <n v="11.19"/>
    <n v="251098"/>
    <m/>
    <m/>
    <s v="SEVERSTAL"/>
    <m/>
    <s v="DC T2SW 240177 AC T2SW 250022 - DC T2SW 240177 AC T2SW 250022 "/>
    <s v="SF 305 1962 332004"/>
  </r>
  <r>
    <x v="47"/>
    <s v="I"/>
    <s v="H.Vəfadar"/>
    <n v="3900"/>
    <n v="11.04"/>
    <n v="251098"/>
    <m/>
    <m/>
    <s v="SEVERSTAL"/>
    <m/>
    <s v="DC T2SW 240177 AC T2SW 250022 - DC T2SW 240177 AC T2SW 250022 "/>
    <s v="SF 305 1962 332004"/>
  </r>
  <r>
    <x v="47"/>
    <s v="I"/>
    <s v="H.Vəfadar"/>
    <n v="3901"/>
    <n v="12.1"/>
    <n v="251098"/>
    <m/>
    <m/>
    <s v="SEVERSTAL"/>
    <m/>
    <s v="DC T2SW 240177 AC T2SW 250022 - DC T2SW 240177 AC T2SW 250022 "/>
    <s v="SF 305 1962 332004"/>
  </r>
  <r>
    <x v="47"/>
    <s v="I"/>
    <s v="H.Vəfadar"/>
    <n v="3902"/>
    <n v="11.19"/>
    <n v="251098"/>
    <m/>
    <m/>
    <s v="SEVERSTAL"/>
    <m/>
    <s v="DC T2SW 240177 AC T2SW 250022 - DC T2SW 240177 AC T2SW 250022 "/>
    <s v="SF 305 1962 332004"/>
  </r>
  <r>
    <x v="47"/>
    <s v="I"/>
    <s v="H.Vəfadar"/>
    <n v="3903"/>
    <n v="12.1"/>
    <n v="251098"/>
    <m/>
    <m/>
    <s v="SEVERSTAL"/>
    <m/>
    <s v="DC T2SW 240177 AC T2SW 250022 - DC T2SW 240177 AC T2SW 250022 "/>
    <s v="SF 305 1962 332004"/>
  </r>
  <r>
    <x v="47"/>
    <s v="I"/>
    <s v="H.Vəfadar"/>
    <n v="3904"/>
    <n v="12.52"/>
    <n v="251098"/>
    <m/>
    <m/>
    <s v="SEVERSTAL"/>
    <m/>
    <s v="DC T2SW 240177 AC T2SW 250022 - DC T2SW 240177 AC T2SW 250022 "/>
    <s v="SF 305 1962 332004"/>
  </r>
  <r>
    <x v="47"/>
    <s v="I"/>
    <s v="H.Vəfadar"/>
    <n v="3905"/>
    <n v="13.04"/>
    <n v="251124"/>
    <s v="40634/02"/>
    <n v="28.28"/>
    <s v="SEVERSTAL"/>
    <n v="1"/>
    <s v="DC T2SW 240177 AC T2SW 250022 - DC T2SW 240177 AC T2SW 250022 "/>
    <s v="SF 305 1962 332004"/>
  </r>
  <r>
    <x v="47"/>
    <s v="I"/>
    <s v="H.Vəfadar"/>
    <n v="3906"/>
    <n v="13.04"/>
    <n v="251124"/>
    <m/>
    <m/>
    <s v="SEVERSTAL"/>
    <m/>
    <s v="DC T2SW 240177 AC T2SW 250022 - DC T2SW 240177 AC T2SW 250022 "/>
    <s v="SF 305 1962 332004"/>
  </r>
  <r>
    <x v="47"/>
    <s v="I"/>
    <s v="H.Vəfadar"/>
    <n v="3907"/>
    <n v="13.04"/>
    <n v="251124"/>
    <m/>
    <m/>
    <s v="SEVERSTAL"/>
    <m/>
    <s v="DC T2SW 240177 AC T2SW 250022 - DC T2SW 240177 AC T2SW 250022 "/>
    <s v="SF 305 1962 332004"/>
  </r>
  <r>
    <x v="47"/>
    <s v="I"/>
    <s v="H.Vəfadar"/>
    <n v="3908"/>
    <n v="13.04"/>
    <n v="251124"/>
    <m/>
    <m/>
    <s v="SEVERSTAL"/>
    <m/>
    <s v="DC T2SW 240177 AC T2SW 250022 - DC T2SW 240177 AC T2SW 250022 "/>
    <s v="SF 305 1962 332004"/>
  </r>
  <r>
    <x v="47"/>
    <s v="I"/>
    <s v="H.Vəfadar"/>
    <n v="3909"/>
    <n v="13.04"/>
    <n v="251124"/>
    <m/>
    <m/>
    <s v="SEVERSTAL"/>
    <m/>
    <s v="DC T2SW 240177 AC T2SW 250022 - DC T2SW 240177 AC T2SW 250022 "/>
    <s v="SF 305 1962 332004"/>
  </r>
  <r>
    <x v="47"/>
    <s v="I"/>
    <s v="H.Vəfadar"/>
    <n v="3910"/>
    <n v="13.32"/>
    <n v="251124"/>
    <m/>
    <m/>
    <s v="SEVERSTAL"/>
    <m/>
    <s v="DC T2SW 240177 AC T2SW 250022 - DC T2SW 240177 AC T2SW 250022 "/>
    <s v="SF 305 1962 332004"/>
  </r>
  <r>
    <x v="47"/>
    <s v="I"/>
    <s v="H.Vəfadar"/>
    <n v="3911"/>
    <n v="12.07"/>
    <n v="351147"/>
    <s v="47247/10"/>
    <n v="29.56"/>
    <s v="SEVERSTAL"/>
    <n v="1"/>
    <s v="DC T2SW 240177 AC T2SW 250022 - DC T2SW 240177 AC T2SW 250022 "/>
    <s v="SF 305 1962 332004"/>
  </r>
  <r>
    <x v="47"/>
    <s v="II"/>
    <s v="M.Elşad"/>
    <n v="3912"/>
    <n v="11.1"/>
    <n v="351147"/>
    <m/>
    <m/>
    <s v="SEVERSTAL"/>
    <m/>
    <s v="DC T2SW 240177 AC T2SW 250022 - DC T2SW 240177 AC T2SW 250022 "/>
    <s v="SF 305 1962 332004"/>
  </r>
  <r>
    <x v="47"/>
    <s v="II"/>
    <s v="M.Elşad"/>
    <n v="3913"/>
    <n v="11.12"/>
    <n v="351147"/>
    <m/>
    <m/>
    <s v="SEVERSTAL"/>
    <m/>
    <s v="DC T2SW 240177 AC T2SW 250022 - DC T2SW 240177 AC T2SW 250022 "/>
    <s v="SF 305 1962 332004"/>
  </r>
  <r>
    <x v="47"/>
    <s v="II"/>
    <s v="M.Elşad"/>
    <n v="3914"/>
    <n v="12.08"/>
    <n v="351147"/>
    <m/>
    <m/>
    <s v="SEVERSTAL"/>
    <m/>
    <s v="DC T2SW 240177 AC T2SW 250022 - DC T2SW 240177 AC T2SW 250022 "/>
    <s v="SF 305 1962 332004"/>
  </r>
  <r>
    <x v="47"/>
    <s v="II"/>
    <s v="M.Elşad"/>
    <n v="3915"/>
    <n v="12.08"/>
    <n v="351147"/>
    <m/>
    <m/>
    <s v="SEVERSTAL"/>
    <m/>
    <s v="DC T2SW 240177 AC T2SW 250022 - DC T2SW 240177 AC T2SW 250022 "/>
    <s v="SF 305 1962 332004"/>
  </r>
  <r>
    <x v="47"/>
    <s v="II"/>
    <s v="M.Elşad"/>
    <n v="3916"/>
    <n v="12.08"/>
    <n v="351147"/>
    <m/>
    <m/>
    <s v="SEVERSTAL"/>
    <m/>
    <s v="DC T2SW 240177 AC T2SW 250022 - DC T2SW 240177 AC T2SW 250022 "/>
    <s v="SF 305 1962 332004"/>
  </r>
  <r>
    <x v="47"/>
    <s v="II"/>
    <s v="M.Elşad"/>
    <n v="3917"/>
    <n v="12.49"/>
    <n v="351147"/>
    <m/>
    <m/>
    <s v="SEVERSTAL"/>
    <m/>
    <s v="DC T2SW 240177 AC T2SW 250022 - DC T2SW 240177 AC T2SW 250022 "/>
    <s v="SF 305 1962 332004"/>
  </r>
  <r>
    <x v="47"/>
    <s v="II"/>
    <s v="M.Elşad"/>
    <n v="3918"/>
    <n v="12.08"/>
    <n v="251124"/>
    <s v="50709/01"/>
    <n v="25.8"/>
    <s v="SEVERSTAL"/>
    <n v="1"/>
    <s v="DC T2SW 240177 AC T2SW 250022 - DC T2SW 240177 AC T2SW 250022 "/>
    <s v="SF 305 1962 332004"/>
  </r>
  <r>
    <x v="47"/>
    <s v="II"/>
    <s v="M.Elşad"/>
    <n v="3919"/>
    <n v="12.08"/>
    <n v="251124"/>
    <m/>
    <m/>
    <s v="SEVERSTAL"/>
    <m/>
    <s v="DC T2SW 240177 AC T2SW 250022 - DC T2SW 240177 AC T2SW 250022 "/>
    <s v="SF 305 1962 332004"/>
  </r>
  <r>
    <x v="47"/>
    <s v="II"/>
    <s v="M.Elşad"/>
    <n v="3920"/>
    <n v="12.08"/>
    <n v="251124"/>
    <m/>
    <m/>
    <s v="SEVERSTAL"/>
    <m/>
    <s v="DC T2SW 240177 AC T2SW 250022 - DC T2SW 240177 AC T2SW 250022 "/>
    <s v="SF 305 1962 332004"/>
  </r>
  <r>
    <x v="47"/>
    <s v="II"/>
    <s v="M.Elşad"/>
    <n v="3921"/>
    <n v="12.08"/>
    <n v="251124"/>
    <m/>
    <m/>
    <s v="SEVERSTAL"/>
    <m/>
    <s v="DC T2SW 240177 AC T2SW 250022 - DC T2SW 240177 AC T2SW 250022 "/>
    <s v="SF 305 1962 332004"/>
  </r>
  <r>
    <x v="47"/>
    <s v="II"/>
    <s v="M.Elşad"/>
    <n v="3922"/>
    <n v="12.08"/>
    <n v="251124"/>
    <m/>
    <m/>
    <s v="SEVERSTAL"/>
    <m/>
    <s v="DC T2SW 240177 AC T2SW 250022 - DC T2SW 240177 AC T2SW 250022 "/>
    <s v="SF 305 1962 332004"/>
  </r>
  <r>
    <x v="47"/>
    <s v="II"/>
    <s v="M.Elşad"/>
    <n v="3923"/>
    <n v="11.87"/>
    <n v="251124"/>
    <m/>
    <m/>
    <s v="SEVERSTAL"/>
    <m/>
    <s v="DC T2SW 240177 AC T2SW 250022 - DC T2SW 240177 AC T2SW 250022 "/>
    <s v="SF 305 1962 332004"/>
  </r>
  <r>
    <x v="47"/>
    <s v="II"/>
    <s v="M.Elşad"/>
    <n v="3924"/>
    <n v="13.06"/>
    <s v="B301404"/>
    <s v="1/3"/>
    <n v="32.520000000000003"/>
    <s v="MMK"/>
    <n v="1"/>
    <s v="DC T2SW 240177 AC T2SW 250022 - DC T2SW 240177 AC T2SW 250022 "/>
    <s v="SF 305 1962 332004"/>
  </r>
  <r>
    <x v="47"/>
    <s v="II"/>
    <s v="M.Elşad"/>
    <n v="3925"/>
    <n v="13.06"/>
    <s v="B301404"/>
    <m/>
    <m/>
    <s v="MMK"/>
    <m/>
    <s v="DC T2SW 240177 AC T2SW 250022 - DC T2SW 240177 AC T2SW 250022 "/>
    <s v="SF 305 1962 332004"/>
  </r>
  <r>
    <x v="48"/>
    <s v="I"/>
    <s v="H.Vəfadar"/>
    <n v="3926"/>
    <n v="13.06"/>
    <s v="B301404"/>
    <m/>
    <m/>
    <s v="MMK"/>
    <m/>
    <s v="DC T2SW 240177 AC T2SW 250022 - DC T2SW 240177 AC T2SW 250022 "/>
    <s v="SF 305 1962 332004"/>
  </r>
  <r>
    <x v="48"/>
    <s v="I"/>
    <s v="H.Vəfadar"/>
    <n v="3927"/>
    <n v="13.06"/>
    <s v="B301404"/>
    <m/>
    <m/>
    <s v="MMK"/>
    <m/>
    <s v="DC T2SW 240177 AC T2SW 250022 - DC T2SW 240177 AC T2SW 250022 "/>
    <s v="SF 305 1962 332004"/>
  </r>
  <r>
    <x v="48"/>
    <s v="I"/>
    <s v="H.Vəfadar"/>
    <n v="3928"/>
    <n v="13.05"/>
    <s v="B301404"/>
    <m/>
    <m/>
    <s v="MMK"/>
    <m/>
    <s v="DC T2SW 240177 AC T2SW 250022 - DC T2SW 240177 AC T2SW 250022 "/>
    <s v="SF 305 1962 332004"/>
  </r>
  <r>
    <x v="48"/>
    <s v="I"/>
    <s v="H.Vəfadar"/>
    <n v="3929"/>
    <n v="12.05"/>
    <s v="B301404"/>
    <m/>
    <m/>
    <s v="MMK"/>
    <m/>
    <s v="DC T2SW 240177 AC T2SW 250022 - DC T2SW 240177 AC T2SW 250022 "/>
    <s v="SF 305 1962 332004"/>
  </r>
  <r>
    <x v="48"/>
    <s v="I"/>
    <s v="H.Vəfadar"/>
    <n v="3930"/>
    <n v="12.69"/>
    <s v="B301404"/>
    <m/>
    <m/>
    <s v="MMK"/>
    <m/>
    <s v="DC T2SW 240177 AC T2SW 250022 - DC T2SW 240177 AC T2SW 250022 "/>
    <s v="SF 305 1962 332004"/>
  </r>
  <r>
    <x v="48"/>
    <s v="I"/>
    <s v="H.Vəfadar"/>
    <n v="3931"/>
    <n v="12.05"/>
    <n v="151043"/>
    <s v="41283/01"/>
    <n v="29.26"/>
    <s v="SEVERSTAL"/>
    <n v="1"/>
    <s v="DC T2SW 240177 AC T2SW 250022 - DC T2SW 240177 AC T2SW 250022 "/>
    <s v="SF 305 1962 332004"/>
  </r>
  <r>
    <x v="48"/>
    <s v="I"/>
    <s v="H.Vəfadar"/>
    <n v="3932"/>
    <n v="12.05"/>
    <n v="151043"/>
    <m/>
    <m/>
    <s v="SEVERSTAL"/>
    <m/>
    <s v="DC T2SW 240177 AC T2SW 250022 - DC T2SW 240177 AC T2SW 250022 "/>
    <s v="SF 305 1962 332004"/>
  </r>
  <r>
    <x v="48"/>
    <s v="I"/>
    <s v="H.Vəfadar"/>
    <n v="3933"/>
    <n v="11.19"/>
    <n v="151043"/>
    <m/>
    <m/>
    <s v="SEVERSTAL"/>
    <m/>
    <s v="DC T2SW 240177 AC T2SW 250022 - DC T2SW 240177 AC T2SW 250022 "/>
    <s v="SF 305 1962 332004"/>
  </r>
  <r>
    <x v="48"/>
    <s v="II"/>
    <s v="M.Elşad"/>
    <n v="3934"/>
    <n v="11.07"/>
    <n v="151043"/>
    <m/>
    <m/>
    <s v="SEVERSTAL"/>
    <m/>
    <s v="DC T2SW 240177 AC T2SW 250022 - DC T2SW 240177 AC T2SW 250022 "/>
    <s v="SF 305 1962 332004"/>
  </r>
  <r>
    <x v="48"/>
    <s v="II"/>
    <s v="M.Elşad"/>
    <n v="3935"/>
    <n v="11.08"/>
    <n v="151043"/>
    <m/>
    <m/>
    <s v="SEVERSTAL"/>
    <m/>
    <s v="DC T2SW 240177 AC T2SW 250022 - DC T2SW 240177 AC T2SW 250022 "/>
    <s v="SF 305 1962 332004"/>
  </r>
  <r>
    <x v="48"/>
    <s v="II"/>
    <s v="M.Elşad"/>
    <n v="3936"/>
    <n v="12.05"/>
    <n v="151043"/>
    <m/>
    <m/>
    <s v="SEVERSTAL"/>
    <m/>
    <s v="DC T2SW 240177 AC T2SW 250022 - DC T2SW 240177 AC T2SW 250022 "/>
    <s v="SF 305 1962 332004"/>
  </r>
  <r>
    <x v="48"/>
    <s v="II"/>
    <s v="M.Elşad"/>
    <n v="3937"/>
    <n v="12.07"/>
    <n v="151043"/>
    <m/>
    <m/>
    <s v="SEVERSTAL"/>
    <m/>
    <s v="DC T2SW 240177 AC T2SW 250022 - DC T2SW 240177 AC T2SW 250022 "/>
    <s v="SF 305 1962 332004"/>
  </r>
  <r>
    <x v="48"/>
    <s v="II"/>
    <s v="M.Elşad"/>
    <n v="3938"/>
    <n v="12.05"/>
    <n v="251093"/>
    <s v="40092/09"/>
    <n v="29.96"/>
    <s v="SEVERSTAL"/>
    <n v="1"/>
    <s v="DC T2SW 240177 AC T2SW 250022 - DC T2SW 240177 AC T2SW 250022 "/>
    <s v="SF 305 1962 332004"/>
  </r>
  <r>
    <x v="48"/>
    <s v="II"/>
    <s v="M.Elşad"/>
    <n v="3939"/>
    <n v="12.05"/>
    <n v="251093"/>
    <m/>
    <m/>
    <s v="SEVERSTAL"/>
    <m/>
    <s v="DC T2SW 240177 AC T2SW 250022 - DC T2SW 240177 AC T2SW 250022 "/>
    <s v="SF 305 1962 332004"/>
  </r>
  <r>
    <x v="48"/>
    <s v="II"/>
    <s v="M.Elşad"/>
    <n v="3940"/>
    <n v="12.05"/>
    <n v="251093"/>
    <m/>
    <m/>
    <s v="SEVERSTAL"/>
    <m/>
    <s v="DC T2SW 240177 AC T2SW 250022 - DC T2SW 240177 AC T2SW 250022 "/>
    <s v="SF 305 1962 332004"/>
  </r>
  <r>
    <x v="48"/>
    <s v="II"/>
    <s v="M.Elşad"/>
    <n v="3941"/>
    <n v="12.05"/>
    <n v="251093"/>
    <m/>
    <m/>
    <s v="SEVERSTAL"/>
    <m/>
    <s v="DC T2SW 240177 AC T2SW 250022 - DC T2SW 240177 AC T2SW 250022 "/>
    <s v="SF 305 1962 332004"/>
  </r>
  <r>
    <x v="48"/>
    <s v="II"/>
    <s v="M.Elşad"/>
    <n v="3942"/>
    <n v="11.19"/>
    <n v="251093"/>
    <m/>
    <m/>
    <s v="SEVERSTAL"/>
    <m/>
    <s v="DC T2SW 240177 AC T2SW 250022 - DC T2SW 240177 AC T2SW 250022 "/>
    <s v="SF 305 1962 332004"/>
  </r>
  <r>
    <x v="48"/>
    <s v="II"/>
    <s v="M.Elşad"/>
    <n v="3943"/>
    <n v="12.05"/>
    <n v="251093"/>
    <m/>
    <m/>
    <s v="SEVERSTAL"/>
    <m/>
    <s v="DC T2SW 240177 AC T2SW 250022 - DC T2SW 240177 AC T2SW 250022 "/>
    <s v="SF 305 1962 332004"/>
  </r>
  <r>
    <x v="48"/>
    <s v="II"/>
    <s v="M.Elşad"/>
    <n v="3944"/>
    <n v="12.62"/>
    <n v="251093"/>
    <m/>
    <m/>
    <s v="SEVERSTAL"/>
    <m/>
    <s v="DC T2SW 240177 AC T2SW 250022 - DC T2SW 240177 AC T2SW 250022 "/>
    <s v="SF 305 1962 332004"/>
  </r>
  <r>
    <x v="48"/>
    <s v="II"/>
    <s v="M.Elşad"/>
    <n v="3945"/>
    <n v="13.57"/>
    <n v="251127"/>
    <s v="42024/05"/>
    <n v="29.02"/>
    <s v="SEVERSTAL"/>
    <n v="1"/>
    <s v="DC T2SW 240177 AC T2SW 250022 - DC T2SW 240177 AC T2SW 250022 "/>
    <s v="SF 305 1962 332004"/>
  </r>
  <r>
    <x v="48"/>
    <s v="II"/>
    <s v="M.Elşad"/>
    <n v="3946"/>
    <n v="13.57"/>
    <n v="251127"/>
    <m/>
    <m/>
    <s v="SEVERSTAL"/>
    <m/>
    <s v="DC T2SW 240177 AC T2SW 250022 - DC T2SW 240177 AC T2SW 250022 "/>
    <s v="SF 305 1962 332004"/>
  </r>
  <r>
    <x v="48"/>
    <s v="II"/>
    <s v="M.Elşad"/>
    <n v="3947"/>
    <n v="13.07"/>
    <n v="251127"/>
    <m/>
    <m/>
    <s v="SEVERSTAL"/>
    <m/>
    <s v="DC T2SW 240177 AC T2SW 250022 - DC T2SW 240177 AC T2SW 250022 "/>
    <s v="SF 305 1962 332004"/>
  </r>
  <r>
    <x v="49"/>
    <s v="I"/>
    <s v="H.Vəfadar"/>
    <n v="3948"/>
    <n v="13.07"/>
    <n v="251127"/>
    <m/>
    <m/>
    <s v="SEVERSTAL"/>
    <m/>
    <s v="DC T2SW 240177 AC T2SW 250022 - DC T2SW 240177 AC T2SW 250022 "/>
    <s v="SF 305 1964 332180"/>
  </r>
  <r>
    <x v="49"/>
    <s v="I"/>
    <s v="H.Vəfadar"/>
    <n v="3949"/>
    <n v="13.08"/>
    <n v="251127"/>
    <m/>
    <m/>
    <s v="SEVERSTAL"/>
    <m/>
    <s v="DC T2SW 240177 AC T2SW 250022 - DC T2SW 240177 AC T2SW 250022 "/>
    <s v="SF 305 1964 332180"/>
  </r>
  <r>
    <x v="49"/>
    <s v="I"/>
    <s v="H.Vəfadar"/>
    <n v="3950"/>
    <n v="13.34"/>
    <n v="251127"/>
    <m/>
    <m/>
    <s v="SEVERSTAL"/>
    <m/>
    <s v="DC T2SW 240177 AC T2SW 250022 - DC T2SW 240177 AC T2SW 250022 "/>
    <s v="SF 305 1964 332180"/>
  </r>
  <r>
    <x v="49"/>
    <s v="I"/>
    <s v="H.Vəfadar"/>
    <n v="3951"/>
    <n v="13.07"/>
    <n v="251133"/>
    <s v="42370/03"/>
    <n v="28.3"/>
    <s v="SEVERSTAL"/>
    <n v="1"/>
    <s v="DC T2SW 240177 AC T2SW 250022 - DC T2SW 240177 AC T2SW 250022 "/>
    <s v="SF 305 1964 332180"/>
  </r>
  <r>
    <x v="49"/>
    <s v="I"/>
    <s v="H.Vəfadar"/>
    <n v="3952"/>
    <n v="13.08"/>
    <n v="251133"/>
    <m/>
    <m/>
    <s v="SEVERSTAL"/>
    <m/>
    <s v="DC T2SW 240177 AC T2SW 250022 - DC T2SW 240177 AC T2SW 250022 "/>
    <s v="SF 305 1964 332180"/>
  </r>
  <r>
    <x v="49"/>
    <s v="I"/>
    <s v="H.Vəfadar"/>
    <n v="3953"/>
    <n v="13.07"/>
    <n v="251133"/>
    <m/>
    <m/>
    <s v="SEVERSTAL"/>
    <m/>
    <s v="DC T2SW 240177 AC T2SW 250022 - DC T2SW 240177 AC T2SW 250022 "/>
    <s v="SF 305 1964 332180"/>
  </r>
  <r>
    <x v="49"/>
    <s v="I"/>
    <s v="H.Vəfadar"/>
    <n v="3954"/>
    <n v="13.08"/>
    <n v="251133"/>
    <m/>
    <m/>
    <s v="SEVERSTAL"/>
    <m/>
    <s v="DC T2SW 240177 AC T2SW 250022 - DC T2SW 240177 AC T2SW 250022 "/>
    <s v="SF 305 1964 332180"/>
  </r>
  <r>
    <x v="49"/>
    <s v="I"/>
    <s v="H.Vəfadar"/>
    <n v="3955"/>
    <n v="13.61"/>
    <n v="251133"/>
    <m/>
    <m/>
    <s v="SEVERSTAL"/>
    <m/>
    <s v="DC T2SW 240177 AC T2SW 250022 - DC T2SW 240177 AC T2SW 250022 "/>
    <s v="SF 305 1964 332180"/>
  </r>
  <r>
    <x v="49"/>
    <s v="I"/>
    <s v="H.Vəfadar"/>
    <n v="3956"/>
    <n v="13.15"/>
    <n v="251133"/>
    <m/>
    <m/>
    <s v="SEVERSTAL"/>
    <m/>
    <s v="DC T2SW 240177 AC T2SW 250022 - DC T2SW 240177 AC T2SW 250022 "/>
    <s v="SF 305 1964 332180"/>
  </r>
  <r>
    <x v="49"/>
    <s v="I"/>
    <s v="H.Vəfadar"/>
    <n v="3957"/>
    <n v="11.19"/>
    <n v="251098"/>
    <s v="41284/07"/>
    <n v="29.38"/>
    <s v="SEVERSTAL"/>
    <n v="1"/>
    <s v="DC T2SW 240177 AC T2SW 250022 - DC T2SW 240177 AC T2SW 250022 "/>
    <s v="SF 305 1964 332180"/>
  </r>
  <r>
    <x v="49"/>
    <s v="I"/>
    <s v="H.Vəfadar"/>
    <n v="3958"/>
    <n v="12.06"/>
    <n v="251098"/>
    <m/>
    <m/>
    <s v="SEVERSTAL"/>
    <m/>
    <s v="DC T2SW 240177 AC T2SW 250022 - DC T2SW 240177 AC T2SW 250022 "/>
    <s v="SF 305 1964 332180"/>
  </r>
  <r>
    <x v="49"/>
    <s v="II"/>
    <s v="M.Elşad"/>
    <n v="3959"/>
    <n v="11.1"/>
    <n v="251098"/>
    <m/>
    <m/>
    <s v="SEVERSTAL"/>
    <m/>
    <s v="DC T2SW 240177 AC T2SW 250022 - DC T2SW 240177 AC T2SW 250022 "/>
    <s v="SF 305 1964 332180"/>
  </r>
  <r>
    <x v="49"/>
    <s v="II"/>
    <s v="M.Elşad"/>
    <n v="3960"/>
    <n v="12.06"/>
    <n v="251098"/>
    <m/>
    <m/>
    <s v="SEVERSTAL"/>
    <m/>
    <s v="DC T2SW 240177 AC T2SW 250022 - DC T2SW 240177 AC T2SW 250022 "/>
    <s v="SF 305 1964 332180"/>
  </r>
  <r>
    <x v="49"/>
    <s v="II"/>
    <s v="M.Elşad"/>
    <n v="3961"/>
    <n v="11.1"/>
    <n v="251098"/>
    <m/>
    <m/>
    <s v="SEVERSTAL"/>
    <m/>
    <s v="DC T2SW 240177 AC T2SW 250022 - DC T2SW 240177 AC T2SW 250022 "/>
    <s v="SF 305 1964 332180"/>
  </r>
  <r>
    <x v="49"/>
    <s v="II"/>
    <s v="M.Elşad"/>
    <n v="3962"/>
    <n v="12.06"/>
    <n v="251098"/>
    <m/>
    <m/>
    <s v="SEVERSTAL"/>
    <m/>
    <s v="DC T2SW 240177 AC T2SW 250022 - DC T2SW 240177 AC T2SW 250022 "/>
    <s v="SF 305 1964 332180"/>
  </r>
  <r>
    <x v="49"/>
    <s v="II"/>
    <s v="M.Elşad"/>
    <n v="3963"/>
    <n v="12.62"/>
    <n v="251098"/>
    <m/>
    <m/>
    <s v="SEVERSTAL"/>
    <m/>
    <s v="DC T2SW 240177 AC T2SW 250022 - DC T2SW 240177 AC T2SW 250022 "/>
    <s v="SF 305 1964 332180"/>
  </r>
  <r>
    <x v="49"/>
    <s v="II"/>
    <s v="M.Elşad"/>
    <n v="3964"/>
    <n v="13.06"/>
    <n v="251098"/>
    <s v="41284/04"/>
    <n v="28.28"/>
    <s v="SEVERSTAL"/>
    <n v="1"/>
    <s v="DC T2SW 240177 AC T2SW 250022 - DC T2SW 240177 AC T2SW 250022 "/>
    <s v="SF 305 1964 332180"/>
  </r>
  <r>
    <x v="49"/>
    <s v="II"/>
    <s v="M.Elşad"/>
    <n v="3965"/>
    <n v="13.06"/>
    <n v="251098"/>
    <m/>
    <m/>
    <s v="SEVERSTAL"/>
    <m/>
    <s v="DC T2SW 240177 AC T2SW 250022 - DC T2SW 240177 AC T2SW 250022 "/>
    <s v="SF 305 1964 332180"/>
  </r>
  <r>
    <x v="49"/>
    <s v="II"/>
    <s v="M.Elşad"/>
    <n v="3966"/>
    <n v="13.06"/>
    <n v="251098"/>
    <m/>
    <m/>
    <s v="SEVERSTAL"/>
    <m/>
    <s v="DC T2SW 240177 AC T2SW 250022 - DC T2SW 240177 AC T2SW 250022 "/>
    <s v="SF 305 1964 332180"/>
  </r>
  <r>
    <x v="49"/>
    <s v="II"/>
    <s v="M.Elşad"/>
    <n v="3967"/>
    <n v="13.06"/>
    <n v="251098"/>
    <m/>
    <m/>
    <s v="SEVERSTAL"/>
    <m/>
    <s v="DC T2SW 240177 AC T2SW 250022 - DC T2SW 240177 AC T2SW 250022 "/>
    <s v="SF 305 1964 332180"/>
  </r>
  <r>
    <x v="49"/>
    <s v="II"/>
    <s v="M.Elşad"/>
    <n v="3968"/>
    <n v="12.59"/>
    <n v="251098"/>
    <m/>
    <m/>
    <s v="SEVERSTAL"/>
    <m/>
    <s v="DC T2SW 240177 AC T2SW 250022 - DC T2SW 240177 AC T2SW 250022 "/>
    <s v="SF 305 1964 332180"/>
  </r>
  <r>
    <x v="49"/>
    <s v="II"/>
    <s v="M.Elşad"/>
    <n v="3969"/>
    <n v="12.26"/>
    <n v="251098"/>
    <m/>
    <m/>
    <s v="SEVERSTAL"/>
    <m/>
    <s v="DC T2SW 240177 AC T2SW 250022 - DC T2SW 240177 AC T2SW 250022 "/>
    <s v="SF 305 1964 332180"/>
  </r>
  <r>
    <x v="49"/>
    <s v="II"/>
    <s v="M.Elşad"/>
    <n v="3970"/>
    <n v="12.57"/>
    <n v="251093"/>
    <s v="40092/02"/>
    <n v="29.78"/>
    <s v="SEVERSTAL"/>
    <n v="1"/>
    <s v="DC T2SW 240177 AC T2SW 250022 - DC T2SW 240177 AC T2SW 250022 "/>
    <s v="SF 305 1964 332180"/>
  </r>
  <r>
    <x v="49"/>
    <s v="II"/>
    <s v="M.Elşad"/>
    <n v="3971"/>
    <n v="11.11"/>
    <n v="251093"/>
    <m/>
    <m/>
    <s v="SEVERSTAL"/>
    <m/>
    <s v="DC T2SW 240177 AC T2SW 250022 - DC T2SW 240177 AC T2SW 250022 "/>
    <s v="SF 305 1964 332180"/>
  </r>
  <r>
    <x v="49"/>
    <s v="II"/>
    <s v="M.Elşad"/>
    <n v="3972"/>
    <n v="11.12"/>
    <n v="251093"/>
    <m/>
    <m/>
    <s v="SEVERSTAL"/>
    <m/>
    <s v="DC T2SW 240177 AC T2SW 250022 - DC T2SW 240177 AC T2SW 250022 "/>
    <s v="SF 305 1964 332180"/>
  </r>
  <r>
    <x v="50"/>
    <s v="I"/>
    <s v="H.Vəfadar"/>
    <n v="3973"/>
    <n v="11.18"/>
    <n v="251093"/>
    <m/>
    <m/>
    <s v="SEVERSTAL"/>
    <m/>
    <s v="DC T2SW 240177 AC T2SW 250022 - DC T2SW 240177 AC T2SW 250022 "/>
    <s v="SF 305 1964 332180"/>
  </r>
  <r>
    <x v="50"/>
    <s v="I"/>
    <s v="H.Vəfadar"/>
    <n v="3974"/>
    <n v="12.11"/>
    <n v="251093"/>
    <m/>
    <m/>
    <s v="SEVERSTAL"/>
    <m/>
    <s v="DC T2SW 240177 AC T2SW 250022 - DC T2SW 240177 AC T2SW 250022 "/>
    <s v="SF 305 1964 332180"/>
  </r>
  <r>
    <x v="50"/>
    <s v="I"/>
    <s v="H.Vəfadar"/>
    <n v="3975"/>
    <n v="13.03"/>
    <n v="251093"/>
    <m/>
    <m/>
    <s v="SEVERSTAL"/>
    <m/>
    <s v="DC T2SW 240177 AC T2SW 250022 - DC T2SW 240177 AC T2SW 250022 "/>
    <s v="SF 305 1964 332180"/>
  </r>
  <r>
    <x v="50"/>
    <s v="I"/>
    <s v="H.Vəfadar"/>
    <n v="3976"/>
    <n v="12.8"/>
    <n v="251093"/>
    <m/>
    <m/>
    <s v="SEVERSTAL"/>
    <m/>
    <s v="DC T2SW 240177 AC T2SW 250022 - DC T2SW 240177 AC T2SW 250022 "/>
    <s v="SF 305 1964 332180"/>
  </r>
  <r>
    <x v="50"/>
    <s v="I"/>
    <s v="H.Vəfadar"/>
    <n v="3977"/>
    <n v="13.02"/>
    <n v="251093"/>
    <s v="40092/03"/>
    <n v="28.36"/>
    <s v="SEVERSTAL"/>
    <n v="1"/>
    <s v="DC T2SW 240177 AC T2SW 250022 - DC T2SW 240177 AC T2SW 250022 "/>
    <s v="SF 305 1964 332180"/>
  </r>
  <r>
    <x v="50"/>
    <s v="I"/>
    <s v="H.Vəfadar"/>
    <n v="3978"/>
    <n v="13.03"/>
    <n v="251093"/>
    <m/>
    <m/>
    <s v="SEVERSTAL"/>
    <m/>
    <s v="DC T2SW 240177 AC T2SW 250022 - DC T2SW 240177 AC T2SW 250022 "/>
    <s v="SF 305 1964 332180"/>
  </r>
  <r>
    <x v="50"/>
    <s v="I"/>
    <s v="H.Vəfadar"/>
    <n v="3979"/>
    <n v="13.03"/>
    <n v="251093"/>
    <m/>
    <m/>
    <s v="SEVERSTAL"/>
    <m/>
    <s v="DC T2SW 240177 AC T2SW 250022 - DC T2SW 240177 AC T2SW 250022 "/>
    <s v="SF 305 1964 332180"/>
  </r>
  <r>
    <x v="50"/>
    <s v="I"/>
    <s v="H.Vəfadar"/>
    <n v="3980"/>
    <n v="13.03"/>
    <n v="251093"/>
    <m/>
    <m/>
    <s v="SEVERSTAL"/>
    <m/>
    <s v="DC T2SW 240177 AC T2SW 250022 - DC T2SW 240177 AC T2SW 250022 "/>
    <s v="SF 305 1964 332180"/>
  </r>
  <r>
    <x v="50"/>
    <s v="I"/>
    <s v="H.Vəfadar"/>
    <n v="3981"/>
    <n v="13.5"/>
    <n v="251093"/>
    <m/>
    <m/>
    <s v="SEVERSTAL"/>
    <m/>
    <s v="DC T2SW 240177 AC T2SW 250022 - DC T2SW 240177 AC T2SW 250022 "/>
    <s v="SF 305 1964 332180"/>
  </r>
  <r>
    <x v="50"/>
    <s v="I"/>
    <s v="H.Vəfadar"/>
    <n v="3982"/>
    <n v="13.48"/>
    <n v="251093"/>
    <m/>
    <m/>
    <s v="SEVERSTAL"/>
    <m/>
    <s v="DC T2SW 240177 AC T2SW 250022 - DC T2SW 240177 AC T2SW 250022 "/>
    <s v="SF 305 1964 332180"/>
  </r>
  <r>
    <x v="50"/>
    <s v="I"/>
    <s v="H.Vəfadar"/>
    <n v="3983"/>
    <n v="13.03"/>
    <n v="251093"/>
    <s v="41637/01"/>
    <n v="28.45"/>
    <s v="SEVERSTAL"/>
    <n v="1"/>
    <s v="DC T2SW 240177 AC T2SW 250022 - DC T2SW 240177 AC T2SW 250022 "/>
    <s v="SF 305 1964 332180"/>
  </r>
  <r>
    <x v="50"/>
    <s v="I"/>
    <s v="H.Vəfadar"/>
    <n v="3984"/>
    <n v="13.03"/>
    <n v="251093"/>
    <m/>
    <m/>
    <s v="SEVERSTAL"/>
    <m/>
    <s v="DC T2SW 240177 AC T2SW 250022 - DC T2SW 240177 AC T2SW 250022 "/>
    <s v="SF 305 1964 332180"/>
  </r>
  <r>
    <x v="50"/>
    <s v="II"/>
    <s v="M.Elşad"/>
    <n v="3985"/>
    <n v="13.53"/>
    <n v="251093"/>
    <m/>
    <m/>
    <s v="SEVERSTAL"/>
    <m/>
    <s v="DC T2SW 240177 AC T2SW 250022 - DC T2SW 240177 AC T2SW 250022 "/>
    <s v="SF 305 1964 332180"/>
  </r>
  <r>
    <x v="50"/>
    <s v="II"/>
    <s v="M.Elşad"/>
    <n v="3986"/>
    <n v="13.51"/>
    <n v="251093"/>
    <m/>
    <m/>
    <s v="SEVERSTAL"/>
    <m/>
    <s v="DC T2SW 240177 AC T2SW 250022 - DC T2SW 240177 AC T2SW 250022 "/>
    <s v="SF 305 1964 332180"/>
  </r>
  <r>
    <x v="50"/>
    <s v="II"/>
    <s v="M.Elşad"/>
    <n v="3987"/>
    <n v="13.52"/>
    <n v="251093"/>
    <m/>
    <m/>
    <s v="SEVERSTAL"/>
    <m/>
    <s v="DC T2SW 240177 AC T2SW 250022 - DC T2SW 240177 AC T2SW 250022 "/>
    <s v="SF 305 1964 332180"/>
  </r>
  <r>
    <x v="50"/>
    <s v="II"/>
    <s v="M.Elşad"/>
    <n v="3988"/>
    <n v="12.8"/>
    <n v="251093"/>
    <m/>
    <m/>
    <s v="SEVERSTAL"/>
    <m/>
    <s v="DC T2SW 240177 AC T2SW 250022 - DC T2SW 240177 AC T2SW 250022 "/>
    <s v="SF 305 1964 332180"/>
  </r>
  <r>
    <x v="50"/>
    <s v="II"/>
    <s v="M.Elşad"/>
    <n v="3989"/>
    <n v="13.04"/>
    <n v="251122"/>
    <s v="41636/02"/>
    <n v="29.84"/>
    <s v="SEVERSTAL"/>
    <n v="1"/>
    <s v="DC T2SW 240177 AC T2SW 250022 - DC T2SW 240177 AC T2SW 250022 "/>
    <s v="SF 305 1964 332180"/>
  </r>
  <r>
    <x v="50"/>
    <s v="II"/>
    <s v="M.Elşad"/>
    <n v="3990"/>
    <n v="13.04"/>
    <n v="251122"/>
    <m/>
    <m/>
    <s v="SEVERSTAL"/>
    <m/>
    <s v="DC T2SW 240177 AC T2SW 250022 - DC T2SW 240177 AC T2SW 250022 "/>
    <s v="SF 305 1964 332180"/>
  </r>
  <r>
    <x v="50"/>
    <s v="II"/>
    <s v="M.Elşad"/>
    <n v="3991"/>
    <n v="13.04"/>
    <n v="251122"/>
    <m/>
    <m/>
    <s v="SEVERSTAL"/>
    <m/>
    <s v="DC T2SW 240177 AC T2SW 250022 - DC T2SW 240177 AC T2SW 250022 "/>
    <s v="SF 305 1964 332180"/>
  </r>
  <r>
    <x v="50"/>
    <s v="II"/>
    <s v="M.Elşad"/>
    <n v="3992"/>
    <n v="13.51"/>
    <n v="251122"/>
    <m/>
    <m/>
    <s v="SEVERSTAL"/>
    <m/>
    <s v="DC T2SW 240177 AC T2SW 250022 - DC T2SW 240177 AC T2SW 250022 "/>
    <s v="SF 305 1964 332180"/>
  </r>
  <r>
    <x v="51"/>
    <n v="1"/>
    <s v="H.Vəfadar"/>
    <n v="3993"/>
    <n v="13.03"/>
    <n v="251122"/>
    <m/>
    <m/>
    <s v="SEVERSTAL"/>
    <m/>
    <s v="DC T2SW 240177 AC T2SW 250022 - DC T2SW 240177 AC T2SW 250022 "/>
    <s v="SF 305 1964 332180"/>
  </r>
  <r>
    <x v="51"/>
    <n v="1"/>
    <s v="H.Vəfadar"/>
    <n v="3994"/>
    <n v="12.7"/>
    <n v="251122"/>
    <m/>
    <m/>
    <s v="SEVERSTAL"/>
    <m/>
    <s v="DC T2SW 240177 AC T2SW 250022 - DC T2SW 240177 AC T2SW 250022 "/>
    <s v="SF 305 1964 332180"/>
  </r>
  <r>
    <x v="51"/>
    <n v="1"/>
    <s v="H.Vəfadar"/>
    <n v="3995"/>
    <n v="12.05"/>
    <n v="150638"/>
    <s v="35090/12"/>
    <n v="29.04"/>
    <s v="SEVERSTAL"/>
    <n v="1"/>
    <s v="DC T2SW 240177 AC T2SW 250022 - DC T2SW 240177 AC T2SW 250022 "/>
    <s v="SF 305 1964 332180"/>
  </r>
  <r>
    <x v="51"/>
    <n v="1"/>
    <s v="H.Vəfadar"/>
    <n v="3996"/>
    <n v="12.05"/>
    <n v="150638"/>
    <m/>
    <m/>
    <s v="SEVERSTAL"/>
    <m/>
    <s v="DC T2SW 240177 AC T2SW 250022 - DC T2SW 240177 AC T2SW 250022 "/>
    <s v="SF 305 1964 332180"/>
  </r>
  <r>
    <x v="51"/>
    <n v="1"/>
    <s v="H.Vəfadar"/>
    <n v="3997"/>
    <n v="11.17"/>
    <n v="150638"/>
    <m/>
    <m/>
    <s v="SEVERSTAL"/>
    <m/>
    <s v="DC T2SW 240177 AC T2SW 250022 - DC T2SW 240177 AC T2SW 250022 "/>
    <s v="SF 305 1964 332180"/>
  </r>
  <r>
    <x v="51"/>
    <n v="1"/>
    <s v="H.Vəfadar"/>
    <n v="3998"/>
    <n v="11.05"/>
    <n v="150638"/>
    <m/>
    <m/>
    <s v="SEVERSTAL"/>
    <m/>
    <s v="DC T2SW 240177 AC T2SW 250022 - DC T2SW 240177 AC T2SW 250022 "/>
    <s v="SF 305 1964 332180"/>
  </r>
  <r>
    <x v="51"/>
    <n v="1"/>
    <s v="H.Vəfadar"/>
    <n v="3999"/>
    <n v="11.06"/>
    <n v="150638"/>
    <m/>
    <m/>
    <s v="SEVERSTAL"/>
    <m/>
    <s v="DC T2SW 240177 AC T2SW 250022 - DC T2SW 240177 AC T2SW 250022 "/>
    <s v="SF 305 1964 332180"/>
  </r>
  <r>
    <x v="51"/>
    <n v="1"/>
    <s v="H.Vəfadar"/>
    <n v="4000"/>
    <n v="12.05"/>
    <n v="150638"/>
    <m/>
    <m/>
    <s v="SEVERSTAL"/>
    <m/>
    <s v="DC T2SW 240177 AC T2SW 250022 - DC T2SW 240177 AC T2SW 250022 "/>
    <s v="SF 305 1964 332180"/>
  </r>
  <r>
    <x v="52"/>
    <s v="I"/>
    <s v="M.Elşad"/>
    <n v="4001"/>
    <n v="12.15"/>
    <n v="150638"/>
    <m/>
    <m/>
    <s v="SEVERSTAL"/>
    <m/>
    <s v="DC T2SW 240177 AC T2SW 250022 - DC T2SW 240177 AC T2SW 250022 "/>
    <s v="SF 305 1964 332180"/>
  </r>
  <r>
    <x v="52"/>
    <s v="I"/>
    <s v="M.Elşad"/>
    <n v="4002"/>
    <n v="13.05"/>
    <n v="250446"/>
    <s v="33397/09"/>
    <n v="28.54"/>
    <s v="SEVERSTAL"/>
    <n v="1"/>
    <s v="DC T2SW 240177 AC T2SW 250022 - DC T2SW 240177 AC T2SW 250022 "/>
    <s v="SF 305 1964 332180"/>
  </r>
  <r>
    <x v="52"/>
    <s v="I"/>
    <s v="M.Elşad"/>
    <n v="4003"/>
    <n v="13.05"/>
    <n v="250446"/>
    <m/>
    <m/>
    <s v="SEVERSTAL"/>
    <m/>
    <s v="DC T2SW 240177 AC T2SW 250022 - DC T2SW 240177 AC T2SW 250022 "/>
    <s v="SF 305 1964 332180"/>
  </r>
  <r>
    <x v="52"/>
    <s v="I"/>
    <s v="M.Elşad"/>
    <n v="4004"/>
    <n v="13.05"/>
    <n v="250446"/>
    <m/>
    <m/>
    <s v="SEVERSTAL"/>
    <m/>
    <s v="DC T2SW 240177 AC T2SW 250022 - DC T2SW 240177 AC T2SW 250022 "/>
    <s v="SF 305 1964 332180"/>
  </r>
  <r>
    <x v="52"/>
    <s v="I"/>
    <s v="M.Elşad"/>
    <n v="4005"/>
    <n v="13.53"/>
    <n v="250446"/>
    <m/>
    <m/>
    <s v="SEVERSTAL"/>
    <m/>
    <s v="DC T2SW 240177 AC T2SW 250022 - DC T2SW 240177 AC T2SW 250022 "/>
    <s v="SF 305 1964 332180"/>
  </r>
  <r>
    <x v="52"/>
    <s v="I"/>
    <s v="M.Elşad"/>
    <n v="4006"/>
    <n v="13.54"/>
    <n v="250446"/>
    <m/>
    <m/>
    <s v="SEVERSTAL"/>
    <m/>
    <s v="DC T2SW 240177 AC T2SW 250022 - DC T2SW 240177 AC T2SW 250022 "/>
    <s v="SF 305 1964 332180"/>
  </r>
  <r>
    <x v="52"/>
    <s v="I"/>
    <s v="M.Elşad"/>
    <n v="4007"/>
    <n v="12.92"/>
    <n v="250446"/>
    <m/>
    <m/>
    <s v="SEVERSTAL"/>
    <m/>
    <s v="DC T2SW 240177 AC T2SW 250022 - DC T2SW 240177 AC T2SW 250022 "/>
    <s v="SF 305 1964 332180"/>
  </r>
  <r>
    <x v="52"/>
    <s v="I"/>
    <s v="M.Elşad"/>
    <n v="4008"/>
    <n v="12.09"/>
    <n v="250667"/>
    <s v="35092/07"/>
    <n v="29.34"/>
    <s v="SEVERSTAL"/>
    <n v="1"/>
    <s v="DC T2SW 240177 AC T2SW 250022 - DC T2SW 240177 AC T2SW 250022 "/>
    <s v="SF 305 1964 332180"/>
  </r>
  <r>
    <x v="52"/>
    <s v="I"/>
    <s v="M.Elşad"/>
    <n v="4009"/>
    <n v="11.13"/>
    <n v="250667"/>
    <m/>
    <m/>
    <s v="SEVERSTAL"/>
    <m/>
    <s v="DC T2SW 240177 AC T2SW 250022 - DC T2SW 240177 AC T2SW 250022 "/>
    <s v="SF 305 1964 332180"/>
  </r>
  <r>
    <x v="52"/>
    <s v="I"/>
    <s v="M.Elşad"/>
    <n v="4010"/>
    <n v="11.12"/>
    <n v="250667"/>
    <m/>
    <m/>
    <s v="SEVERSTAL"/>
    <m/>
    <s v="DC T2SW 240177 AC T2SW 250022 - DC T2SW 240177 AC T2SW 250022 "/>
    <s v="SF 305 1964 332180"/>
  </r>
  <r>
    <x v="52"/>
    <s v="I"/>
    <s v="M.Elşad"/>
    <n v="4011"/>
    <n v="11.12"/>
    <n v="250667"/>
    <m/>
    <m/>
    <s v="SEVERSTAL"/>
    <m/>
    <s v="DC T2SW 240177 AC T2SW 250022 - DC T2SW 240177 AC T2SW 250022 "/>
    <s v="SF 305 1964 332180"/>
  </r>
  <r>
    <x v="52"/>
    <s v="I"/>
    <s v="M.Elşad"/>
    <n v="4012"/>
    <n v="12.09"/>
    <n v="250667"/>
    <m/>
    <m/>
    <s v="SEVERSTAL"/>
    <m/>
    <s v="DC T2SW 240177 AC T2SW 250022 - DC T2SW 240177 AC T2SW 250022 "/>
    <s v="SF 305 1964 332180"/>
  </r>
  <r>
    <x v="52"/>
    <s v="I"/>
    <s v="M.Elşad"/>
    <n v="4013"/>
    <n v="12.09"/>
    <n v="250667"/>
    <m/>
    <m/>
    <s v="SEVERSTAL"/>
    <m/>
    <s v="DC T2SW 240177 AC T2SW 250022 - DC T2SW 240177 AC T2SW 250022 "/>
    <s v="SF 305 1964 332180"/>
  </r>
  <r>
    <x v="52"/>
    <s v="I"/>
    <s v="M.Elşad"/>
    <n v="4014"/>
    <n v="12.3"/>
    <n v="250667"/>
    <m/>
    <m/>
    <s v="SEVERSTAL"/>
    <m/>
    <s v="DC T2SW 240177 AC T2SW 250022 - DC T2SW 240177 AC T2SW 250022 "/>
    <s v="SF 305 1964 332180"/>
  </r>
  <r>
    <x v="52"/>
    <s v="I"/>
    <s v="M.Elşad"/>
    <n v="4015"/>
    <n v="12.08"/>
    <n v="150636"/>
    <s v="34934/09"/>
    <n v="29.86"/>
    <s v="SEVERSTAL"/>
    <n v="1"/>
    <s v="DC T2SW 240177 AC T2SW 250022 - DC T2SW 240177 AC T2SW 250022 "/>
    <s v="SF 305 1964 332180"/>
  </r>
  <r>
    <x v="52"/>
    <s v="II"/>
    <s v="H.Vəfadar"/>
    <n v="4016"/>
    <n v="12.08"/>
    <n v="150636"/>
    <m/>
    <m/>
    <s v="SEVERSTAL"/>
    <m/>
    <s v="DC T2SW 240177 AC T2SW 250022 - DC T2SW 240177 AC T2SW 250022 "/>
    <s v="SF 305 1963 332055"/>
  </r>
  <r>
    <x v="52"/>
    <s v="II"/>
    <s v="H.Vəfadar"/>
    <n v="4017"/>
    <n v="12.06"/>
    <n v="150636"/>
    <m/>
    <m/>
    <s v="SEVERSTAL"/>
    <m/>
    <s v="DC T2SW 240177 AC T2SW 250022 - DC T2SW 240177 AC T2SW 250022 "/>
    <s v="SF 305 1963 332055"/>
  </r>
  <r>
    <x v="52"/>
    <s v="II"/>
    <s v="H.Vəfadar"/>
    <n v="4018"/>
    <n v="11.18"/>
    <n v="150636"/>
    <m/>
    <m/>
    <s v="SEVERSTAL"/>
    <m/>
    <s v="DC T2SW 240177 AC T2SW 250022 - DC T2SW 240177 AC T2SW 250022 "/>
    <s v="SF 305 1963 332055"/>
  </r>
  <r>
    <x v="52"/>
    <s v="II"/>
    <s v="H.Vəfadar"/>
    <n v="4019"/>
    <n v="12.06"/>
    <n v="150636"/>
    <m/>
    <m/>
    <s v="SEVERSTAL"/>
    <m/>
    <s v="DC T2SW 240177 AC T2SW 250022 - DC T2SW 240177 AC T2SW 250022 "/>
    <s v="SF 305 1963 332055"/>
  </r>
  <r>
    <x v="52"/>
    <s v="II"/>
    <s v="H.Vəfadar"/>
    <n v="4020"/>
    <n v="12.08"/>
    <n v="150636"/>
    <m/>
    <m/>
    <s v="SEVERSTAL"/>
    <m/>
    <s v="DC T2SW 240177 AC T2SW 250022 - DC T2SW 240177 AC T2SW 250022 "/>
    <s v="SF 305 1963 332055"/>
  </r>
  <r>
    <x v="52"/>
    <s v="II"/>
    <s v="H.Vəfadar"/>
    <n v="4021"/>
    <n v="12.3"/>
    <n v="150636"/>
    <m/>
    <m/>
    <s v="SEVERSTAL"/>
    <m/>
    <s v="DC T2SW 240177 AC T2SW 250022 - DC T2SW 240177 AC T2SW 250022 "/>
    <s v="SF 305 1963 332055"/>
  </r>
  <r>
    <x v="52"/>
    <s v="II"/>
    <s v="H.Vəfadar"/>
    <n v="4022"/>
    <n v="11.03"/>
    <n v="150633"/>
    <s v="34933/05"/>
    <n v="29.94"/>
    <s v="SEVERSTAL"/>
    <n v="1"/>
    <s v="DC T2SW 240177 AC T2SW 250022 - DC T2SW 240177 AC T2SW 250022 "/>
    <s v="SF 305 1963 332055"/>
  </r>
  <r>
    <x v="52"/>
    <s v="II"/>
    <s v="H.Vəfadar"/>
    <n v="4023"/>
    <n v="12.08"/>
    <n v="150633"/>
    <m/>
    <m/>
    <s v="SEVERSTAL"/>
    <m/>
    <s v="DC T2SW 240177 AC T2SW 250022 - DC T2SW 240177 AC T2SW 250022 "/>
    <s v="SF 305 1963 332055"/>
  </r>
  <r>
    <x v="52"/>
    <s v="II"/>
    <s v="H.Vəfadar"/>
    <n v="4024"/>
    <n v="12.08"/>
    <n v="150633"/>
    <m/>
    <m/>
    <s v="SEVERSTAL"/>
    <m/>
    <s v="DC T2SW 240177 AC T2SW 250022 - DC T2SW 240177 AC T2SW 250022 "/>
    <s v="SF 305 1963 332055"/>
  </r>
  <r>
    <x v="52"/>
    <s v="II"/>
    <s v="H.Vəfadar"/>
    <n v="4025"/>
    <n v="12.07"/>
    <n v="150633"/>
    <m/>
    <m/>
    <s v="SEVERSTAL"/>
    <m/>
    <s v="DC T2SW 240177 AC T2SW 250022 - DC T2SW 240177 AC T2SW 250022 "/>
    <s v="SF 305 1963 332055"/>
  </r>
  <r>
    <x v="52"/>
    <s v="II"/>
    <s v="H.Vəfadar"/>
    <n v="4026"/>
    <n v="12.07"/>
    <n v="150633"/>
    <m/>
    <m/>
    <s v="SEVERSTAL"/>
    <m/>
    <s v="DC T2SW 240177 AC T2SW 250022 - DC T2SW 240177 AC T2SW 250022 "/>
    <s v="SF 305 1963 332055"/>
  </r>
  <r>
    <x v="52"/>
    <s v="II"/>
    <s v="H.Vəfadar"/>
    <n v="4027"/>
    <n v="12.05"/>
    <n v="150633"/>
    <m/>
    <m/>
    <s v="SEVERSTAL"/>
    <m/>
    <s v="DC T2SW 240177 AC T2SW 250022 - DC T2SW 240177 AC T2SW 250022 "/>
    <s v="SF 305 1963 332055"/>
  </r>
  <r>
    <x v="52"/>
    <s v="II"/>
    <s v="H.Vəfadar"/>
    <n v="4028"/>
    <n v="12.11"/>
    <n v="150633"/>
    <m/>
    <m/>
    <s v="SEVERSTAL"/>
    <m/>
    <s v="DC T2SW 240177 AC T2SW 250022 - DC T2SW 240177 AC T2SW 250022 "/>
    <s v="SF 305 1963 332055"/>
  </r>
  <r>
    <x v="52"/>
    <s v="II"/>
    <s v="H.Vəfadar"/>
    <n v="4029"/>
    <n v="12.08"/>
    <n v="150638"/>
    <s v="35090/01"/>
    <n v="28.86"/>
    <s v="SEVERSTAL"/>
    <n v="1"/>
    <s v="DC T2SW 240177 AC T2SW 250022 - DC T2SW 240177 AC T2SW 250022 "/>
    <s v="SF 305 1963 332055"/>
  </r>
  <r>
    <x v="52"/>
    <s v="II"/>
    <s v="H.Vəfadar"/>
    <n v="4030"/>
    <n v="11.18"/>
    <n v="150638"/>
    <m/>
    <m/>
    <s v="SEVERSTAL"/>
    <m/>
    <s v="DC T2SW 240177 AC T2SW 250022 - DC T2SW 240177 AC T2SW 250022 "/>
    <s v="SF 305 1963 332055"/>
  </r>
  <r>
    <x v="53"/>
    <s v="I"/>
    <s v="M.Elşad"/>
    <n v="4031"/>
    <n v="11.12"/>
    <n v="150638"/>
    <m/>
    <m/>
    <s v="SEVERSTAL"/>
    <m/>
    <s v="DC T2SW 240177 AC T2SW 250022 - DC T2SW 240177 AC T2SW 250022 "/>
    <s v="SF 305 1963 332055"/>
  </r>
  <r>
    <x v="53"/>
    <s v="I"/>
    <s v="M.Elşad"/>
    <n v="4032"/>
    <n v="11.12"/>
    <n v="150638"/>
    <m/>
    <m/>
    <s v="SEVERSTAL"/>
    <m/>
    <s v="DC T2SW 240177 AC T2SW 250022 - DC T2SW 240177 AC T2SW 250022 "/>
    <s v="SF 305 1963 332055"/>
  </r>
  <r>
    <x v="53"/>
    <s v="I"/>
    <s v="M.Elşad"/>
    <n v="4033"/>
    <n v="11.13"/>
    <n v="150638"/>
    <m/>
    <m/>
    <s v="SEVERSTAL"/>
    <m/>
    <s v="DC T2SW 240177 AC T2SW 250022 - DC T2SW 240177 AC T2SW 250022 "/>
    <s v="SF 305 1963 332055"/>
  </r>
  <r>
    <x v="53"/>
    <s v="I"/>
    <s v="M.Elşad"/>
    <n v="4034"/>
    <n v="12.09"/>
    <n v="150638"/>
    <m/>
    <m/>
    <s v="SEVERSTAL"/>
    <m/>
    <s v="DC T2SW 240177 AC T2SW 250022 - DC T2SW 240177 AC T2SW 250022 "/>
    <s v="SF 305 1963 332055"/>
  </r>
  <r>
    <x v="53"/>
    <s v="I"/>
    <s v="M.Elşad"/>
    <n v="4035"/>
    <n v="12.38"/>
    <n v="150638"/>
    <m/>
    <m/>
    <s v="SEVERSTAL"/>
    <m/>
    <s v="DC T2SW 240177 AC T2SW 250022 - DC T2SW 240177 AC T2SW 250022 "/>
    <s v="SF 305 1963 332055"/>
  </r>
  <r>
    <x v="53"/>
    <s v="I"/>
    <s v="M.Elşad"/>
    <n v="4036"/>
    <n v="12.08"/>
    <n v="250444"/>
    <s v="33031/05"/>
    <n v="29.86"/>
    <s v="SEVERSTAL"/>
    <n v="1"/>
    <s v="DC T2SW 240177 AC T2SW 250022 - DC T2SW 240177 AC T2SW 250022 "/>
    <s v="SF 305 1963 332055"/>
  </r>
  <r>
    <x v="53"/>
    <s v="I"/>
    <s v="M.Elşad"/>
    <n v="4037"/>
    <n v="11.13"/>
    <n v="250444"/>
    <m/>
    <m/>
    <s v="SEVERSTAL"/>
    <m/>
    <s v="DC T2SW 240177 AC T2SW 250022 - DC T2SW 240177 AC T2SW 250022 "/>
    <s v="SF 305 1963 332055"/>
  </r>
  <r>
    <x v="53"/>
    <s v="I"/>
    <s v="M.Elşad"/>
    <n v="4038"/>
    <n v="12.09"/>
    <n v="250444"/>
    <m/>
    <m/>
    <s v="SEVERSTAL"/>
    <m/>
    <s v="DC T2SW 240177 AC T2SW 250022 - DC T2SW 240177 AC T2SW 250022 "/>
    <s v="SF 305 1963 332055"/>
  </r>
  <r>
    <x v="53"/>
    <s v="I"/>
    <s v="M.Elşad"/>
    <n v="4039"/>
    <n v="11.12"/>
    <n v="250444"/>
    <m/>
    <m/>
    <s v="SEVERSTAL"/>
    <m/>
    <s v="DC T2SW 240177 AC T2SW 250022 - DC T2SW 240177 AC T2SW 250022 "/>
    <s v="SF 305 1963 332055"/>
  </r>
  <r>
    <x v="53"/>
    <s v="I"/>
    <s v="M.Elşad"/>
    <n v="4040"/>
    <n v="12.09"/>
    <n v="250444"/>
    <m/>
    <m/>
    <s v="SEVERSTAL"/>
    <m/>
    <s v="DC T2SW 240177 AC T2SW 250022 - DC T2SW 240177 AC T2SW 250022 "/>
    <s v="SF 305 1963 332055"/>
  </r>
  <r>
    <x v="53"/>
    <s v="I"/>
    <s v="M.Elşad"/>
    <n v="4041"/>
    <n v="13.04"/>
    <n v="250444"/>
    <m/>
    <m/>
    <s v="SEVERSTAL"/>
    <m/>
    <s v="DC T2SW 240177 AC T2SW 250022 - DC T2SW 240177 AC T2SW 250022 "/>
    <s v="SF 305 1963 332055"/>
  </r>
  <r>
    <x v="53"/>
    <s v="I"/>
    <s v="M.Elşad"/>
    <n v="4042"/>
    <n v="12.45"/>
    <n v="250444"/>
    <m/>
    <m/>
    <s v="SEVERSTAL"/>
    <m/>
    <s v="DC T2SW 240177 AC T2SW 250022 - DC T2SW 240177 AC T2SW 250022 "/>
    <s v="SF 305 1963 332055"/>
  </r>
  <r>
    <x v="53"/>
    <s v="I"/>
    <s v="M.Elşad"/>
    <n v="4043"/>
    <n v="13.52"/>
    <n v="250444"/>
    <s v="33567/01"/>
    <n v="28.16"/>
    <s v="SEVERSTAL"/>
    <n v="1"/>
    <s v="DC T2SW 240177 AC T2SW 250022 - DC T2SW 240177 AC T2SW 250022 "/>
    <s v="SF 305 1963 332055"/>
  </r>
  <r>
    <x v="53"/>
    <s v="I"/>
    <s v="M.Elşad"/>
    <n v="4044"/>
    <n v="13.04"/>
    <n v="250444"/>
    <m/>
    <m/>
    <s v="SEVERSTAL"/>
    <m/>
    <s v="DC T2SW 240177 AC T2SW 250022 - DC T2SW 240177 AC T2SW 250022 "/>
    <s v="SF 305 1963 332055"/>
  </r>
  <r>
    <x v="53"/>
    <s v="I"/>
    <s v="M.Elşad"/>
    <n v="4045"/>
    <n v="13.54"/>
    <n v="250444"/>
    <m/>
    <m/>
    <s v="SEVERSTAL"/>
    <m/>
    <s v="DC T2SW 240177 AC T2SW 250022 - DC T2SW 240177 AC T2SW 250022 "/>
    <s v="SF 305 1963 332055"/>
  </r>
  <r>
    <x v="53"/>
    <s v="II"/>
    <s v="H.Vəfadar"/>
    <n v="4046"/>
    <n v="13.5"/>
    <n v="250444"/>
    <m/>
    <m/>
    <s v="SEVERSTAL"/>
    <m/>
    <s v="DC T2SW 240177 AC T2SW 250022 - DC T2SW 240177 AC T2SW 250022 "/>
    <s v="SF 305 1963 332055"/>
  </r>
  <r>
    <x v="53"/>
    <s v="II"/>
    <s v="H.Vəfadar"/>
    <n v="4047"/>
    <n v="12.52"/>
    <n v="250444"/>
    <m/>
    <m/>
    <s v="SEVERSTAL"/>
    <m/>
    <s v="DC T2SW 240177 AC T2SW 250022 - DC T2SW 240177 AC T2SW 250022 "/>
    <s v="SF 305 1963 332055"/>
  </r>
  <r>
    <x v="53"/>
    <s v="II"/>
    <s v="H.Vəfadar"/>
    <n v="4048"/>
    <n v="12.83"/>
    <n v="250444"/>
    <m/>
    <m/>
    <s v="SEVERSTAL"/>
    <m/>
    <s v="DC T2SW 240177 AC T2SW 250022 - DC T2SW 240177 AC T2SW 250022 "/>
    <s v="SF 305 1963 332055"/>
  </r>
  <r>
    <x v="53"/>
    <s v="II"/>
    <s v="H.Vəfadar"/>
    <n v="4049"/>
    <n v="12.52"/>
    <n v="150636"/>
    <s v="34934/10"/>
    <n v="26.98"/>
    <s v="SEVERSTAL"/>
    <n v="1"/>
    <s v="DC T2SW 240177 AC T2SW 250022 - DC T2SW 240177 AC T2SW 250022 "/>
    <s v="SF 305 1963 332055"/>
  </r>
  <r>
    <x v="53"/>
    <s v="II"/>
    <s v="H.Vəfadar"/>
    <n v="4050"/>
    <n v="12.52"/>
    <n v="150636"/>
    <m/>
    <m/>
    <s v="SEVERSTAL"/>
    <m/>
    <s v="DC T2SW 240177 AC T2SW 250022 - DC T2SW 240177 AC T2SW 250022 "/>
    <s v="SF 305 1963 332055"/>
  </r>
  <r>
    <x v="53"/>
    <s v="II"/>
    <s v="H.Vəfadar"/>
    <n v="4051"/>
    <n v="12.06"/>
    <n v="150636"/>
    <m/>
    <m/>
    <s v="SEVERSTAL"/>
    <m/>
    <s v="DC T2SW 240177 AC T2SW 250022 - DC T2SW 240177 AC T2SW 250022 "/>
    <s v="SF 305 1963 332055"/>
  </r>
  <r>
    <x v="53"/>
    <s v="II"/>
    <s v="H.Vəfadar"/>
    <n v="4052"/>
    <n v="13.07"/>
    <n v="150636"/>
    <m/>
    <m/>
    <s v="SEVERSTAL"/>
    <m/>
    <s v="DC T2SW 240177 AC T2SW 250022 - DC T2SW 240177 AC T2SW 250022 "/>
    <s v="SF 305 1963 332055"/>
  </r>
  <r>
    <x v="53"/>
    <s v="II"/>
    <s v="H.Vəfadar"/>
    <n v="4053"/>
    <n v="13.09"/>
    <n v="150636"/>
    <m/>
    <m/>
    <s v="SEVERSTAL"/>
    <m/>
    <s v="DC T2SW 240177 AC T2SW 250022 - DC T2SW 240177 AC T2SW 250022 "/>
    <s v="SF 305 1963 332055"/>
  </r>
  <r>
    <x v="53"/>
    <s v="II"/>
    <s v="H.Vəfadar"/>
    <n v="4054"/>
    <n v="12.85"/>
    <n v="150636"/>
    <m/>
    <m/>
    <s v="SEVERSTAL"/>
    <m/>
    <s v="DC T2SW 240177 AC T2SW 250022 - DC T2SW 240177 AC T2SW 250022 "/>
    <s v="SF 305 1963 332055"/>
  </r>
  <r>
    <x v="53"/>
    <s v="II"/>
    <s v="H.Vəfadar"/>
    <n v="4055"/>
    <n v="12.06"/>
    <n v="250667"/>
    <s v="35092/02"/>
    <n v="29.32"/>
    <s v="SEVERSTAL"/>
    <n v="1"/>
    <s v="DC T2SW 240177 AC T2SW 250022 - DC T2SW 240177 AC T2SW 250022 "/>
    <s v="SF 305 1963 332055"/>
  </r>
  <r>
    <x v="53"/>
    <s v="II"/>
    <s v="H.Vəfadar"/>
    <n v="4056"/>
    <n v="11.16"/>
    <n v="250667"/>
    <m/>
    <m/>
    <s v="SEVERSTAL"/>
    <m/>
    <s v="DC T2SW 240177 AC T2SW 250022 - DC T2SW 240177 AC T2SW 250022 "/>
    <s v="SF 305 1963 332055"/>
  </r>
  <r>
    <x v="53"/>
    <s v="II"/>
    <s v="H.Vəfadar"/>
    <n v="4057"/>
    <n v="11.17"/>
    <n v="250667"/>
    <m/>
    <m/>
    <s v="SEVERSTAL"/>
    <m/>
    <s v="DC T2SW 240177 AC T2SW 250022 - DC T2SW 240177 AC T2SW 250022 "/>
    <s v="SF 305 1963 332055"/>
  </r>
  <r>
    <x v="53"/>
    <s v="II"/>
    <s v="H.Vəfadar"/>
    <n v="4058"/>
    <n v="12.06"/>
    <n v="250667"/>
    <m/>
    <m/>
    <s v="SEVERSTAL"/>
    <m/>
    <s v="DC T2SW 240177 AC T2SW 250022 - DC T2SW 240177 AC T2SW 250022 "/>
    <s v="SF 305 1963 332055"/>
  </r>
  <r>
    <x v="53"/>
    <s v="II"/>
    <s v="H.Vəfadar"/>
    <n v="4059"/>
    <n v="12.06"/>
    <n v="250667"/>
    <m/>
    <m/>
    <s v="SEVERSTAL"/>
    <m/>
    <s v="DC T2SW 240177 AC T2SW 250022 - DC T2SW 240177 AC T2SW 250022 "/>
    <s v="SF 305 1963 332055"/>
  </r>
  <r>
    <x v="53"/>
    <s v="II"/>
    <s v="H.Vəfadar"/>
    <n v="4060"/>
    <n v="12.05"/>
    <n v="250667"/>
    <m/>
    <m/>
    <s v="SEVERSTAL"/>
    <m/>
    <s v="DC T2SW 240177 AC T2SW 250022 - DC T2SW 240177 AC T2SW 250022 "/>
    <s v="SF 305 1963 332055"/>
  </r>
  <r>
    <x v="54"/>
    <s v="I"/>
    <s v="M.Elşad"/>
    <n v="4061"/>
    <n v="12.14"/>
    <n v="250667"/>
    <m/>
    <m/>
    <s v="SEVERSTAL"/>
    <m/>
    <s v="DC T2SW 240177 AC T2SW 250022 - DC T2SW 240177 AC T2SW 250022 "/>
    <s v="SF 305 1963 332055"/>
  </r>
  <r>
    <x v="54"/>
    <s v="I"/>
    <s v="M.Elşad"/>
    <n v="4062"/>
    <n v="13.04"/>
    <n v="150633"/>
    <s v="35592/01"/>
    <n v="28.42"/>
    <s v="SEVERSTAL"/>
    <n v="1"/>
    <s v="DC T2SW 240177 AC T2SW 250022 - DC T2SW 240177 AC T2SW 250022 "/>
    <s v="SF 305 1963 332055"/>
  </r>
  <r>
    <x v="54"/>
    <s v="I"/>
    <s v="M.Elşad"/>
    <n v="4063"/>
    <n v="13.04"/>
    <n v="150633"/>
    <m/>
    <m/>
    <s v="SEVERSTAL"/>
    <m/>
    <s v="DC T2SW 240177 AC T2SW 250022 - DC T2SW 240177 AC T2SW 250022 "/>
    <s v="SF 305 1963 332055"/>
  </r>
  <r>
    <x v="54"/>
    <s v="I"/>
    <s v="M.Elşad"/>
    <n v="4064"/>
    <n v="13.04"/>
    <n v="150633"/>
    <m/>
    <m/>
    <s v="SEVERSTAL"/>
    <m/>
    <s v="DC T2SW 240177 AC T2SW 250022 - DC T2SW 240177 AC T2SW 250022 "/>
    <s v="SF 305 1963 332055"/>
  </r>
  <r>
    <x v="54"/>
    <s v="I"/>
    <s v="M.Elşad"/>
    <n v="4065"/>
    <n v="13.04"/>
    <n v="150633"/>
    <m/>
    <m/>
    <s v="SEVERSTAL"/>
    <m/>
    <s v="DC T2SW 240177 AC T2SW 250022 - DC T2SW 240177 AC T2SW 250022 "/>
    <s v="SF 305 1963 332055"/>
  </r>
  <r>
    <x v="54"/>
    <s v="I"/>
    <s v="M.Elşad"/>
    <n v="4066"/>
    <n v="13.04"/>
    <n v="150633"/>
    <m/>
    <m/>
    <s v="SEVERSTAL"/>
    <m/>
    <s v="DC T2SW 240177 AC T2SW 250022 - DC T2SW 240177 AC T2SW 250022 "/>
    <s v="SF 305 1963 332055"/>
  </r>
  <r>
    <x v="54"/>
    <s v="I"/>
    <s v="M.Elşad"/>
    <n v="4067"/>
    <n v="12.36"/>
    <n v="150633"/>
    <m/>
    <m/>
    <s v="SEVERSTAL"/>
    <m/>
    <s v="DC T2SW 240177 AC T2SW 250022 - DC T2SW 240177 AC T2SW 250022 "/>
    <s v="SF 305 1963 332055"/>
  </r>
  <r>
    <x v="54"/>
    <s v="I"/>
    <s v="M.Elşad"/>
    <n v="4068"/>
    <n v="12.05"/>
    <n v="150638"/>
    <s v="35090/05"/>
    <n v="29.04"/>
    <s v="SEVERSTAL"/>
    <n v="1"/>
    <s v="DC T2SW 240177 AC T2SW 250022 - DC T2SW 240177 AC T2SW 250022 "/>
    <s v="SF 305 1963 332055"/>
  </r>
  <r>
    <x v="54"/>
    <s v="I"/>
    <s v="M.Elşad"/>
    <n v="4069"/>
    <n v="11.09"/>
    <n v="150638"/>
    <m/>
    <m/>
    <s v="SEVERSTAL"/>
    <m/>
    <s v="DC T2SW 240177 AC T2SW 250022 - DC T2SW 240177 AC T2SW 250022 "/>
    <s v="SF 305 1963 332055"/>
  </r>
  <r>
    <x v="54"/>
    <s v="I"/>
    <s v="M.Elşad"/>
    <n v="4070"/>
    <n v="11.1"/>
    <n v="150638"/>
    <m/>
    <m/>
    <s v="SEVERSTAL"/>
    <m/>
    <s v="DC T2SW 240177 AC T2SW 250022 - DC T2SW 240177 AC T2SW 250022 "/>
    <s v="SF 305 1963 332055"/>
  </r>
  <r>
    <x v="54"/>
    <s v="I"/>
    <s v="M.Elşad"/>
    <n v="4071"/>
    <n v="12.06"/>
    <n v="150638"/>
    <m/>
    <m/>
    <s v="SEVERSTAL"/>
    <m/>
    <s v="DC T2SW 240177 AC T2SW 250022 - DC T2SW 240177 AC T2SW 250022 "/>
    <s v="SF 305 1963 332055"/>
  </r>
  <r>
    <x v="54"/>
    <s v="I"/>
    <s v="M.Elşad"/>
    <n v="4072"/>
    <n v="11.1"/>
    <n v="150638"/>
    <m/>
    <m/>
    <s v="SEVERSTAL"/>
    <m/>
    <s v="DC T2SW 240177 AC T2SW 250022 - DC T2SW 240177 AC T2SW 250022 "/>
    <s v="SF 305 1963 332055"/>
  </r>
  <r>
    <x v="54"/>
    <s v="I"/>
    <s v="M.Elşad"/>
    <n v="4073"/>
    <n v="12.06"/>
    <n v="150638"/>
    <m/>
    <m/>
    <s v="SEVERSTAL"/>
    <m/>
    <s v="DC T2SW 240177 AC T2SW 250022 - DC T2SW 240177 AC T2SW 250022 "/>
    <s v="SF 305 1963 332055"/>
  </r>
  <r>
    <x v="54"/>
    <s v="I"/>
    <s v="M.Elşad"/>
    <n v="4074"/>
    <n v="12.52"/>
    <n v="150638"/>
    <m/>
    <m/>
    <s v="SEVERSTAL"/>
    <m/>
    <s v="DC T2SW 240177 AC T2SW 250022 - DC T2SW 240177 AC T2SW 250022 "/>
    <s v="SF 305 1963 332055"/>
  </r>
  <r>
    <x v="54"/>
    <s v="I"/>
    <s v="M.Elşad"/>
    <n v="4075"/>
    <n v="13.05"/>
    <n v="250444"/>
    <s v="33031/11"/>
    <n v="28.76"/>
    <s v="SEVERSTAL"/>
    <n v="1"/>
    <s v="DC T2SW 240177 AC T2SW 250022 - DC T2SW 240177 AC T2SW 250022 "/>
    <s v="SF 305 1963 332055"/>
  </r>
  <r>
    <x v="54"/>
    <s v="II"/>
    <s v="H.Vəfadar"/>
    <n v="4076"/>
    <n v="13.05"/>
    <n v="250444"/>
    <m/>
    <m/>
    <s v="SEVERSTAL"/>
    <m/>
    <s v="DC T2SW 240177 AC T2SW 250022 - DC T2SW 240177 AC T2SW 250022 "/>
    <s v="SF 305 1962 331958"/>
  </r>
  <r>
    <x v="54"/>
    <s v="II"/>
    <s v="H.Vəfadar"/>
    <n v="4077"/>
    <n v="13.05"/>
    <n v="250444"/>
    <m/>
    <m/>
    <s v="SEVERSTAL"/>
    <m/>
    <s v="DC T2SW 240177 AC T2SW 250022 - DC T2SW 240177 AC T2SW 250022 "/>
    <s v="SF 305 1962 331958"/>
  </r>
  <r>
    <x v="54"/>
    <s v="II"/>
    <s v="H.Vəfadar"/>
    <n v="4078"/>
    <n v="13.45"/>
    <n v="250444"/>
    <m/>
    <m/>
    <s v="SEVERSTAL"/>
    <m/>
    <s v="DC T2SW 240177 AC T2SW 250022 - DC T2SW 240177 AC T2SW 250022 "/>
    <s v="SF 305 1962 331958"/>
  </r>
  <r>
    <x v="54"/>
    <s v="II"/>
    <s v="H.Vəfadar"/>
    <n v="4079"/>
    <n v="13.05"/>
    <n v="250444"/>
    <m/>
    <m/>
    <s v="SEVERSTAL"/>
    <m/>
    <s v="DC T2SW 240177 AC T2SW 250022 - DC T2SW 240177 AC T2SW 250022 "/>
    <s v="SF 305 1962 331958"/>
  </r>
  <r>
    <x v="54"/>
    <s v="II"/>
    <s v="H.Vəfadar"/>
    <n v="4080"/>
    <n v="13.19"/>
    <n v="250444"/>
    <m/>
    <m/>
    <s v="SEVERSTAL"/>
    <m/>
    <s v="DC T2SW 240177 AC T2SW 250022 - DC T2SW 240177 AC T2SW 250022 "/>
    <s v="SF 305 1962 331958"/>
  </r>
  <r>
    <x v="54"/>
    <s v="II"/>
    <s v="H.Vəfadar"/>
    <n v="4081"/>
    <n v="12.05"/>
    <n v="351112"/>
    <s v="40633/06"/>
    <n v="28.82"/>
    <s v="SEVERSTAL"/>
    <n v="1"/>
    <s v="DC T2SW 240177 AC T2SW 250022 - DC T2SW 240177 AC T2SW 250022 "/>
    <s v="SF 305 1962 331958"/>
  </r>
  <r>
    <x v="54"/>
    <s v="II"/>
    <s v="H.Vəfadar"/>
    <n v="4082"/>
    <n v="11.05"/>
    <n v="351112"/>
    <m/>
    <m/>
    <s v="SEVERSTAL"/>
    <m/>
    <s v="DC T2SW 240177 AC T2SW 250022 - DC T2SW 240177 AC T2SW 250022 "/>
    <s v="SF 305 1962 331958"/>
  </r>
  <r>
    <x v="54"/>
    <s v="II"/>
    <s v="H.Vəfadar"/>
    <n v="4083"/>
    <n v="11.05"/>
    <n v="351112"/>
    <m/>
    <m/>
    <s v="SEVERSTAL"/>
    <m/>
    <s v="DC T2SW 240177 AC T2SW 250022 - DC T2SW 240177 AC T2SW 250022 "/>
    <s v="SF 305 1962 331958"/>
  </r>
  <r>
    <x v="54"/>
    <s v="II"/>
    <s v="H.Vəfadar"/>
    <n v="4084"/>
    <n v="11.06"/>
    <n v="351112"/>
    <m/>
    <m/>
    <s v="SEVERSTAL"/>
    <m/>
    <s v="DC T2SW 240177 AC T2SW 250022 - DC T2SW 240177 AC T2SW 250022 "/>
    <s v="SF 305 1962 331958"/>
  </r>
  <r>
    <x v="54"/>
    <s v="II"/>
    <s v="H.Vəfadar"/>
    <n v="4085"/>
    <n v="11.04"/>
    <n v="351112"/>
    <m/>
    <m/>
    <s v="SEVERSTAL"/>
    <m/>
    <s v="DC T2SW 240177 AC T2SW 250022 - DC T2SW 240177 AC T2SW 250022 "/>
    <s v="SF 305 1962 331958"/>
  </r>
  <r>
    <x v="54"/>
    <s v="II"/>
    <s v="H.Vəfadar"/>
    <n v="4086"/>
    <n v="11.05"/>
    <n v="351112"/>
    <m/>
    <m/>
    <s v="SEVERSTAL"/>
    <m/>
    <s v="DC T2SW 240177 AC T2SW 250022 - DC T2SW 240177 AC T2SW 250022 "/>
    <s v="SF 305 1962 331958"/>
  </r>
  <r>
    <x v="54"/>
    <s v="II"/>
    <s v="H.Vəfadar"/>
    <n v="4087"/>
    <n v="12.15"/>
    <n v="351112"/>
    <m/>
    <m/>
    <s v="SEVERSTAL"/>
    <m/>
    <s v="DC T2SW 240177 AC T2SW 250022 - DC T2SW 240177 AC T2SW 250022 "/>
    <s v="SF 305 1962 331958"/>
  </r>
  <r>
    <x v="54"/>
    <s v="II"/>
    <s v="H.Vəfadar"/>
    <n v="4088"/>
    <n v="12.05"/>
    <n v="151075"/>
    <s v="42368/01"/>
    <n v="29.24"/>
    <s v="SEVERSTAL"/>
    <n v="1"/>
    <s v="DC T2SW 240177 AC T2SW 250022 - DC T2SW 240177 AC T2SW 250022 "/>
    <s v="SF 305 1962 331958"/>
  </r>
  <r>
    <x v="54"/>
    <s v="II"/>
    <s v="H.Vəfadar"/>
    <n v="4089"/>
    <n v="12.05"/>
    <n v="151075"/>
    <m/>
    <m/>
    <s v="SEVERSTAL"/>
    <m/>
    <s v="DC T2SW 240177 AC T2SW 250022 - DC T2SW 240177 AC T2SW 250022 "/>
    <s v="SF 305 1962 331958"/>
  </r>
  <r>
    <x v="55"/>
    <s v="I"/>
    <s v="M.Elşad"/>
    <n v="4090"/>
    <n v="11.09"/>
    <n v="151075"/>
    <m/>
    <m/>
    <s v="SEVERSTAL"/>
    <m/>
    <s v="DC T2SW 240177 AC T2SW 250022 - DC T2SW 240177 AC T2SW 250022 "/>
    <s v="SF 305 1962 331958"/>
  </r>
  <r>
    <x v="55"/>
    <s v="I"/>
    <s v="M.Elşad"/>
    <n v="4091"/>
    <n v="11.09"/>
    <n v="151075"/>
    <m/>
    <m/>
    <s v="SEVERSTAL"/>
    <m/>
    <s v="DC T2SW 240177 AC T2SW 250022 - DC T2SW 240177 AC T2SW 250022 "/>
    <s v="SF 305 1962 331958"/>
  </r>
  <r>
    <x v="55"/>
    <s v="I"/>
    <s v="M.Elşad"/>
    <n v="4092"/>
    <n v="12.04"/>
    <n v="151075"/>
    <m/>
    <m/>
    <s v="SEVERSTAL"/>
    <m/>
    <s v="DC T2SW 240177 AC T2SW 250022 - DC T2SW 240177 AC T2SW 250022 "/>
    <s v="SF 305 1962 331958"/>
  </r>
  <r>
    <x v="55"/>
    <s v="I"/>
    <s v="M.Elşad"/>
    <n v="4093"/>
    <n v="12.05"/>
    <n v="151075"/>
    <m/>
    <m/>
    <s v="SEVERSTAL"/>
    <m/>
    <s v="DC T2SW 240177 AC T2SW 250022 - DC T2SW 240177 AC T2SW 250022 "/>
    <s v="SF 305 1962 331958"/>
  </r>
  <r>
    <x v="55"/>
    <s v="I"/>
    <s v="M.Elşad"/>
    <n v="4094"/>
    <n v="11.25"/>
    <n v="151075"/>
    <m/>
    <m/>
    <s v="SEVERSTAL"/>
    <m/>
    <s v="DC T2SW 240177 AC T2SW 250022 - DC T2SW 240177 AC T2SW 250022 "/>
    <s v="SF 305 1962 331958"/>
  </r>
  <r>
    <x v="55"/>
    <s v="I"/>
    <s v="M.Elşad"/>
    <n v="4095"/>
    <n v="13.05"/>
    <n v="151038"/>
    <s v="41634/01"/>
    <n v="28.36"/>
    <s v="SEVERSTAL"/>
    <n v="1"/>
    <s v="DC T2SW 240177 AC T2SW 250022 - DC T2SW 240177 AC T2SW 250022 "/>
    <s v="SF 305 1962 331958"/>
  </r>
  <r>
    <x v="55"/>
    <s v="I"/>
    <s v="M.Elşad"/>
    <n v="4096"/>
    <n v="13.05"/>
    <n v="151038"/>
    <m/>
    <m/>
    <s v="SEVERSTAL"/>
    <m/>
    <s v="DC T2SW 240177 AC T2SW 250022 - DC T2SW 240177 AC T2SW 250022 "/>
    <s v="SF 305 1962 331958"/>
  </r>
  <r>
    <x v="55"/>
    <s v="II"/>
    <s v="H.Vəfadar"/>
    <n v="4097"/>
    <n v="13.05"/>
    <n v="151038"/>
    <m/>
    <m/>
    <s v="SEVERSTAL"/>
    <m/>
    <s v="DC T2SW 240177 AC T2SW 250022 - DC T2SW 240177 AC T2SW 250022 "/>
    <s v="SF 305 1962 331958"/>
  </r>
  <r>
    <x v="55"/>
    <s v="II"/>
    <s v="H.Vəfadar"/>
    <n v="4098"/>
    <n v="13.48"/>
    <n v="151038"/>
    <m/>
    <m/>
    <s v="SEVERSTAL"/>
    <m/>
    <s v="DC T2SW 240177 AC T2SW 250022 - DC T2SW 240177 AC T2SW 250022 "/>
    <s v="SF 305 1962 331958"/>
  </r>
  <r>
    <x v="55"/>
    <s v="II"/>
    <s v="H.Vəfadar"/>
    <n v="4099"/>
    <n v="13.41"/>
    <n v="151038"/>
    <m/>
    <m/>
    <s v="SEVERSTAL"/>
    <m/>
    <s v="DC T2SW 240177 AC T2SW 250022 - DC T2SW 240177 AC T2SW 250022 "/>
    <s v="SF 305 1962 331958"/>
  </r>
  <r>
    <x v="55"/>
    <s v="II"/>
    <s v="H.Vəfadar"/>
    <n v="4100"/>
    <n v="13.07"/>
    <n v="151038"/>
    <m/>
    <m/>
    <s v="SEVERSTAL"/>
    <m/>
    <s v="DC T2SW 240177 AC T2SW 250022 - DC T2SW 240177 AC T2SW 250022 "/>
    <s v="SF 305 1962 331958"/>
  </r>
  <r>
    <x v="55"/>
    <s v="II"/>
    <s v="H.Vəfadar"/>
    <n v="4101"/>
    <n v="12.05"/>
    <n v="351827"/>
    <s v="48258/08"/>
    <n v="21.37"/>
    <s v="SEVERSTAL"/>
    <n v="1"/>
    <s v="DC T2SW 240177 AC T2SW 250022 - DC T2SW 240177 AC T2SW 250022 "/>
    <s v="SF 305 1962 331958"/>
  </r>
  <r>
    <x v="55"/>
    <s v="II"/>
    <s v="H.Vəfadar"/>
    <n v="4102"/>
    <n v="11.04"/>
    <n v="351827"/>
    <m/>
    <m/>
    <s v="SEVERSTAL"/>
    <m/>
    <s v="DC T2SW 240177 AC T2SW 250022 - DC T2SW 240177 AC T2SW 250022 "/>
    <s v="SF 305 1962 331958"/>
  </r>
  <r>
    <x v="55"/>
    <s v="II"/>
    <s v="H.Vəfadar"/>
    <n v="4103"/>
    <n v="12.05"/>
    <n v="351827"/>
    <m/>
    <m/>
    <s v="SEVERSTAL"/>
    <m/>
    <s v="DC T2SW 240177 AC T2SW 250022 - DC T2SW 240177 AC T2SW 250022 "/>
    <s v="SF 305 1962 331958"/>
  </r>
  <r>
    <x v="55"/>
    <s v="II"/>
    <s v="H.Vəfadar"/>
    <n v="4104"/>
    <n v="12.05"/>
    <n v="351827"/>
    <m/>
    <m/>
    <s v="SEVERSTAL"/>
    <m/>
    <s v="DC T2SW 240177 AC T2SW 250022 - DC T2SW 240177 AC T2SW 250022 "/>
    <s v="SF 305 1962 331958"/>
  </r>
  <r>
    <x v="55"/>
    <s v="II"/>
    <s v="H.Vəfadar"/>
    <n v="4105"/>
    <n v="12.05"/>
    <n v="351827"/>
    <m/>
    <m/>
    <s v="SEVERSTAL"/>
    <m/>
    <s v="DC T2SW 240177 AC T2SW 250022 - DC T2SW 240177 AC T2SW 250022 "/>
    <s v="SF 305 1962 3319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İstehsal tarixi">
  <location ref="O5:T36" firstHeaderRow="0" firstDataRow="1" firstDataCol="1"/>
  <pivotFields count="1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2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5">
        <item x="0"/>
        <item x="1"/>
        <item x="2"/>
        <item sd="0" x="3"/>
        <item sd="0"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0"/>
  </rowFields>
  <rowItems count="31">
    <i>
      <x v="3"/>
    </i>
    <i>
      <x v="4"/>
    </i>
    <i>
      <x v="5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50"/>
    </i>
    <i r="1">
      <x v="15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Boru sayı" fld="3" subtotal="count" baseField="0" baseItem="0"/>
    <dataField name="Boru metrajı" fld="4" baseField="0" baseItem="0"/>
    <dataField name="Boru tonnajı" fld="12" baseField="0" baseItem="0" numFmtId="2"/>
    <dataField name="Rulon sayı" fld="9" subtotal="count" baseField="0" baseItem="0"/>
    <dataField name="Rulon tonnajı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İstehsal tarixi">
  <location ref="A5:F32" firstHeaderRow="0" firstDataRow="1" firstDataCol="1"/>
  <pivotFields count="1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dragToRow="0" dragToCol="0" dragToPage="0" showAll="0"/>
    <pivotField axis="axisRow" showAll="0">
      <items count="15">
        <item x="0"/>
        <item x="1"/>
        <item x="2"/>
        <item sd="0" x="3"/>
        <item sd="0"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3"/>
    <field x="0"/>
  </rowFields>
  <rowItems count="27">
    <i>
      <x v="3"/>
    </i>
    <i>
      <x v="4"/>
    </i>
    <i>
      <x v="5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50"/>
    </i>
    <i r="1">
      <x v="15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Boru sayı" fld="3" subtotal="count" baseField="0" baseItem="0"/>
    <dataField name="Boru metrajı" fld="4" baseField="0" baseItem="0"/>
    <dataField name="Boru tonnajı" fld="12" baseField="0" baseItem="0"/>
    <dataField name="Rulon sayı" fld="9" subtotal="count" baseField="0" baseItem="0"/>
    <dataField name="Rulon Tonnajı" fld="7" baseField="0" baseItem="0"/>
  </dataFields>
  <formats count="8">
    <format dxfId="66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65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64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6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62">
      <pivotArea field="0" grandRow="1" outline="0" collapsedLevelsAreSubtotals="1" axis="axisRow" fieldPosition="1">
        <references count="1">
          <reference field="4294967294" count="1" selected="0">
            <x v="2"/>
          </reference>
        </references>
      </pivotArea>
    </format>
    <format dxfId="61">
      <pivotArea field="0" grandRow="1" outline="0" collapsedLevelsAreSubtotals="1" axis="axisRow" fieldPosition="1">
        <references count="1">
          <reference field="4294967294" count="1" selected="0">
            <x v="2"/>
          </reference>
        </references>
      </pivotArea>
    </format>
    <format dxfId="60">
      <pivotArea field="0" grandRow="1" outline="0" collapsedLevelsAreSubtotals="1" axis="axisRow" fieldPosition="1">
        <references count="1">
          <reference field="4294967294" count="1" selected="0">
            <x v="2"/>
          </reference>
        </references>
      </pivotArea>
    </format>
    <format dxfId="59">
      <pivotArea field="0" grandRow="1" outline="0" collapsedLevelsAreSubtotals="1" axis="axisRow" fieldPosition="1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İstehsal tarixi">
  <location ref="H5:M36" firstHeaderRow="0" firstDataRow="1" firstDataCol="1"/>
  <pivotFields count="1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numFmtId="2"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dragToRow="0" dragToCol="0" dragToPage="0" showAll="0"/>
    <pivotField axis="axisRow" showAll="0">
      <items count="15">
        <item x="0"/>
        <item x="1"/>
        <item x="2"/>
        <item sd="0" x="3"/>
        <item sd="0"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3"/>
    <field x="0"/>
  </rowFields>
  <rowItems count="31">
    <i>
      <x v="3"/>
    </i>
    <i>
      <x v="4"/>
    </i>
    <i>
      <x v="5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50"/>
    </i>
    <i r="1">
      <x v="15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Boru sayı" fld="3" subtotal="count" baseField="0" baseItem="0"/>
    <dataField name="Boru metrajı" fld="4" baseField="0" baseItem="0"/>
    <dataField name="Boru tonnajı" fld="12" baseField="0" baseItem="0" numFmtId="2"/>
    <dataField name="Rulon sayı" fld="9" subtotal="count" baseField="0" baseItem="0"/>
    <dataField name="Rulon tonnajı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arix">
  <location ref="E4:F8" firstHeaderRow="1" firstDataRow="1" firstDataCol="1"/>
  <pivotFields count="3">
    <pivotField axis="axisRow" allDrilled="1" showAll="0" dataSourceSort="1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dataField="1" showAll="0"/>
  </pivotFields>
  <rowFields count="2">
    <field x="1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avam etmə müddəti (gün)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9">
    <format dxfId="40">
      <pivotArea field="1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field="1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labelOnly="1" outline="0" axis="axisValues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avam etmə müddəti (gün)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sabat 1020x14  25-001 A  Qaz İxrac İdarəsi.xlsx!Table2">
        <x15:activeTabTopLevelEntity name="[Table2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arix">
  <location ref="A4:B8" firstHeaderRow="1" firstDataRow="1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dataField="1" showAll="0"/>
  </pivotFields>
  <rowFields count="2">
    <field x="1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avam etmə müddəti (gün)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9">
    <format dxfId="49">
      <pivotArea field="1" type="button" dataOnly="0" labelOnly="1" outline="0" axis="axisRow" fieldPosition="0"/>
    </format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46">
      <pivotArea field="1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outline="0" axis="axisValues" fieldPosition="0"/>
    </format>
    <format dxfId="43">
      <pivotArea field="1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avam etmə müddəti (gün)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8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sabat 1020x14  25-001 A  Qaz İxrac İdarəsi.xlsx!Table24">
        <x15:activeTabTopLevelEntity name="[Table24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arix">
  <location ref="I4:J8" firstHeaderRow="1" firstDataRow="1" firstDataCol="1"/>
  <pivotFields count="3">
    <pivotField axis="axisRow" allDrilled="1" showAll="0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dataField="1" showAll="0"/>
  </pivotFields>
  <rowFields count="2">
    <field x="1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avam etmə müddəti (gün)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9">
    <format dxfId="58">
      <pivotArea field="1" type="button" dataOnly="0" labelOnly="1" outline="0" axis="axisRow" fieldPosition="0"/>
    </format>
    <format dxfId="57">
      <pivotArea dataOnly="0" labelOnly="1" outline="0" axis="axisValues" fieldPosition="0"/>
    </format>
    <format dxfId="56">
      <pivotArea dataOnly="0" labelOnly="1" outline="0" axis="axisValues" fieldPosition="0"/>
    </format>
    <format dxfId="55">
      <pivotArea field="1" type="button" dataOnly="0" labelOnly="1" outline="0" axis="axisRow" fieldPosition="0"/>
    </format>
    <format dxfId="54">
      <pivotArea dataOnly="0" labelOnly="1" outline="0" axis="axisValues" fieldPosition="0"/>
    </format>
    <format dxfId="53">
      <pivotArea dataOnly="0" labelOnly="1" outline="0" axis="axisValues" fieldPosition="0"/>
    </format>
    <format dxfId="52">
      <pivotArea field="1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Davam etmə müddəti (gün)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sabat 1020x14  25-001 A  Qaz İxrac İdarəsi.xlsx!Table22">
        <x15:activeTabTopLevelEntity name="[Table22]"/>
      </x15:pivotTableUISettings>
    </ext>
  </extLst>
</pivotTableDefinition>
</file>

<file path=xl/tables/table1.xml><?xml version="1.0" encoding="utf-8"?>
<table xmlns="http://schemas.openxmlformats.org/spreadsheetml/2006/main" id="3" name="Table24" displayName="Table24" ref="A4:L851" totalsRowShown="0" headerRowDxfId="114" dataDxfId="112" headerRowBorderDxfId="113" tableBorderDxfId="111">
  <autoFilter ref="A4:L851"/>
  <tableColumns count="12">
    <tableColumn id="1" name="Tarix" dataDxfId="110"/>
    <tableColumn id="2" name="Vardiya" dataDxfId="109"/>
    <tableColumn id="3" name="Briqadirlər" dataDxfId="108"/>
    <tableColumn id="4" name="Boru No" dataDxfId="107"/>
    <tableColumn id="5" name="Metraj" dataDxfId="106"/>
    <tableColumn id="6" name="Dokum No" dataDxfId="105"/>
    <tableColumn id="7" name="Rulo No" dataDxfId="104"/>
    <tableColumn id="8" name="Rulon Ton" dataDxfId="103"/>
    <tableColumn id="12" name="Marka" dataDxfId="102"/>
    <tableColumn id="9" name="Rulo Say" dataDxfId="101"/>
    <tableColumn id="10" name="Qaynaq Teli" dataDxfId="100"/>
    <tableColumn id="11" name="Qaynaq tozu" dataDxfId="9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1109" totalsRowShown="0" headerRowDxfId="98" dataDxfId="96" headerRowBorderDxfId="97" tableBorderDxfId="95">
  <autoFilter ref="A4:L1109"/>
  <tableColumns count="12">
    <tableColumn id="1" name="Tarix" dataDxfId="94"/>
    <tableColumn id="2" name="Vardiya" dataDxfId="93"/>
    <tableColumn id="3" name="Briqadirlər" dataDxfId="92"/>
    <tableColumn id="4" name="Boru No" dataDxfId="91"/>
    <tableColumn id="5" name="Metraj" dataDxfId="90"/>
    <tableColumn id="6" name="Dokum No" dataDxfId="89"/>
    <tableColumn id="7" name="Rulo No" dataDxfId="88"/>
    <tableColumn id="8" name="Rulon Ton" dataDxfId="87"/>
    <tableColumn id="12" name="Makra" dataDxfId="86"/>
    <tableColumn id="9" name="Rulo Say" dataDxfId="85"/>
    <tableColumn id="10" name="Qaynaq Teli" dataDxfId="84"/>
    <tableColumn id="11" name="Qaynaq tozu" dataDxfId="8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4:L1022" totalsRowShown="0" headerRowDxfId="82" dataDxfId="80" headerRowBorderDxfId="81" tableBorderDxfId="79">
  <autoFilter ref="A4:L1022"/>
  <tableColumns count="12">
    <tableColumn id="1" name="Tarix" dataDxfId="78"/>
    <tableColumn id="2" name="Vardiya" dataDxfId="77"/>
    <tableColumn id="3" name="Briqadirlər" dataDxfId="76"/>
    <tableColumn id="4" name="Boru No" dataDxfId="75"/>
    <tableColumn id="5" name="Metraj" dataDxfId="74"/>
    <tableColumn id="6" name="Dokum No" dataDxfId="73"/>
    <tableColumn id="7" name="Rulo No" dataDxfId="72"/>
    <tableColumn id="8" name="Rulon Ton" dataDxfId="71"/>
    <tableColumn id="12" name="Marka" dataDxfId="70"/>
    <tableColumn id="9" name="Rulo Say" dataDxfId="69"/>
    <tableColumn id="10" name="Qaynaq Teli" dataDxfId="68"/>
    <tableColumn id="11" name="Qaynaq tozu" dataDxfId="6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51"/>
  <sheetViews>
    <sheetView topLeftCell="A822" zoomScale="90" zoomScaleNormal="90" workbookViewId="0">
      <selection activeCell="E846" sqref="E846:E851"/>
    </sheetView>
  </sheetViews>
  <sheetFormatPr defaultColWidth="9.140625" defaultRowHeight="15" x14ac:dyDescent="0.25"/>
  <cols>
    <col min="1" max="1" width="19" style="7" customWidth="1"/>
    <col min="2" max="2" width="15.5703125" style="8" customWidth="1"/>
    <col min="3" max="3" width="18.7109375" style="8" customWidth="1"/>
    <col min="4" max="4" width="18.42578125" style="8" customWidth="1"/>
    <col min="5" max="5" width="15.85546875" style="8" customWidth="1"/>
    <col min="6" max="6" width="27.140625" style="8" customWidth="1"/>
    <col min="7" max="7" width="20.140625" style="8" customWidth="1"/>
    <col min="8" max="8" width="13.85546875" style="8" customWidth="1"/>
    <col min="9" max="9" width="14.85546875" style="8" customWidth="1"/>
    <col min="10" max="10" width="20" style="21" customWidth="1"/>
    <col min="11" max="11" width="65.42578125" style="8" customWidth="1"/>
    <col min="12" max="12" width="22.42578125" style="8" customWidth="1"/>
    <col min="13" max="13" width="13.140625" style="8" customWidth="1"/>
    <col min="14" max="14" width="16.42578125" style="8" bestFit="1" customWidth="1"/>
    <col min="15" max="15" width="13" style="8" customWidth="1"/>
    <col min="16" max="16" width="5.5703125" style="8" customWidth="1"/>
    <col min="17" max="17" width="16.140625" style="8" bestFit="1" customWidth="1"/>
    <col min="18" max="18" width="12.7109375" style="8" customWidth="1"/>
    <col min="19" max="19" width="5.42578125" style="8" customWidth="1"/>
    <col min="20" max="20" width="16.140625" style="8" bestFit="1" customWidth="1"/>
    <col min="21" max="21" width="11.7109375" style="8" customWidth="1"/>
    <col min="22" max="22" width="11" style="8" customWidth="1"/>
    <col min="23" max="23" width="5.85546875" style="8" customWidth="1"/>
    <col min="24" max="16384" width="9.140625" style="8"/>
  </cols>
  <sheetData>
    <row r="1" spans="1:21" ht="40.5" customHeight="1" x14ac:dyDescent="0.25">
      <c r="A1" s="19" t="s">
        <v>0</v>
      </c>
      <c r="B1" s="108" t="s">
        <v>1</v>
      </c>
      <c r="C1" s="108" t="s">
        <v>42</v>
      </c>
      <c r="D1" s="108" t="s">
        <v>33</v>
      </c>
      <c r="E1" s="108" t="s">
        <v>32</v>
      </c>
      <c r="F1" s="20" t="s">
        <v>28</v>
      </c>
      <c r="G1" s="444" t="s">
        <v>29</v>
      </c>
      <c r="H1" s="444"/>
      <c r="I1" s="448" t="s">
        <v>26</v>
      </c>
      <c r="J1" s="449"/>
      <c r="K1" s="108" t="s">
        <v>57</v>
      </c>
      <c r="L1" s="444" t="s">
        <v>59</v>
      </c>
      <c r="M1" s="444"/>
      <c r="N1" s="23" t="s">
        <v>27</v>
      </c>
    </row>
    <row r="2" spans="1:21" ht="67.5" customHeight="1" thickBot="1" x14ac:dyDescent="0.3">
      <c r="A2" s="18" t="s">
        <v>52</v>
      </c>
      <c r="B2" s="75" t="s">
        <v>53</v>
      </c>
      <c r="C2" s="75" t="s">
        <v>54</v>
      </c>
      <c r="D2" s="109" t="s">
        <v>55</v>
      </c>
      <c r="E2" s="109" t="s">
        <v>56</v>
      </c>
      <c r="F2" s="75">
        <v>58000</v>
      </c>
      <c r="G2" s="445" t="s">
        <v>215</v>
      </c>
      <c r="H2" s="445"/>
      <c r="I2" s="450" t="s">
        <v>49</v>
      </c>
      <c r="J2" s="451"/>
      <c r="K2" s="109" t="s">
        <v>92</v>
      </c>
      <c r="L2" s="445" t="s">
        <v>58</v>
      </c>
      <c r="M2" s="445"/>
      <c r="N2" s="66" t="s">
        <v>50</v>
      </c>
    </row>
    <row r="3" spans="1:21" ht="15.75" thickBot="1" x14ac:dyDescent="0.3">
      <c r="K3" s="8" t="s">
        <v>36</v>
      </c>
      <c r="L3" s="8" t="s">
        <v>37</v>
      </c>
      <c r="M3" s="60"/>
    </row>
    <row r="4" spans="1:21" ht="22.5" customHeight="1" thickBot="1" x14ac:dyDescent="0.35">
      <c r="A4" s="52" t="s">
        <v>2</v>
      </c>
      <c r="B4" s="53" t="s">
        <v>3</v>
      </c>
      <c r="C4" s="53" t="s">
        <v>35</v>
      </c>
      <c r="D4" s="53" t="s">
        <v>4</v>
      </c>
      <c r="E4" s="53" t="s">
        <v>5</v>
      </c>
      <c r="F4" s="53" t="s">
        <v>6</v>
      </c>
      <c r="G4" s="53" t="s">
        <v>7</v>
      </c>
      <c r="H4" s="53" t="s">
        <v>40</v>
      </c>
      <c r="I4" s="224" t="s">
        <v>229</v>
      </c>
      <c r="J4" s="54" t="s">
        <v>8</v>
      </c>
      <c r="K4" s="55" t="s">
        <v>38</v>
      </c>
      <c r="L4" s="56" t="s">
        <v>39</v>
      </c>
      <c r="M4" s="57"/>
      <c r="N4" s="441" t="s">
        <v>30</v>
      </c>
      <c r="O4" s="442"/>
      <c r="P4" s="28"/>
      <c r="Q4" s="446" t="s">
        <v>31</v>
      </c>
      <c r="R4" s="447"/>
      <c r="S4" s="29"/>
      <c r="T4" s="441" t="s">
        <v>34</v>
      </c>
      <c r="U4" s="442"/>
    </row>
    <row r="5" spans="1:21" ht="18.75" customHeight="1" x14ac:dyDescent="0.3">
      <c r="A5" s="39">
        <v>45730</v>
      </c>
      <c r="B5" s="68" t="str">
        <f>ROMAN(1)</f>
        <v>I</v>
      </c>
      <c r="C5" s="68" t="s">
        <v>51</v>
      </c>
      <c r="D5" s="40">
        <v>6001</v>
      </c>
      <c r="E5" s="41">
        <v>13.06</v>
      </c>
      <c r="F5" s="69" t="s">
        <v>63</v>
      </c>
      <c r="G5" s="42" t="s">
        <v>75</v>
      </c>
      <c r="H5" s="89">
        <v>29.99</v>
      </c>
      <c r="I5" s="237" t="s">
        <v>230</v>
      </c>
      <c r="J5" s="40">
        <v>1</v>
      </c>
      <c r="K5" s="81" t="s">
        <v>93</v>
      </c>
      <c r="L5" s="84" t="s">
        <v>66</v>
      </c>
      <c r="M5" s="443"/>
      <c r="N5" s="24" t="s">
        <v>5</v>
      </c>
      <c r="O5" s="76">
        <f>SUM(E5:E4321)</f>
        <v>10376.690000000015</v>
      </c>
      <c r="P5" s="22"/>
      <c r="Q5" s="24" t="s">
        <v>5</v>
      </c>
      <c r="R5" s="76">
        <f>SUM(E292:E3121)</f>
        <v>6875.0300000000198</v>
      </c>
      <c r="S5" s="22"/>
      <c r="T5" s="24" t="s">
        <v>5</v>
      </c>
      <c r="U5" s="76">
        <f>SUMIFS(E:E,A:A,MAX(A:A))</f>
        <v>295.35000000000002</v>
      </c>
    </row>
    <row r="6" spans="1:21" ht="18.75" x14ac:dyDescent="0.3">
      <c r="A6" s="51">
        <v>45730</v>
      </c>
      <c r="B6" s="67" t="str">
        <f t="shared" ref="B6:B16" si="0">ROMAN(2)</f>
        <v>II</v>
      </c>
      <c r="C6" s="67" t="s">
        <v>45</v>
      </c>
      <c r="D6" s="45">
        <v>6002</v>
      </c>
      <c r="E6" s="46">
        <v>12.08</v>
      </c>
      <c r="F6" s="47" t="s">
        <v>63</v>
      </c>
      <c r="G6" s="48"/>
      <c r="H6" s="49"/>
      <c r="I6" s="238" t="s">
        <v>230</v>
      </c>
      <c r="J6" s="45"/>
      <c r="K6" s="82" t="s">
        <v>93</v>
      </c>
      <c r="L6" s="85" t="s">
        <v>66</v>
      </c>
      <c r="M6" s="443"/>
      <c r="N6" s="24" t="s">
        <v>9</v>
      </c>
      <c r="O6" s="77">
        <f>COUNT(D5:D4321)</f>
        <v>847</v>
      </c>
      <c r="P6" s="22"/>
      <c r="Q6" s="24" t="s">
        <v>9</v>
      </c>
      <c r="R6" s="77">
        <f>COUNT(D292:D3121)</f>
        <v>560</v>
      </c>
      <c r="S6" s="22"/>
      <c r="T6" s="24" t="s">
        <v>9</v>
      </c>
      <c r="U6" s="77">
        <f>COUNTIFS(A:A,MAX(A:A))</f>
        <v>24</v>
      </c>
    </row>
    <row r="7" spans="1:21" ht="18.75" x14ac:dyDescent="0.3">
      <c r="A7" s="51">
        <v>45730</v>
      </c>
      <c r="B7" s="67" t="str">
        <f t="shared" si="0"/>
        <v>II</v>
      </c>
      <c r="C7" s="67" t="s">
        <v>45</v>
      </c>
      <c r="D7" s="45">
        <v>6003</v>
      </c>
      <c r="E7" s="46">
        <v>13.06</v>
      </c>
      <c r="F7" s="47" t="s">
        <v>63</v>
      </c>
      <c r="G7" s="48"/>
      <c r="H7" s="49"/>
      <c r="I7" s="238" t="s">
        <v>230</v>
      </c>
      <c r="J7" s="45"/>
      <c r="K7" s="82" t="s">
        <v>93</v>
      </c>
      <c r="L7" s="85" t="s">
        <v>66</v>
      </c>
      <c r="M7" s="443"/>
      <c r="N7" s="24" t="s">
        <v>10</v>
      </c>
      <c r="O7" s="76">
        <f>0.3473*O5</f>
        <v>3603.8244370000052</v>
      </c>
      <c r="P7" s="22"/>
      <c r="Q7" s="24" t="s">
        <v>10</v>
      </c>
      <c r="R7" s="76">
        <f>0.3473*R5</f>
        <v>2387.697919000007</v>
      </c>
      <c r="S7" s="22"/>
      <c r="T7" s="24" t="s">
        <v>10</v>
      </c>
      <c r="U7" s="76">
        <f>0.3473*U5</f>
        <v>102.57505500000001</v>
      </c>
    </row>
    <row r="8" spans="1:21" ht="18.75" x14ac:dyDescent="0.3">
      <c r="A8" s="51">
        <v>45730</v>
      </c>
      <c r="B8" s="67" t="str">
        <f t="shared" si="0"/>
        <v>II</v>
      </c>
      <c r="C8" s="67" t="s">
        <v>45</v>
      </c>
      <c r="D8" s="45">
        <v>6004</v>
      </c>
      <c r="E8" s="46">
        <v>13.06</v>
      </c>
      <c r="F8" s="47" t="s">
        <v>63</v>
      </c>
      <c r="G8" s="48"/>
      <c r="H8" s="49"/>
      <c r="I8" s="238" t="s">
        <v>230</v>
      </c>
      <c r="J8" s="45"/>
      <c r="K8" s="82" t="s">
        <v>93</v>
      </c>
      <c r="L8" s="85" t="s">
        <v>66</v>
      </c>
      <c r="M8" s="58"/>
      <c r="N8" s="24" t="s">
        <v>41</v>
      </c>
      <c r="O8" s="76">
        <f>SUM(H5:H4321)</f>
        <v>3743.7199999999993</v>
      </c>
      <c r="Q8" s="24" t="s">
        <v>41</v>
      </c>
      <c r="R8" s="76">
        <f>SUM(H292:H3247)</f>
        <v>2470.08</v>
      </c>
      <c r="T8" s="24" t="s">
        <v>41</v>
      </c>
      <c r="U8" s="76">
        <f>SUMIFS(H:H,A:A,MAX(A:A))</f>
        <v>86.460000000000008</v>
      </c>
    </row>
    <row r="9" spans="1:21" ht="19.5" thickBot="1" x14ac:dyDescent="0.35">
      <c r="A9" s="51">
        <v>45730</v>
      </c>
      <c r="B9" s="67" t="str">
        <f t="shared" si="0"/>
        <v>II</v>
      </c>
      <c r="C9" s="67" t="s">
        <v>45</v>
      </c>
      <c r="D9" s="45">
        <v>6005</v>
      </c>
      <c r="E9" s="46">
        <v>12.08</v>
      </c>
      <c r="F9" s="47" t="s">
        <v>63</v>
      </c>
      <c r="G9" s="72"/>
      <c r="H9" s="71"/>
      <c r="I9" s="238" t="s">
        <v>230</v>
      </c>
      <c r="J9" s="70"/>
      <c r="K9" s="82" t="s">
        <v>93</v>
      </c>
      <c r="L9" s="85" t="s">
        <v>66</v>
      </c>
      <c r="M9" s="59"/>
      <c r="N9" s="25" t="s">
        <v>11</v>
      </c>
      <c r="O9" s="78">
        <f>COUNT(J5:J4321)</f>
        <v>125</v>
      </c>
      <c r="Q9" s="25" t="s">
        <v>11</v>
      </c>
      <c r="R9" s="78">
        <f>COUNT(J292:J3247)</f>
        <v>83</v>
      </c>
      <c r="T9" s="25" t="s">
        <v>11</v>
      </c>
      <c r="U9" s="78">
        <f>SUMIFS(J:J,A:A,MAX(A:A))</f>
        <v>3</v>
      </c>
    </row>
    <row r="10" spans="1:21" ht="18.75" x14ac:dyDescent="0.3">
      <c r="A10" s="51">
        <v>45730</v>
      </c>
      <c r="B10" s="67" t="str">
        <f t="shared" si="0"/>
        <v>II</v>
      </c>
      <c r="C10" s="67" t="s">
        <v>45</v>
      </c>
      <c r="D10" s="45">
        <v>6006</v>
      </c>
      <c r="E10" s="46">
        <v>11.53</v>
      </c>
      <c r="F10" s="47" t="s">
        <v>63</v>
      </c>
      <c r="G10" s="72"/>
      <c r="H10" s="71"/>
      <c r="I10" s="238" t="s">
        <v>230</v>
      </c>
      <c r="J10" s="70"/>
      <c r="K10" s="82" t="s">
        <v>93</v>
      </c>
      <c r="L10" s="85" t="s">
        <v>66</v>
      </c>
    </row>
    <row r="11" spans="1:21" ht="18.75" x14ac:dyDescent="0.3">
      <c r="A11" s="51">
        <v>45730</v>
      </c>
      <c r="B11" s="67" t="str">
        <f t="shared" si="0"/>
        <v>II</v>
      </c>
      <c r="C11" s="67" t="s">
        <v>45</v>
      </c>
      <c r="D11" s="45">
        <v>6007</v>
      </c>
      <c r="E11" s="49">
        <v>12.06</v>
      </c>
      <c r="F11" s="80" t="s">
        <v>91</v>
      </c>
      <c r="G11" s="61" t="s">
        <v>68</v>
      </c>
      <c r="H11" s="88">
        <v>32.22</v>
      </c>
      <c r="I11" s="236" t="s">
        <v>230</v>
      </c>
      <c r="J11" s="44">
        <v>1</v>
      </c>
      <c r="K11" s="82" t="s">
        <v>93</v>
      </c>
      <c r="L11" s="85" t="s">
        <v>66</v>
      </c>
    </row>
    <row r="12" spans="1:21" ht="18.75" x14ac:dyDescent="0.3">
      <c r="A12" s="51">
        <v>45730</v>
      </c>
      <c r="B12" s="67" t="str">
        <f t="shared" si="0"/>
        <v>II</v>
      </c>
      <c r="C12" s="67" t="s">
        <v>45</v>
      </c>
      <c r="D12" s="45">
        <v>6008</v>
      </c>
      <c r="E12" s="49">
        <v>13.07</v>
      </c>
      <c r="F12" s="79" t="s">
        <v>91</v>
      </c>
      <c r="G12" s="61"/>
      <c r="H12" s="49"/>
      <c r="I12" s="238" t="s">
        <v>230</v>
      </c>
      <c r="J12" s="44"/>
      <c r="K12" s="82" t="s">
        <v>93</v>
      </c>
      <c r="L12" s="85" t="s">
        <v>66</v>
      </c>
    </row>
    <row r="13" spans="1:21" ht="18.75" x14ac:dyDescent="0.3">
      <c r="A13" s="51">
        <v>45730</v>
      </c>
      <c r="B13" s="67" t="str">
        <f t="shared" si="0"/>
        <v>II</v>
      </c>
      <c r="C13" s="67" t="s">
        <v>45</v>
      </c>
      <c r="D13" s="45">
        <v>6009</v>
      </c>
      <c r="E13" s="110">
        <v>13.06</v>
      </c>
      <c r="F13" s="110" t="s">
        <v>91</v>
      </c>
      <c r="G13" s="113"/>
      <c r="H13" s="111"/>
      <c r="I13" s="238" t="s">
        <v>230</v>
      </c>
      <c r="J13" s="110"/>
      <c r="K13" s="82" t="s">
        <v>93</v>
      </c>
      <c r="L13" s="85" t="s">
        <v>66</v>
      </c>
    </row>
    <row r="14" spans="1:21" ht="18.75" x14ac:dyDescent="0.3">
      <c r="A14" s="51">
        <v>45730</v>
      </c>
      <c r="B14" s="67" t="str">
        <f t="shared" si="0"/>
        <v>II</v>
      </c>
      <c r="C14" s="67" t="s">
        <v>45</v>
      </c>
      <c r="D14" s="45">
        <v>6010</v>
      </c>
      <c r="E14" s="110">
        <v>13.05</v>
      </c>
      <c r="F14" s="110" t="s">
        <v>91</v>
      </c>
      <c r="G14" s="113"/>
      <c r="H14" s="111"/>
      <c r="I14" s="238" t="s">
        <v>230</v>
      </c>
      <c r="J14" s="110"/>
      <c r="K14" s="82" t="s">
        <v>93</v>
      </c>
      <c r="L14" s="85" t="s">
        <v>66</v>
      </c>
    </row>
    <row r="15" spans="1:21" ht="18.75" x14ac:dyDescent="0.3">
      <c r="A15" s="51">
        <v>45730</v>
      </c>
      <c r="B15" s="67" t="str">
        <f t="shared" si="0"/>
        <v>II</v>
      </c>
      <c r="C15" s="67" t="s">
        <v>45</v>
      </c>
      <c r="D15" s="45">
        <v>6011</v>
      </c>
      <c r="E15" s="110">
        <v>13.06</v>
      </c>
      <c r="F15" s="110" t="s">
        <v>91</v>
      </c>
      <c r="G15" s="113"/>
      <c r="H15" s="111"/>
      <c r="I15" s="238" t="s">
        <v>230</v>
      </c>
      <c r="J15" s="110"/>
      <c r="K15" s="82" t="s">
        <v>93</v>
      </c>
      <c r="L15" s="85" t="s">
        <v>66</v>
      </c>
    </row>
    <row r="16" spans="1:21" ht="19.5" thickBot="1" x14ac:dyDescent="0.35">
      <c r="A16" s="233">
        <v>45730</v>
      </c>
      <c r="B16" s="223" t="str">
        <f t="shared" si="0"/>
        <v>II</v>
      </c>
      <c r="C16" s="223" t="s">
        <v>45</v>
      </c>
      <c r="D16" s="163">
        <v>6012</v>
      </c>
      <c r="E16" s="234">
        <v>12.1</v>
      </c>
      <c r="F16" s="162" t="s">
        <v>91</v>
      </c>
      <c r="G16" s="235"/>
      <c r="H16" s="234"/>
      <c r="I16" s="239" t="s">
        <v>230</v>
      </c>
      <c r="J16" s="162"/>
      <c r="K16" s="165" t="s">
        <v>93</v>
      </c>
      <c r="L16" s="166" t="s">
        <v>66</v>
      </c>
    </row>
    <row r="17" spans="1:12" ht="18.75" x14ac:dyDescent="0.3">
      <c r="A17" s="225">
        <v>45731</v>
      </c>
      <c r="B17" s="226" t="str">
        <f t="shared" ref="B17:B27" si="1">ROMAN(1)</f>
        <v>I</v>
      </c>
      <c r="C17" s="226" t="s">
        <v>51</v>
      </c>
      <c r="D17" s="227">
        <v>6013</v>
      </c>
      <c r="E17" s="228">
        <v>12.63</v>
      </c>
      <c r="F17" s="228" t="s">
        <v>91</v>
      </c>
      <c r="G17" s="229"/>
      <c r="H17" s="230"/>
      <c r="I17" s="240" t="s">
        <v>230</v>
      </c>
      <c r="J17" s="228"/>
      <c r="K17" s="231" t="s">
        <v>93</v>
      </c>
      <c r="L17" s="232" t="s">
        <v>66</v>
      </c>
    </row>
    <row r="18" spans="1:12" ht="18.75" x14ac:dyDescent="0.3">
      <c r="A18" s="51">
        <v>45731</v>
      </c>
      <c r="B18" s="44" t="str">
        <f t="shared" si="1"/>
        <v>I</v>
      </c>
      <c r="C18" s="44" t="s">
        <v>51</v>
      </c>
      <c r="D18" s="45">
        <v>6014</v>
      </c>
      <c r="E18" s="110">
        <v>12.07</v>
      </c>
      <c r="F18" s="135" t="s">
        <v>94</v>
      </c>
      <c r="G18" s="113" t="s">
        <v>95</v>
      </c>
      <c r="H18" s="131">
        <v>32.020000000000003</v>
      </c>
      <c r="I18" s="236" t="s">
        <v>230</v>
      </c>
      <c r="J18" s="110">
        <v>1</v>
      </c>
      <c r="K18" s="82" t="s">
        <v>93</v>
      </c>
      <c r="L18" s="85" t="s">
        <v>66</v>
      </c>
    </row>
    <row r="19" spans="1:12" ht="18.75" x14ac:dyDescent="0.3">
      <c r="A19" s="51">
        <v>45731</v>
      </c>
      <c r="B19" s="44" t="str">
        <f t="shared" si="1"/>
        <v>I</v>
      </c>
      <c r="C19" s="44" t="s">
        <v>51</v>
      </c>
      <c r="D19" s="45">
        <v>6015</v>
      </c>
      <c r="E19" s="110">
        <v>13.05</v>
      </c>
      <c r="F19" s="110" t="s">
        <v>94</v>
      </c>
      <c r="G19" s="113"/>
      <c r="H19" s="111"/>
      <c r="I19" s="238" t="s">
        <v>230</v>
      </c>
      <c r="J19" s="110"/>
      <c r="K19" s="82" t="s">
        <v>93</v>
      </c>
      <c r="L19" s="85" t="s">
        <v>66</v>
      </c>
    </row>
    <row r="20" spans="1:12" ht="18.75" x14ac:dyDescent="0.3">
      <c r="A20" s="51">
        <v>45731</v>
      </c>
      <c r="B20" s="44" t="str">
        <f t="shared" si="1"/>
        <v>I</v>
      </c>
      <c r="C20" s="44" t="s">
        <v>51</v>
      </c>
      <c r="D20" s="45">
        <v>6016</v>
      </c>
      <c r="E20" s="110">
        <v>13.06</v>
      </c>
      <c r="F20" s="110" t="s">
        <v>94</v>
      </c>
      <c r="G20" s="113"/>
      <c r="H20" s="111"/>
      <c r="I20" s="238" t="s">
        <v>230</v>
      </c>
      <c r="J20" s="110"/>
      <c r="K20" s="82" t="s">
        <v>93</v>
      </c>
      <c r="L20" s="85" t="s">
        <v>66</v>
      </c>
    </row>
    <row r="21" spans="1:12" ht="18.75" x14ac:dyDescent="0.3">
      <c r="A21" s="51">
        <v>45731</v>
      </c>
      <c r="B21" s="44" t="str">
        <f t="shared" si="1"/>
        <v>I</v>
      </c>
      <c r="C21" s="44" t="s">
        <v>51</v>
      </c>
      <c r="D21" s="45">
        <v>6017</v>
      </c>
      <c r="E21" s="110">
        <v>13.06</v>
      </c>
      <c r="F21" s="110" t="s">
        <v>94</v>
      </c>
      <c r="G21" s="113"/>
      <c r="H21" s="111"/>
      <c r="I21" s="238" t="s">
        <v>230</v>
      </c>
      <c r="J21" s="110"/>
      <c r="K21" s="82" t="s">
        <v>93</v>
      </c>
      <c r="L21" s="85" t="s">
        <v>66</v>
      </c>
    </row>
    <row r="22" spans="1:12" ht="18.75" x14ac:dyDescent="0.3">
      <c r="A22" s="51">
        <v>45731</v>
      </c>
      <c r="B22" s="44" t="str">
        <f t="shared" si="1"/>
        <v>I</v>
      </c>
      <c r="C22" s="44" t="s">
        <v>51</v>
      </c>
      <c r="D22" s="45">
        <v>6018</v>
      </c>
      <c r="E22" s="141">
        <v>12.08</v>
      </c>
      <c r="F22" s="110" t="s">
        <v>94</v>
      </c>
      <c r="G22" s="113"/>
      <c r="H22" s="111"/>
      <c r="I22" s="238" t="s">
        <v>230</v>
      </c>
      <c r="J22" s="110"/>
      <c r="K22" s="82" t="s">
        <v>93</v>
      </c>
      <c r="L22" s="85" t="s">
        <v>66</v>
      </c>
    </row>
    <row r="23" spans="1:12" ht="18.75" x14ac:dyDescent="0.3">
      <c r="A23" s="51">
        <v>45731</v>
      </c>
      <c r="B23" s="44" t="str">
        <f t="shared" si="1"/>
        <v>I</v>
      </c>
      <c r="C23" s="44" t="s">
        <v>51</v>
      </c>
      <c r="D23" s="45">
        <v>6019</v>
      </c>
      <c r="E23" s="110">
        <v>13.07</v>
      </c>
      <c r="F23" s="110" t="s">
        <v>94</v>
      </c>
      <c r="G23" s="113"/>
      <c r="H23" s="111"/>
      <c r="I23" s="238" t="s">
        <v>230</v>
      </c>
      <c r="J23" s="110"/>
      <c r="K23" s="82" t="s">
        <v>93</v>
      </c>
      <c r="L23" s="85" t="s">
        <v>66</v>
      </c>
    </row>
    <row r="24" spans="1:12" ht="18.75" x14ac:dyDescent="0.3">
      <c r="A24" s="51">
        <v>45731</v>
      </c>
      <c r="B24" s="44" t="str">
        <f t="shared" si="1"/>
        <v>I</v>
      </c>
      <c r="C24" s="44" t="s">
        <v>51</v>
      </c>
      <c r="D24" s="45">
        <v>6020</v>
      </c>
      <c r="E24" s="110">
        <v>10.85</v>
      </c>
      <c r="F24" s="110" t="s">
        <v>94</v>
      </c>
      <c r="G24" s="113"/>
      <c r="H24" s="111"/>
      <c r="I24" s="238" t="s">
        <v>230</v>
      </c>
      <c r="J24" s="110"/>
      <c r="K24" s="82" t="s">
        <v>93</v>
      </c>
      <c r="L24" s="85" t="s">
        <v>66</v>
      </c>
    </row>
    <row r="25" spans="1:12" ht="18.75" x14ac:dyDescent="0.3">
      <c r="A25" s="51">
        <v>45731</v>
      </c>
      <c r="B25" s="44" t="str">
        <f t="shared" si="1"/>
        <v>I</v>
      </c>
      <c r="C25" s="44" t="s">
        <v>51</v>
      </c>
      <c r="D25" s="45">
        <v>6021</v>
      </c>
      <c r="E25" s="110">
        <v>12.05</v>
      </c>
      <c r="F25" s="135" t="s">
        <v>73</v>
      </c>
      <c r="G25" s="61" t="s">
        <v>85</v>
      </c>
      <c r="H25" s="131">
        <v>32.4</v>
      </c>
      <c r="I25" s="236" t="s">
        <v>230</v>
      </c>
      <c r="J25" s="110">
        <v>1</v>
      </c>
      <c r="K25" s="82" t="s">
        <v>93</v>
      </c>
      <c r="L25" s="85" t="s">
        <v>66</v>
      </c>
    </row>
    <row r="26" spans="1:12" ht="18.75" x14ac:dyDescent="0.3">
      <c r="A26" s="51">
        <v>45731</v>
      </c>
      <c r="B26" s="44" t="str">
        <f t="shared" si="1"/>
        <v>I</v>
      </c>
      <c r="C26" s="44" t="s">
        <v>51</v>
      </c>
      <c r="D26" s="45">
        <v>6022</v>
      </c>
      <c r="E26" s="110">
        <v>13.06</v>
      </c>
      <c r="F26" s="44" t="s">
        <v>73</v>
      </c>
      <c r="G26" s="113"/>
      <c r="H26" s="111"/>
      <c r="I26" s="238" t="s">
        <v>230</v>
      </c>
      <c r="J26" s="110"/>
      <c r="K26" s="82" t="s">
        <v>93</v>
      </c>
      <c r="L26" s="85" t="s">
        <v>66</v>
      </c>
    </row>
    <row r="27" spans="1:12" ht="18.75" x14ac:dyDescent="0.3">
      <c r="A27" s="51">
        <v>45731</v>
      </c>
      <c r="B27" s="44" t="str">
        <f t="shared" si="1"/>
        <v>I</v>
      </c>
      <c r="C27" s="44" t="s">
        <v>51</v>
      </c>
      <c r="D27" s="45">
        <v>6023</v>
      </c>
      <c r="E27" s="110">
        <v>13.07</v>
      </c>
      <c r="F27" s="44" t="s">
        <v>73</v>
      </c>
      <c r="G27" s="113"/>
      <c r="H27" s="111"/>
      <c r="I27" s="238" t="s">
        <v>230</v>
      </c>
      <c r="J27" s="110"/>
      <c r="K27" s="82" t="s">
        <v>93</v>
      </c>
      <c r="L27" s="85" t="s">
        <v>66</v>
      </c>
    </row>
    <row r="28" spans="1:12" ht="18.75" x14ac:dyDescent="0.3">
      <c r="A28" s="51">
        <v>45731</v>
      </c>
      <c r="B28" s="44" t="str">
        <f t="shared" ref="B28:B42" si="2">ROMAN(2)</f>
        <v>II</v>
      </c>
      <c r="C28" s="44" t="s">
        <v>45</v>
      </c>
      <c r="D28" s="45">
        <v>6024</v>
      </c>
      <c r="E28" s="110">
        <v>13.06</v>
      </c>
      <c r="F28" s="44" t="s">
        <v>73</v>
      </c>
      <c r="G28" s="113"/>
      <c r="H28" s="111"/>
      <c r="I28" s="238" t="s">
        <v>230</v>
      </c>
      <c r="J28" s="110"/>
      <c r="K28" s="82" t="s">
        <v>93</v>
      </c>
      <c r="L28" s="85" t="s">
        <v>66</v>
      </c>
    </row>
    <row r="29" spans="1:12" ht="18.75" x14ac:dyDescent="0.3">
      <c r="A29" s="51">
        <v>45731</v>
      </c>
      <c r="B29" s="44" t="str">
        <f t="shared" si="2"/>
        <v>II</v>
      </c>
      <c r="C29" s="44" t="s">
        <v>45</v>
      </c>
      <c r="D29" s="45">
        <v>6025</v>
      </c>
      <c r="E29" s="110">
        <v>13.06</v>
      </c>
      <c r="F29" s="44" t="s">
        <v>73</v>
      </c>
      <c r="G29" s="113"/>
      <c r="H29" s="111"/>
      <c r="I29" s="238" t="s">
        <v>230</v>
      </c>
      <c r="J29" s="110"/>
      <c r="K29" s="82" t="s">
        <v>93</v>
      </c>
      <c r="L29" s="85" t="s">
        <v>66</v>
      </c>
    </row>
    <row r="30" spans="1:12" ht="18.75" x14ac:dyDescent="0.3">
      <c r="A30" s="51">
        <v>45731</v>
      </c>
      <c r="B30" s="44" t="str">
        <f t="shared" si="2"/>
        <v>II</v>
      </c>
      <c r="C30" s="44" t="s">
        <v>45</v>
      </c>
      <c r="D30" s="45">
        <v>6026</v>
      </c>
      <c r="E30" s="110">
        <v>11.08</v>
      </c>
      <c r="F30" s="44" t="s">
        <v>73</v>
      </c>
      <c r="G30" s="113"/>
      <c r="H30" s="111"/>
      <c r="I30" s="238" t="s">
        <v>230</v>
      </c>
      <c r="J30" s="110"/>
      <c r="K30" s="82" t="s">
        <v>93</v>
      </c>
      <c r="L30" s="85" t="s">
        <v>66</v>
      </c>
    </row>
    <row r="31" spans="1:12" ht="18.75" x14ac:dyDescent="0.3">
      <c r="A31" s="51">
        <v>45731</v>
      </c>
      <c r="B31" s="44" t="str">
        <f t="shared" si="2"/>
        <v>II</v>
      </c>
      <c r="C31" s="44" t="s">
        <v>45</v>
      </c>
      <c r="D31" s="45">
        <v>6027</v>
      </c>
      <c r="E31" s="111">
        <v>12.9</v>
      </c>
      <c r="F31" s="44" t="s">
        <v>73</v>
      </c>
      <c r="G31" s="113"/>
      <c r="H31" s="111"/>
      <c r="I31" s="238" t="s">
        <v>230</v>
      </c>
      <c r="J31" s="110"/>
      <c r="K31" s="82" t="s">
        <v>93</v>
      </c>
      <c r="L31" s="85" t="s">
        <v>66</v>
      </c>
    </row>
    <row r="32" spans="1:12" ht="18.75" x14ac:dyDescent="0.3">
      <c r="A32" s="51">
        <v>45731</v>
      </c>
      <c r="B32" s="44" t="str">
        <f t="shared" si="2"/>
        <v>II</v>
      </c>
      <c r="C32" s="44" t="s">
        <v>45</v>
      </c>
      <c r="D32" s="45">
        <v>6028</v>
      </c>
      <c r="E32" s="110">
        <v>13.06</v>
      </c>
      <c r="F32" s="135" t="s">
        <v>96</v>
      </c>
      <c r="G32" s="61" t="s">
        <v>97</v>
      </c>
      <c r="H32" s="131">
        <v>32.1</v>
      </c>
      <c r="I32" s="236" t="s">
        <v>230</v>
      </c>
      <c r="J32" s="110">
        <v>1</v>
      </c>
      <c r="K32" s="82" t="s">
        <v>93</v>
      </c>
      <c r="L32" s="85" t="s">
        <v>66</v>
      </c>
    </row>
    <row r="33" spans="1:12" ht="18.75" x14ac:dyDescent="0.3">
      <c r="A33" s="51">
        <v>45731</v>
      </c>
      <c r="B33" s="44" t="str">
        <f t="shared" si="2"/>
        <v>II</v>
      </c>
      <c r="C33" s="44" t="s">
        <v>45</v>
      </c>
      <c r="D33" s="45">
        <v>6029</v>
      </c>
      <c r="E33" s="110">
        <v>13.06</v>
      </c>
      <c r="F33" s="44" t="s">
        <v>96</v>
      </c>
      <c r="G33" s="113"/>
      <c r="H33" s="111"/>
      <c r="I33" s="238" t="s">
        <v>230</v>
      </c>
      <c r="J33" s="110"/>
      <c r="K33" s="82" t="s">
        <v>93</v>
      </c>
      <c r="L33" s="85" t="s">
        <v>66</v>
      </c>
    </row>
    <row r="34" spans="1:12" ht="18.75" x14ac:dyDescent="0.3">
      <c r="A34" s="51">
        <v>45731</v>
      </c>
      <c r="B34" s="44" t="str">
        <f t="shared" si="2"/>
        <v>II</v>
      </c>
      <c r="C34" s="44" t="s">
        <v>45</v>
      </c>
      <c r="D34" s="45">
        <v>6030</v>
      </c>
      <c r="E34" s="110">
        <v>13.06</v>
      </c>
      <c r="F34" s="44" t="s">
        <v>96</v>
      </c>
      <c r="G34" s="113"/>
      <c r="H34" s="111"/>
      <c r="I34" s="238" t="s">
        <v>230</v>
      </c>
      <c r="J34" s="110"/>
      <c r="K34" s="82" t="s">
        <v>93</v>
      </c>
      <c r="L34" s="85" t="s">
        <v>66</v>
      </c>
    </row>
    <row r="35" spans="1:12" ht="18.75" x14ac:dyDescent="0.3">
      <c r="A35" s="51">
        <v>45731</v>
      </c>
      <c r="B35" s="44" t="str">
        <f t="shared" si="2"/>
        <v>II</v>
      </c>
      <c r="C35" s="44" t="s">
        <v>45</v>
      </c>
      <c r="D35" s="45">
        <v>6031</v>
      </c>
      <c r="E35" s="110">
        <v>13.05</v>
      </c>
      <c r="F35" s="44" t="s">
        <v>96</v>
      </c>
      <c r="G35" s="113"/>
      <c r="H35" s="111"/>
      <c r="I35" s="238" t="s">
        <v>230</v>
      </c>
      <c r="J35" s="110"/>
      <c r="K35" s="82" t="s">
        <v>93</v>
      </c>
      <c r="L35" s="85" t="s">
        <v>66</v>
      </c>
    </row>
    <row r="36" spans="1:12" ht="18.75" x14ac:dyDescent="0.3">
      <c r="A36" s="51">
        <v>45731</v>
      </c>
      <c r="B36" s="44" t="str">
        <f t="shared" si="2"/>
        <v>II</v>
      </c>
      <c r="C36" s="44" t="s">
        <v>45</v>
      </c>
      <c r="D36" s="45">
        <v>6032</v>
      </c>
      <c r="E36" s="110">
        <v>13.06</v>
      </c>
      <c r="F36" s="44" t="s">
        <v>96</v>
      </c>
      <c r="G36" s="113"/>
      <c r="H36" s="111"/>
      <c r="I36" s="238" t="s">
        <v>230</v>
      </c>
      <c r="J36" s="110"/>
      <c r="K36" s="82" t="s">
        <v>93</v>
      </c>
      <c r="L36" s="85" t="s">
        <v>66</v>
      </c>
    </row>
    <row r="37" spans="1:12" ht="18.75" x14ac:dyDescent="0.3">
      <c r="A37" s="51">
        <v>45731</v>
      </c>
      <c r="B37" s="44" t="str">
        <f t="shared" si="2"/>
        <v>II</v>
      </c>
      <c r="C37" s="44" t="s">
        <v>45</v>
      </c>
      <c r="D37" s="45">
        <v>6033</v>
      </c>
      <c r="E37" s="110">
        <v>12.07</v>
      </c>
      <c r="F37" s="44" t="s">
        <v>96</v>
      </c>
      <c r="G37" s="113"/>
      <c r="H37" s="111"/>
      <c r="I37" s="238" t="s">
        <v>230</v>
      </c>
      <c r="J37" s="110"/>
      <c r="K37" s="82" t="s">
        <v>93</v>
      </c>
      <c r="L37" s="85" t="s">
        <v>66</v>
      </c>
    </row>
    <row r="38" spans="1:12" ht="18.75" x14ac:dyDescent="0.3">
      <c r="A38" s="51">
        <v>45731</v>
      </c>
      <c r="B38" s="44" t="str">
        <f t="shared" si="2"/>
        <v>II</v>
      </c>
      <c r="C38" s="44" t="s">
        <v>45</v>
      </c>
      <c r="D38" s="45">
        <v>6034</v>
      </c>
      <c r="E38" s="110">
        <v>11.71</v>
      </c>
      <c r="F38" s="44" t="s">
        <v>96</v>
      </c>
      <c r="G38" s="113"/>
      <c r="H38" s="111"/>
      <c r="I38" s="238" t="s">
        <v>230</v>
      </c>
      <c r="J38" s="110"/>
      <c r="K38" s="82" t="s">
        <v>93</v>
      </c>
      <c r="L38" s="85" t="s">
        <v>66</v>
      </c>
    </row>
    <row r="39" spans="1:12" ht="18.75" x14ac:dyDescent="0.3">
      <c r="A39" s="51">
        <v>45731</v>
      </c>
      <c r="B39" s="44" t="str">
        <f t="shared" si="2"/>
        <v>II</v>
      </c>
      <c r="C39" s="44" t="s">
        <v>45</v>
      </c>
      <c r="D39" s="45">
        <v>6035</v>
      </c>
      <c r="E39" s="110">
        <v>13.06</v>
      </c>
      <c r="F39" s="135" t="s">
        <v>61</v>
      </c>
      <c r="G39" s="61" t="s">
        <v>98</v>
      </c>
      <c r="H39" s="131">
        <v>32.42</v>
      </c>
      <c r="I39" s="236" t="s">
        <v>230</v>
      </c>
      <c r="J39" s="110">
        <v>1</v>
      </c>
      <c r="K39" s="82" t="s">
        <v>93</v>
      </c>
      <c r="L39" s="85" t="s">
        <v>66</v>
      </c>
    </row>
    <row r="40" spans="1:12" ht="18.75" x14ac:dyDescent="0.3">
      <c r="A40" s="51">
        <v>45731</v>
      </c>
      <c r="B40" s="44" t="str">
        <f t="shared" si="2"/>
        <v>II</v>
      </c>
      <c r="C40" s="44" t="s">
        <v>45</v>
      </c>
      <c r="D40" s="45">
        <v>6036</v>
      </c>
      <c r="E40" s="110">
        <v>13.06</v>
      </c>
      <c r="F40" s="44" t="s">
        <v>61</v>
      </c>
      <c r="G40" s="113"/>
      <c r="H40" s="111"/>
      <c r="I40" s="238" t="s">
        <v>230</v>
      </c>
      <c r="J40" s="110"/>
      <c r="K40" s="82" t="s">
        <v>93</v>
      </c>
      <c r="L40" s="85" t="s">
        <v>66</v>
      </c>
    </row>
    <row r="41" spans="1:12" ht="18.75" x14ac:dyDescent="0.3">
      <c r="A41" s="51">
        <v>45731</v>
      </c>
      <c r="B41" s="44" t="str">
        <f t="shared" si="2"/>
        <v>II</v>
      </c>
      <c r="C41" s="44" t="s">
        <v>45</v>
      </c>
      <c r="D41" s="45">
        <v>6037</v>
      </c>
      <c r="E41" s="110">
        <v>13.07</v>
      </c>
      <c r="F41" s="44" t="s">
        <v>61</v>
      </c>
      <c r="G41" s="113"/>
      <c r="H41" s="111"/>
      <c r="I41" s="238" t="s">
        <v>230</v>
      </c>
      <c r="J41" s="110"/>
      <c r="K41" s="82" t="s">
        <v>93</v>
      </c>
      <c r="L41" s="85" t="s">
        <v>66</v>
      </c>
    </row>
    <row r="42" spans="1:12" ht="19.5" thickBot="1" x14ac:dyDescent="0.35">
      <c r="A42" s="90">
        <v>45731</v>
      </c>
      <c r="B42" s="91" t="str">
        <f t="shared" si="2"/>
        <v>II</v>
      </c>
      <c r="C42" s="91" t="s">
        <v>45</v>
      </c>
      <c r="D42" s="92">
        <v>6038</v>
      </c>
      <c r="E42" s="132">
        <v>13.06</v>
      </c>
      <c r="F42" s="91" t="s">
        <v>61</v>
      </c>
      <c r="G42" s="133"/>
      <c r="H42" s="134"/>
      <c r="I42" s="241" t="s">
        <v>230</v>
      </c>
      <c r="J42" s="132"/>
      <c r="K42" s="96" t="s">
        <v>93</v>
      </c>
      <c r="L42" s="103" t="s">
        <v>66</v>
      </c>
    </row>
    <row r="43" spans="1:12" ht="18.75" x14ac:dyDescent="0.3">
      <c r="A43" s="39">
        <v>45733</v>
      </c>
      <c r="B43" s="87" t="str">
        <f t="shared" ref="B43:B52" si="3">ROMAN(1)</f>
        <v>I</v>
      </c>
      <c r="C43" s="87" t="s">
        <v>45</v>
      </c>
      <c r="D43" s="40">
        <v>6039</v>
      </c>
      <c r="E43" s="116">
        <v>13.06</v>
      </c>
      <c r="F43" s="87" t="s">
        <v>61</v>
      </c>
      <c r="G43" s="115"/>
      <c r="H43" s="114"/>
      <c r="I43" s="242" t="s">
        <v>230</v>
      </c>
      <c r="J43" s="116"/>
      <c r="K43" s="81" t="s">
        <v>93</v>
      </c>
      <c r="L43" s="84" t="s">
        <v>66</v>
      </c>
    </row>
    <row r="44" spans="1:12" ht="18.75" x14ac:dyDescent="0.3">
      <c r="A44" s="51">
        <v>45733</v>
      </c>
      <c r="B44" s="44" t="str">
        <f t="shared" si="3"/>
        <v>I</v>
      </c>
      <c r="C44" s="44" t="s">
        <v>45</v>
      </c>
      <c r="D44" s="45">
        <v>6040</v>
      </c>
      <c r="E44" s="110">
        <v>12.05</v>
      </c>
      <c r="F44" s="44" t="s">
        <v>61</v>
      </c>
      <c r="G44" s="113"/>
      <c r="H44" s="111"/>
      <c r="I44" s="238" t="s">
        <v>230</v>
      </c>
      <c r="J44" s="110"/>
      <c r="K44" s="82" t="s">
        <v>93</v>
      </c>
      <c r="L44" s="85" t="s">
        <v>66</v>
      </c>
    </row>
    <row r="45" spans="1:12" ht="18.75" x14ac:dyDescent="0.3">
      <c r="A45" s="51">
        <v>45733</v>
      </c>
      <c r="B45" s="44" t="str">
        <f t="shared" si="3"/>
        <v>I</v>
      </c>
      <c r="C45" s="44" t="s">
        <v>45</v>
      </c>
      <c r="D45" s="45">
        <v>6041</v>
      </c>
      <c r="E45" s="111">
        <v>12.5</v>
      </c>
      <c r="F45" s="44" t="s">
        <v>61</v>
      </c>
      <c r="G45" s="113"/>
      <c r="H45" s="111"/>
      <c r="I45" s="238" t="s">
        <v>230</v>
      </c>
      <c r="J45" s="110"/>
      <c r="K45" s="82" t="s">
        <v>93</v>
      </c>
      <c r="L45" s="85" t="s">
        <v>66</v>
      </c>
    </row>
    <row r="46" spans="1:12" ht="18.75" x14ac:dyDescent="0.3">
      <c r="A46" s="51">
        <v>45733</v>
      </c>
      <c r="B46" s="44" t="str">
        <f t="shared" si="3"/>
        <v>I</v>
      </c>
      <c r="C46" s="44" t="s">
        <v>45</v>
      </c>
      <c r="D46" s="45">
        <v>6042</v>
      </c>
      <c r="E46" s="110">
        <v>13.05</v>
      </c>
      <c r="F46" s="135" t="s">
        <v>61</v>
      </c>
      <c r="G46" s="61" t="s">
        <v>108</v>
      </c>
      <c r="H46" s="131">
        <v>32.4</v>
      </c>
      <c r="I46" s="236" t="s">
        <v>230</v>
      </c>
      <c r="J46" s="110">
        <v>1</v>
      </c>
      <c r="K46" s="82" t="s">
        <v>93</v>
      </c>
      <c r="L46" s="85" t="s">
        <v>66</v>
      </c>
    </row>
    <row r="47" spans="1:12" ht="18.75" x14ac:dyDescent="0.3">
      <c r="A47" s="51">
        <v>45733</v>
      </c>
      <c r="B47" s="44" t="str">
        <f t="shared" si="3"/>
        <v>I</v>
      </c>
      <c r="C47" s="44" t="s">
        <v>45</v>
      </c>
      <c r="D47" s="45">
        <v>6043</v>
      </c>
      <c r="E47" s="110">
        <v>13.06</v>
      </c>
      <c r="F47" s="44" t="s">
        <v>61</v>
      </c>
      <c r="G47" s="113"/>
      <c r="H47" s="111"/>
      <c r="I47" s="238" t="s">
        <v>230</v>
      </c>
      <c r="J47" s="110"/>
      <c r="K47" s="82" t="s">
        <v>93</v>
      </c>
      <c r="L47" s="85" t="s">
        <v>66</v>
      </c>
    </row>
    <row r="48" spans="1:12" ht="18.75" x14ac:dyDescent="0.3">
      <c r="A48" s="51">
        <v>45733</v>
      </c>
      <c r="B48" s="44" t="str">
        <f t="shared" si="3"/>
        <v>I</v>
      </c>
      <c r="C48" s="44" t="s">
        <v>45</v>
      </c>
      <c r="D48" s="45">
        <v>6044</v>
      </c>
      <c r="E48" s="110">
        <v>13.05</v>
      </c>
      <c r="F48" s="44" t="s">
        <v>61</v>
      </c>
      <c r="G48" s="113"/>
      <c r="H48" s="111"/>
      <c r="I48" s="238" t="s">
        <v>230</v>
      </c>
      <c r="J48" s="110"/>
      <c r="K48" s="82" t="s">
        <v>93</v>
      </c>
      <c r="L48" s="85" t="s">
        <v>66</v>
      </c>
    </row>
    <row r="49" spans="1:12" ht="18.75" x14ac:dyDescent="0.3">
      <c r="A49" s="51">
        <v>45733</v>
      </c>
      <c r="B49" s="44" t="str">
        <f t="shared" si="3"/>
        <v>I</v>
      </c>
      <c r="C49" s="44" t="s">
        <v>45</v>
      </c>
      <c r="D49" s="45">
        <v>6045</v>
      </c>
      <c r="E49" s="110">
        <v>13.05</v>
      </c>
      <c r="F49" s="44" t="s">
        <v>61</v>
      </c>
      <c r="G49" s="113"/>
      <c r="H49" s="111"/>
      <c r="I49" s="238" t="s">
        <v>230</v>
      </c>
      <c r="J49" s="110"/>
      <c r="K49" s="82" t="s">
        <v>93</v>
      </c>
      <c r="L49" s="85" t="s">
        <v>66</v>
      </c>
    </row>
    <row r="50" spans="1:12" ht="18.75" x14ac:dyDescent="0.3">
      <c r="A50" s="51">
        <v>45733</v>
      </c>
      <c r="B50" s="44" t="str">
        <f t="shared" si="3"/>
        <v>I</v>
      </c>
      <c r="C50" s="44" t="s">
        <v>45</v>
      </c>
      <c r="D50" s="45">
        <v>6046</v>
      </c>
      <c r="E50" s="110">
        <v>13.06</v>
      </c>
      <c r="F50" s="44" t="s">
        <v>61</v>
      </c>
      <c r="G50" s="113"/>
      <c r="H50" s="111"/>
      <c r="I50" s="238" t="s">
        <v>230</v>
      </c>
      <c r="J50" s="110"/>
      <c r="K50" s="82" t="s">
        <v>93</v>
      </c>
      <c r="L50" s="85" t="s">
        <v>66</v>
      </c>
    </row>
    <row r="51" spans="1:12" ht="18.75" x14ac:dyDescent="0.3">
      <c r="A51" s="51">
        <v>45733</v>
      </c>
      <c r="B51" s="44" t="str">
        <f t="shared" si="3"/>
        <v>I</v>
      </c>
      <c r="C51" s="44" t="s">
        <v>45</v>
      </c>
      <c r="D51" s="45">
        <v>6047</v>
      </c>
      <c r="E51" s="110">
        <v>12.07</v>
      </c>
      <c r="F51" s="44" t="s">
        <v>61</v>
      </c>
      <c r="G51" s="113"/>
      <c r="H51" s="111"/>
      <c r="I51" s="238" t="s">
        <v>230</v>
      </c>
      <c r="J51" s="110"/>
      <c r="K51" s="82" t="s">
        <v>93</v>
      </c>
      <c r="L51" s="85" t="s">
        <v>66</v>
      </c>
    </row>
    <row r="52" spans="1:12" ht="18.75" x14ac:dyDescent="0.3">
      <c r="A52" s="51">
        <v>45733</v>
      </c>
      <c r="B52" s="44" t="str">
        <f t="shared" si="3"/>
        <v>I</v>
      </c>
      <c r="C52" s="44" t="s">
        <v>45</v>
      </c>
      <c r="D52" s="45">
        <v>6048</v>
      </c>
      <c r="E52" s="110">
        <v>11.65</v>
      </c>
      <c r="F52" s="44" t="s">
        <v>61</v>
      </c>
      <c r="G52" s="113"/>
      <c r="H52" s="111"/>
      <c r="I52" s="238" t="s">
        <v>230</v>
      </c>
      <c r="J52" s="110"/>
      <c r="K52" s="82" t="s">
        <v>93</v>
      </c>
      <c r="L52" s="85" t="s">
        <v>66</v>
      </c>
    </row>
    <row r="53" spans="1:12" ht="18.75" x14ac:dyDescent="0.3">
      <c r="A53" s="51">
        <v>45733</v>
      </c>
      <c r="B53" s="44" t="str">
        <f t="shared" ref="B53:B64" si="4">ROMAN(2)</f>
        <v>II</v>
      </c>
      <c r="C53" s="44" t="s">
        <v>51</v>
      </c>
      <c r="D53" s="45">
        <v>6049</v>
      </c>
      <c r="E53" s="110">
        <v>12.06</v>
      </c>
      <c r="F53" s="135">
        <v>100960</v>
      </c>
      <c r="G53" s="61" t="s">
        <v>109</v>
      </c>
      <c r="H53" s="131">
        <v>32.4</v>
      </c>
      <c r="I53" s="236" t="s">
        <v>230</v>
      </c>
      <c r="J53" s="110">
        <v>1</v>
      </c>
      <c r="K53" s="82" t="s">
        <v>93</v>
      </c>
      <c r="L53" s="85" t="s">
        <v>66</v>
      </c>
    </row>
    <row r="54" spans="1:12" ht="18.75" x14ac:dyDescent="0.3">
      <c r="A54" s="51">
        <v>45733</v>
      </c>
      <c r="B54" s="44" t="str">
        <f t="shared" si="4"/>
        <v>II</v>
      </c>
      <c r="C54" s="44" t="s">
        <v>51</v>
      </c>
      <c r="D54" s="45">
        <v>6050</v>
      </c>
      <c r="E54" s="110">
        <v>13.06</v>
      </c>
      <c r="F54" s="110">
        <v>100960</v>
      </c>
      <c r="G54" s="113"/>
      <c r="H54" s="111"/>
      <c r="I54" s="238" t="s">
        <v>230</v>
      </c>
      <c r="J54" s="110"/>
      <c r="K54" s="82" t="s">
        <v>93</v>
      </c>
      <c r="L54" s="85" t="s">
        <v>66</v>
      </c>
    </row>
    <row r="55" spans="1:12" ht="18.75" x14ac:dyDescent="0.3">
      <c r="A55" s="51">
        <v>45733</v>
      </c>
      <c r="B55" s="44" t="str">
        <f t="shared" si="4"/>
        <v>II</v>
      </c>
      <c r="C55" s="44" t="s">
        <v>51</v>
      </c>
      <c r="D55" s="45">
        <v>6051</v>
      </c>
      <c r="E55" s="110">
        <v>13.05</v>
      </c>
      <c r="F55" s="110">
        <v>100960</v>
      </c>
      <c r="G55" s="113"/>
      <c r="H55" s="111"/>
      <c r="I55" s="238" t="s">
        <v>230</v>
      </c>
      <c r="J55" s="110"/>
      <c r="K55" s="82" t="s">
        <v>93</v>
      </c>
      <c r="L55" s="85" t="s">
        <v>66</v>
      </c>
    </row>
    <row r="56" spans="1:12" ht="18.75" x14ac:dyDescent="0.3">
      <c r="A56" s="51">
        <v>45733</v>
      </c>
      <c r="B56" s="44" t="str">
        <f t="shared" si="4"/>
        <v>II</v>
      </c>
      <c r="C56" s="44" t="s">
        <v>51</v>
      </c>
      <c r="D56" s="45">
        <v>6052</v>
      </c>
      <c r="E56" s="110">
        <v>13.05</v>
      </c>
      <c r="F56" s="110">
        <v>100960</v>
      </c>
      <c r="G56" s="113"/>
      <c r="H56" s="111"/>
      <c r="I56" s="238" t="s">
        <v>230</v>
      </c>
      <c r="J56" s="110"/>
      <c r="K56" s="82" t="s">
        <v>93</v>
      </c>
      <c r="L56" s="85" t="s">
        <v>66</v>
      </c>
    </row>
    <row r="57" spans="1:12" ht="18.75" x14ac:dyDescent="0.3">
      <c r="A57" s="51">
        <v>45733</v>
      </c>
      <c r="B57" s="44" t="str">
        <f t="shared" si="4"/>
        <v>II</v>
      </c>
      <c r="C57" s="44" t="s">
        <v>51</v>
      </c>
      <c r="D57" s="45">
        <v>6053</v>
      </c>
      <c r="E57" s="110">
        <v>13.06</v>
      </c>
      <c r="F57" s="110">
        <v>100960</v>
      </c>
      <c r="G57" s="113"/>
      <c r="H57" s="111"/>
      <c r="I57" s="238" t="s">
        <v>230</v>
      </c>
      <c r="J57" s="110"/>
      <c r="K57" s="82" t="s">
        <v>93</v>
      </c>
      <c r="L57" s="85" t="s">
        <v>66</v>
      </c>
    </row>
    <row r="58" spans="1:12" ht="18.75" x14ac:dyDescent="0.3">
      <c r="A58" s="51">
        <v>45733</v>
      </c>
      <c r="B58" s="44" t="str">
        <f t="shared" si="4"/>
        <v>II</v>
      </c>
      <c r="C58" s="44" t="s">
        <v>51</v>
      </c>
      <c r="D58" s="45">
        <v>6054</v>
      </c>
      <c r="E58" s="110">
        <v>13.05</v>
      </c>
      <c r="F58" s="110">
        <v>100960</v>
      </c>
      <c r="G58" s="113"/>
      <c r="H58" s="111"/>
      <c r="I58" s="238" t="s">
        <v>230</v>
      </c>
      <c r="J58" s="110"/>
      <c r="K58" s="82" t="s">
        <v>93</v>
      </c>
      <c r="L58" s="85" t="s">
        <v>66</v>
      </c>
    </row>
    <row r="59" spans="1:12" ht="18.75" x14ac:dyDescent="0.3">
      <c r="A59" s="51">
        <v>45733</v>
      </c>
      <c r="B59" s="44" t="str">
        <f t="shared" si="4"/>
        <v>II</v>
      </c>
      <c r="C59" s="44" t="s">
        <v>51</v>
      </c>
      <c r="D59" s="45">
        <v>6055</v>
      </c>
      <c r="E59" s="110">
        <v>12.16</v>
      </c>
      <c r="F59" s="110">
        <v>100960</v>
      </c>
      <c r="G59" s="113"/>
      <c r="H59" s="111"/>
      <c r="I59" s="238" t="s">
        <v>230</v>
      </c>
      <c r="J59" s="110"/>
      <c r="K59" s="82" t="s">
        <v>93</v>
      </c>
      <c r="L59" s="85" t="s">
        <v>66</v>
      </c>
    </row>
    <row r="60" spans="1:12" ht="18.75" x14ac:dyDescent="0.3">
      <c r="A60" s="51">
        <v>45733</v>
      </c>
      <c r="B60" s="44" t="str">
        <f t="shared" si="4"/>
        <v>II</v>
      </c>
      <c r="C60" s="44" t="s">
        <v>51</v>
      </c>
      <c r="D60" s="45">
        <v>6056</v>
      </c>
      <c r="E60" s="110">
        <v>12.08</v>
      </c>
      <c r="F60" s="135">
        <v>100949</v>
      </c>
      <c r="G60" s="61" t="s">
        <v>106</v>
      </c>
      <c r="H60" s="131">
        <v>32.18</v>
      </c>
      <c r="I60" s="236" t="s">
        <v>230</v>
      </c>
      <c r="J60" s="110">
        <v>1</v>
      </c>
      <c r="K60" s="82" t="s">
        <v>93</v>
      </c>
      <c r="L60" s="85" t="s">
        <v>66</v>
      </c>
    </row>
    <row r="61" spans="1:12" ht="18.75" x14ac:dyDescent="0.3">
      <c r="A61" s="51">
        <v>45733</v>
      </c>
      <c r="B61" s="44" t="str">
        <f t="shared" si="4"/>
        <v>II</v>
      </c>
      <c r="C61" s="44" t="s">
        <v>51</v>
      </c>
      <c r="D61" s="45">
        <v>6057</v>
      </c>
      <c r="E61" s="110">
        <v>13.05</v>
      </c>
      <c r="F61" s="110">
        <v>100949</v>
      </c>
      <c r="G61" s="113"/>
      <c r="H61" s="111"/>
      <c r="I61" s="238" t="s">
        <v>230</v>
      </c>
      <c r="J61" s="110"/>
      <c r="K61" s="82" t="s">
        <v>93</v>
      </c>
      <c r="L61" s="85" t="s">
        <v>66</v>
      </c>
    </row>
    <row r="62" spans="1:12" ht="18.75" x14ac:dyDescent="0.3">
      <c r="A62" s="51">
        <v>45733</v>
      </c>
      <c r="B62" s="44" t="str">
        <f t="shared" si="4"/>
        <v>II</v>
      </c>
      <c r="C62" s="44" t="s">
        <v>51</v>
      </c>
      <c r="D62" s="45">
        <v>6058</v>
      </c>
      <c r="E62" s="110">
        <v>13.05</v>
      </c>
      <c r="F62" s="110">
        <v>100949</v>
      </c>
      <c r="G62" s="113"/>
      <c r="H62" s="111"/>
      <c r="I62" s="238" t="s">
        <v>230</v>
      </c>
      <c r="J62" s="110"/>
      <c r="K62" s="82" t="s">
        <v>93</v>
      </c>
      <c r="L62" s="85" t="s">
        <v>66</v>
      </c>
    </row>
    <row r="63" spans="1:12" ht="18.75" x14ac:dyDescent="0.3">
      <c r="A63" s="51">
        <v>45733</v>
      </c>
      <c r="B63" s="44" t="str">
        <f t="shared" si="4"/>
        <v>II</v>
      </c>
      <c r="C63" s="44" t="s">
        <v>51</v>
      </c>
      <c r="D63" s="45">
        <v>6059</v>
      </c>
      <c r="E63" s="110">
        <v>13.06</v>
      </c>
      <c r="F63" s="110">
        <v>100949</v>
      </c>
      <c r="G63" s="113"/>
      <c r="H63" s="111"/>
      <c r="I63" s="238" t="s">
        <v>230</v>
      </c>
      <c r="J63" s="110"/>
      <c r="K63" s="82" t="s">
        <v>93</v>
      </c>
      <c r="L63" s="85" t="s">
        <v>66</v>
      </c>
    </row>
    <row r="64" spans="1:12" ht="19.5" thickBot="1" x14ac:dyDescent="0.35">
      <c r="A64" s="90">
        <v>45733</v>
      </c>
      <c r="B64" s="91" t="str">
        <f t="shared" si="4"/>
        <v>II</v>
      </c>
      <c r="C64" s="91" t="s">
        <v>51</v>
      </c>
      <c r="D64" s="92">
        <v>6060</v>
      </c>
      <c r="E64" s="132">
        <v>12.09</v>
      </c>
      <c r="F64" s="132">
        <v>100949</v>
      </c>
      <c r="G64" s="133"/>
      <c r="H64" s="134"/>
      <c r="I64" s="241" t="s">
        <v>230</v>
      </c>
      <c r="J64" s="132"/>
      <c r="K64" s="96" t="s">
        <v>93</v>
      </c>
      <c r="L64" s="103" t="s">
        <v>66</v>
      </c>
    </row>
    <row r="65" spans="1:12" ht="18.75" x14ac:dyDescent="0.3">
      <c r="A65" s="39">
        <v>45734</v>
      </c>
      <c r="B65" s="87" t="str">
        <f>ROMAN(1)</f>
        <v>I</v>
      </c>
      <c r="C65" s="87" t="s">
        <v>45</v>
      </c>
      <c r="D65" s="40">
        <v>6061</v>
      </c>
      <c r="E65" s="116">
        <v>13.06</v>
      </c>
      <c r="F65" s="116">
        <v>100949</v>
      </c>
      <c r="G65" s="115"/>
      <c r="H65" s="114"/>
      <c r="I65" s="242" t="s">
        <v>230</v>
      </c>
      <c r="J65" s="116"/>
      <c r="K65" s="81" t="s">
        <v>93</v>
      </c>
      <c r="L65" s="84" t="s">
        <v>66</v>
      </c>
    </row>
    <row r="66" spans="1:12" ht="18.75" x14ac:dyDescent="0.3">
      <c r="A66" s="51">
        <v>45734</v>
      </c>
      <c r="B66" s="44" t="str">
        <f>ROMAN(1)</f>
        <v>I</v>
      </c>
      <c r="C66" s="44" t="s">
        <v>45</v>
      </c>
      <c r="D66" s="45">
        <v>6062</v>
      </c>
      <c r="E66" s="110">
        <v>11.86</v>
      </c>
      <c r="F66" s="110">
        <v>100949</v>
      </c>
      <c r="G66" s="113"/>
      <c r="H66" s="111"/>
      <c r="I66" s="238" t="s">
        <v>230</v>
      </c>
      <c r="J66" s="110"/>
      <c r="K66" s="82" t="s">
        <v>93</v>
      </c>
      <c r="L66" s="85" t="s">
        <v>66</v>
      </c>
    </row>
    <row r="67" spans="1:12" ht="18.75" x14ac:dyDescent="0.3">
      <c r="A67" s="51">
        <v>45734</v>
      </c>
      <c r="B67" s="44" t="str">
        <f>ROMAN(1)</f>
        <v>I</v>
      </c>
      <c r="C67" s="44" t="s">
        <v>45</v>
      </c>
      <c r="D67" s="45">
        <v>6063</v>
      </c>
      <c r="E67" s="110">
        <v>13.06</v>
      </c>
      <c r="F67" s="135">
        <v>301504</v>
      </c>
      <c r="G67" s="61" t="s">
        <v>114</v>
      </c>
      <c r="H67" s="131">
        <v>30.85</v>
      </c>
      <c r="I67" s="236" t="s">
        <v>230</v>
      </c>
      <c r="J67" s="110">
        <v>1</v>
      </c>
      <c r="K67" s="82" t="s">
        <v>93</v>
      </c>
      <c r="L67" s="85" t="s">
        <v>66</v>
      </c>
    </row>
    <row r="68" spans="1:12" ht="18.75" x14ac:dyDescent="0.3">
      <c r="A68" s="51">
        <v>45734</v>
      </c>
      <c r="B68" s="44" t="str">
        <f>ROMAN(1)</f>
        <v>I</v>
      </c>
      <c r="C68" s="44" t="s">
        <v>45</v>
      </c>
      <c r="D68" s="45">
        <v>6064</v>
      </c>
      <c r="E68" s="110">
        <v>13.06</v>
      </c>
      <c r="F68" s="110">
        <v>301504</v>
      </c>
      <c r="G68" s="113"/>
      <c r="H68" s="111"/>
      <c r="I68" s="238" t="s">
        <v>230</v>
      </c>
      <c r="J68" s="110"/>
      <c r="K68" s="82" t="s">
        <v>93</v>
      </c>
      <c r="L68" s="85" t="s">
        <v>66</v>
      </c>
    </row>
    <row r="69" spans="1:12" ht="18.75" x14ac:dyDescent="0.3">
      <c r="A69" s="51">
        <v>45734</v>
      </c>
      <c r="B69" s="44" t="str">
        <f>ROMAN(1)</f>
        <v>I</v>
      </c>
      <c r="C69" s="44" t="s">
        <v>45</v>
      </c>
      <c r="D69" s="45">
        <v>6065</v>
      </c>
      <c r="E69" s="110">
        <v>13.05</v>
      </c>
      <c r="F69" s="110">
        <v>301504</v>
      </c>
      <c r="G69" s="113"/>
      <c r="H69" s="111"/>
      <c r="I69" s="238" t="s">
        <v>230</v>
      </c>
      <c r="J69" s="110"/>
      <c r="K69" s="82" t="s">
        <v>93</v>
      </c>
      <c r="L69" s="85" t="s">
        <v>66</v>
      </c>
    </row>
    <row r="70" spans="1:12" ht="18.75" x14ac:dyDescent="0.3">
      <c r="A70" s="51">
        <v>45734</v>
      </c>
      <c r="B70" s="44" t="str">
        <f t="shared" ref="B70:B80" si="5">ROMAN(2)</f>
        <v>II</v>
      </c>
      <c r="C70" s="44" t="s">
        <v>51</v>
      </c>
      <c r="D70" s="45">
        <v>6066</v>
      </c>
      <c r="E70" s="110">
        <v>13.05</v>
      </c>
      <c r="F70" s="110">
        <v>301504</v>
      </c>
      <c r="G70" s="113"/>
      <c r="H70" s="111"/>
      <c r="I70" s="238" t="s">
        <v>230</v>
      </c>
      <c r="J70" s="110"/>
      <c r="K70" s="82" t="s">
        <v>93</v>
      </c>
      <c r="L70" s="85" t="s">
        <v>66</v>
      </c>
    </row>
    <row r="71" spans="1:12" ht="18.75" x14ac:dyDescent="0.3">
      <c r="A71" s="51">
        <v>45734</v>
      </c>
      <c r="B71" s="44" t="str">
        <f t="shared" si="5"/>
        <v>II</v>
      </c>
      <c r="C71" s="44" t="s">
        <v>51</v>
      </c>
      <c r="D71" s="45">
        <v>6067</v>
      </c>
      <c r="E71" s="110">
        <v>12.07</v>
      </c>
      <c r="F71" s="110">
        <v>301504</v>
      </c>
      <c r="G71" s="113"/>
      <c r="H71" s="111"/>
      <c r="I71" s="238" t="s">
        <v>230</v>
      </c>
      <c r="J71" s="110"/>
      <c r="K71" s="82" t="s">
        <v>93</v>
      </c>
      <c r="L71" s="85" t="s">
        <v>66</v>
      </c>
    </row>
    <row r="72" spans="1:12" ht="18.75" x14ac:dyDescent="0.3">
      <c r="A72" s="51">
        <v>45734</v>
      </c>
      <c r="B72" s="44" t="str">
        <f t="shared" si="5"/>
        <v>II</v>
      </c>
      <c r="C72" s="44" t="s">
        <v>51</v>
      </c>
      <c r="D72" s="45">
        <v>6068</v>
      </c>
      <c r="E72" s="110">
        <v>10.08</v>
      </c>
      <c r="F72" s="110">
        <v>301504</v>
      </c>
      <c r="G72" s="113"/>
      <c r="H72" s="111"/>
      <c r="I72" s="238" t="s">
        <v>230</v>
      </c>
      <c r="J72" s="110"/>
      <c r="K72" s="82" t="s">
        <v>93</v>
      </c>
      <c r="L72" s="85" t="s">
        <v>66</v>
      </c>
    </row>
    <row r="73" spans="1:12" ht="18.75" x14ac:dyDescent="0.3">
      <c r="A73" s="51">
        <v>45734</v>
      </c>
      <c r="B73" s="44" t="str">
        <f t="shared" si="5"/>
        <v>II</v>
      </c>
      <c r="C73" s="44" t="s">
        <v>51</v>
      </c>
      <c r="D73" s="45">
        <v>6069</v>
      </c>
      <c r="E73" s="110">
        <v>11.25</v>
      </c>
      <c r="F73" s="110">
        <v>301504</v>
      </c>
      <c r="G73" s="113"/>
      <c r="H73" s="111"/>
      <c r="I73" s="238" t="s">
        <v>230</v>
      </c>
      <c r="J73" s="110"/>
      <c r="K73" s="82" t="s">
        <v>93</v>
      </c>
      <c r="L73" s="85" t="s">
        <v>66</v>
      </c>
    </row>
    <row r="74" spans="1:12" ht="18.75" x14ac:dyDescent="0.3">
      <c r="A74" s="51">
        <v>45734</v>
      </c>
      <c r="B74" s="44" t="str">
        <f t="shared" si="5"/>
        <v>II</v>
      </c>
      <c r="C74" s="44" t="s">
        <v>51</v>
      </c>
      <c r="D74" s="45">
        <v>6070</v>
      </c>
      <c r="E74" s="110">
        <v>12.07</v>
      </c>
      <c r="F74" s="135" t="s">
        <v>71</v>
      </c>
      <c r="G74" s="61" t="s">
        <v>99</v>
      </c>
      <c r="H74" s="131">
        <v>32.479999999999997</v>
      </c>
      <c r="I74" s="236" t="s">
        <v>230</v>
      </c>
      <c r="J74" s="110">
        <v>1</v>
      </c>
      <c r="K74" s="82" t="s">
        <v>93</v>
      </c>
      <c r="L74" s="85" t="s">
        <v>66</v>
      </c>
    </row>
    <row r="75" spans="1:12" ht="18.75" x14ac:dyDescent="0.3">
      <c r="A75" s="51">
        <v>45734</v>
      </c>
      <c r="B75" s="44" t="str">
        <f t="shared" si="5"/>
        <v>II</v>
      </c>
      <c r="C75" s="44" t="s">
        <v>51</v>
      </c>
      <c r="D75" s="45">
        <v>6071</v>
      </c>
      <c r="E75" s="110">
        <v>13.06</v>
      </c>
      <c r="F75" s="44" t="s">
        <v>71</v>
      </c>
      <c r="G75" s="113"/>
      <c r="H75" s="111"/>
      <c r="I75" s="238" t="s">
        <v>230</v>
      </c>
      <c r="J75" s="110"/>
      <c r="K75" s="82" t="s">
        <v>93</v>
      </c>
      <c r="L75" s="85" t="s">
        <v>66</v>
      </c>
    </row>
    <row r="76" spans="1:12" ht="18.75" x14ac:dyDescent="0.3">
      <c r="A76" s="51">
        <v>45734</v>
      </c>
      <c r="B76" s="44" t="str">
        <f t="shared" si="5"/>
        <v>II</v>
      </c>
      <c r="C76" s="44" t="s">
        <v>51</v>
      </c>
      <c r="D76" s="45">
        <v>6072</v>
      </c>
      <c r="E76" s="110">
        <v>13.05</v>
      </c>
      <c r="F76" s="44" t="s">
        <v>71</v>
      </c>
      <c r="G76" s="113"/>
      <c r="H76" s="111"/>
      <c r="I76" s="238" t="s">
        <v>230</v>
      </c>
      <c r="J76" s="110"/>
      <c r="K76" s="82" t="s">
        <v>93</v>
      </c>
      <c r="L76" s="85" t="s">
        <v>66</v>
      </c>
    </row>
    <row r="77" spans="1:12" ht="18.75" x14ac:dyDescent="0.3">
      <c r="A77" s="51">
        <v>45734</v>
      </c>
      <c r="B77" s="44" t="str">
        <f t="shared" si="5"/>
        <v>II</v>
      </c>
      <c r="C77" s="44" t="s">
        <v>51</v>
      </c>
      <c r="D77" s="45">
        <v>6073</v>
      </c>
      <c r="E77" s="110">
        <v>13.05</v>
      </c>
      <c r="F77" s="44" t="s">
        <v>71</v>
      </c>
      <c r="G77" s="113"/>
      <c r="H77" s="111"/>
      <c r="I77" s="238" t="s">
        <v>230</v>
      </c>
      <c r="J77" s="110"/>
      <c r="K77" s="82" t="s">
        <v>93</v>
      </c>
      <c r="L77" s="85" t="s">
        <v>66</v>
      </c>
    </row>
    <row r="78" spans="1:12" ht="18.75" x14ac:dyDescent="0.3">
      <c r="A78" s="51">
        <v>45734</v>
      </c>
      <c r="B78" s="44" t="str">
        <f t="shared" si="5"/>
        <v>II</v>
      </c>
      <c r="C78" s="44" t="s">
        <v>51</v>
      </c>
      <c r="D78" s="45">
        <v>6074</v>
      </c>
      <c r="E78" s="110">
        <v>13.05</v>
      </c>
      <c r="F78" s="44" t="s">
        <v>71</v>
      </c>
      <c r="G78" s="113"/>
      <c r="H78" s="111"/>
      <c r="I78" s="238" t="s">
        <v>230</v>
      </c>
      <c r="J78" s="110"/>
      <c r="K78" s="82" t="s">
        <v>93</v>
      </c>
      <c r="L78" s="85" t="s">
        <v>66</v>
      </c>
    </row>
    <row r="79" spans="1:12" ht="18.75" x14ac:dyDescent="0.3">
      <c r="A79" s="51">
        <v>45734</v>
      </c>
      <c r="B79" s="44" t="str">
        <f t="shared" si="5"/>
        <v>II</v>
      </c>
      <c r="C79" s="44" t="s">
        <v>51</v>
      </c>
      <c r="D79" s="45">
        <v>6075</v>
      </c>
      <c r="E79" s="110">
        <v>13.06</v>
      </c>
      <c r="F79" s="44" t="s">
        <v>71</v>
      </c>
      <c r="G79" s="113"/>
      <c r="H79" s="111"/>
      <c r="I79" s="238" t="s">
        <v>230</v>
      </c>
      <c r="J79" s="110"/>
      <c r="K79" s="82" t="s">
        <v>93</v>
      </c>
      <c r="L79" s="85" t="s">
        <v>66</v>
      </c>
    </row>
    <row r="80" spans="1:12" ht="19.5" thickBot="1" x14ac:dyDescent="0.35">
      <c r="A80" s="90">
        <v>45734</v>
      </c>
      <c r="B80" s="91" t="str">
        <f t="shared" si="5"/>
        <v>II</v>
      </c>
      <c r="C80" s="91" t="s">
        <v>51</v>
      </c>
      <c r="D80" s="92">
        <v>6076</v>
      </c>
      <c r="E80" s="132">
        <v>12.31</v>
      </c>
      <c r="F80" s="91" t="s">
        <v>71</v>
      </c>
      <c r="G80" s="133"/>
      <c r="H80" s="134"/>
      <c r="I80" s="241" t="s">
        <v>230</v>
      </c>
      <c r="J80" s="132"/>
      <c r="K80" s="96" t="s">
        <v>93</v>
      </c>
      <c r="L80" s="103" t="s">
        <v>66</v>
      </c>
    </row>
    <row r="81" spans="1:12" ht="18.75" x14ac:dyDescent="0.3">
      <c r="A81" s="39">
        <v>45735</v>
      </c>
      <c r="B81" s="87" t="str">
        <f t="shared" ref="B81:B90" si="6">ROMAN(1)</f>
        <v>I</v>
      </c>
      <c r="C81" s="87" t="s">
        <v>45</v>
      </c>
      <c r="D81" s="40">
        <v>6077</v>
      </c>
      <c r="E81" s="116">
        <v>13.06</v>
      </c>
      <c r="F81" s="147" t="s">
        <v>123</v>
      </c>
      <c r="G81" s="100" t="s">
        <v>122</v>
      </c>
      <c r="H81" s="149">
        <v>32.340000000000003</v>
      </c>
      <c r="I81" s="237" t="s">
        <v>230</v>
      </c>
      <c r="J81" s="116">
        <v>1</v>
      </c>
      <c r="K81" s="81" t="s">
        <v>93</v>
      </c>
      <c r="L81" s="84" t="s">
        <v>66</v>
      </c>
    </row>
    <row r="82" spans="1:12" ht="18.75" x14ac:dyDescent="0.3">
      <c r="A82" s="51">
        <v>45735</v>
      </c>
      <c r="B82" s="44" t="str">
        <f t="shared" si="6"/>
        <v>I</v>
      </c>
      <c r="C82" s="44" t="s">
        <v>45</v>
      </c>
      <c r="D82" s="45">
        <v>6078</v>
      </c>
      <c r="E82" s="110">
        <v>13.06</v>
      </c>
      <c r="F82" s="44" t="s">
        <v>123</v>
      </c>
      <c r="G82" s="113"/>
      <c r="H82" s="111"/>
      <c r="I82" s="238" t="s">
        <v>230</v>
      </c>
      <c r="J82" s="110"/>
      <c r="K82" s="82" t="s">
        <v>93</v>
      </c>
      <c r="L82" s="85" t="s">
        <v>66</v>
      </c>
    </row>
    <row r="83" spans="1:12" ht="18.75" x14ac:dyDescent="0.3">
      <c r="A83" s="51">
        <v>45735</v>
      </c>
      <c r="B83" s="44" t="str">
        <f t="shared" si="6"/>
        <v>I</v>
      </c>
      <c r="C83" s="44" t="s">
        <v>45</v>
      </c>
      <c r="D83" s="45">
        <v>6079</v>
      </c>
      <c r="E83" s="110">
        <v>13.06</v>
      </c>
      <c r="F83" s="44" t="s">
        <v>123</v>
      </c>
      <c r="G83" s="113"/>
      <c r="H83" s="111"/>
      <c r="I83" s="238" t="s">
        <v>230</v>
      </c>
      <c r="J83" s="110"/>
      <c r="K83" s="82" t="s">
        <v>93</v>
      </c>
      <c r="L83" s="85" t="s">
        <v>66</v>
      </c>
    </row>
    <row r="84" spans="1:12" ht="18.75" x14ac:dyDescent="0.3">
      <c r="A84" s="51">
        <v>45735</v>
      </c>
      <c r="B84" s="44" t="str">
        <f t="shared" si="6"/>
        <v>I</v>
      </c>
      <c r="C84" s="44" t="s">
        <v>45</v>
      </c>
      <c r="D84" s="45">
        <v>6080</v>
      </c>
      <c r="E84" s="110">
        <v>13.05</v>
      </c>
      <c r="F84" s="44" t="s">
        <v>123</v>
      </c>
      <c r="G84" s="113"/>
      <c r="H84" s="111"/>
      <c r="I84" s="238" t="s">
        <v>230</v>
      </c>
      <c r="J84" s="110"/>
      <c r="K84" s="82" t="s">
        <v>93</v>
      </c>
      <c r="L84" s="85" t="s">
        <v>66</v>
      </c>
    </row>
    <row r="85" spans="1:12" ht="18.75" x14ac:dyDescent="0.3">
      <c r="A85" s="51">
        <v>45735</v>
      </c>
      <c r="B85" s="44" t="str">
        <f t="shared" si="6"/>
        <v>I</v>
      </c>
      <c r="C85" s="44" t="s">
        <v>45</v>
      </c>
      <c r="D85" s="45">
        <v>6081</v>
      </c>
      <c r="E85" s="110">
        <v>13.05</v>
      </c>
      <c r="F85" s="44" t="s">
        <v>123</v>
      </c>
      <c r="G85" s="113"/>
      <c r="H85" s="111"/>
      <c r="I85" s="238" t="s">
        <v>230</v>
      </c>
      <c r="J85" s="110"/>
      <c r="K85" s="82" t="s">
        <v>93</v>
      </c>
      <c r="L85" s="85" t="s">
        <v>66</v>
      </c>
    </row>
    <row r="86" spans="1:12" ht="18.75" x14ac:dyDescent="0.3">
      <c r="A86" s="51">
        <v>45735</v>
      </c>
      <c r="B86" s="44" t="str">
        <f t="shared" si="6"/>
        <v>I</v>
      </c>
      <c r="C86" s="44" t="s">
        <v>45</v>
      </c>
      <c r="D86" s="45">
        <v>6082</v>
      </c>
      <c r="E86" s="110">
        <v>12.08</v>
      </c>
      <c r="F86" s="44" t="s">
        <v>123</v>
      </c>
      <c r="G86" s="113"/>
      <c r="H86" s="111"/>
      <c r="I86" s="238" t="s">
        <v>230</v>
      </c>
      <c r="J86" s="110"/>
      <c r="K86" s="82" t="s">
        <v>93</v>
      </c>
      <c r="L86" s="85" t="s">
        <v>66</v>
      </c>
    </row>
    <row r="87" spans="1:12" ht="18.75" x14ac:dyDescent="0.3">
      <c r="A87" s="51">
        <v>45735</v>
      </c>
      <c r="B87" s="44" t="str">
        <f t="shared" si="6"/>
        <v>I</v>
      </c>
      <c r="C87" s="44" t="s">
        <v>45</v>
      </c>
      <c r="D87" s="45">
        <v>6083</v>
      </c>
      <c r="E87" s="110">
        <v>11.65</v>
      </c>
      <c r="F87" s="44" t="s">
        <v>123</v>
      </c>
      <c r="G87" s="113"/>
      <c r="H87" s="111"/>
      <c r="I87" s="238" t="s">
        <v>230</v>
      </c>
      <c r="J87" s="110"/>
      <c r="K87" s="82" t="s">
        <v>93</v>
      </c>
      <c r="L87" s="85" t="s">
        <v>66</v>
      </c>
    </row>
    <row r="88" spans="1:12" ht="18.75" x14ac:dyDescent="0.3">
      <c r="A88" s="51">
        <v>45735</v>
      </c>
      <c r="B88" s="44" t="str">
        <f t="shared" si="6"/>
        <v>I</v>
      </c>
      <c r="C88" s="44" t="s">
        <v>45</v>
      </c>
      <c r="D88" s="45">
        <v>6084</v>
      </c>
      <c r="E88" s="110">
        <v>10.07</v>
      </c>
      <c r="F88" s="135">
        <v>204119</v>
      </c>
      <c r="G88" s="61" t="s">
        <v>99</v>
      </c>
      <c r="H88" s="131">
        <v>29.77</v>
      </c>
      <c r="I88" s="236" t="s">
        <v>230</v>
      </c>
      <c r="J88" s="110">
        <v>1</v>
      </c>
      <c r="K88" s="82" t="s">
        <v>93</v>
      </c>
      <c r="L88" s="85" t="s">
        <v>66</v>
      </c>
    </row>
    <row r="89" spans="1:12" ht="18.75" x14ac:dyDescent="0.3">
      <c r="A89" s="51">
        <v>45735</v>
      </c>
      <c r="B89" s="44" t="str">
        <f t="shared" si="6"/>
        <v>I</v>
      </c>
      <c r="C89" s="44" t="s">
        <v>45</v>
      </c>
      <c r="D89" s="45">
        <v>6085</v>
      </c>
      <c r="E89" s="110">
        <v>10.86</v>
      </c>
      <c r="F89" s="110">
        <v>204119</v>
      </c>
      <c r="G89" s="113"/>
      <c r="H89" s="111"/>
      <c r="I89" s="238" t="s">
        <v>230</v>
      </c>
      <c r="J89" s="110"/>
      <c r="K89" s="82" t="s">
        <v>93</v>
      </c>
      <c r="L89" s="85" t="s">
        <v>66</v>
      </c>
    </row>
    <row r="90" spans="1:12" ht="18.75" x14ac:dyDescent="0.3">
      <c r="A90" s="51">
        <v>45735</v>
      </c>
      <c r="B90" s="44" t="str">
        <f t="shared" si="6"/>
        <v>I</v>
      </c>
      <c r="C90" s="44" t="s">
        <v>45</v>
      </c>
      <c r="D90" s="45">
        <v>6086</v>
      </c>
      <c r="E90" s="110">
        <v>12.05</v>
      </c>
      <c r="F90" s="110">
        <v>204119</v>
      </c>
      <c r="G90" s="113"/>
      <c r="H90" s="111"/>
      <c r="I90" s="238" t="s">
        <v>230</v>
      </c>
      <c r="J90" s="110"/>
      <c r="K90" s="82" t="s">
        <v>93</v>
      </c>
      <c r="L90" s="85" t="s">
        <v>66</v>
      </c>
    </row>
    <row r="91" spans="1:12" ht="18.75" x14ac:dyDescent="0.3">
      <c r="A91" s="51">
        <v>45735</v>
      </c>
      <c r="B91" s="44" t="str">
        <f t="shared" ref="B91:B103" si="7">ROMAN(2)</f>
        <v>II</v>
      </c>
      <c r="C91" s="44" t="s">
        <v>51</v>
      </c>
      <c r="D91" s="45">
        <v>6087</v>
      </c>
      <c r="E91" s="110">
        <v>12.05</v>
      </c>
      <c r="F91" s="110">
        <v>204119</v>
      </c>
      <c r="G91" s="113"/>
      <c r="H91" s="111"/>
      <c r="I91" s="238" t="s">
        <v>230</v>
      </c>
      <c r="J91" s="110"/>
      <c r="K91" s="82" t="s">
        <v>93</v>
      </c>
      <c r="L91" s="85" t="s">
        <v>66</v>
      </c>
    </row>
    <row r="92" spans="1:12" ht="18.75" x14ac:dyDescent="0.3">
      <c r="A92" s="51">
        <v>45735</v>
      </c>
      <c r="B92" s="44" t="str">
        <f t="shared" si="7"/>
        <v>II</v>
      </c>
      <c r="C92" s="44" t="s">
        <v>51</v>
      </c>
      <c r="D92" s="45">
        <v>6088</v>
      </c>
      <c r="E92" s="110">
        <v>11.07</v>
      </c>
      <c r="F92" s="110">
        <v>204119</v>
      </c>
      <c r="G92" s="113"/>
      <c r="H92" s="111"/>
      <c r="I92" s="238" t="s">
        <v>230</v>
      </c>
      <c r="J92" s="110"/>
      <c r="K92" s="82" t="s">
        <v>93</v>
      </c>
      <c r="L92" s="85" t="s">
        <v>66</v>
      </c>
    </row>
    <row r="93" spans="1:12" ht="18.75" x14ac:dyDescent="0.3">
      <c r="A93" s="51">
        <v>45735</v>
      </c>
      <c r="B93" s="44" t="str">
        <f t="shared" si="7"/>
        <v>II</v>
      </c>
      <c r="C93" s="44" t="s">
        <v>51</v>
      </c>
      <c r="D93" s="45">
        <v>6089</v>
      </c>
      <c r="E93" s="110">
        <v>13.04</v>
      </c>
      <c r="F93" s="110">
        <v>204119</v>
      </c>
      <c r="G93" s="113"/>
      <c r="H93" s="111"/>
      <c r="I93" s="238" t="s">
        <v>230</v>
      </c>
      <c r="J93" s="110"/>
      <c r="K93" s="82" t="s">
        <v>93</v>
      </c>
      <c r="L93" s="85" t="s">
        <v>66</v>
      </c>
    </row>
    <row r="94" spans="1:12" ht="18.75" x14ac:dyDescent="0.3">
      <c r="A94" s="51">
        <v>45735</v>
      </c>
      <c r="B94" s="44" t="str">
        <f t="shared" si="7"/>
        <v>II</v>
      </c>
      <c r="C94" s="44" t="s">
        <v>51</v>
      </c>
      <c r="D94" s="45">
        <v>6090</v>
      </c>
      <c r="E94" s="110">
        <v>13.42</v>
      </c>
      <c r="F94" s="110">
        <v>204119</v>
      </c>
      <c r="G94" s="113"/>
      <c r="H94" s="111"/>
      <c r="I94" s="238" t="s">
        <v>230</v>
      </c>
      <c r="J94" s="110"/>
      <c r="K94" s="82" t="s">
        <v>93</v>
      </c>
      <c r="L94" s="85" t="s">
        <v>66</v>
      </c>
    </row>
    <row r="95" spans="1:12" ht="18.75" x14ac:dyDescent="0.3">
      <c r="A95" s="51">
        <v>45735</v>
      </c>
      <c r="B95" s="44" t="str">
        <f t="shared" si="7"/>
        <v>II</v>
      </c>
      <c r="C95" s="44" t="s">
        <v>51</v>
      </c>
      <c r="D95" s="45">
        <v>6091</v>
      </c>
      <c r="E95" s="110">
        <v>12.09</v>
      </c>
      <c r="F95" s="135">
        <v>104098</v>
      </c>
      <c r="G95" s="61" t="s">
        <v>120</v>
      </c>
      <c r="H95" s="131">
        <v>29.9</v>
      </c>
      <c r="I95" s="236" t="s">
        <v>230</v>
      </c>
      <c r="J95" s="110">
        <v>1</v>
      </c>
      <c r="K95" s="82" t="s">
        <v>93</v>
      </c>
      <c r="L95" s="85" t="s">
        <v>66</v>
      </c>
    </row>
    <row r="96" spans="1:12" ht="18.75" x14ac:dyDescent="0.3">
      <c r="A96" s="51">
        <v>45735</v>
      </c>
      <c r="B96" s="44" t="str">
        <f t="shared" si="7"/>
        <v>II</v>
      </c>
      <c r="C96" s="44" t="s">
        <v>51</v>
      </c>
      <c r="D96" s="45">
        <v>6092</v>
      </c>
      <c r="E96" s="110">
        <v>12.09</v>
      </c>
      <c r="F96" s="110">
        <v>104098</v>
      </c>
      <c r="G96" s="113"/>
      <c r="H96" s="111"/>
      <c r="I96" s="238" t="s">
        <v>230</v>
      </c>
      <c r="J96" s="110"/>
      <c r="K96" s="82" t="s">
        <v>93</v>
      </c>
      <c r="L96" s="85" t="s">
        <v>66</v>
      </c>
    </row>
    <row r="97" spans="1:12" ht="18.75" x14ac:dyDescent="0.3">
      <c r="A97" s="51">
        <v>45735</v>
      </c>
      <c r="B97" s="44" t="str">
        <f t="shared" si="7"/>
        <v>II</v>
      </c>
      <c r="C97" s="44" t="s">
        <v>51</v>
      </c>
      <c r="D97" s="45">
        <v>6093</v>
      </c>
      <c r="E97" s="110">
        <v>12.09</v>
      </c>
      <c r="F97" s="110">
        <v>104098</v>
      </c>
      <c r="G97" s="113"/>
      <c r="H97" s="111"/>
      <c r="I97" s="238" t="s">
        <v>230</v>
      </c>
      <c r="J97" s="110"/>
      <c r="K97" s="82" t="s">
        <v>93</v>
      </c>
      <c r="L97" s="85" t="s">
        <v>66</v>
      </c>
    </row>
    <row r="98" spans="1:12" ht="18.75" x14ac:dyDescent="0.3">
      <c r="A98" s="51">
        <v>45735</v>
      </c>
      <c r="B98" s="44" t="str">
        <f t="shared" si="7"/>
        <v>II</v>
      </c>
      <c r="C98" s="44" t="s">
        <v>51</v>
      </c>
      <c r="D98" s="45">
        <v>6094</v>
      </c>
      <c r="E98" s="110">
        <v>12.09</v>
      </c>
      <c r="F98" s="110">
        <v>104098</v>
      </c>
      <c r="G98" s="113"/>
      <c r="H98" s="111"/>
      <c r="I98" s="238" t="s">
        <v>230</v>
      </c>
      <c r="J98" s="110"/>
      <c r="K98" s="82" t="s">
        <v>93</v>
      </c>
      <c r="L98" s="85" t="s">
        <v>66</v>
      </c>
    </row>
    <row r="99" spans="1:12" ht="18.75" x14ac:dyDescent="0.3">
      <c r="A99" s="51">
        <v>45735</v>
      </c>
      <c r="B99" s="44" t="str">
        <f t="shared" si="7"/>
        <v>II</v>
      </c>
      <c r="C99" s="44" t="s">
        <v>51</v>
      </c>
      <c r="D99" s="45">
        <v>6095</v>
      </c>
      <c r="E99" s="110">
        <v>10.09</v>
      </c>
      <c r="F99" s="110">
        <v>104098</v>
      </c>
      <c r="G99" s="113"/>
      <c r="H99" s="111"/>
      <c r="I99" s="238" t="s">
        <v>230</v>
      </c>
      <c r="J99" s="110"/>
      <c r="K99" s="82" t="s">
        <v>93</v>
      </c>
      <c r="L99" s="85" t="s">
        <v>66</v>
      </c>
    </row>
    <row r="100" spans="1:12" ht="18.75" x14ac:dyDescent="0.3">
      <c r="A100" s="51">
        <v>45735</v>
      </c>
      <c r="B100" s="44" t="str">
        <f t="shared" si="7"/>
        <v>II</v>
      </c>
      <c r="C100" s="44" t="s">
        <v>51</v>
      </c>
      <c r="D100" s="45">
        <v>6096</v>
      </c>
      <c r="E100" s="111">
        <v>12.1</v>
      </c>
      <c r="F100" s="110">
        <v>104098</v>
      </c>
      <c r="G100" s="113"/>
      <c r="H100" s="111"/>
      <c r="I100" s="238" t="s">
        <v>230</v>
      </c>
      <c r="J100" s="110"/>
      <c r="K100" s="82" t="s">
        <v>93</v>
      </c>
      <c r="L100" s="85" t="s">
        <v>66</v>
      </c>
    </row>
    <row r="101" spans="1:12" ht="18.75" x14ac:dyDescent="0.3">
      <c r="A101" s="51">
        <v>45735</v>
      </c>
      <c r="B101" s="44" t="str">
        <f t="shared" si="7"/>
        <v>II</v>
      </c>
      <c r="C101" s="44" t="s">
        <v>51</v>
      </c>
      <c r="D101" s="45">
        <v>6097</v>
      </c>
      <c r="E101" s="111">
        <v>12.4</v>
      </c>
      <c r="F101" s="110">
        <v>104098</v>
      </c>
      <c r="G101" s="113"/>
      <c r="H101" s="111"/>
      <c r="I101" s="238" t="s">
        <v>230</v>
      </c>
      <c r="J101" s="110"/>
      <c r="K101" s="82" t="s">
        <v>93</v>
      </c>
      <c r="L101" s="85" t="s">
        <v>66</v>
      </c>
    </row>
    <row r="102" spans="1:12" ht="18.75" x14ac:dyDescent="0.3">
      <c r="A102" s="51">
        <v>45735</v>
      </c>
      <c r="B102" s="44" t="str">
        <f t="shared" si="7"/>
        <v>II</v>
      </c>
      <c r="C102" s="44" t="s">
        <v>51</v>
      </c>
      <c r="D102" s="45">
        <v>6098</v>
      </c>
      <c r="E102" s="110">
        <v>12.09</v>
      </c>
      <c r="F102" s="135">
        <v>304108</v>
      </c>
      <c r="G102" s="61" t="s">
        <v>119</v>
      </c>
      <c r="H102" s="131">
        <v>32.18</v>
      </c>
      <c r="I102" s="236" t="s">
        <v>230</v>
      </c>
      <c r="J102" s="110">
        <v>1</v>
      </c>
      <c r="K102" s="82" t="s">
        <v>93</v>
      </c>
      <c r="L102" s="85" t="s">
        <v>66</v>
      </c>
    </row>
    <row r="103" spans="1:12" ht="19.5" thickBot="1" x14ac:dyDescent="0.35">
      <c r="A103" s="90">
        <v>45735</v>
      </c>
      <c r="B103" s="91" t="str">
        <f t="shared" si="7"/>
        <v>II</v>
      </c>
      <c r="C103" s="91" t="s">
        <v>51</v>
      </c>
      <c r="D103" s="92">
        <v>6099</v>
      </c>
      <c r="E103" s="132">
        <v>13.09</v>
      </c>
      <c r="F103" s="132">
        <v>304108</v>
      </c>
      <c r="G103" s="133"/>
      <c r="H103" s="134"/>
      <c r="I103" s="241" t="s">
        <v>230</v>
      </c>
      <c r="J103" s="132"/>
      <c r="K103" s="96" t="s">
        <v>93</v>
      </c>
      <c r="L103" s="103" t="s">
        <v>66</v>
      </c>
    </row>
    <row r="104" spans="1:12" ht="18.75" x14ac:dyDescent="0.3">
      <c r="A104" s="39">
        <v>45740</v>
      </c>
      <c r="B104" s="150">
        <v>1</v>
      </c>
      <c r="C104" s="87" t="s">
        <v>51</v>
      </c>
      <c r="D104" s="40">
        <v>6100</v>
      </c>
      <c r="E104" s="87">
        <v>13.08</v>
      </c>
      <c r="F104" s="116">
        <v>304108</v>
      </c>
      <c r="G104" s="100"/>
      <c r="H104" s="98"/>
      <c r="I104" s="242" t="s">
        <v>230</v>
      </c>
      <c r="J104" s="87"/>
      <c r="K104" s="81" t="s">
        <v>93</v>
      </c>
      <c r="L104" s="84" t="s">
        <v>66</v>
      </c>
    </row>
    <row r="105" spans="1:12" ht="18.75" x14ac:dyDescent="0.3">
      <c r="A105" s="51">
        <v>45740</v>
      </c>
      <c r="B105" s="151">
        <v>1</v>
      </c>
      <c r="C105" s="44" t="s">
        <v>51</v>
      </c>
      <c r="D105" s="45">
        <v>6101</v>
      </c>
      <c r="E105" s="44">
        <v>13.07</v>
      </c>
      <c r="F105" s="110">
        <v>304108</v>
      </c>
      <c r="G105" s="61"/>
      <c r="H105" s="49"/>
      <c r="I105" s="238" t="s">
        <v>230</v>
      </c>
      <c r="J105" s="44"/>
      <c r="K105" s="82" t="s">
        <v>93</v>
      </c>
      <c r="L105" s="85" t="s">
        <v>66</v>
      </c>
    </row>
    <row r="106" spans="1:12" ht="18.75" x14ac:dyDescent="0.3">
      <c r="A106" s="51">
        <v>45740</v>
      </c>
      <c r="B106" s="151">
        <v>1</v>
      </c>
      <c r="C106" s="44" t="s">
        <v>51</v>
      </c>
      <c r="D106" s="45">
        <v>6102</v>
      </c>
      <c r="E106" s="44">
        <v>13.07</v>
      </c>
      <c r="F106" s="110">
        <v>304108</v>
      </c>
      <c r="G106" s="61"/>
      <c r="H106" s="49"/>
      <c r="I106" s="238" t="s">
        <v>230</v>
      </c>
      <c r="J106" s="44"/>
      <c r="K106" s="82" t="s">
        <v>93</v>
      </c>
      <c r="L106" s="85" t="s">
        <v>66</v>
      </c>
    </row>
    <row r="107" spans="1:12" ht="18.75" x14ac:dyDescent="0.3">
      <c r="A107" s="51">
        <v>45740</v>
      </c>
      <c r="B107" s="151">
        <v>1</v>
      </c>
      <c r="C107" s="44" t="s">
        <v>51</v>
      </c>
      <c r="D107" s="45">
        <v>6103</v>
      </c>
      <c r="E107" s="44">
        <v>12.13</v>
      </c>
      <c r="F107" s="110">
        <v>304108</v>
      </c>
      <c r="G107" s="61"/>
      <c r="H107" s="49"/>
      <c r="I107" s="238" t="s">
        <v>230</v>
      </c>
      <c r="J107" s="44"/>
      <c r="K107" s="82" t="s">
        <v>93</v>
      </c>
      <c r="L107" s="85" t="s">
        <v>66</v>
      </c>
    </row>
    <row r="108" spans="1:12" ht="18.75" x14ac:dyDescent="0.3">
      <c r="A108" s="51">
        <v>45740</v>
      </c>
      <c r="B108" s="151">
        <v>1</v>
      </c>
      <c r="C108" s="44" t="s">
        <v>51</v>
      </c>
      <c r="D108" s="45">
        <v>6104</v>
      </c>
      <c r="E108" s="44">
        <v>11.98</v>
      </c>
      <c r="F108" s="110">
        <v>304108</v>
      </c>
      <c r="G108" s="61"/>
      <c r="H108" s="49"/>
      <c r="I108" s="238" t="s">
        <v>230</v>
      </c>
      <c r="J108" s="44"/>
      <c r="K108" s="82" t="s">
        <v>93</v>
      </c>
      <c r="L108" s="85" t="s">
        <v>66</v>
      </c>
    </row>
    <row r="109" spans="1:12" ht="18.75" x14ac:dyDescent="0.3">
      <c r="A109" s="51">
        <v>45740</v>
      </c>
      <c r="B109" s="151">
        <v>1</v>
      </c>
      <c r="C109" s="44" t="s">
        <v>51</v>
      </c>
      <c r="D109" s="45">
        <v>6105</v>
      </c>
      <c r="E109" s="44">
        <v>12.11</v>
      </c>
      <c r="F109" s="135">
        <v>104098</v>
      </c>
      <c r="G109" s="61" t="s">
        <v>126</v>
      </c>
      <c r="H109" s="88">
        <v>32.01</v>
      </c>
      <c r="I109" s="236" t="s">
        <v>230</v>
      </c>
      <c r="J109" s="44">
        <v>1</v>
      </c>
      <c r="K109" s="82" t="s">
        <v>93</v>
      </c>
      <c r="L109" s="85" t="s">
        <v>66</v>
      </c>
    </row>
    <row r="110" spans="1:12" ht="18.75" x14ac:dyDescent="0.3">
      <c r="A110" s="51">
        <v>45740</v>
      </c>
      <c r="B110" s="151">
        <v>1</v>
      </c>
      <c r="C110" s="44" t="s">
        <v>51</v>
      </c>
      <c r="D110" s="45">
        <v>6106</v>
      </c>
      <c r="E110" s="44">
        <v>12.13</v>
      </c>
      <c r="F110" s="44">
        <v>104098</v>
      </c>
      <c r="G110" s="61"/>
      <c r="H110" s="49"/>
      <c r="I110" s="238" t="s">
        <v>230</v>
      </c>
      <c r="J110" s="44"/>
      <c r="K110" s="82" t="s">
        <v>93</v>
      </c>
      <c r="L110" s="85" t="s">
        <v>66</v>
      </c>
    </row>
    <row r="111" spans="1:12" ht="18.75" x14ac:dyDescent="0.3">
      <c r="A111" s="51">
        <v>45740</v>
      </c>
      <c r="B111" s="151">
        <v>1</v>
      </c>
      <c r="C111" s="44" t="s">
        <v>51</v>
      </c>
      <c r="D111" s="45">
        <v>6107</v>
      </c>
      <c r="E111" s="44">
        <v>13.08</v>
      </c>
      <c r="F111" s="44">
        <v>104098</v>
      </c>
      <c r="G111" s="61"/>
      <c r="H111" s="49"/>
      <c r="I111" s="238" t="s">
        <v>230</v>
      </c>
      <c r="J111" s="44"/>
      <c r="K111" s="82" t="s">
        <v>93</v>
      </c>
      <c r="L111" s="85" t="s">
        <v>66</v>
      </c>
    </row>
    <row r="112" spans="1:12" ht="18.75" x14ac:dyDescent="0.3">
      <c r="A112" s="51">
        <v>45740</v>
      </c>
      <c r="B112" s="151">
        <v>2</v>
      </c>
      <c r="C112" s="44" t="s">
        <v>45</v>
      </c>
      <c r="D112" s="45">
        <v>6108</v>
      </c>
      <c r="E112" s="44">
        <v>13.05</v>
      </c>
      <c r="F112" s="44">
        <v>104098</v>
      </c>
      <c r="G112" s="61"/>
      <c r="H112" s="49"/>
      <c r="I112" s="238" t="s">
        <v>230</v>
      </c>
      <c r="J112" s="44"/>
      <c r="K112" s="82" t="s">
        <v>93</v>
      </c>
      <c r="L112" s="85" t="s">
        <v>66</v>
      </c>
    </row>
    <row r="113" spans="1:12" ht="18.75" x14ac:dyDescent="0.3">
      <c r="A113" s="51">
        <v>45740</v>
      </c>
      <c r="B113" s="151">
        <v>2</v>
      </c>
      <c r="C113" s="44" t="s">
        <v>45</v>
      </c>
      <c r="D113" s="45">
        <v>6109</v>
      </c>
      <c r="E113" s="44">
        <v>13.06</v>
      </c>
      <c r="F113" s="44">
        <v>104098</v>
      </c>
      <c r="G113" s="61"/>
      <c r="H113" s="49"/>
      <c r="I113" s="238" t="s">
        <v>230</v>
      </c>
      <c r="J113" s="44"/>
      <c r="K113" s="82" t="s">
        <v>93</v>
      </c>
      <c r="L113" s="85" t="s">
        <v>66</v>
      </c>
    </row>
    <row r="114" spans="1:12" ht="18.75" x14ac:dyDescent="0.3">
      <c r="A114" s="51">
        <v>45740</v>
      </c>
      <c r="B114" s="151">
        <v>2</v>
      </c>
      <c r="C114" s="44" t="s">
        <v>45</v>
      </c>
      <c r="D114" s="45">
        <v>6110</v>
      </c>
      <c r="E114" s="44">
        <v>12.07</v>
      </c>
      <c r="F114" s="44">
        <v>104098</v>
      </c>
      <c r="G114" s="61"/>
      <c r="H114" s="49"/>
      <c r="I114" s="238" t="s">
        <v>230</v>
      </c>
      <c r="J114" s="44"/>
      <c r="K114" s="82" t="s">
        <v>93</v>
      </c>
      <c r="L114" s="85" t="s">
        <v>66</v>
      </c>
    </row>
    <row r="115" spans="1:12" ht="18.75" x14ac:dyDescent="0.3">
      <c r="A115" s="51">
        <v>45740</v>
      </c>
      <c r="B115" s="151">
        <v>2</v>
      </c>
      <c r="C115" s="44" t="s">
        <v>45</v>
      </c>
      <c r="D115" s="45">
        <v>6111</v>
      </c>
      <c r="E115" s="44">
        <v>12.68</v>
      </c>
      <c r="F115" s="44">
        <v>104098</v>
      </c>
      <c r="G115" s="61"/>
      <c r="H115" s="49"/>
      <c r="I115" s="238" t="s">
        <v>230</v>
      </c>
      <c r="J115" s="44"/>
      <c r="K115" s="82" t="s">
        <v>93</v>
      </c>
      <c r="L115" s="85" t="s">
        <v>66</v>
      </c>
    </row>
    <row r="116" spans="1:12" ht="18.75" x14ac:dyDescent="0.3">
      <c r="A116" s="51">
        <v>45740</v>
      </c>
      <c r="B116" s="151">
        <v>2</v>
      </c>
      <c r="C116" s="44" t="s">
        <v>45</v>
      </c>
      <c r="D116" s="45">
        <v>6112</v>
      </c>
      <c r="E116" s="44">
        <v>12.06</v>
      </c>
      <c r="F116" s="135">
        <v>104124</v>
      </c>
      <c r="G116" s="61" t="s">
        <v>97</v>
      </c>
      <c r="H116" s="88">
        <v>29.73</v>
      </c>
      <c r="I116" s="236" t="s">
        <v>230</v>
      </c>
      <c r="J116" s="44">
        <v>1</v>
      </c>
      <c r="K116" s="82" t="s">
        <v>93</v>
      </c>
      <c r="L116" s="85" t="s">
        <v>66</v>
      </c>
    </row>
    <row r="117" spans="1:12" ht="18.75" x14ac:dyDescent="0.3">
      <c r="A117" s="51">
        <v>45740</v>
      </c>
      <c r="B117" s="151">
        <v>2</v>
      </c>
      <c r="C117" s="44" t="s">
        <v>45</v>
      </c>
      <c r="D117" s="45">
        <v>6113</v>
      </c>
      <c r="E117" s="44">
        <v>12.06</v>
      </c>
      <c r="F117" s="44">
        <v>104124</v>
      </c>
      <c r="G117" s="61"/>
      <c r="H117" s="49"/>
      <c r="I117" s="238" t="s">
        <v>230</v>
      </c>
      <c r="J117" s="44"/>
      <c r="K117" s="82" t="s">
        <v>93</v>
      </c>
      <c r="L117" s="85" t="s">
        <v>66</v>
      </c>
    </row>
    <row r="118" spans="1:12" ht="18.75" x14ac:dyDescent="0.3">
      <c r="A118" s="51">
        <v>45740</v>
      </c>
      <c r="B118" s="151">
        <v>2</v>
      </c>
      <c r="C118" s="44" t="s">
        <v>45</v>
      </c>
      <c r="D118" s="45">
        <v>6114</v>
      </c>
      <c r="E118" s="44">
        <v>12.07</v>
      </c>
      <c r="F118" s="44">
        <v>104124</v>
      </c>
      <c r="G118" s="61"/>
      <c r="H118" s="49"/>
      <c r="I118" s="238" t="s">
        <v>230</v>
      </c>
      <c r="J118" s="44"/>
      <c r="K118" s="82" t="s">
        <v>93</v>
      </c>
      <c r="L118" s="85" t="s">
        <v>66</v>
      </c>
    </row>
    <row r="119" spans="1:12" ht="18.75" x14ac:dyDescent="0.3">
      <c r="A119" s="51">
        <v>45740</v>
      </c>
      <c r="B119" s="151">
        <v>2</v>
      </c>
      <c r="C119" s="44" t="s">
        <v>45</v>
      </c>
      <c r="D119" s="45">
        <v>6115</v>
      </c>
      <c r="E119" s="44">
        <v>12.07</v>
      </c>
      <c r="F119" s="44">
        <v>104124</v>
      </c>
      <c r="G119" s="61"/>
      <c r="H119" s="49"/>
      <c r="I119" s="238" t="s">
        <v>230</v>
      </c>
      <c r="J119" s="44"/>
      <c r="K119" s="82" t="s">
        <v>93</v>
      </c>
      <c r="L119" s="85" t="s">
        <v>66</v>
      </c>
    </row>
    <row r="120" spans="1:12" ht="19.5" thickBot="1" x14ac:dyDescent="0.35">
      <c r="A120" s="90">
        <v>45740</v>
      </c>
      <c r="B120" s="152">
        <v>2</v>
      </c>
      <c r="C120" s="91" t="s">
        <v>45</v>
      </c>
      <c r="D120" s="92">
        <v>6116</v>
      </c>
      <c r="E120" s="91">
        <v>12.06</v>
      </c>
      <c r="F120" s="91">
        <v>104124</v>
      </c>
      <c r="G120" s="95"/>
      <c r="H120" s="93"/>
      <c r="I120" s="241" t="s">
        <v>230</v>
      </c>
      <c r="J120" s="91"/>
      <c r="K120" s="96" t="s">
        <v>93</v>
      </c>
      <c r="L120" s="103" t="s">
        <v>66</v>
      </c>
    </row>
    <row r="121" spans="1:12" ht="18.75" x14ac:dyDescent="0.3">
      <c r="A121" s="39">
        <v>45741</v>
      </c>
      <c r="B121" s="150">
        <v>2</v>
      </c>
      <c r="C121" s="87" t="s">
        <v>45</v>
      </c>
      <c r="D121" s="40">
        <v>6117</v>
      </c>
      <c r="E121" s="116">
        <v>12.06</v>
      </c>
      <c r="F121" s="87">
        <v>104124</v>
      </c>
      <c r="G121" s="115"/>
      <c r="H121" s="114"/>
      <c r="I121" s="242" t="s">
        <v>230</v>
      </c>
      <c r="J121" s="116"/>
      <c r="K121" s="81" t="s">
        <v>129</v>
      </c>
      <c r="L121" s="84" t="s">
        <v>66</v>
      </c>
    </row>
    <row r="122" spans="1:12" ht="18.75" x14ac:dyDescent="0.3">
      <c r="A122" s="51">
        <v>45741</v>
      </c>
      <c r="B122" s="151">
        <v>2</v>
      </c>
      <c r="C122" s="44" t="s">
        <v>45</v>
      </c>
      <c r="D122" s="45">
        <v>6118</v>
      </c>
      <c r="E122" s="110">
        <v>11.27</v>
      </c>
      <c r="F122" s="44">
        <v>104124</v>
      </c>
      <c r="G122" s="113"/>
      <c r="H122" s="111"/>
      <c r="I122" s="238" t="s">
        <v>230</v>
      </c>
      <c r="J122" s="110"/>
      <c r="K122" s="82" t="s">
        <v>129</v>
      </c>
      <c r="L122" s="85" t="s">
        <v>66</v>
      </c>
    </row>
    <row r="123" spans="1:12" ht="18.75" x14ac:dyDescent="0.3">
      <c r="A123" s="51">
        <v>45741</v>
      </c>
      <c r="B123" s="151">
        <v>2</v>
      </c>
      <c r="C123" s="44" t="s">
        <v>45</v>
      </c>
      <c r="D123" s="45">
        <v>6119</v>
      </c>
      <c r="E123" s="110">
        <v>12.06</v>
      </c>
      <c r="F123" s="135">
        <v>104094</v>
      </c>
      <c r="G123" s="61" t="s">
        <v>128</v>
      </c>
      <c r="H123" s="131">
        <v>29.95</v>
      </c>
      <c r="I123" s="236" t="s">
        <v>230</v>
      </c>
      <c r="J123" s="110">
        <v>1</v>
      </c>
      <c r="K123" s="82" t="s">
        <v>129</v>
      </c>
      <c r="L123" s="85" t="s">
        <v>66</v>
      </c>
    </row>
    <row r="124" spans="1:12" ht="18.75" x14ac:dyDescent="0.3">
      <c r="A124" s="51">
        <v>45741</v>
      </c>
      <c r="B124" s="151">
        <v>2</v>
      </c>
      <c r="C124" s="44" t="s">
        <v>45</v>
      </c>
      <c r="D124" s="45">
        <v>6120</v>
      </c>
      <c r="E124" s="110">
        <v>12.07</v>
      </c>
      <c r="F124" s="110">
        <v>104094</v>
      </c>
      <c r="G124" s="113"/>
      <c r="H124" s="111"/>
      <c r="I124" s="238" t="s">
        <v>230</v>
      </c>
      <c r="J124" s="110"/>
      <c r="K124" s="82" t="s">
        <v>129</v>
      </c>
      <c r="L124" s="85" t="s">
        <v>66</v>
      </c>
    </row>
    <row r="125" spans="1:12" ht="18.75" x14ac:dyDescent="0.3">
      <c r="A125" s="51">
        <v>45741</v>
      </c>
      <c r="B125" s="151">
        <v>2</v>
      </c>
      <c r="C125" s="44" t="s">
        <v>45</v>
      </c>
      <c r="D125" s="45">
        <v>6121</v>
      </c>
      <c r="E125" s="110">
        <v>12.05</v>
      </c>
      <c r="F125" s="110">
        <v>104094</v>
      </c>
      <c r="G125" s="113"/>
      <c r="H125" s="111"/>
      <c r="I125" s="238" t="s">
        <v>230</v>
      </c>
      <c r="J125" s="110"/>
      <c r="K125" s="82" t="s">
        <v>129</v>
      </c>
      <c r="L125" s="85" t="s">
        <v>66</v>
      </c>
    </row>
    <row r="126" spans="1:12" ht="18.75" x14ac:dyDescent="0.3">
      <c r="A126" s="51">
        <v>45741</v>
      </c>
      <c r="B126" s="151">
        <v>2</v>
      </c>
      <c r="C126" s="44" t="s">
        <v>45</v>
      </c>
      <c r="D126" s="45">
        <v>6122</v>
      </c>
      <c r="E126" s="110">
        <v>12.05</v>
      </c>
      <c r="F126" s="110">
        <v>104094</v>
      </c>
      <c r="G126" s="113"/>
      <c r="H126" s="111"/>
      <c r="I126" s="238" t="s">
        <v>230</v>
      </c>
      <c r="J126" s="110"/>
      <c r="K126" s="82" t="s">
        <v>129</v>
      </c>
      <c r="L126" s="85" t="s">
        <v>66</v>
      </c>
    </row>
    <row r="127" spans="1:12" ht="18.75" x14ac:dyDescent="0.3">
      <c r="A127" s="51">
        <v>45741</v>
      </c>
      <c r="B127" s="151">
        <v>2</v>
      </c>
      <c r="C127" s="44" t="s">
        <v>45</v>
      </c>
      <c r="D127" s="45">
        <v>6123</v>
      </c>
      <c r="E127" s="110">
        <v>12.06</v>
      </c>
      <c r="F127" s="110">
        <v>104094</v>
      </c>
      <c r="G127" s="113"/>
      <c r="H127" s="111"/>
      <c r="I127" s="238" t="s">
        <v>230</v>
      </c>
      <c r="J127" s="110"/>
      <c r="K127" s="82" t="s">
        <v>129</v>
      </c>
      <c r="L127" s="85" t="s">
        <v>66</v>
      </c>
    </row>
    <row r="128" spans="1:12" ht="18.75" x14ac:dyDescent="0.3">
      <c r="A128" s="51">
        <v>45741</v>
      </c>
      <c r="B128" s="151">
        <v>2</v>
      </c>
      <c r="C128" s="44" t="s">
        <v>45</v>
      </c>
      <c r="D128" s="45">
        <v>6124</v>
      </c>
      <c r="E128" s="110">
        <v>12.07</v>
      </c>
      <c r="F128" s="110">
        <v>104094</v>
      </c>
      <c r="G128" s="113"/>
      <c r="H128" s="111"/>
      <c r="I128" s="238" t="s">
        <v>230</v>
      </c>
      <c r="J128" s="110"/>
      <c r="K128" s="82" t="s">
        <v>129</v>
      </c>
      <c r="L128" s="85" t="s">
        <v>66</v>
      </c>
    </row>
    <row r="129" spans="1:12" ht="19.5" thickBot="1" x14ac:dyDescent="0.35">
      <c r="A129" s="90">
        <v>45741</v>
      </c>
      <c r="B129" s="152">
        <v>2</v>
      </c>
      <c r="C129" s="91" t="s">
        <v>45</v>
      </c>
      <c r="D129" s="92">
        <v>6125</v>
      </c>
      <c r="E129" s="134">
        <v>10.4</v>
      </c>
      <c r="F129" s="132">
        <v>104094</v>
      </c>
      <c r="G129" s="133"/>
      <c r="H129" s="134"/>
      <c r="I129" s="241" t="s">
        <v>230</v>
      </c>
      <c r="J129" s="132"/>
      <c r="K129" s="96" t="s">
        <v>129</v>
      </c>
      <c r="L129" s="103" t="s">
        <v>66</v>
      </c>
    </row>
    <row r="130" spans="1:12" ht="18.75" x14ac:dyDescent="0.3">
      <c r="A130" s="39">
        <v>45742</v>
      </c>
      <c r="B130" s="150">
        <v>1</v>
      </c>
      <c r="C130" s="87" t="s">
        <v>51</v>
      </c>
      <c r="D130" s="40">
        <v>6126</v>
      </c>
      <c r="E130" s="98">
        <v>13.06</v>
      </c>
      <c r="F130" s="147">
        <v>104088</v>
      </c>
      <c r="G130" s="100" t="s">
        <v>132</v>
      </c>
      <c r="H130" s="89">
        <v>32.64</v>
      </c>
      <c r="I130" s="237" t="s">
        <v>230</v>
      </c>
      <c r="J130" s="87">
        <v>1</v>
      </c>
      <c r="K130" s="81" t="s">
        <v>129</v>
      </c>
      <c r="L130" s="84" t="s">
        <v>66</v>
      </c>
    </row>
    <row r="131" spans="1:12" ht="18.75" x14ac:dyDescent="0.3">
      <c r="A131" s="51">
        <v>45742</v>
      </c>
      <c r="B131" s="151">
        <v>1</v>
      </c>
      <c r="C131" s="44" t="s">
        <v>51</v>
      </c>
      <c r="D131" s="45">
        <v>6127</v>
      </c>
      <c r="E131" s="49">
        <v>13.05</v>
      </c>
      <c r="F131" s="44">
        <v>104088</v>
      </c>
      <c r="G131" s="61"/>
      <c r="H131" s="49"/>
      <c r="I131" s="238" t="s">
        <v>230</v>
      </c>
      <c r="J131" s="44"/>
      <c r="K131" s="82" t="s">
        <v>129</v>
      </c>
      <c r="L131" s="85" t="s">
        <v>66</v>
      </c>
    </row>
    <row r="132" spans="1:12" ht="18.75" x14ac:dyDescent="0.3">
      <c r="A132" s="51">
        <v>45742</v>
      </c>
      <c r="B132" s="151">
        <v>1</v>
      </c>
      <c r="C132" s="44" t="s">
        <v>51</v>
      </c>
      <c r="D132" s="45">
        <v>6128</v>
      </c>
      <c r="E132" s="49">
        <v>13.06</v>
      </c>
      <c r="F132" s="44">
        <v>104088</v>
      </c>
      <c r="G132" s="61"/>
      <c r="H132" s="49"/>
      <c r="I132" s="238" t="s">
        <v>230</v>
      </c>
      <c r="J132" s="44"/>
      <c r="K132" s="82" t="s">
        <v>129</v>
      </c>
      <c r="L132" s="85" t="s">
        <v>66</v>
      </c>
    </row>
    <row r="133" spans="1:12" ht="18.75" x14ac:dyDescent="0.3">
      <c r="A133" s="51">
        <v>45742</v>
      </c>
      <c r="B133" s="151">
        <v>1</v>
      </c>
      <c r="C133" s="44" t="s">
        <v>51</v>
      </c>
      <c r="D133" s="45">
        <v>6129</v>
      </c>
      <c r="E133" s="49">
        <v>13.06</v>
      </c>
      <c r="F133" s="44">
        <v>104088</v>
      </c>
      <c r="G133" s="61"/>
      <c r="H133" s="49"/>
      <c r="I133" s="238" t="s">
        <v>230</v>
      </c>
      <c r="J133" s="44"/>
      <c r="K133" s="82" t="s">
        <v>129</v>
      </c>
      <c r="L133" s="85" t="s">
        <v>66</v>
      </c>
    </row>
    <row r="134" spans="1:12" ht="18.75" x14ac:dyDescent="0.3">
      <c r="A134" s="51">
        <v>45742</v>
      </c>
      <c r="B134" s="151">
        <v>1</v>
      </c>
      <c r="C134" s="44" t="s">
        <v>51</v>
      </c>
      <c r="D134" s="45">
        <v>6130</v>
      </c>
      <c r="E134" s="49">
        <v>12.07</v>
      </c>
      <c r="F134" s="44">
        <v>104088</v>
      </c>
      <c r="G134" s="61"/>
      <c r="H134" s="49"/>
      <c r="I134" s="238" t="s">
        <v>230</v>
      </c>
      <c r="J134" s="44"/>
      <c r="K134" s="82" t="s">
        <v>129</v>
      </c>
      <c r="L134" s="85" t="s">
        <v>66</v>
      </c>
    </row>
    <row r="135" spans="1:12" ht="18.75" x14ac:dyDescent="0.3">
      <c r="A135" s="51">
        <v>45742</v>
      </c>
      <c r="B135" s="151">
        <v>1</v>
      </c>
      <c r="C135" s="44" t="s">
        <v>51</v>
      </c>
      <c r="D135" s="45">
        <v>6131</v>
      </c>
      <c r="E135" s="49">
        <v>13.06</v>
      </c>
      <c r="F135" s="44">
        <v>104088</v>
      </c>
      <c r="G135" s="61"/>
      <c r="H135" s="49"/>
      <c r="I135" s="238" t="s">
        <v>230</v>
      </c>
      <c r="J135" s="44"/>
      <c r="K135" s="82" t="s">
        <v>129</v>
      </c>
      <c r="L135" s="85" t="s">
        <v>66</v>
      </c>
    </row>
    <row r="136" spans="1:12" ht="18.75" x14ac:dyDescent="0.3">
      <c r="A136" s="51">
        <v>45742</v>
      </c>
      <c r="B136" s="151">
        <v>1</v>
      </c>
      <c r="C136" s="44" t="s">
        <v>51</v>
      </c>
      <c r="D136" s="45">
        <v>6132</v>
      </c>
      <c r="E136" s="49">
        <v>13.06</v>
      </c>
      <c r="F136" s="44">
        <v>104088</v>
      </c>
      <c r="G136" s="61"/>
      <c r="H136" s="49"/>
      <c r="I136" s="238" t="s">
        <v>230</v>
      </c>
      <c r="J136" s="44"/>
      <c r="K136" s="82" t="s">
        <v>129</v>
      </c>
      <c r="L136" s="85" t="s">
        <v>66</v>
      </c>
    </row>
    <row r="137" spans="1:12" ht="18.75" x14ac:dyDescent="0.3">
      <c r="A137" s="51">
        <v>45742</v>
      </c>
      <c r="B137" s="151">
        <v>1</v>
      </c>
      <c r="C137" s="44" t="s">
        <v>51</v>
      </c>
      <c r="D137" s="45">
        <v>6133</v>
      </c>
      <c r="E137" s="49">
        <v>12.07</v>
      </c>
      <c r="F137" s="135">
        <v>104094</v>
      </c>
      <c r="G137" s="61" t="s">
        <v>133</v>
      </c>
      <c r="H137" s="88">
        <v>29.75</v>
      </c>
      <c r="I137" s="236" t="s">
        <v>230</v>
      </c>
      <c r="J137" s="44">
        <v>1</v>
      </c>
      <c r="K137" s="82" t="s">
        <v>129</v>
      </c>
      <c r="L137" s="85" t="s">
        <v>66</v>
      </c>
    </row>
    <row r="138" spans="1:12" ht="18.75" x14ac:dyDescent="0.3">
      <c r="A138" s="51">
        <v>45742</v>
      </c>
      <c r="B138" s="151">
        <v>1</v>
      </c>
      <c r="C138" s="44" t="s">
        <v>51</v>
      </c>
      <c r="D138" s="45">
        <v>6134</v>
      </c>
      <c r="E138" s="49">
        <v>12.07</v>
      </c>
      <c r="F138" s="44">
        <v>104094</v>
      </c>
      <c r="G138" s="61"/>
      <c r="H138" s="49"/>
      <c r="I138" s="238" t="s">
        <v>230</v>
      </c>
      <c r="J138" s="44"/>
      <c r="K138" s="82" t="s">
        <v>129</v>
      </c>
      <c r="L138" s="85" t="s">
        <v>66</v>
      </c>
    </row>
    <row r="139" spans="1:12" ht="18.75" x14ac:dyDescent="0.3">
      <c r="A139" s="51">
        <v>45742</v>
      </c>
      <c r="B139" s="151">
        <v>2</v>
      </c>
      <c r="C139" s="44" t="s">
        <v>45</v>
      </c>
      <c r="D139" s="45">
        <v>6135</v>
      </c>
      <c r="E139" s="49">
        <v>12.06</v>
      </c>
      <c r="F139" s="44">
        <v>104094</v>
      </c>
      <c r="G139" s="61"/>
      <c r="H139" s="49"/>
      <c r="I139" s="238" t="s">
        <v>230</v>
      </c>
      <c r="J139" s="44"/>
      <c r="K139" s="82" t="s">
        <v>129</v>
      </c>
      <c r="L139" s="85" t="s">
        <v>66</v>
      </c>
    </row>
    <row r="140" spans="1:12" ht="18.75" x14ac:dyDescent="0.3">
      <c r="A140" s="51">
        <v>45742</v>
      </c>
      <c r="B140" s="151">
        <v>2</v>
      </c>
      <c r="C140" s="44" t="s">
        <v>45</v>
      </c>
      <c r="D140" s="45">
        <v>6136</v>
      </c>
      <c r="E140" s="49">
        <v>12.06</v>
      </c>
      <c r="F140" s="44">
        <v>104094</v>
      </c>
      <c r="G140" s="61"/>
      <c r="H140" s="49"/>
      <c r="I140" s="238" t="s">
        <v>230</v>
      </c>
      <c r="J140" s="44"/>
      <c r="K140" s="82" t="s">
        <v>129</v>
      </c>
      <c r="L140" s="85" t="s">
        <v>66</v>
      </c>
    </row>
    <row r="141" spans="1:12" ht="18.75" x14ac:dyDescent="0.3">
      <c r="A141" s="51">
        <v>45742</v>
      </c>
      <c r="B141" s="151">
        <v>2</v>
      </c>
      <c r="C141" s="44" t="s">
        <v>45</v>
      </c>
      <c r="D141" s="45">
        <v>6137</v>
      </c>
      <c r="E141" s="49">
        <v>12.06</v>
      </c>
      <c r="F141" s="44">
        <v>104094</v>
      </c>
      <c r="G141" s="61"/>
      <c r="H141" s="49"/>
      <c r="I141" s="238" t="s">
        <v>230</v>
      </c>
      <c r="J141" s="44"/>
      <c r="K141" s="82" t="s">
        <v>129</v>
      </c>
      <c r="L141" s="85" t="s">
        <v>66</v>
      </c>
    </row>
    <row r="142" spans="1:12" ht="18.75" x14ac:dyDescent="0.3">
      <c r="A142" s="51">
        <v>45742</v>
      </c>
      <c r="B142" s="151">
        <v>2</v>
      </c>
      <c r="C142" s="44" t="s">
        <v>45</v>
      </c>
      <c r="D142" s="45">
        <v>6138</v>
      </c>
      <c r="E142" s="49">
        <v>12.06</v>
      </c>
      <c r="F142" s="44">
        <v>104094</v>
      </c>
      <c r="G142" s="61"/>
      <c r="H142" s="49"/>
      <c r="I142" s="238" t="s">
        <v>230</v>
      </c>
      <c r="J142" s="44"/>
      <c r="K142" s="82" t="s">
        <v>129</v>
      </c>
      <c r="L142" s="85" t="s">
        <v>66</v>
      </c>
    </row>
    <row r="143" spans="1:12" ht="18.75" x14ac:dyDescent="0.3">
      <c r="A143" s="51">
        <v>45742</v>
      </c>
      <c r="B143" s="151">
        <v>2</v>
      </c>
      <c r="C143" s="44" t="s">
        <v>45</v>
      </c>
      <c r="D143" s="45">
        <v>6139</v>
      </c>
      <c r="E143" s="49">
        <v>9.77</v>
      </c>
      <c r="F143" s="44">
        <v>104094</v>
      </c>
      <c r="G143" s="61"/>
      <c r="H143" s="49"/>
      <c r="I143" s="238" t="s">
        <v>230</v>
      </c>
      <c r="J143" s="44"/>
      <c r="K143" s="82" t="s">
        <v>129</v>
      </c>
      <c r="L143" s="85" t="s">
        <v>66</v>
      </c>
    </row>
    <row r="144" spans="1:12" ht="18.75" x14ac:dyDescent="0.3">
      <c r="A144" s="51">
        <v>45742</v>
      </c>
      <c r="B144" s="151">
        <v>2</v>
      </c>
      <c r="C144" s="44" t="s">
        <v>45</v>
      </c>
      <c r="D144" s="45">
        <v>6140</v>
      </c>
      <c r="E144" s="49">
        <v>12.05</v>
      </c>
      <c r="F144" s="135">
        <v>151726</v>
      </c>
      <c r="G144" s="61" t="s">
        <v>131</v>
      </c>
      <c r="H144" s="88">
        <v>29.84</v>
      </c>
      <c r="I144" s="236" t="s">
        <v>231</v>
      </c>
      <c r="J144" s="44">
        <v>1</v>
      </c>
      <c r="K144" s="82" t="s">
        <v>129</v>
      </c>
      <c r="L144" s="85" t="s">
        <v>66</v>
      </c>
    </row>
    <row r="145" spans="1:12" ht="18.75" x14ac:dyDescent="0.3">
      <c r="A145" s="51">
        <v>45742</v>
      </c>
      <c r="B145" s="151">
        <v>2</v>
      </c>
      <c r="C145" s="44" t="s">
        <v>45</v>
      </c>
      <c r="D145" s="45">
        <v>6141</v>
      </c>
      <c r="E145" s="49">
        <v>12.06</v>
      </c>
      <c r="F145" s="44">
        <v>151726</v>
      </c>
      <c r="G145" s="61"/>
      <c r="H145" s="49"/>
      <c r="I145" s="238" t="s">
        <v>231</v>
      </c>
      <c r="J145" s="44"/>
      <c r="K145" s="82" t="s">
        <v>129</v>
      </c>
      <c r="L145" s="85" t="s">
        <v>66</v>
      </c>
    </row>
    <row r="146" spans="1:12" ht="18.75" x14ac:dyDescent="0.3">
      <c r="A146" s="51">
        <v>45742</v>
      </c>
      <c r="B146" s="151">
        <v>2</v>
      </c>
      <c r="C146" s="44" t="s">
        <v>45</v>
      </c>
      <c r="D146" s="45">
        <v>6142</v>
      </c>
      <c r="E146" s="49">
        <v>12.07</v>
      </c>
      <c r="F146" s="44">
        <v>151726</v>
      </c>
      <c r="G146" s="61"/>
      <c r="H146" s="49"/>
      <c r="I146" s="238" t="s">
        <v>231</v>
      </c>
      <c r="J146" s="44"/>
      <c r="K146" s="82" t="s">
        <v>129</v>
      </c>
      <c r="L146" s="85" t="s">
        <v>66</v>
      </c>
    </row>
    <row r="147" spans="1:12" ht="19.5" thickBot="1" x14ac:dyDescent="0.35">
      <c r="A147" s="90">
        <v>45742</v>
      </c>
      <c r="B147" s="152">
        <v>2</v>
      </c>
      <c r="C147" s="91" t="s">
        <v>45</v>
      </c>
      <c r="D147" s="92">
        <v>6143</v>
      </c>
      <c r="E147" s="93">
        <v>12.07</v>
      </c>
      <c r="F147" s="91">
        <v>151726</v>
      </c>
      <c r="G147" s="95"/>
      <c r="H147" s="93"/>
      <c r="I147" s="241" t="s">
        <v>231</v>
      </c>
      <c r="J147" s="91"/>
      <c r="K147" s="96" t="s">
        <v>129</v>
      </c>
      <c r="L147" s="103" t="s">
        <v>66</v>
      </c>
    </row>
    <row r="148" spans="1:12" ht="18.75" x14ac:dyDescent="0.3">
      <c r="A148" s="39">
        <v>45743</v>
      </c>
      <c r="B148" s="87" t="str">
        <f t="shared" ref="B148:B160" si="8">ROMAN(1)</f>
        <v>I</v>
      </c>
      <c r="C148" s="87" t="s">
        <v>51</v>
      </c>
      <c r="D148" s="40">
        <v>6144</v>
      </c>
      <c r="E148" s="98">
        <v>11.08</v>
      </c>
      <c r="F148" s="87">
        <v>151726</v>
      </c>
      <c r="G148" s="100"/>
      <c r="H148" s="98"/>
      <c r="I148" s="242" t="s">
        <v>231</v>
      </c>
      <c r="J148" s="87"/>
      <c r="K148" s="81" t="s">
        <v>129</v>
      </c>
      <c r="L148" s="84" t="s">
        <v>66</v>
      </c>
    </row>
    <row r="149" spans="1:12" ht="18.75" x14ac:dyDescent="0.3">
      <c r="A149" s="51">
        <v>45743</v>
      </c>
      <c r="B149" s="44" t="str">
        <f t="shared" si="8"/>
        <v>I</v>
      </c>
      <c r="C149" s="44" t="s">
        <v>51</v>
      </c>
      <c r="D149" s="45">
        <v>6145</v>
      </c>
      <c r="E149" s="49">
        <v>11.08</v>
      </c>
      <c r="F149" s="44">
        <v>151726</v>
      </c>
      <c r="G149" s="61"/>
      <c r="H149" s="49"/>
      <c r="I149" s="238" t="s">
        <v>231</v>
      </c>
      <c r="J149" s="44"/>
      <c r="K149" s="82" t="s">
        <v>129</v>
      </c>
      <c r="L149" s="85" t="s">
        <v>66</v>
      </c>
    </row>
    <row r="150" spans="1:12" ht="18.75" x14ac:dyDescent="0.3">
      <c r="A150" s="51">
        <v>45743</v>
      </c>
      <c r="B150" s="44" t="str">
        <f t="shared" si="8"/>
        <v>I</v>
      </c>
      <c r="C150" s="44" t="s">
        <v>51</v>
      </c>
      <c r="D150" s="45">
        <v>6146</v>
      </c>
      <c r="E150" s="49">
        <v>11.83</v>
      </c>
      <c r="F150" s="44">
        <v>151726</v>
      </c>
      <c r="G150" s="61"/>
      <c r="H150" s="49"/>
      <c r="I150" s="238" t="s">
        <v>231</v>
      </c>
      <c r="J150" s="44"/>
      <c r="K150" s="82" t="s">
        <v>129</v>
      </c>
      <c r="L150" s="85" t="s">
        <v>66</v>
      </c>
    </row>
    <row r="151" spans="1:12" ht="18.75" x14ac:dyDescent="0.3">
      <c r="A151" s="51">
        <v>45743</v>
      </c>
      <c r="B151" s="44" t="str">
        <f t="shared" si="8"/>
        <v>I</v>
      </c>
      <c r="C151" s="44" t="s">
        <v>51</v>
      </c>
      <c r="D151" s="45">
        <v>6147</v>
      </c>
      <c r="E151" s="49">
        <v>13.06</v>
      </c>
      <c r="F151" s="135">
        <v>151726</v>
      </c>
      <c r="G151" s="61" t="s">
        <v>137</v>
      </c>
      <c r="H151" s="88">
        <v>28.6</v>
      </c>
      <c r="I151" s="236" t="s">
        <v>231</v>
      </c>
      <c r="J151" s="44">
        <v>1</v>
      </c>
      <c r="K151" s="82" t="s">
        <v>129</v>
      </c>
      <c r="L151" s="85" t="s">
        <v>66</v>
      </c>
    </row>
    <row r="152" spans="1:12" ht="18.75" x14ac:dyDescent="0.3">
      <c r="A152" s="51">
        <v>45743</v>
      </c>
      <c r="B152" s="44" t="str">
        <f t="shared" si="8"/>
        <v>I</v>
      </c>
      <c r="C152" s="44" t="s">
        <v>51</v>
      </c>
      <c r="D152" s="45">
        <v>6148</v>
      </c>
      <c r="E152" s="49">
        <v>13.05</v>
      </c>
      <c r="F152" s="44">
        <v>151726</v>
      </c>
      <c r="G152" s="61"/>
      <c r="H152" s="49"/>
      <c r="I152" s="238" t="s">
        <v>231</v>
      </c>
      <c r="J152" s="44"/>
      <c r="K152" s="82" t="s">
        <v>129</v>
      </c>
      <c r="L152" s="85" t="s">
        <v>66</v>
      </c>
    </row>
    <row r="153" spans="1:12" ht="18.75" x14ac:dyDescent="0.3">
      <c r="A153" s="51">
        <v>45743</v>
      </c>
      <c r="B153" s="44" t="str">
        <f t="shared" si="8"/>
        <v>I</v>
      </c>
      <c r="C153" s="44" t="s">
        <v>51</v>
      </c>
      <c r="D153" s="45">
        <v>6149</v>
      </c>
      <c r="E153" s="49">
        <v>13.05</v>
      </c>
      <c r="F153" s="44">
        <v>151726</v>
      </c>
      <c r="G153" s="61"/>
      <c r="H153" s="49"/>
      <c r="I153" s="238" t="s">
        <v>231</v>
      </c>
      <c r="J153" s="44"/>
      <c r="K153" s="82" t="s">
        <v>129</v>
      </c>
      <c r="L153" s="85" t="s">
        <v>66</v>
      </c>
    </row>
    <row r="154" spans="1:12" ht="18.75" x14ac:dyDescent="0.3">
      <c r="A154" s="51">
        <v>45743</v>
      </c>
      <c r="B154" s="44" t="str">
        <f t="shared" si="8"/>
        <v>I</v>
      </c>
      <c r="C154" s="44" t="s">
        <v>51</v>
      </c>
      <c r="D154" s="45">
        <v>6150</v>
      </c>
      <c r="E154" s="49">
        <v>13.51</v>
      </c>
      <c r="F154" s="44">
        <v>151726</v>
      </c>
      <c r="G154" s="61"/>
      <c r="H154" s="49"/>
      <c r="I154" s="238" t="s">
        <v>231</v>
      </c>
      <c r="J154" s="44"/>
      <c r="K154" s="82" t="s">
        <v>129</v>
      </c>
      <c r="L154" s="85" t="s">
        <v>66</v>
      </c>
    </row>
    <row r="155" spans="1:12" ht="18.75" x14ac:dyDescent="0.3">
      <c r="A155" s="51">
        <v>45743</v>
      </c>
      <c r="B155" s="44" t="str">
        <f t="shared" si="8"/>
        <v>I</v>
      </c>
      <c r="C155" s="44" t="s">
        <v>51</v>
      </c>
      <c r="D155" s="45">
        <v>6151</v>
      </c>
      <c r="E155" s="49">
        <v>13.5</v>
      </c>
      <c r="F155" s="44">
        <v>151726</v>
      </c>
      <c r="G155" s="61"/>
      <c r="H155" s="49"/>
      <c r="I155" s="238" t="s">
        <v>231</v>
      </c>
      <c r="J155" s="44"/>
      <c r="K155" s="82" t="s">
        <v>129</v>
      </c>
      <c r="L155" s="85" t="s">
        <v>66</v>
      </c>
    </row>
    <row r="156" spans="1:12" ht="18.75" x14ac:dyDescent="0.3">
      <c r="A156" s="51">
        <v>45743</v>
      </c>
      <c r="B156" s="44" t="str">
        <f t="shared" si="8"/>
        <v>I</v>
      </c>
      <c r="C156" s="44" t="s">
        <v>51</v>
      </c>
      <c r="D156" s="45">
        <v>6152</v>
      </c>
      <c r="E156" s="49">
        <v>13.25</v>
      </c>
      <c r="F156" s="44">
        <v>151726</v>
      </c>
      <c r="G156" s="61"/>
      <c r="H156" s="49"/>
      <c r="I156" s="238" t="s">
        <v>231</v>
      </c>
      <c r="J156" s="44"/>
      <c r="K156" s="82" t="s">
        <v>129</v>
      </c>
      <c r="L156" s="85" t="s">
        <v>66</v>
      </c>
    </row>
    <row r="157" spans="1:12" ht="18.75" x14ac:dyDescent="0.3">
      <c r="A157" s="51">
        <v>45743</v>
      </c>
      <c r="B157" s="44" t="str">
        <f t="shared" si="8"/>
        <v>I</v>
      </c>
      <c r="C157" s="44" t="s">
        <v>51</v>
      </c>
      <c r="D157" s="45">
        <v>6153</v>
      </c>
      <c r="E157" s="49">
        <v>11.88</v>
      </c>
      <c r="F157" s="135">
        <v>251133</v>
      </c>
      <c r="G157" s="61" t="s">
        <v>138</v>
      </c>
      <c r="H157" s="88">
        <v>29.84</v>
      </c>
      <c r="I157" s="236" t="s">
        <v>231</v>
      </c>
      <c r="J157" s="44">
        <v>1</v>
      </c>
      <c r="K157" s="82" t="s">
        <v>129</v>
      </c>
      <c r="L157" s="85" t="s">
        <v>66</v>
      </c>
    </row>
    <row r="158" spans="1:12" ht="18.75" x14ac:dyDescent="0.3">
      <c r="A158" s="51">
        <v>45743</v>
      </c>
      <c r="B158" s="44" t="str">
        <f t="shared" si="8"/>
        <v>I</v>
      </c>
      <c r="C158" s="44" t="s">
        <v>51</v>
      </c>
      <c r="D158" s="45">
        <v>6154</v>
      </c>
      <c r="E158" s="49">
        <v>12.06</v>
      </c>
      <c r="F158" s="44">
        <v>251133</v>
      </c>
      <c r="G158" s="61"/>
      <c r="H158" s="49"/>
      <c r="I158" s="238" t="s">
        <v>231</v>
      </c>
      <c r="J158" s="44"/>
      <c r="K158" s="82" t="s">
        <v>129</v>
      </c>
      <c r="L158" s="85" t="s">
        <v>66</v>
      </c>
    </row>
    <row r="159" spans="1:12" ht="18.75" x14ac:dyDescent="0.3">
      <c r="A159" s="51">
        <v>45743</v>
      </c>
      <c r="B159" s="44" t="str">
        <f t="shared" si="8"/>
        <v>I</v>
      </c>
      <c r="C159" s="44" t="s">
        <v>51</v>
      </c>
      <c r="D159" s="45">
        <v>6155</v>
      </c>
      <c r="E159" s="49">
        <v>12.07</v>
      </c>
      <c r="F159" s="44">
        <v>251133</v>
      </c>
      <c r="G159" s="61"/>
      <c r="H159" s="49"/>
      <c r="I159" s="238" t="s">
        <v>231</v>
      </c>
      <c r="J159" s="44"/>
      <c r="K159" s="82" t="s">
        <v>129</v>
      </c>
      <c r="L159" s="85" t="s">
        <v>66</v>
      </c>
    </row>
    <row r="160" spans="1:12" ht="18.75" x14ac:dyDescent="0.3">
      <c r="A160" s="51">
        <v>45743</v>
      </c>
      <c r="B160" s="44" t="str">
        <f t="shared" si="8"/>
        <v>I</v>
      </c>
      <c r="C160" s="44" t="s">
        <v>51</v>
      </c>
      <c r="D160" s="45">
        <v>6156</v>
      </c>
      <c r="E160" s="49">
        <v>12.06</v>
      </c>
      <c r="F160" s="44">
        <v>251133</v>
      </c>
      <c r="G160" s="61"/>
      <c r="H160" s="49"/>
      <c r="I160" s="238" t="s">
        <v>231</v>
      </c>
      <c r="J160" s="44"/>
      <c r="K160" s="82" t="s">
        <v>129</v>
      </c>
      <c r="L160" s="85" t="s">
        <v>66</v>
      </c>
    </row>
    <row r="161" spans="1:12" ht="18.75" x14ac:dyDescent="0.3">
      <c r="A161" s="51">
        <v>45743</v>
      </c>
      <c r="B161" s="44" t="str">
        <f t="shared" ref="B161:B173" si="9">ROMAN(2)</f>
        <v>II</v>
      </c>
      <c r="C161" s="44" t="s">
        <v>45</v>
      </c>
      <c r="D161" s="45">
        <v>6157</v>
      </c>
      <c r="E161" s="49">
        <v>11.13</v>
      </c>
      <c r="F161" s="44">
        <v>251133</v>
      </c>
      <c r="G161" s="61"/>
      <c r="H161" s="49"/>
      <c r="I161" s="238" t="s">
        <v>231</v>
      </c>
      <c r="J161" s="44"/>
      <c r="K161" s="82" t="s">
        <v>129</v>
      </c>
      <c r="L161" s="85" t="s">
        <v>66</v>
      </c>
    </row>
    <row r="162" spans="1:12" ht="18.75" x14ac:dyDescent="0.3">
      <c r="A162" s="51">
        <v>45743</v>
      </c>
      <c r="B162" s="44" t="str">
        <f t="shared" si="9"/>
        <v>II</v>
      </c>
      <c r="C162" s="44" t="s">
        <v>45</v>
      </c>
      <c r="D162" s="45">
        <v>6158</v>
      </c>
      <c r="E162" s="49">
        <v>11.09</v>
      </c>
      <c r="F162" s="44">
        <v>251133</v>
      </c>
      <c r="G162" s="61"/>
      <c r="H162" s="49"/>
      <c r="I162" s="238" t="s">
        <v>231</v>
      </c>
      <c r="J162" s="44"/>
      <c r="K162" s="82" t="s">
        <v>129</v>
      </c>
      <c r="L162" s="85" t="s">
        <v>66</v>
      </c>
    </row>
    <row r="163" spans="1:12" ht="18.75" x14ac:dyDescent="0.3">
      <c r="A163" s="51">
        <v>45743</v>
      </c>
      <c r="B163" s="44" t="str">
        <f t="shared" si="9"/>
        <v>II</v>
      </c>
      <c r="C163" s="44" t="s">
        <v>45</v>
      </c>
      <c r="D163" s="45">
        <v>6159</v>
      </c>
      <c r="E163" s="49">
        <v>11.19</v>
      </c>
      <c r="F163" s="44">
        <v>251133</v>
      </c>
      <c r="G163" s="61"/>
      <c r="H163" s="49"/>
      <c r="I163" s="238" t="s">
        <v>231</v>
      </c>
      <c r="J163" s="44"/>
      <c r="K163" s="82" t="s">
        <v>129</v>
      </c>
      <c r="L163" s="85" t="s">
        <v>66</v>
      </c>
    </row>
    <row r="164" spans="1:12" ht="18.75" x14ac:dyDescent="0.3">
      <c r="A164" s="51">
        <v>45743</v>
      </c>
      <c r="B164" s="44" t="str">
        <f t="shared" si="9"/>
        <v>II</v>
      </c>
      <c r="C164" s="44" t="s">
        <v>45</v>
      </c>
      <c r="D164" s="45">
        <v>6160</v>
      </c>
      <c r="E164" s="49">
        <v>13.05</v>
      </c>
      <c r="F164" s="135">
        <v>351147</v>
      </c>
      <c r="G164" s="61" t="s">
        <v>139</v>
      </c>
      <c r="H164" s="88">
        <v>28.36</v>
      </c>
      <c r="I164" s="236" t="s">
        <v>231</v>
      </c>
      <c r="J164" s="44">
        <v>1</v>
      </c>
      <c r="K164" s="82" t="s">
        <v>129</v>
      </c>
      <c r="L164" s="85" t="s">
        <v>66</v>
      </c>
    </row>
    <row r="165" spans="1:12" ht="18.75" x14ac:dyDescent="0.3">
      <c r="A165" s="51">
        <v>45743</v>
      </c>
      <c r="B165" s="44" t="str">
        <f t="shared" si="9"/>
        <v>II</v>
      </c>
      <c r="C165" s="44" t="s">
        <v>45</v>
      </c>
      <c r="D165" s="45">
        <v>6161</v>
      </c>
      <c r="E165" s="49">
        <v>13.04</v>
      </c>
      <c r="F165" s="44">
        <v>351147</v>
      </c>
      <c r="G165" s="61"/>
      <c r="H165" s="49"/>
      <c r="I165" s="238" t="s">
        <v>231</v>
      </c>
      <c r="J165" s="44"/>
      <c r="K165" s="82" t="s">
        <v>129</v>
      </c>
      <c r="L165" s="85" t="s">
        <v>66</v>
      </c>
    </row>
    <row r="166" spans="1:12" ht="18.75" x14ac:dyDescent="0.3">
      <c r="A166" s="51">
        <v>45743</v>
      </c>
      <c r="B166" s="44" t="str">
        <f t="shared" si="9"/>
        <v>II</v>
      </c>
      <c r="C166" s="44" t="s">
        <v>45</v>
      </c>
      <c r="D166" s="45">
        <v>6162</v>
      </c>
      <c r="E166" s="49">
        <v>13.06</v>
      </c>
      <c r="F166" s="44">
        <v>351147</v>
      </c>
      <c r="G166" s="61"/>
      <c r="H166" s="49"/>
      <c r="I166" s="238" t="s">
        <v>231</v>
      </c>
      <c r="J166" s="44"/>
      <c r="K166" s="82" t="s">
        <v>129</v>
      </c>
      <c r="L166" s="85" t="s">
        <v>66</v>
      </c>
    </row>
    <row r="167" spans="1:12" ht="18.75" x14ac:dyDescent="0.3">
      <c r="A167" s="51">
        <v>45743</v>
      </c>
      <c r="B167" s="44" t="str">
        <f t="shared" si="9"/>
        <v>II</v>
      </c>
      <c r="C167" s="44" t="s">
        <v>45</v>
      </c>
      <c r="D167" s="45">
        <v>6163</v>
      </c>
      <c r="E167" s="49">
        <v>13.05</v>
      </c>
      <c r="F167" s="44">
        <v>351147</v>
      </c>
      <c r="G167" s="61"/>
      <c r="H167" s="49"/>
      <c r="I167" s="238" t="s">
        <v>231</v>
      </c>
      <c r="J167" s="44"/>
      <c r="K167" s="82" t="s">
        <v>129</v>
      </c>
      <c r="L167" s="85" t="s">
        <v>66</v>
      </c>
    </row>
    <row r="168" spans="1:12" ht="18.75" x14ac:dyDescent="0.3">
      <c r="A168" s="51">
        <v>45743</v>
      </c>
      <c r="B168" s="44" t="str">
        <f t="shared" si="9"/>
        <v>II</v>
      </c>
      <c r="C168" s="44" t="s">
        <v>45</v>
      </c>
      <c r="D168" s="45">
        <v>6164</v>
      </c>
      <c r="E168" s="49">
        <v>13.06</v>
      </c>
      <c r="F168" s="44">
        <v>351147</v>
      </c>
      <c r="G168" s="61"/>
      <c r="H168" s="49"/>
      <c r="I168" s="238" t="s">
        <v>231</v>
      </c>
      <c r="J168" s="44"/>
      <c r="K168" s="82" t="s">
        <v>129</v>
      </c>
      <c r="L168" s="85" t="s">
        <v>66</v>
      </c>
    </row>
    <row r="169" spans="1:12" ht="18.75" x14ac:dyDescent="0.3">
      <c r="A169" s="51">
        <v>45743</v>
      </c>
      <c r="B169" s="44" t="str">
        <f t="shared" si="9"/>
        <v>II</v>
      </c>
      <c r="C169" s="44" t="s">
        <v>45</v>
      </c>
      <c r="D169" s="45">
        <v>6165</v>
      </c>
      <c r="E169" s="49">
        <v>13.05</v>
      </c>
      <c r="F169" s="44">
        <v>351147</v>
      </c>
      <c r="G169" s="61"/>
      <c r="H169" s="49"/>
      <c r="I169" s="238" t="s">
        <v>231</v>
      </c>
      <c r="J169" s="44"/>
      <c r="K169" s="82" t="s">
        <v>129</v>
      </c>
      <c r="L169" s="85" t="s">
        <v>66</v>
      </c>
    </row>
    <row r="170" spans="1:12" ht="18.75" x14ac:dyDescent="0.3">
      <c r="A170" s="51">
        <v>45743</v>
      </c>
      <c r="B170" s="44" t="str">
        <f t="shared" si="9"/>
        <v>II</v>
      </c>
      <c r="C170" s="44" t="s">
        <v>45</v>
      </c>
      <c r="D170" s="45">
        <v>6166</v>
      </c>
      <c r="E170" s="49">
        <v>11.1</v>
      </c>
      <c r="F170" s="135">
        <v>351135</v>
      </c>
      <c r="G170" s="61" t="s">
        <v>140</v>
      </c>
      <c r="H170" s="88">
        <v>29.42</v>
      </c>
      <c r="I170" s="236" t="s">
        <v>231</v>
      </c>
      <c r="J170" s="44">
        <v>1</v>
      </c>
      <c r="K170" s="82" t="s">
        <v>129</v>
      </c>
      <c r="L170" s="85" t="s">
        <v>66</v>
      </c>
    </row>
    <row r="171" spans="1:12" ht="18.75" x14ac:dyDescent="0.3">
      <c r="A171" s="51">
        <v>45743</v>
      </c>
      <c r="B171" s="44" t="str">
        <f t="shared" si="9"/>
        <v>II</v>
      </c>
      <c r="C171" s="44" t="s">
        <v>45</v>
      </c>
      <c r="D171" s="45">
        <v>6167</v>
      </c>
      <c r="E171" s="49">
        <v>12.07</v>
      </c>
      <c r="F171" s="44">
        <v>351135</v>
      </c>
      <c r="G171" s="61"/>
      <c r="H171" s="49"/>
      <c r="I171" s="238" t="s">
        <v>231</v>
      </c>
      <c r="J171" s="44"/>
      <c r="K171" s="82" t="s">
        <v>129</v>
      </c>
      <c r="L171" s="85" t="s">
        <v>66</v>
      </c>
    </row>
    <row r="172" spans="1:12" ht="18.75" x14ac:dyDescent="0.3">
      <c r="A172" s="51">
        <v>45743</v>
      </c>
      <c r="B172" s="44" t="str">
        <f t="shared" si="9"/>
        <v>II</v>
      </c>
      <c r="C172" s="44" t="s">
        <v>45</v>
      </c>
      <c r="D172" s="45">
        <v>6168</v>
      </c>
      <c r="E172" s="49">
        <v>12.07</v>
      </c>
      <c r="F172" s="44">
        <v>351135</v>
      </c>
      <c r="G172" s="61"/>
      <c r="H172" s="49"/>
      <c r="I172" s="238" t="s">
        <v>231</v>
      </c>
      <c r="J172" s="44"/>
      <c r="K172" s="82" t="s">
        <v>129</v>
      </c>
      <c r="L172" s="85" t="s">
        <v>66</v>
      </c>
    </row>
    <row r="173" spans="1:12" ht="19.5" thickBot="1" x14ac:dyDescent="0.35">
      <c r="A173" s="90">
        <v>45743</v>
      </c>
      <c r="B173" s="91" t="str">
        <f t="shared" si="9"/>
        <v>II</v>
      </c>
      <c r="C173" s="91" t="s">
        <v>45</v>
      </c>
      <c r="D173" s="92">
        <v>6169</v>
      </c>
      <c r="E173" s="93">
        <v>12.07</v>
      </c>
      <c r="F173" s="91">
        <v>351135</v>
      </c>
      <c r="G173" s="95"/>
      <c r="H173" s="93"/>
      <c r="I173" s="241" t="s">
        <v>231</v>
      </c>
      <c r="J173" s="91"/>
      <c r="K173" s="96" t="s">
        <v>129</v>
      </c>
      <c r="L173" s="103" t="s">
        <v>66</v>
      </c>
    </row>
    <row r="174" spans="1:12" ht="18.75" x14ac:dyDescent="0.3">
      <c r="A174" s="39">
        <v>45745</v>
      </c>
      <c r="B174" s="87" t="str">
        <f t="shared" ref="B174:B186" si="10">ROMAN(1)</f>
        <v>I</v>
      </c>
      <c r="C174" s="87" t="s">
        <v>51</v>
      </c>
      <c r="D174" s="40">
        <v>6170</v>
      </c>
      <c r="E174" s="114">
        <v>10.07</v>
      </c>
      <c r="F174" s="87">
        <v>351135</v>
      </c>
      <c r="G174" s="115"/>
      <c r="H174" s="114"/>
      <c r="I174" s="242" t="s">
        <v>231</v>
      </c>
      <c r="J174" s="116"/>
      <c r="K174" s="81" t="s">
        <v>129</v>
      </c>
      <c r="L174" s="84" t="s">
        <v>66</v>
      </c>
    </row>
    <row r="175" spans="1:12" ht="18.75" x14ac:dyDescent="0.3">
      <c r="A175" s="51">
        <v>45745</v>
      </c>
      <c r="B175" s="44" t="str">
        <f t="shared" si="10"/>
        <v>I</v>
      </c>
      <c r="C175" s="44" t="s">
        <v>51</v>
      </c>
      <c r="D175" s="45">
        <v>6171</v>
      </c>
      <c r="E175" s="111">
        <v>11.07</v>
      </c>
      <c r="F175" s="44">
        <v>351135</v>
      </c>
      <c r="G175" s="113"/>
      <c r="H175" s="111"/>
      <c r="I175" s="238" t="s">
        <v>231</v>
      </c>
      <c r="J175" s="110"/>
      <c r="K175" s="82" t="s">
        <v>129</v>
      </c>
      <c r="L175" s="85" t="s">
        <v>66</v>
      </c>
    </row>
    <row r="176" spans="1:12" ht="18.75" x14ac:dyDescent="0.3">
      <c r="A176" s="51">
        <v>45745</v>
      </c>
      <c r="B176" s="44" t="str">
        <f t="shared" si="10"/>
        <v>I</v>
      </c>
      <c r="C176" s="44" t="s">
        <v>51</v>
      </c>
      <c r="D176" s="45">
        <v>6172</v>
      </c>
      <c r="E176" s="111">
        <v>10.83</v>
      </c>
      <c r="F176" s="44">
        <v>351135</v>
      </c>
      <c r="G176" s="113"/>
      <c r="H176" s="111"/>
      <c r="I176" s="238" t="s">
        <v>231</v>
      </c>
      <c r="J176" s="110"/>
      <c r="K176" s="82" t="s">
        <v>129</v>
      </c>
      <c r="L176" s="85" t="s">
        <v>66</v>
      </c>
    </row>
    <row r="177" spans="1:12" ht="18.75" x14ac:dyDescent="0.3">
      <c r="A177" s="51">
        <v>45745</v>
      </c>
      <c r="B177" s="44" t="str">
        <f t="shared" si="10"/>
        <v>I</v>
      </c>
      <c r="C177" s="44" t="s">
        <v>51</v>
      </c>
      <c r="D177" s="45">
        <v>6173</v>
      </c>
      <c r="E177" s="111">
        <v>12.06</v>
      </c>
      <c r="F177" s="135">
        <v>151726</v>
      </c>
      <c r="G177" s="113" t="s">
        <v>154</v>
      </c>
      <c r="H177" s="131">
        <v>29.84</v>
      </c>
      <c r="I177" s="236" t="s">
        <v>231</v>
      </c>
      <c r="J177" s="110">
        <v>1</v>
      </c>
      <c r="K177" s="82" t="s">
        <v>129</v>
      </c>
      <c r="L177" s="85" t="s">
        <v>66</v>
      </c>
    </row>
    <row r="178" spans="1:12" ht="18.75" x14ac:dyDescent="0.3">
      <c r="A178" s="51">
        <v>45745</v>
      </c>
      <c r="B178" s="44" t="str">
        <f t="shared" si="10"/>
        <v>I</v>
      </c>
      <c r="C178" s="44" t="s">
        <v>51</v>
      </c>
      <c r="D178" s="45">
        <v>6174</v>
      </c>
      <c r="E178" s="111">
        <v>12.07</v>
      </c>
      <c r="F178" s="110">
        <v>151726</v>
      </c>
      <c r="G178" s="113"/>
      <c r="H178" s="111"/>
      <c r="I178" s="238" t="s">
        <v>231</v>
      </c>
      <c r="J178" s="110"/>
      <c r="K178" s="82" t="s">
        <v>129</v>
      </c>
      <c r="L178" s="85" t="s">
        <v>66</v>
      </c>
    </row>
    <row r="179" spans="1:12" ht="18.75" x14ac:dyDescent="0.3">
      <c r="A179" s="51">
        <v>45745</v>
      </c>
      <c r="B179" s="44" t="str">
        <f t="shared" si="10"/>
        <v>I</v>
      </c>
      <c r="C179" s="44" t="s">
        <v>51</v>
      </c>
      <c r="D179" s="45">
        <v>6175</v>
      </c>
      <c r="E179" s="111">
        <v>12.07</v>
      </c>
      <c r="F179" s="110">
        <v>151726</v>
      </c>
      <c r="G179" s="113"/>
      <c r="H179" s="111"/>
      <c r="I179" s="238" t="s">
        <v>231</v>
      </c>
      <c r="J179" s="110"/>
      <c r="K179" s="82" t="s">
        <v>129</v>
      </c>
      <c r="L179" s="85" t="s">
        <v>66</v>
      </c>
    </row>
    <row r="180" spans="1:12" ht="18.75" x14ac:dyDescent="0.3">
      <c r="A180" s="51">
        <v>45745</v>
      </c>
      <c r="B180" s="44" t="str">
        <f t="shared" si="10"/>
        <v>I</v>
      </c>
      <c r="C180" s="44" t="s">
        <v>51</v>
      </c>
      <c r="D180" s="45">
        <v>6176</v>
      </c>
      <c r="E180" s="111">
        <v>12.06</v>
      </c>
      <c r="F180" s="110">
        <v>151726</v>
      </c>
      <c r="G180" s="113"/>
      <c r="H180" s="111"/>
      <c r="I180" s="238" t="s">
        <v>231</v>
      </c>
      <c r="J180" s="110"/>
      <c r="K180" s="82" t="s">
        <v>129</v>
      </c>
      <c r="L180" s="85" t="s">
        <v>66</v>
      </c>
    </row>
    <row r="181" spans="1:12" ht="18.75" x14ac:dyDescent="0.3">
      <c r="A181" s="51">
        <v>45745</v>
      </c>
      <c r="B181" s="44" t="str">
        <f t="shared" si="10"/>
        <v>I</v>
      </c>
      <c r="C181" s="44" t="s">
        <v>51</v>
      </c>
      <c r="D181" s="45">
        <v>6177</v>
      </c>
      <c r="E181" s="111">
        <v>11.08</v>
      </c>
      <c r="F181" s="110">
        <v>151726</v>
      </c>
      <c r="G181" s="113"/>
      <c r="H181" s="111"/>
      <c r="I181" s="238" t="s">
        <v>231</v>
      </c>
      <c r="J181" s="110"/>
      <c r="K181" s="82" t="s">
        <v>129</v>
      </c>
      <c r="L181" s="85" t="s">
        <v>66</v>
      </c>
    </row>
    <row r="182" spans="1:12" ht="18.75" x14ac:dyDescent="0.3">
      <c r="A182" s="51">
        <v>45745</v>
      </c>
      <c r="B182" s="44" t="str">
        <f t="shared" si="10"/>
        <v>I</v>
      </c>
      <c r="C182" s="44" t="s">
        <v>51</v>
      </c>
      <c r="D182" s="45">
        <v>6178</v>
      </c>
      <c r="E182" s="111">
        <v>11.07</v>
      </c>
      <c r="F182" s="110">
        <v>151726</v>
      </c>
      <c r="G182" s="113"/>
      <c r="H182" s="111"/>
      <c r="I182" s="238" t="s">
        <v>231</v>
      </c>
      <c r="J182" s="110"/>
      <c r="K182" s="82" t="s">
        <v>129</v>
      </c>
      <c r="L182" s="85" t="s">
        <v>66</v>
      </c>
    </row>
    <row r="183" spans="1:12" ht="18.75" x14ac:dyDescent="0.3">
      <c r="A183" s="51">
        <v>45745</v>
      </c>
      <c r="B183" s="44" t="str">
        <f t="shared" si="10"/>
        <v>I</v>
      </c>
      <c r="C183" s="44" t="s">
        <v>51</v>
      </c>
      <c r="D183" s="45">
        <v>6179</v>
      </c>
      <c r="E183" s="111">
        <v>11.83</v>
      </c>
      <c r="F183" s="110">
        <v>151726</v>
      </c>
      <c r="G183" s="113"/>
      <c r="H183" s="111"/>
      <c r="I183" s="238" t="s">
        <v>231</v>
      </c>
      <c r="J183" s="110"/>
      <c r="K183" s="82" t="s">
        <v>129</v>
      </c>
      <c r="L183" s="85" t="s">
        <v>66</v>
      </c>
    </row>
    <row r="184" spans="1:12" ht="18.75" x14ac:dyDescent="0.3">
      <c r="A184" s="51">
        <v>45745</v>
      </c>
      <c r="B184" s="44" t="str">
        <f t="shared" si="10"/>
        <v>I</v>
      </c>
      <c r="C184" s="44" t="s">
        <v>51</v>
      </c>
      <c r="D184" s="45">
        <v>6180</v>
      </c>
      <c r="E184" s="111">
        <v>12.07</v>
      </c>
      <c r="F184" s="135">
        <v>204104</v>
      </c>
      <c r="G184" s="113" t="s">
        <v>153</v>
      </c>
      <c r="H184" s="131">
        <v>30.92</v>
      </c>
      <c r="I184" s="236" t="s">
        <v>230</v>
      </c>
      <c r="J184" s="110">
        <v>1</v>
      </c>
      <c r="K184" s="82" t="s">
        <v>129</v>
      </c>
      <c r="L184" s="85" t="s">
        <v>66</v>
      </c>
    </row>
    <row r="185" spans="1:12" ht="18.75" x14ac:dyDescent="0.3">
      <c r="A185" s="51">
        <v>45745</v>
      </c>
      <c r="B185" s="44" t="str">
        <f t="shared" si="10"/>
        <v>I</v>
      </c>
      <c r="C185" s="44" t="s">
        <v>51</v>
      </c>
      <c r="D185" s="45">
        <v>6181</v>
      </c>
      <c r="E185" s="111">
        <v>12.06</v>
      </c>
      <c r="F185" s="110">
        <v>204104</v>
      </c>
      <c r="G185" s="113"/>
      <c r="H185" s="111"/>
      <c r="I185" s="238" t="s">
        <v>230</v>
      </c>
      <c r="J185" s="110"/>
      <c r="K185" s="82" t="s">
        <v>129</v>
      </c>
      <c r="L185" s="85" t="s">
        <v>66</v>
      </c>
    </row>
    <row r="186" spans="1:12" ht="18.75" x14ac:dyDescent="0.3">
      <c r="A186" s="51">
        <v>45745</v>
      </c>
      <c r="B186" s="44" t="str">
        <f t="shared" si="10"/>
        <v>I</v>
      </c>
      <c r="C186" s="44" t="s">
        <v>51</v>
      </c>
      <c r="D186" s="45">
        <v>6182</v>
      </c>
      <c r="E186" s="111">
        <v>12.07</v>
      </c>
      <c r="F186" s="110">
        <v>204104</v>
      </c>
      <c r="G186" s="113"/>
      <c r="H186" s="111"/>
      <c r="I186" s="238" t="s">
        <v>230</v>
      </c>
      <c r="J186" s="110"/>
      <c r="K186" s="82" t="s">
        <v>129</v>
      </c>
      <c r="L186" s="85" t="s">
        <v>66</v>
      </c>
    </row>
    <row r="187" spans="1:12" ht="18.75" x14ac:dyDescent="0.3">
      <c r="A187" s="51">
        <v>45745</v>
      </c>
      <c r="B187" s="44" t="str">
        <f t="shared" ref="B187:B198" si="11">ROMAN(2)</f>
        <v>II</v>
      </c>
      <c r="C187" s="44" t="s">
        <v>45</v>
      </c>
      <c r="D187" s="45">
        <v>6183</v>
      </c>
      <c r="E187" s="111">
        <v>12.07</v>
      </c>
      <c r="F187" s="110">
        <v>204104</v>
      </c>
      <c r="G187" s="113"/>
      <c r="H187" s="111"/>
      <c r="I187" s="238" t="s">
        <v>230</v>
      </c>
      <c r="J187" s="110"/>
      <c r="K187" s="82" t="s">
        <v>129</v>
      </c>
      <c r="L187" s="85" t="s">
        <v>66</v>
      </c>
    </row>
    <row r="188" spans="1:12" ht="18.75" x14ac:dyDescent="0.3">
      <c r="A188" s="51">
        <v>45745</v>
      </c>
      <c r="B188" s="44" t="str">
        <f t="shared" si="11"/>
        <v>II</v>
      </c>
      <c r="C188" s="44" t="s">
        <v>45</v>
      </c>
      <c r="D188" s="45">
        <v>6184</v>
      </c>
      <c r="E188" s="111">
        <v>12.06</v>
      </c>
      <c r="F188" s="110">
        <v>204104</v>
      </c>
      <c r="G188" s="113"/>
      <c r="H188" s="111"/>
      <c r="I188" s="238" t="s">
        <v>230</v>
      </c>
      <c r="J188" s="110"/>
      <c r="K188" s="82" t="s">
        <v>129</v>
      </c>
      <c r="L188" s="85" t="s">
        <v>66</v>
      </c>
    </row>
    <row r="189" spans="1:12" ht="18.75" x14ac:dyDescent="0.3">
      <c r="A189" s="51">
        <v>45745</v>
      </c>
      <c r="B189" s="44" t="str">
        <f t="shared" si="11"/>
        <v>II</v>
      </c>
      <c r="C189" s="44" t="s">
        <v>45</v>
      </c>
      <c r="D189" s="45">
        <v>6185</v>
      </c>
      <c r="E189" s="111">
        <v>12.07</v>
      </c>
      <c r="F189" s="110">
        <v>204104</v>
      </c>
      <c r="G189" s="113"/>
      <c r="H189" s="111"/>
      <c r="I189" s="238" t="s">
        <v>230</v>
      </c>
      <c r="J189" s="110"/>
      <c r="K189" s="82" t="s">
        <v>129</v>
      </c>
      <c r="L189" s="85" t="s">
        <v>66</v>
      </c>
    </row>
    <row r="190" spans="1:12" ht="18.75" x14ac:dyDescent="0.3">
      <c r="A190" s="51">
        <v>45745</v>
      </c>
      <c r="B190" s="44" t="str">
        <f t="shared" si="11"/>
        <v>II</v>
      </c>
      <c r="C190" s="44" t="s">
        <v>45</v>
      </c>
      <c r="D190" s="45">
        <v>6186</v>
      </c>
      <c r="E190" s="111">
        <v>11.62</v>
      </c>
      <c r="F190" s="110">
        <v>204104</v>
      </c>
      <c r="G190" s="113"/>
      <c r="H190" s="111"/>
      <c r="I190" s="238" t="s">
        <v>230</v>
      </c>
      <c r="J190" s="110"/>
      <c r="K190" s="82" t="s">
        <v>129</v>
      </c>
      <c r="L190" s="85" t="s">
        <v>66</v>
      </c>
    </row>
    <row r="191" spans="1:12" ht="18.75" x14ac:dyDescent="0.3">
      <c r="A191" s="51">
        <v>45745</v>
      </c>
      <c r="B191" s="44" t="str">
        <f t="shared" si="11"/>
        <v>II</v>
      </c>
      <c r="C191" s="44" t="s">
        <v>45</v>
      </c>
      <c r="D191" s="45">
        <v>6187</v>
      </c>
      <c r="E191" s="111">
        <v>12.07</v>
      </c>
      <c r="F191" s="135">
        <v>151719</v>
      </c>
      <c r="G191" s="113" t="s">
        <v>152</v>
      </c>
      <c r="H191" s="131">
        <v>29.26</v>
      </c>
      <c r="I191" s="236" t="s">
        <v>231</v>
      </c>
      <c r="J191" s="110">
        <v>1</v>
      </c>
      <c r="K191" s="82" t="s">
        <v>129</v>
      </c>
      <c r="L191" s="85" t="s">
        <v>66</v>
      </c>
    </row>
    <row r="192" spans="1:12" ht="18.75" x14ac:dyDescent="0.3">
      <c r="A192" s="51">
        <v>45745</v>
      </c>
      <c r="B192" s="44" t="str">
        <f t="shared" si="11"/>
        <v>II</v>
      </c>
      <c r="C192" s="44" t="s">
        <v>45</v>
      </c>
      <c r="D192" s="45">
        <v>6188</v>
      </c>
      <c r="E192" s="111">
        <v>12.07</v>
      </c>
      <c r="F192" s="110">
        <v>151719</v>
      </c>
      <c r="G192" s="113"/>
      <c r="H192" s="111"/>
      <c r="I192" s="238" t="s">
        <v>231</v>
      </c>
      <c r="J192" s="110"/>
      <c r="K192" s="82" t="s">
        <v>129</v>
      </c>
      <c r="L192" s="85" t="s">
        <v>66</v>
      </c>
    </row>
    <row r="193" spans="1:14" ht="18.75" x14ac:dyDescent="0.3">
      <c r="A193" s="51">
        <v>45745</v>
      </c>
      <c r="B193" s="44" t="str">
        <f t="shared" si="11"/>
        <v>II</v>
      </c>
      <c r="C193" s="44" t="s">
        <v>45</v>
      </c>
      <c r="D193" s="45">
        <v>6189</v>
      </c>
      <c r="E193" s="111">
        <v>11.08</v>
      </c>
      <c r="F193" s="110">
        <v>151719</v>
      </c>
      <c r="G193" s="113"/>
      <c r="H193" s="111"/>
      <c r="I193" s="238" t="s">
        <v>231</v>
      </c>
      <c r="J193" s="110"/>
      <c r="K193" s="82" t="s">
        <v>129</v>
      </c>
      <c r="L193" s="85" t="s">
        <v>66</v>
      </c>
    </row>
    <row r="194" spans="1:14" ht="18.75" x14ac:dyDescent="0.3">
      <c r="A194" s="51">
        <v>45745</v>
      </c>
      <c r="B194" s="44" t="str">
        <f t="shared" si="11"/>
        <v>II</v>
      </c>
      <c r="C194" s="44" t="s">
        <v>45</v>
      </c>
      <c r="D194" s="45">
        <v>6190</v>
      </c>
      <c r="E194" s="111">
        <v>12.07</v>
      </c>
      <c r="F194" s="110">
        <v>151719</v>
      </c>
      <c r="G194" s="113"/>
      <c r="H194" s="111"/>
      <c r="I194" s="238" t="s">
        <v>231</v>
      </c>
      <c r="J194" s="110"/>
      <c r="K194" s="82" t="s">
        <v>129</v>
      </c>
      <c r="L194" s="85" t="s">
        <v>66</v>
      </c>
    </row>
    <row r="195" spans="1:14" ht="18.75" x14ac:dyDescent="0.3">
      <c r="A195" s="51">
        <v>45745</v>
      </c>
      <c r="B195" s="44" t="str">
        <f t="shared" si="11"/>
        <v>II</v>
      </c>
      <c r="C195" s="44" t="s">
        <v>45</v>
      </c>
      <c r="D195" s="45">
        <v>6191</v>
      </c>
      <c r="E195" s="111">
        <v>11.08</v>
      </c>
      <c r="F195" s="110">
        <v>151719</v>
      </c>
      <c r="G195" s="113"/>
      <c r="H195" s="111"/>
      <c r="I195" s="238" t="s">
        <v>231</v>
      </c>
      <c r="J195" s="110"/>
      <c r="K195" s="82" t="s">
        <v>129</v>
      </c>
      <c r="L195" s="85" t="s">
        <v>66</v>
      </c>
    </row>
    <row r="196" spans="1:14" ht="18.75" x14ac:dyDescent="0.3">
      <c r="A196" s="51">
        <v>45745</v>
      </c>
      <c r="B196" s="44" t="str">
        <f t="shared" si="11"/>
        <v>II</v>
      </c>
      <c r="C196" s="44" t="s">
        <v>45</v>
      </c>
      <c r="D196" s="45">
        <v>6192</v>
      </c>
      <c r="E196" s="111">
        <v>11.52</v>
      </c>
      <c r="F196" s="110">
        <v>151719</v>
      </c>
      <c r="G196" s="113"/>
      <c r="H196" s="111"/>
      <c r="I196" s="238" t="s">
        <v>231</v>
      </c>
      <c r="J196" s="110"/>
      <c r="K196" s="82" t="s">
        <v>129</v>
      </c>
      <c r="L196" s="85" t="s">
        <v>66</v>
      </c>
    </row>
    <row r="197" spans="1:14" ht="18.75" x14ac:dyDescent="0.3">
      <c r="A197" s="51">
        <v>45745</v>
      </c>
      <c r="B197" s="44" t="str">
        <f t="shared" si="11"/>
        <v>II</v>
      </c>
      <c r="C197" s="44" t="s">
        <v>45</v>
      </c>
      <c r="D197" s="45">
        <v>6193</v>
      </c>
      <c r="E197" s="111">
        <v>11.65</v>
      </c>
      <c r="F197" s="110">
        <v>151719</v>
      </c>
      <c r="G197" s="113"/>
      <c r="H197" s="111"/>
      <c r="I197" s="238" t="s">
        <v>231</v>
      </c>
      <c r="J197" s="110"/>
      <c r="K197" s="82" t="s">
        <v>129</v>
      </c>
      <c r="L197" s="85" t="s">
        <v>66</v>
      </c>
    </row>
    <row r="198" spans="1:14" ht="19.5" thickBot="1" x14ac:dyDescent="0.35">
      <c r="A198" s="90">
        <v>45745</v>
      </c>
      <c r="B198" s="91" t="str">
        <f t="shared" si="11"/>
        <v>II</v>
      </c>
      <c r="C198" s="91" t="s">
        <v>45</v>
      </c>
      <c r="D198" s="92">
        <v>6194</v>
      </c>
      <c r="E198" s="134">
        <v>12.07</v>
      </c>
      <c r="F198" s="157">
        <v>351824</v>
      </c>
      <c r="G198" s="133" t="s">
        <v>151</v>
      </c>
      <c r="H198" s="158">
        <f>29.34-H199</f>
        <v>4.1900000000000013</v>
      </c>
      <c r="I198" s="243" t="s">
        <v>231</v>
      </c>
      <c r="J198" s="132">
        <v>1</v>
      </c>
      <c r="K198" s="96" t="s">
        <v>129</v>
      </c>
      <c r="L198" s="103" t="s">
        <v>66</v>
      </c>
      <c r="N198" s="155"/>
    </row>
    <row r="199" spans="1:14" ht="18.75" x14ac:dyDescent="0.3">
      <c r="A199" s="39">
        <v>45748</v>
      </c>
      <c r="B199" s="116">
        <v>1</v>
      </c>
      <c r="C199" s="87" t="s">
        <v>45</v>
      </c>
      <c r="D199" s="40">
        <v>6195</v>
      </c>
      <c r="E199" s="114">
        <v>11.15</v>
      </c>
      <c r="F199" s="116">
        <v>351824</v>
      </c>
      <c r="G199" s="115"/>
      <c r="H199" s="160">
        <v>25.15</v>
      </c>
      <c r="I199" s="244" t="s">
        <v>231</v>
      </c>
      <c r="J199" s="116"/>
      <c r="K199" s="81" t="s">
        <v>129</v>
      </c>
      <c r="L199" s="84" t="s">
        <v>66</v>
      </c>
    </row>
    <row r="200" spans="1:14" ht="18.75" x14ac:dyDescent="0.3">
      <c r="A200" s="159">
        <v>45748</v>
      </c>
      <c r="B200" s="110">
        <v>1</v>
      </c>
      <c r="C200" s="44" t="s">
        <v>45</v>
      </c>
      <c r="D200" s="45">
        <v>6196</v>
      </c>
      <c r="E200" s="111">
        <v>11.88</v>
      </c>
      <c r="F200" s="110">
        <v>351824</v>
      </c>
      <c r="G200" s="113"/>
      <c r="H200" s="111"/>
      <c r="I200" s="238" t="s">
        <v>231</v>
      </c>
      <c r="J200" s="110"/>
      <c r="K200" s="82" t="s">
        <v>129</v>
      </c>
      <c r="L200" s="85" t="s">
        <v>66</v>
      </c>
    </row>
    <row r="201" spans="1:14" ht="18.75" x14ac:dyDescent="0.3">
      <c r="A201" s="159">
        <v>45748</v>
      </c>
      <c r="B201" s="110">
        <v>1</v>
      </c>
      <c r="C201" s="44" t="s">
        <v>45</v>
      </c>
      <c r="D201" s="45">
        <v>6197</v>
      </c>
      <c r="E201" s="111">
        <v>12.07</v>
      </c>
      <c r="F201" s="110">
        <v>351824</v>
      </c>
      <c r="G201" s="113"/>
      <c r="H201" s="111"/>
      <c r="I201" s="238" t="s">
        <v>231</v>
      </c>
      <c r="J201" s="110"/>
      <c r="K201" s="82" t="s">
        <v>129</v>
      </c>
      <c r="L201" s="85" t="s">
        <v>66</v>
      </c>
    </row>
    <row r="202" spans="1:14" ht="18.75" x14ac:dyDescent="0.3">
      <c r="A202" s="159">
        <v>45748</v>
      </c>
      <c r="B202" s="110">
        <v>1</v>
      </c>
      <c r="C202" s="44" t="s">
        <v>45</v>
      </c>
      <c r="D202" s="45">
        <v>6198</v>
      </c>
      <c r="E202" s="111">
        <v>11.09</v>
      </c>
      <c r="F202" s="110">
        <v>351824</v>
      </c>
      <c r="G202" s="113"/>
      <c r="H202" s="111"/>
      <c r="I202" s="238" t="s">
        <v>231</v>
      </c>
      <c r="J202" s="110"/>
      <c r="K202" s="82" t="s">
        <v>129</v>
      </c>
      <c r="L202" s="85" t="s">
        <v>66</v>
      </c>
    </row>
    <row r="203" spans="1:14" ht="18.75" x14ac:dyDescent="0.3">
      <c r="A203" s="159">
        <v>45748</v>
      </c>
      <c r="B203" s="110">
        <v>2</v>
      </c>
      <c r="C203" s="44" t="s">
        <v>51</v>
      </c>
      <c r="D203" s="45">
        <v>6199</v>
      </c>
      <c r="E203" s="111">
        <v>11.08</v>
      </c>
      <c r="F203" s="110">
        <v>351824</v>
      </c>
      <c r="G203" s="113"/>
      <c r="H203" s="111"/>
      <c r="I203" s="238" t="s">
        <v>231</v>
      </c>
      <c r="J203" s="110"/>
      <c r="K203" s="82" t="s">
        <v>129</v>
      </c>
      <c r="L203" s="85" t="s">
        <v>66</v>
      </c>
    </row>
    <row r="204" spans="1:14" ht="18.75" x14ac:dyDescent="0.3">
      <c r="A204" s="159">
        <v>45748</v>
      </c>
      <c r="B204" s="110">
        <v>2</v>
      </c>
      <c r="C204" s="44" t="s">
        <v>51</v>
      </c>
      <c r="D204" s="45">
        <v>6200</v>
      </c>
      <c r="E204" s="111">
        <v>10.83</v>
      </c>
      <c r="F204" s="110">
        <v>351824</v>
      </c>
      <c r="G204" s="113"/>
      <c r="H204" s="111"/>
      <c r="I204" s="238" t="s">
        <v>231</v>
      </c>
      <c r="J204" s="110"/>
      <c r="K204" s="82" t="s">
        <v>129</v>
      </c>
      <c r="L204" s="85" t="s">
        <v>66</v>
      </c>
    </row>
    <row r="205" spans="1:14" ht="18.75" x14ac:dyDescent="0.3">
      <c r="A205" s="159">
        <v>45748</v>
      </c>
      <c r="B205" s="110">
        <v>2</v>
      </c>
      <c r="C205" s="44" t="s">
        <v>51</v>
      </c>
      <c r="D205" s="45">
        <v>6201</v>
      </c>
      <c r="E205" s="111">
        <v>13.05</v>
      </c>
      <c r="F205" s="135">
        <v>151719</v>
      </c>
      <c r="G205" s="61" t="s">
        <v>158</v>
      </c>
      <c r="H205" s="131">
        <v>28.44</v>
      </c>
      <c r="I205" s="236" t="s">
        <v>231</v>
      </c>
      <c r="J205" s="110">
        <v>1</v>
      </c>
      <c r="K205" s="82" t="s">
        <v>129</v>
      </c>
      <c r="L205" s="85" t="s">
        <v>66</v>
      </c>
    </row>
    <row r="206" spans="1:14" ht="18.75" x14ac:dyDescent="0.3">
      <c r="A206" s="159">
        <v>45748</v>
      </c>
      <c r="B206" s="110">
        <v>2</v>
      </c>
      <c r="C206" s="44" t="s">
        <v>51</v>
      </c>
      <c r="D206" s="45">
        <v>6202</v>
      </c>
      <c r="E206" s="111">
        <v>13.06</v>
      </c>
      <c r="F206" s="110">
        <v>151719</v>
      </c>
      <c r="G206" s="113"/>
      <c r="H206" s="111"/>
      <c r="I206" s="238" t="s">
        <v>231</v>
      </c>
      <c r="J206" s="110"/>
      <c r="K206" s="82" t="s">
        <v>129</v>
      </c>
      <c r="L206" s="85" t="s">
        <v>66</v>
      </c>
    </row>
    <row r="207" spans="1:14" ht="19.5" thickBot="1" x14ac:dyDescent="0.35">
      <c r="A207" s="175">
        <v>45748</v>
      </c>
      <c r="B207" s="132">
        <v>2</v>
      </c>
      <c r="C207" s="91" t="s">
        <v>51</v>
      </c>
      <c r="D207" s="92">
        <v>6203</v>
      </c>
      <c r="E207" s="134">
        <v>13.05</v>
      </c>
      <c r="F207" s="132">
        <v>151719</v>
      </c>
      <c r="G207" s="133"/>
      <c r="H207" s="134"/>
      <c r="I207" s="241" t="s">
        <v>231</v>
      </c>
      <c r="J207" s="132"/>
      <c r="K207" s="96" t="s">
        <v>129</v>
      </c>
      <c r="L207" s="103" t="s">
        <v>66</v>
      </c>
    </row>
    <row r="208" spans="1:14" ht="18.75" x14ac:dyDescent="0.3">
      <c r="A208" s="39">
        <v>45749</v>
      </c>
      <c r="B208" s="116">
        <v>1</v>
      </c>
      <c r="C208" s="87" t="s">
        <v>45</v>
      </c>
      <c r="D208" s="40">
        <v>6204</v>
      </c>
      <c r="E208" s="176">
        <v>13.06</v>
      </c>
      <c r="F208" s="116">
        <v>151719</v>
      </c>
      <c r="G208" s="177"/>
      <c r="H208" s="176"/>
      <c r="I208" s="242" t="s">
        <v>231</v>
      </c>
      <c r="J208" s="178"/>
      <c r="K208" s="81" t="s">
        <v>129</v>
      </c>
      <c r="L208" s="84" t="s">
        <v>66</v>
      </c>
    </row>
    <row r="209" spans="1:12" ht="18.75" x14ac:dyDescent="0.3">
      <c r="A209" s="159">
        <v>45749</v>
      </c>
      <c r="B209" s="110">
        <v>1</v>
      </c>
      <c r="C209" s="44" t="s">
        <v>45</v>
      </c>
      <c r="D209" s="45">
        <v>6205</v>
      </c>
      <c r="E209" s="173">
        <v>13.05</v>
      </c>
      <c r="F209" s="110">
        <v>151719</v>
      </c>
      <c r="G209" s="174"/>
      <c r="H209" s="173"/>
      <c r="I209" s="238" t="s">
        <v>231</v>
      </c>
      <c r="J209" s="172"/>
      <c r="K209" s="82" t="s">
        <v>129</v>
      </c>
      <c r="L209" s="85" t="s">
        <v>66</v>
      </c>
    </row>
    <row r="210" spans="1:12" ht="18.75" x14ac:dyDescent="0.3">
      <c r="A210" s="159">
        <v>45749</v>
      </c>
      <c r="B210" s="110">
        <v>1</v>
      </c>
      <c r="C210" s="44" t="s">
        <v>45</v>
      </c>
      <c r="D210" s="45">
        <v>6206</v>
      </c>
      <c r="E210" s="173">
        <v>13.49</v>
      </c>
      <c r="F210" s="110">
        <v>151719</v>
      </c>
      <c r="G210" s="174"/>
      <c r="H210" s="173"/>
      <c r="I210" s="238" t="s">
        <v>231</v>
      </c>
      <c r="J210" s="172"/>
      <c r="K210" s="82" t="s">
        <v>129</v>
      </c>
      <c r="L210" s="85" t="s">
        <v>66</v>
      </c>
    </row>
    <row r="211" spans="1:12" ht="18.75" x14ac:dyDescent="0.3">
      <c r="A211" s="159">
        <v>45749</v>
      </c>
      <c r="B211" s="110">
        <v>1</v>
      </c>
      <c r="C211" s="44" t="s">
        <v>45</v>
      </c>
      <c r="D211" s="45">
        <v>6207</v>
      </c>
      <c r="E211" s="173">
        <v>12.08</v>
      </c>
      <c r="F211" s="135">
        <v>151718</v>
      </c>
      <c r="G211" s="174" t="s">
        <v>164</v>
      </c>
      <c r="H211" s="183">
        <v>30.08</v>
      </c>
      <c r="I211" s="236" t="s">
        <v>231</v>
      </c>
      <c r="J211" s="172">
        <v>1</v>
      </c>
      <c r="K211" s="82" t="s">
        <v>129</v>
      </c>
      <c r="L211" s="85" t="s">
        <v>66</v>
      </c>
    </row>
    <row r="212" spans="1:12" ht="18.75" x14ac:dyDescent="0.3">
      <c r="A212" s="159">
        <v>45749</v>
      </c>
      <c r="B212" s="110">
        <v>1</v>
      </c>
      <c r="C212" s="44" t="s">
        <v>45</v>
      </c>
      <c r="D212" s="45">
        <v>6208</v>
      </c>
      <c r="E212" s="173">
        <v>12.07</v>
      </c>
      <c r="F212" s="172">
        <v>151718</v>
      </c>
      <c r="G212" s="174"/>
      <c r="H212" s="173"/>
      <c r="I212" s="238" t="s">
        <v>231</v>
      </c>
      <c r="J212" s="172"/>
      <c r="K212" s="82" t="s">
        <v>129</v>
      </c>
      <c r="L212" s="85" t="s">
        <v>66</v>
      </c>
    </row>
    <row r="213" spans="1:12" ht="18.75" x14ac:dyDescent="0.3">
      <c r="A213" s="159">
        <v>45749</v>
      </c>
      <c r="B213" s="110">
        <v>1</v>
      </c>
      <c r="C213" s="44" t="s">
        <v>45</v>
      </c>
      <c r="D213" s="45">
        <v>6209</v>
      </c>
      <c r="E213" s="173">
        <v>12.07</v>
      </c>
      <c r="F213" s="172">
        <v>151718</v>
      </c>
      <c r="G213" s="174"/>
      <c r="H213" s="173"/>
      <c r="I213" s="238" t="s">
        <v>231</v>
      </c>
      <c r="J213" s="172"/>
      <c r="K213" s="82" t="s">
        <v>129</v>
      </c>
      <c r="L213" s="85" t="s">
        <v>66</v>
      </c>
    </row>
    <row r="214" spans="1:12" ht="18.75" x14ac:dyDescent="0.3">
      <c r="A214" s="159">
        <v>45749</v>
      </c>
      <c r="B214" s="110">
        <v>1</v>
      </c>
      <c r="C214" s="44" t="s">
        <v>45</v>
      </c>
      <c r="D214" s="45">
        <v>6210</v>
      </c>
      <c r="E214" s="173">
        <v>12.08</v>
      </c>
      <c r="F214" s="172">
        <v>151718</v>
      </c>
      <c r="G214" s="174"/>
      <c r="H214" s="173"/>
      <c r="I214" s="238" t="s">
        <v>231</v>
      </c>
      <c r="J214" s="172"/>
      <c r="K214" s="82" t="s">
        <v>129</v>
      </c>
      <c r="L214" s="85" t="s">
        <v>66</v>
      </c>
    </row>
    <row r="215" spans="1:12" ht="18.75" x14ac:dyDescent="0.3">
      <c r="A215" s="159">
        <v>45749</v>
      </c>
      <c r="B215" s="110">
        <v>1</v>
      </c>
      <c r="C215" s="44" t="s">
        <v>45</v>
      </c>
      <c r="D215" s="45">
        <v>6211</v>
      </c>
      <c r="E215" s="173">
        <v>12.08</v>
      </c>
      <c r="F215" s="172">
        <v>151718</v>
      </c>
      <c r="G215" s="174"/>
      <c r="H215" s="173"/>
      <c r="I215" s="238" t="s">
        <v>231</v>
      </c>
      <c r="J215" s="172"/>
      <c r="K215" s="82" t="s">
        <v>129</v>
      </c>
      <c r="L215" s="85" t="s">
        <v>66</v>
      </c>
    </row>
    <row r="216" spans="1:12" ht="18.75" x14ac:dyDescent="0.3">
      <c r="A216" s="159">
        <v>45749</v>
      </c>
      <c r="B216" s="110">
        <v>2</v>
      </c>
      <c r="C216" s="44" t="s">
        <v>51</v>
      </c>
      <c r="D216" s="45">
        <v>6212</v>
      </c>
      <c r="E216" s="173">
        <v>11.07</v>
      </c>
      <c r="F216" s="172">
        <v>151718</v>
      </c>
      <c r="G216" s="174"/>
      <c r="H216" s="173"/>
      <c r="I216" s="238" t="s">
        <v>231</v>
      </c>
      <c r="J216" s="172"/>
      <c r="K216" s="82" t="s">
        <v>129</v>
      </c>
      <c r="L216" s="85" t="s">
        <v>66</v>
      </c>
    </row>
    <row r="217" spans="1:12" ht="18.75" x14ac:dyDescent="0.3">
      <c r="A217" s="159">
        <v>45749</v>
      </c>
      <c r="B217" s="110">
        <v>2</v>
      </c>
      <c r="C217" s="44" t="s">
        <v>51</v>
      </c>
      <c r="D217" s="45">
        <v>6213</v>
      </c>
      <c r="E217" s="173">
        <v>11.36</v>
      </c>
      <c r="F217" s="172">
        <v>151718</v>
      </c>
      <c r="G217" s="174"/>
      <c r="H217" s="173"/>
      <c r="I217" s="238" t="s">
        <v>231</v>
      </c>
      <c r="J217" s="172"/>
      <c r="K217" s="82" t="s">
        <v>129</v>
      </c>
      <c r="L217" s="85" t="s">
        <v>66</v>
      </c>
    </row>
    <row r="218" spans="1:12" ht="18.75" x14ac:dyDescent="0.3">
      <c r="A218" s="159">
        <v>45749</v>
      </c>
      <c r="B218" s="110">
        <v>2</v>
      </c>
      <c r="C218" s="44" t="s">
        <v>51</v>
      </c>
      <c r="D218" s="45">
        <v>6214</v>
      </c>
      <c r="E218" s="173">
        <v>12.07</v>
      </c>
      <c r="F218" s="135">
        <v>351147</v>
      </c>
      <c r="G218" s="174" t="s">
        <v>163</v>
      </c>
      <c r="H218" s="183">
        <v>29.12</v>
      </c>
      <c r="I218" s="236" t="s">
        <v>231</v>
      </c>
      <c r="J218" s="172">
        <v>1</v>
      </c>
      <c r="K218" s="82" t="s">
        <v>129</v>
      </c>
      <c r="L218" s="85" t="s">
        <v>66</v>
      </c>
    </row>
    <row r="219" spans="1:12" ht="18.75" x14ac:dyDescent="0.3">
      <c r="A219" s="159">
        <v>45749</v>
      </c>
      <c r="B219" s="110">
        <v>2</v>
      </c>
      <c r="C219" s="44" t="s">
        <v>51</v>
      </c>
      <c r="D219" s="45">
        <v>6215</v>
      </c>
      <c r="E219" s="173">
        <v>12.07</v>
      </c>
      <c r="F219" s="172">
        <v>351147</v>
      </c>
      <c r="G219" s="174"/>
      <c r="H219" s="173"/>
      <c r="I219" s="238" t="s">
        <v>231</v>
      </c>
      <c r="J219" s="172"/>
      <c r="K219" s="82" t="s">
        <v>129</v>
      </c>
      <c r="L219" s="85" t="s">
        <v>66</v>
      </c>
    </row>
    <row r="220" spans="1:12" ht="18.75" x14ac:dyDescent="0.3">
      <c r="A220" s="159">
        <v>45749</v>
      </c>
      <c r="B220" s="110">
        <v>2</v>
      </c>
      <c r="C220" s="44" t="s">
        <v>51</v>
      </c>
      <c r="D220" s="45">
        <v>6216</v>
      </c>
      <c r="E220" s="173">
        <v>12.07</v>
      </c>
      <c r="F220" s="172">
        <v>351147</v>
      </c>
      <c r="G220" s="174"/>
      <c r="H220" s="173"/>
      <c r="I220" s="238" t="s">
        <v>231</v>
      </c>
      <c r="J220" s="172"/>
      <c r="K220" s="82" t="s">
        <v>129</v>
      </c>
      <c r="L220" s="85" t="s">
        <v>66</v>
      </c>
    </row>
    <row r="221" spans="1:12" ht="19.5" thickBot="1" x14ac:dyDescent="0.35">
      <c r="A221" s="161">
        <v>45749</v>
      </c>
      <c r="B221" s="162">
        <v>2</v>
      </c>
      <c r="C221" s="164" t="s">
        <v>51</v>
      </c>
      <c r="D221" s="163">
        <v>6217</v>
      </c>
      <c r="E221" s="179">
        <v>12.07</v>
      </c>
      <c r="F221" s="180">
        <v>351147</v>
      </c>
      <c r="G221" s="181"/>
      <c r="H221" s="179"/>
      <c r="I221" s="239" t="s">
        <v>231</v>
      </c>
      <c r="J221" s="180"/>
      <c r="K221" s="165" t="s">
        <v>129</v>
      </c>
      <c r="L221" s="166" t="s">
        <v>66</v>
      </c>
    </row>
    <row r="222" spans="1:12" ht="18.75" x14ac:dyDescent="0.3">
      <c r="A222" s="182">
        <v>45750</v>
      </c>
      <c r="B222" s="110">
        <v>1</v>
      </c>
      <c r="C222" s="44" t="s">
        <v>45</v>
      </c>
      <c r="D222" s="45">
        <v>6218</v>
      </c>
      <c r="E222" s="173">
        <v>10.54</v>
      </c>
      <c r="F222" s="172">
        <v>351147</v>
      </c>
      <c r="G222" s="174"/>
      <c r="H222" s="173"/>
      <c r="I222" s="238" t="s">
        <v>231</v>
      </c>
      <c r="J222" s="172"/>
      <c r="K222" s="82" t="s">
        <v>129</v>
      </c>
      <c r="L222" s="85" t="s">
        <v>66</v>
      </c>
    </row>
    <row r="223" spans="1:12" ht="19.5" thickBot="1" x14ac:dyDescent="0.35">
      <c r="A223" s="175">
        <v>45750</v>
      </c>
      <c r="B223" s="132">
        <v>1</v>
      </c>
      <c r="C223" s="91" t="s">
        <v>45</v>
      </c>
      <c r="D223" s="92">
        <v>6219</v>
      </c>
      <c r="E223" s="184">
        <v>10.55</v>
      </c>
      <c r="F223" s="185">
        <v>351147</v>
      </c>
      <c r="G223" s="186"/>
      <c r="H223" s="184"/>
      <c r="I223" s="241" t="s">
        <v>231</v>
      </c>
      <c r="J223" s="185"/>
      <c r="K223" s="96" t="s">
        <v>129</v>
      </c>
      <c r="L223" s="103" t="s">
        <v>66</v>
      </c>
    </row>
    <row r="224" spans="1:12" ht="18.75" x14ac:dyDescent="0.3">
      <c r="A224" s="39">
        <v>45751</v>
      </c>
      <c r="B224" s="116">
        <v>1</v>
      </c>
      <c r="C224" s="87" t="s">
        <v>45</v>
      </c>
      <c r="D224" s="40">
        <v>6220</v>
      </c>
      <c r="E224" s="176">
        <v>12.03</v>
      </c>
      <c r="F224" s="178">
        <v>351147</v>
      </c>
      <c r="G224" s="177"/>
      <c r="H224" s="176"/>
      <c r="I224" s="242" t="s">
        <v>231</v>
      </c>
      <c r="J224" s="178"/>
      <c r="K224" s="81" t="s">
        <v>129</v>
      </c>
      <c r="L224" s="84" t="s">
        <v>66</v>
      </c>
    </row>
    <row r="225" spans="1:12" ht="18.75" x14ac:dyDescent="0.3">
      <c r="A225" s="159">
        <v>45751</v>
      </c>
      <c r="B225" s="110">
        <v>1</v>
      </c>
      <c r="C225" s="44" t="s">
        <v>45</v>
      </c>
      <c r="D225" s="45">
        <v>6221</v>
      </c>
      <c r="E225" s="173">
        <v>12.54</v>
      </c>
      <c r="F225" s="135">
        <v>151043</v>
      </c>
      <c r="G225" s="174" t="s">
        <v>175</v>
      </c>
      <c r="H225" s="183">
        <v>27.94</v>
      </c>
      <c r="I225" s="236" t="s">
        <v>231</v>
      </c>
      <c r="J225" s="172">
        <v>1</v>
      </c>
      <c r="K225" s="82" t="s">
        <v>129</v>
      </c>
      <c r="L225" s="85" t="s">
        <v>66</v>
      </c>
    </row>
    <row r="226" spans="1:12" ht="18.75" x14ac:dyDescent="0.3">
      <c r="A226" s="159">
        <v>45751</v>
      </c>
      <c r="B226" s="110">
        <v>1</v>
      </c>
      <c r="C226" s="44" t="s">
        <v>45</v>
      </c>
      <c r="D226" s="45">
        <v>6222</v>
      </c>
      <c r="E226" s="173">
        <v>12.53</v>
      </c>
      <c r="F226" s="172">
        <v>151043</v>
      </c>
      <c r="G226" s="174"/>
      <c r="H226" s="173"/>
      <c r="I226" s="238" t="s">
        <v>231</v>
      </c>
      <c r="J226" s="172"/>
      <c r="K226" s="82" t="s">
        <v>129</v>
      </c>
      <c r="L226" s="85" t="s">
        <v>66</v>
      </c>
    </row>
    <row r="227" spans="1:12" ht="18.75" x14ac:dyDescent="0.3">
      <c r="A227" s="159">
        <v>45751</v>
      </c>
      <c r="B227" s="110">
        <v>1</v>
      </c>
      <c r="C227" s="44" t="s">
        <v>45</v>
      </c>
      <c r="D227" s="45">
        <v>6223</v>
      </c>
      <c r="E227" s="173">
        <v>12.54</v>
      </c>
      <c r="F227" s="172">
        <v>151043</v>
      </c>
      <c r="G227" s="174"/>
      <c r="H227" s="173"/>
      <c r="I227" s="238" t="s">
        <v>231</v>
      </c>
      <c r="J227" s="172"/>
      <c r="K227" s="82" t="s">
        <v>129</v>
      </c>
      <c r="L227" s="85" t="s">
        <v>66</v>
      </c>
    </row>
    <row r="228" spans="1:12" ht="18.75" x14ac:dyDescent="0.3">
      <c r="A228" s="159">
        <v>45751</v>
      </c>
      <c r="B228" s="110">
        <v>1</v>
      </c>
      <c r="C228" s="44" t="s">
        <v>45</v>
      </c>
      <c r="D228" s="45">
        <v>6224</v>
      </c>
      <c r="E228" s="173">
        <v>12.54</v>
      </c>
      <c r="F228" s="172">
        <v>151043</v>
      </c>
      <c r="G228" s="174"/>
      <c r="H228" s="173"/>
      <c r="I228" s="238" t="s">
        <v>231</v>
      </c>
      <c r="J228" s="172"/>
      <c r="K228" s="82" t="s">
        <v>129</v>
      </c>
      <c r="L228" s="85" t="s">
        <v>66</v>
      </c>
    </row>
    <row r="229" spans="1:12" ht="18.75" x14ac:dyDescent="0.3">
      <c r="A229" s="159">
        <v>45751</v>
      </c>
      <c r="B229" s="110">
        <v>2</v>
      </c>
      <c r="C229" s="44" t="s">
        <v>51</v>
      </c>
      <c r="D229" s="45">
        <v>6225</v>
      </c>
      <c r="E229" s="173">
        <v>11.08</v>
      </c>
      <c r="F229" s="172">
        <v>151043</v>
      </c>
      <c r="G229" s="174"/>
      <c r="H229" s="173"/>
      <c r="I229" s="238" t="s">
        <v>231</v>
      </c>
      <c r="J229" s="172"/>
      <c r="K229" s="82" t="s">
        <v>129</v>
      </c>
      <c r="L229" s="85" t="s">
        <v>66</v>
      </c>
    </row>
    <row r="230" spans="1:12" ht="18.75" x14ac:dyDescent="0.3">
      <c r="A230" s="159">
        <v>45751</v>
      </c>
      <c r="B230" s="110">
        <v>2</v>
      </c>
      <c r="C230" s="44" t="s">
        <v>51</v>
      </c>
      <c r="D230" s="45">
        <v>6226</v>
      </c>
      <c r="E230" s="173">
        <v>11.95</v>
      </c>
      <c r="F230" s="172">
        <v>151043</v>
      </c>
      <c r="G230" s="174"/>
      <c r="H230" s="173"/>
      <c r="I230" s="238" t="s">
        <v>231</v>
      </c>
      <c r="J230" s="172"/>
      <c r="K230" s="82" t="s">
        <v>129</v>
      </c>
      <c r="L230" s="85" t="s">
        <v>66</v>
      </c>
    </row>
    <row r="231" spans="1:12" ht="18.75" x14ac:dyDescent="0.3">
      <c r="A231" s="159">
        <v>45751</v>
      </c>
      <c r="B231" s="110">
        <v>2</v>
      </c>
      <c r="C231" s="44" t="s">
        <v>51</v>
      </c>
      <c r="D231" s="45">
        <v>6227</v>
      </c>
      <c r="E231" s="173">
        <v>11.08</v>
      </c>
      <c r="F231" s="135">
        <v>151084</v>
      </c>
      <c r="G231" s="174" t="s">
        <v>174</v>
      </c>
      <c r="H231" s="183">
        <v>29.32</v>
      </c>
      <c r="I231" s="236" t="s">
        <v>231</v>
      </c>
      <c r="J231" s="172">
        <v>1</v>
      </c>
      <c r="K231" s="82" t="s">
        <v>129</v>
      </c>
      <c r="L231" s="85" t="s">
        <v>66</v>
      </c>
    </row>
    <row r="232" spans="1:12" ht="18.75" x14ac:dyDescent="0.3">
      <c r="A232" s="159">
        <v>45751</v>
      </c>
      <c r="B232" s="110">
        <v>2</v>
      </c>
      <c r="C232" s="44" t="s">
        <v>51</v>
      </c>
      <c r="D232" s="45">
        <v>6228</v>
      </c>
      <c r="E232" s="173">
        <v>12.07</v>
      </c>
      <c r="F232" s="172">
        <v>151084</v>
      </c>
      <c r="G232" s="174"/>
      <c r="H232" s="173"/>
      <c r="I232" s="238" t="s">
        <v>231</v>
      </c>
      <c r="J232" s="172"/>
      <c r="K232" s="82" t="s">
        <v>129</v>
      </c>
      <c r="L232" s="85" t="s">
        <v>66</v>
      </c>
    </row>
    <row r="233" spans="1:12" ht="18.75" x14ac:dyDescent="0.3">
      <c r="A233" s="159">
        <v>45751</v>
      </c>
      <c r="B233" s="110">
        <v>2</v>
      </c>
      <c r="C233" s="44" t="s">
        <v>51</v>
      </c>
      <c r="D233" s="45">
        <v>6229</v>
      </c>
      <c r="E233" s="173">
        <v>12.07</v>
      </c>
      <c r="F233" s="172">
        <v>151084</v>
      </c>
      <c r="G233" s="174"/>
      <c r="H233" s="173"/>
      <c r="I233" s="238" t="s">
        <v>231</v>
      </c>
      <c r="J233" s="172"/>
      <c r="K233" s="82" t="s">
        <v>129</v>
      </c>
      <c r="L233" s="85" t="s">
        <v>66</v>
      </c>
    </row>
    <row r="234" spans="1:12" ht="18.75" x14ac:dyDescent="0.3">
      <c r="A234" s="159">
        <v>45751</v>
      </c>
      <c r="B234" s="110">
        <v>2</v>
      </c>
      <c r="C234" s="44" t="s">
        <v>51</v>
      </c>
      <c r="D234" s="45">
        <v>6230</v>
      </c>
      <c r="E234" s="173">
        <v>12.07</v>
      </c>
      <c r="F234" s="172">
        <v>151084</v>
      </c>
      <c r="G234" s="174"/>
      <c r="H234" s="173"/>
      <c r="I234" s="238" t="s">
        <v>231</v>
      </c>
      <c r="J234" s="172"/>
      <c r="K234" s="82" t="s">
        <v>129</v>
      </c>
      <c r="L234" s="85" t="s">
        <v>66</v>
      </c>
    </row>
    <row r="235" spans="1:12" ht="18.75" x14ac:dyDescent="0.3">
      <c r="A235" s="159">
        <v>45751</v>
      </c>
      <c r="B235" s="110">
        <v>2</v>
      </c>
      <c r="C235" s="44" t="s">
        <v>51</v>
      </c>
      <c r="D235" s="45">
        <v>6231</v>
      </c>
      <c r="E235" s="173">
        <v>10.07</v>
      </c>
      <c r="F235" s="172">
        <v>151084</v>
      </c>
      <c r="G235" s="174"/>
      <c r="H235" s="173"/>
      <c r="I235" s="238" t="s">
        <v>231</v>
      </c>
      <c r="J235" s="172"/>
      <c r="K235" s="82" t="s">
        <v>129</v>
      </c>
      <c r="L235" s="85" t="s">
        <v>66</v>
      </c>
    </row>
    <row r="236" spans="1:12" ht="19.5" thickBot="1" x14ac:dyDescent="0.35">
      <c r="A236" s="175">
        <v>45751</v>
      </c>
      <c r="B236" s="132">
        <v>2</v>
      </c>
      <c r="C236" s="91" t="s">
        <v>51</v>
      </c>
      <c r="D236" s="92">
        <v>6232</v>
      </c>
      <c r="E236" s="184">
        <v>11.07</v>
      </c>
      <c r="F236" s="185">
        <v>151084</v>
      </c>
      <c r="G236" s="186"/>
      <c r="H236" s="184"/>
      <c r="I236" s="241" t="s">
        <v>231</v>
      </c>
      <c r="J236" s="185"/>
      <c r="K236" s="96" t="s">
        <v>129</v>
      </c>
      <c r="L236" s="103" t="s">
        <v>66</v>
      </c>
    </row>
    <row r="237" spans="1:12" ht="18.75" x14ac:dyDescent="0.3">
      <c r="A237" s="39">
        <v>45752</v>
      </c>
      <c r="B237" s="116">
        <v>1</v>
      </c>
      <c r="C237" s="87" t="s">
        <v>45</v>
      </c>
      <c r="D237" s="40">
        <v>6233</v>
      </c>
      <c r="E237" s="98">
        <v>10.99</v>
      </c>
      <c r="F237" s="178">
        <v>151084</v>
      </c>
      <c r="G237" s="100"/>
      <c r="H237" s="98"/>
      <c r="I237" s="242" t="s">
        <v>231</v>
      </c>
      <c r="J237" s="87"/>
      <c r="K237" s="81" t="s">
        <v>129</v>
      </c>
      <c r="L237" s="84" t="s">
        <v>66</v>
      </c>
    </row>
    <row r="238" spans="1:12" ht="18.75" x14ac:dyDescent="0.3">
      <c r="A238" s="159">
        <v>45752</v>
      </c>
      <c r="B238" s="110">
        <v>1</v>
      </c>
      <c r="C238" s="44" t="s">
        <v>45</v>
      </c>
      <c r="D238" s="45">
        <v>6234</v>
      </c>
      <c r="E238" s="49">
        <v>12.98</v>
      </c>
      <c r="F238" s="135">
        <v>351828</v>
      </c>
      <c r="G238" s="61" t="s">
        <v>188</v>
      </c>
      <c r="H238" s="88">
        <v>28.16</v>
      </c>
      <c r="I238" s="236" t="s">
        <v>231</v>
      </c>
      <c r="J238" s="44">
        <v>1</v>
      </c>
      <c r="K238" s="82" t="s">
        <v>129</v>
      </c>
      <c r="L238" s="85" t="s">
        <v>66</v>
      </c>
    </row>
    <row r="239" spans="1:12" ht="18.75" x14ac:dyDescent="0.3">
      <c r="A239" s="159">
        <v>45752</v>
      </c>
      <c r="B239" s="110">
        <v>1</v>
      </c>
      <c r="C239" s="44" t="s">
        <v>45</v>
      </c>
      <c r="D239" s="45">
        <v>6235</v>
      </c>
      <c r="E239" s="49">
        <v>13.06</v>
      </c>
      <c r="F239" s="44">
        <v>351828</v>
      </c>
      <c r="G239" s="61"/>
      <c r="H239" s="49"/>
      <c r="I239" s="238" t="s">
        <v>231</v>
      </c>
      <c r="J239" s="44"/>
      <c r="K239" s="82" t="s">
        <v>129</v>
      </c>
      <c r="L239" s="85" t="s">
        <v>66</v>
      </c>
    </row>
    <row r="240" spans="1:12" ht="18.75" x14ac:dyDescent="0.3">
      <c r="A240" s="159">
        <v>45752</v>
      </c>
      <c r="B240" s="110">
        <v>1</v>
      </c>
      <c r="C240" s="44" t="s">
        <v>45</v>
      </c>
      <c r="D240" s="45">
        <v>6236</v>
      </c>
      <c r="E240" s="49">
        <v>13.06</v>
      </c>
      <c r="F240" s="44">
        <v>351828</v>
      </c>
      <c r="G240" s="61"/>
      <c r="H240" s="49"/>
      <c r="I240" s="238" t="s">
        <v>231</v>
      </c>
      <c r="J240" s="44"/>
      <c r="K240" s="82" t="s">
        <v>129</v>
      </c>
      <c r="L240" s="85" t="s">
        <v>66</v>
      </c>
    </row>
    <row r="241" spans="1:12" ht="18.75" x14ac:dyDescent="0.3">
      <c r="A241" s="159">
        <v>45752</v>
      </c>
      <c r="B241" s="110">
        <v>1</v>
      </c>
      <c r="C241" s="44" t="s">
        <v>45</v>
      </c>
      <c r="D241" s="45">
        <v>6237</v>
      </c>
      <c r="E241" s="49">
        <v>13.07</v>
      </c>
      <c r="F241" s="44">
        <v>351828</v>
      </c>
      <c r="G241" s="61"/>
      <c r="H241" s="49"/>
      <c r="I241" s="238" t="s">
        <v>231</v>
      </c>
      <c r="J241" s="44"/>
      <c r="K241" s="82" t="s">
        <v>129</v>
      </c>
      <c r="L241" s="85" t="s">
        <v>66</v>
      </c>
    </row>
    <row r="242" spans="1:12" ht="18.75" x14ac:dyDescent="0.3">
      <c r="A242" s="159">
        <v>45752</v>
      </c>
      <c r="B242" s="110">
        <v>1</v>
      </c>
      <c r="C242" s="44" t="s">
        <v>45</v>
      </c>
      <c r="D242" s="45">
        <v>6238</v>
      </c>
      <c r="E242" s="49">
        <v>12.58</v>
      </c>
      <c r="F242" s="44">
        <v>351828</v>
      </c>
      <c r="G242" s="61"/>
      <c r="H242" s="49"/>
      <c r="I242" s="238" t="s">
        <v>231</v>
      </c>
      <c r="J242" s="44"/>
      <c r="K242" s="82" t="s">
        <v>129</v>
      </c>
      <c r="L242" s="85" t="s">
        <v>66</v>
      </c>
    </row>
    <row r="243" spans="1:12" ht="18.75" x14ac:dyDescent="0.3">
      <c r="A243" s="159">
        <v>45752</v>
      </c>
      <c r="B243" s="110">
        <v>1</v>
      </c>
      <c r="C243" s="44" t="s">
        <v>45</v>
      </c>
      <c r="D243" s="45">
        <v>6239</v>
      </c>
      <c r="E243" s="49">
        <v>12.93</v>
      </c>
      <c r="F243" s="44">
        <v>351828</v>
      </c>
      <c r="G243" s="61"/>
      <c r="H243" s="49"/>
      <c r="I243" s="238" t="s">
        <v>231</v>
      </c>
      <c r="J243" s="44"/>
      <c r="K243" s="82" t="s">
        <v>129</v>
      </c>
      <c r="L243" s="85" t="s">
        <v>66</v>
      </c>
    </row>
    <row r="244" spans="1:12" ht="18.75" x14ac:dyDescent="0.3">
      <c r="A244" s="159">
        <v>45752</v>
      </c>
      <c r="B244" s="110">
        <v>1</v>
      </c>
      <c r="C244" s="44" t="s">
        <v>45</v>
      </c>
      <c r="D244" s="45">
        <v>6240</v>
      </c>
      <c r="E244" s="49">
        <v>12.09</v>
      </c>
      <c r="F244" s="135">
        <v>151084</v>
      </c>
      <c r="G244" s="61" t="s">
        <v>187</v>
      </c>
      <c r="H244" s="88">
        <v>29.3</v>
      </c>
      <c r="I244" s="236" t="s">
        <v>231</v>
      </c>
      <c r="J244" s="44">
        <v>1</v>
      </c>
      <c r="K244" s="82" t="s">
        <v>129</v>
      </c>
      <c r="L244" s="85" t="s">
        <v>66</v>
      </c>
    </row>
    <row r="245" spans="1:12" ht="18.75" x14ac:dyDescent="0.3">
      <c r="A245" s="159">
        <v>45752</v>
      </c>
      <c r="B245" s="110">
        <v>2</v>
      </c>
      <c r="C245" s="44" t="s">
        <v>51</v>
      </c>
      <c r="D245" s="45">
        <v>6241</v>
      </c>
      <c r="E245" s="49">
        <v>12.06</v>
      </c>
      <c r="F245" s="44">
        <v>151084</v>
      </c>
      <c r="G245" s="61"/>
      <c r="H245" s="49"/>
      <c r="I245" s="238" t="s">
        <v>231</v>
      </c>
      <c r="J245" s="44"/>
      <c r="K245" s="82" t="s">
        <v>129</v>
      </c>
      <c r="L245" s="85" t="s">
        <v>66</v>
      </c>
    </row>
    <row r="246" spans="1:12" ht="18.75" x14ac:dyDescent="0.3">
      <c r="A246" s="159">
        <v>45752</v>
      </c>
      <c r="B246" s="110">
        <v>2</v>
      </c>
      <c r="C246" s="44" t="s">
        <v>51</v>
      </c>
      <c r="D246" s="45">
        <v>6242</v>
      </c>
      <c r="E246" s="49">
        <v>12.06</v>
      </c>
      <c r="F246" s="44">
        <v>151084</v>
      </c>
      <c r="G246" s="61"/>
      <c r="H246" s="49"/>
      <c r="I246" s="238" t="s">
        <v>231</v>
      </c>
      <c r="J246" s="44"/>
      <c r="K246" s="82" t="s">
        <v>129</v>
      </c>
      <c r="L246" s="85" t="s">
        <v>66</v>
      </c>
    </row>
    <row r="247" spans="1:12" ht="18.75" x14ac:dyDescent="0.3">
      <c r="A247" s="159">
        <v>45752</v>
      </c>
      <c r="B247" s="110">
        <v>2</v>
      </c>
      <c r="C247" s="44" t="s">
        <v>51</v>
      </c>
      <c r="D247" s="45">
        <v>6243</v>
      </c>
      <c r="E247" s="49">
        <v>12.06</v>
      </c>
      <c r="F247" s="44">
        <v>151084</v>
      </c>
      <c r="G247" s="61"/>
      <c r="H247" s="49"/>
      <c r="I247" s="238" t="s">
        <v>231</v>
      </c>
      <c r="J247" s="44"/>
      <c r="K247" s="82" t="s">
        <v>129</v>
      </c>
      <c r="L247" s="85" t="s">
        <v>66</v>
      </c>
    </row>
    <row r="248" spans="1:12" ht="18.75" x14ac:dyDescent="0.3">
      <c r="A248" s="159">
        <v>45752</v>
      </c>
      <c r="B248" s="110">
        <v>2</v>
      </c>
      <c r="C248" s="44" t="s">
        <v>51</v>
      </c>
      <c r="D248" s="45">
        <v>6244</v>
      </c>
      <c r="E248" s="49">
        <v>10.08</v>
      </c>
      <c r="F248" s="44">
        <v>151084</v>
      </c>
      <c r="G248" s="61"/>
      <c r="H248" s="49"/>
      <c r="I248" s="238" t="s">
        <v>231</v>
      </c>
      <c r="J248" s="44"/>
      <c r="K248" s="82" t="s">
        <v>129</v>
      </c>
      <c r="L248" s="85" t="s">
        <v>66</v>
      </c>
    </row>
    <row r="249" spans="1:12" ht="18.75" x14ac:dyDescent="0.3">
      <c r="A249" s="159">
        <v>45752</v>
      </c>
      <c r="B249" s="110">
        <v>2</v>
      </c>
      <c r="C249" s="44" t="s">
        <v>51</v>
      </c>
      <c r="D249" s="45">
        <v>6245</v>
      </c>
      <c r="E249" s="49">
        <v>11.09</v>
      </c>
      <c r="F249" s="44">
        <v>151084</v>
      </c>
      <c r="G249" s="61"/>
      <c r="H249" s="49"/>
      <c r="I249" s="238" t="s">
        <v>231</v>
      </c>
      <c r="J249" s="44"/>
      <c r="K249" s="82" t="s">
        <v>129</v>
      </c>
      <c r="L249" s="85" t="s">
        <v>66</v>
      </c>
    </row>
    <row r="250" spans="1:12" ht="18.75" x14ac:dyDescent="0.3">
      <c r="A250" s="159">
        <v>45752</v>
      </c>
      <c r="B250" s="110">
        <v>2</v>
      </c>
      <c r="C250" s="44" t="s">
        <v>51</v>
      </c>
      <c r="D250" s="45">
        <v>6246</v>
      </c>
      <c r="E250" s="49">
        <v>11.72</v>
      </c>
      <c r="F250" s="44">
        <v>151084</v>
      </c>
      <c r="G250" s="61"/>
      <c r="H250" s="49"/>
      <c r="I250" s="238" t="s">
        <v>231</v>
      </c>
      <c r="J250" s="44"/>
      <c r="K250" s="82" t="s">
        <v>129</v>
      </c>
      <c r="L250" s="85" t="s">
        <v>66</v>
      </c>
    </row>
    <row r="251" spans="1:12" ht="18.75" x14ac:dyDescent="0.3">
      <c r="A251" s="159">
        <v>45752</v>
      </c>
      <c r="B251" s="110">
        <v>2</v>
      </c>
      <c r="C251" s="44" t="s">
        <v>51</v>
      </c>
      <c r="D251" s="45">
        <v>6247</v>
      </c>
      <c r="E251" s="49">
        <v>12.07</v>
      </c>
      <c r="F251" s="135">
        <v>151716</v>
      </c>
      <c r="G251" s="61" t="s">
        <v>186</v>
      </c>
      <c r="H251" s="88">
        <v>29.42</v>
      </c>
      <c r="I251" s="236" t="s">
        <v>231</v>
      </c>
      <c r="J251" s="44">
        <v>1</v>
      </c>
      <c r="K251" s="82" t="s">
        <v>129</v>
      </c>
      <c r="L251" s="85" t="s">
        <v>66</v>
      </c>
    </row>
    <row r="252" spans="1:12" ht="19.5" thickBot="1" x14ac:dyDescent="0.35">
      <c r="A252" s="175">
        <v>45752</v>
      </c>
      <c r="B252" s="132">
        <v>2</v>
      </c>
      <c r="C252" s="91" t="s">
        <v>51</v>
      </c>
      <c r="D252" s="92">
        <v>6248</v>
      </c>
      <c r="E252" s="93">
        <v>12.07</v>
      </c>
      <c r="F252" s="91">
        <v>151716</v>
      </c>
      <c r="G252" s="95"/>
      <c r="H252" s="93"/>
      <c r="I252" s="241" t="s">
        <v>231</v>
      </c>
      <c r="J252" s="91"/>
      <c r="K252" s="96" t="s">
        <v>129</v>
      </c>
      <c r="L252" s="103" t="s">
        <v>66</v>
      </c>
    </row>
    <row r="253" spans="1:12" ht="18.75" x14ac:dyDescent="0.3">
      <c r="A253" s="39">
        <v>45754</v>
      </c>
      <c r="B253" s="116">
        <v>1</v>
      </c>
      <c r="C253" s="87" t="s">
        <v>51</v>
      </c>
      <c r="D253" s="40">
        <v>6249</v>
      </c>
      <c r="E253" s="176">
        <v>12.07</v>
      </c>
      <c r="F253" s="87">
        <v>151716</v>
      </c>
      <c r="G253" s="177"/>
      <c r="H253" s="176"/>
      <c r="I253" s="242" t="s">
        <v>231</v>
      </c>
      <c r="J253" s="178"/>
      <c r="K253" s="81" t="s">
        <v>129</v>
      </c>
      <c r="L253" s="84" t="s">
        <v>66</v>
      </c>
    </row>
    <row r="254" spans="1:12" ht="18.75" x14ac:dyDescent="0.3">
      <c r="A254" s="159">
        <v>45754</v>
      </c>
      <c r="B254" s="110">
        <v>1</v>
      </c>
      <c r="C254" s="44" t="s">
        <v>51</v>
      </c>
      <c r="D254" s="45">
        <v>6250</v>
      </c>
      <c r="E254" s="173">
        <v>11.08</v>
      </c>
      <c r="F254" s="44">
        <v>151716</v>
      </c>
      <c r="G254" s="174"/>
      <c r="H254" s="173"/>
      <c r="I254" s="238" t="s">
        <v>231</v>
      </c>
      <c r="J254" s="172"/>
      <c r="K254" s="82" t="s">
        <v>129</v>
      </c>
      <c r="L254" s="85" t="s">
        <v>66</v>
      </c>
    </row>
    <row r="255" spans="1:12" ht="18.75" x14ac:dyDescent="0.3">
      <c r="A255" s="159">
        <v>45754</v>
      </c>
      <c r="B255" s="110">
        <v>1</v>
      </c>
      <c r="C255" s="44" t="s">
        <v>51</v>
      </c>
      <c r="D255" s="45">
        <v>6251</v>
      </c>
      <c r="E255" s="173">
        <v>11.08</v>
      </c>
      <c r="F255" s="44">
        <v>151716</v>
      </c>
      <c r="G255" s="174"/>
      <c r="H255" s="173"/>
      <c r="I255" s="238" t="s">
        <v>231</v>
      </c>
      <c r="J255" s="172"/>
      <c r="K255" s="82" t="s">
        <v>129</v>
      </c>
      <c r="L255" s="85" t="s">
        <v>66</v>
      </c>
    </row>
    <row r="256" spans="1:12" ht="18.75" x14ac:dyDescent="0.3">
      <c r="A256" s="159">
        <v>45754</v>
      </c>
      <c r="B256" s="110">
        <v>1</v>
      </c>
      <c r="C256" s="44" t="s">
        <v>51</v>
      </c>
      <c r="D256" s="45">
        <v>6252</v>
      </c>
      <c r="E256" s="173">
        <v>12.07</v>
      </c>
      <c r="F256" s="44">
        <v>151716</v>
      </c>
      <c r="G256" s="174"/>
      <c r="H256" s="173"/>
      <c r="I256" s="238" t="s">
        <v>231</v>
      </c>
      <c r="J256" s="172"/>
      <c r="K256" s="82" t="s">
        <v>129</v>
      </c>
      <c r="L256" s="85" t="s">
        <v>66</v>
      </c>
    </row>
    <row r="257" spans="1:12" ht="18.75" x14ac:dyDescent="0.3">
      <c r="A257" s="159">
        <v>45754</v>
      </c>
      <c r="B257" s="110">
        <v>1</v>
      </c>
      <c r="C257" s="44" t="s">
        <v>51</v>
      </c>
      <c r="D257" s="45">
        <v>6253</v>
      </c>
      <c r="E257" s="173">
        <v>11.23</v>
      </c>
      <c r="F257" s="44">
        <v>151716</v>
      </c>
      <c r="G257" s="174"/>
      <c r="H257" s="173"/>
      <c r="I257" s="238" t="s">
        <v>231</v>
      </c>
      <c r="J257" s="172"/>
      <c r="K257" s="82" t="s">
        <v>129</v>
      </c>
      <c r="L257" s="85" t="s">
        <v>66</v>
      </c>
    </row>
    <row r="258" spans="1:12" ht="18.75" x14ac:dyDescent="0.3">
      <c r="A258" s="159">
        <v>45754</v>
      </c>
      <c r="B258" s="110">
        <v>1</v>
      </c>
      <c r="C258" s="44" t="s">
        <v>51</v>
      </c>
      <c r="D258" s="45">
        <v>6254</v>
      </c>
      <c r="E258" s="173">
        <v>12.08</v>
      </c>
      <c r="F258" s="135">
        <v>351824</v>
      </c>
      <c r="G258" s="174" t="s">
        <v>190</v>
      </c>
      <c r="H258" s="183">
        <v>29.04</v>
      </c>
      <c r="I258" s="236" t="s">
        <v>231</v>
      </c>
      <c r="J258" s="172">
        <v>1</v>
      </c>
      <c r="K258" s="82" t="s">
        <v>129</v>
      </c>
      <c r="L258" s="85" t="s">
        <v>66</v>
      </c>
    </row>
    <row r="259" spans="1:12" ht="18.75" x14ac:dyDescent="0.3">
      <c r="A259" s="159">
        <v>45754</v>
      </c>
      <c r="B259" s="110">
        <v>1</v>
      </c>
      <c r="C259" s="44" t="s">
        <v>51</v>
      </c>
      <c r="D259" s="45">
        <v>6255</v>
      </c>
      <c r="E259" s="173">
        <v>12.07</v>
      </c>
      <c r="F259" s="172">
        <v>351824</v>
      </c>
      <c r="G259" s="174"/>
      <c r="H259" s="173"/>
      <c r="I259" s="238" t="s">
        <v>231</v>
      </c>
      <c r="J259" s="172"/>
      <c r="K259" s="82" t="s">
        <v>129</v>
      </c>
      <c r="L259" s="85" t="s">
        <v>66</v>
      </c>
    </row>
    <row r="260" spans="1:12" ht="18.75" x14ac:dyDescent="0.3">
      <c r="A260" s="159">
        <v>45754</v>
      </c>
      <c r="B260" s="110">
        <v>2</v>
      </c>
      <c r="C260" s="44" t="s">
        <v>45</v>
      </c>
      <c r="D260" s="45">
        <v>6256</v>
      </c>
      <c r="E260" s="173">
        <v>12.08</v>
      </c>
      <c r="F260" s="172">
        <v>351824</v>
      </c>
      <c r="G260" s="174"/>
      <c r="H260" s="173"/>
      <c r="I260" s="238" t="s">
        <v>231</v>
      </c>
      <c r="J260" s="172"/>
      <c r="K260" s="82" t="s">
        <v>191</v>
      </c>
      <c r="L260" s="85" t="s">
        <v>66</v>
      </c>
    </row>
    <row r="261" spans="1:12" ht="18.75" x14ac:dyDescent="0.3">
      <c r="A261" s="159">
        <v>45754</v>
      </c>
      <c r="B261" s="110">
        <v>2</v>
      </c>
      <c r="C261" s="44" t="s">
        <v>45</v>
      </c>
      <c r="D261" s="45">
        <v>6257</v>
      </c>
      <c r="E261" s="173">
        <v>12.07</v>
      </c>
      <c r="F261" s="172">
        <v>351824</v>
      </c>
      <c r="G261" s="174"/>
      <c r="H261" s="173"/>
      <c r="I261" s="238" t="s">
        <v>231</v>
      </c>
      <c r="J261" s="172"/>
      <c r="K261" s="82" t="s">
        <v>191</v>
      </c>
      <c r="L261" s="85" t="s">
        <v>66</v>
      </c>
    </row>
    <row r="262" spans="1:12" ht="18.75" x14ac:dyDescent="0.3">
      <c r="A262" s="159">
        <v>45754</v>
      </c>
      <c r="B262" s="110">
        <v>2</v>
      </c>
      <c r="C262" s="44" t="s">
        <v>45</v>
      </c>
      <c r="D262" s="45">
        <v>6258</v>
      </c>
      <c r="E262" s="173">
        <v>10.07</v>
      </c>
      <c r="F262" s="172">
        <v>351824</v>
      </c>
      <c r="G262" s="174"/>
      <c r="H262" s="173"/>
      <c r="I262" s="238" t="s">
        <v>231</v>
      </c>
      <c r="J262" s="172"/>
      <c r="K262" s="82" t="s">
        <v>191</v>
      </c>
      <c r="L262" s="85" t="s">
        <v>66</v>
      </c>
    </row>
    <row r="263" spans="1:12" ht="18.75" x14ac:dyDescent="0.3">
      <c r="A263" s="159">
        <v>45754</v>
      </c>
      <c r="B263" s="110">
        <v>2</v>
      </c>
      <c r="C263" s="44" t="s">
        <v>45</v>
      </c>
      <c r="D263" s="45">
        <v>6259</v>
      </c>
      <c r="E263" s="173">
        <v>10.56</v>
      </c>
      <c r="F263" s="172">
        <v>351824</v>
      </c>
      <c r="G263" s="174"/>
      <c r="H263" s="173"/>
      <c r="I263" s="238" t="s">
        <v>231</v>
      </c>
      <c r="J263" s="172"/>
      <c r="K263" s="82" t="s">
        <v>191</v>
      </c>
      <c r="L263" s="85" t="s">
        <v>66</v>
      </c>
    </row>
    <row r="264" spans="1:12" ht="18.75" x14ac:dyDescent="0.3">
      <c r="A264" s="159">
        <v>45754</v>
      </c>
      <c r="B264" s="110">
        <v>2</v>
      </c>
      <c r="C264" s="44" t="s">
        <v>45</v>
      </c>
      <c r="D264" s="45">
        <v>6260</v>
      </c>
      <c r="E264" s="173">
        <v>12</v>
      </c>
      <c r="F264" s="172">
        <v>351824</v>
      </c>
      <c r="G264" s="174"/>
      <c r="H264" s="173"/>
      <c r="I264" s="238" t="s">
        <v>231</v>
      </c>
      <c r="J264" s="172"/>
      <c r="K264" s="82" t="s">
        <v>191</v>
      </c>
      <c r="L264" s="85" t="s">
        <v>66</v>
      </c>
    </row>
    <row r="265" spans="1:12" ht="19.5" thickBot="1" x14ac:dyDescent="0.35">
      <c r="A265" s="175">
        <v>45754</v>
      </c>
      <c r="B265" s="132">
        <v>2</v>
      </c>
      <c r="C265" s="91" t="s">
        <v>45</v>
      </c>
      <c r="D265" s="92">
        <v>6261</v>
      </c>
      <c r="E265" s="184">
        <v>12.08</v>
      </c>
      <c r="F265" s="157">
        <v>104124</v>
      </c>
      <c r="G265" s="186" t="s">
        <v>189</v>
      </c>
      <c r="H265" s="187">
        <v>29.99</v>
      </c>
      <c r="I265" s="245" t="s">
        <v>230</v>
      </c>
      <c r="J265" s="185">
        <v>1</v>
      </c>
      <c r="K265" s="96" t="s">
        <v>191</v>
      </c>
      <c r="L265" s="103" t="s">
        <v>66</v>
      </c>
    </row>
    <row r="266" spans="1:12" ht="18.75" x14ac:dyDescent="0.3">
      <c r="A266" s="39">
        <v>45755</v>
      </c>
      <c r="B266" s="116">
        <v>1</v>
      </c>
      <c r="C266" s="87" t="s">
        <v>51</v>
      </c>
      <c r="D266" s="40">
        <v>6262</v>
      </c>
      <c r="E266" s="176">
        <v>12.07</v>
      </c>
      <c r="F266" s="178">
        <v>104124</v>
      </c>
      <c r="G266" s="177"/>
      <c r="H266" s="176"/>
      <c r="I266" s="242" t="s">
        <v>230</v>
      </c>
      <c r="J266" s="178"/>
      <c r="K266" s="81" t="s">
        <v>202</v>
      </c>
      <c r="L266" s="84" t="s">
        <v>66</v>
      </c>
    </row>
    <row r="267" spans="1:12" ht="18.75" x14ac:dyDescent="0.3">
      <c r="A267" s="159">
        <v>45755</v>
      </c>
      <c r="B267" s="110">
        <v>1</v>
      </c>
      <c r="C267" s="44" t="s">
        <v>51</v>
      </c>
      <c r="D267" s="45">
        <v>6263</v>
      </c>
      <c r="E267" s="173">
        <v>12.07</v>
      </c>
      <c r="F267" s="172">
        <v>104124</v>
      </c>
      <c r="G267" s="174"/>
      <c r="H267" s="173"/>
      <c r="I267" s="238" t="s">
        <v>230</v>
      </c>
      <c r="J267" s="172"/>
      <c r="K267" s="82" t="s">
        <v>202</v>
      </c>
      <c r="L267" s="85" t="s">
        <v>66</v>
      </c>
    </row>
    <row r="268" spans="1:12" ht="18.75" x14ac:dyDescent="0.3">
      <c r="A268" s="159">
        <v>45755</v>
      </c>
      <c r="B268" s="110">
        <v>1</v>
      </c>
      <c r="C268" s="44" t="s">
        <v>51</v>
      </c>
      <c r="D268" s="45">
        <v>6264</v>
      </c>
      <c r="E268" s="173">
        <v>12.07</v>
      </c>
      <c r="F268" s="172">
        <v>104124</v>
      </c>
      <c r="G268" s="174"/>
      <c r="H268" s="173"/>
      <c r="I268" s="238" t="s">
        <v>230</v>
      </c>
      <c r="J268" s="172"/>
      <c r="K268" s="82" t="s">
        <v>202</v>
      </c>
      <c r="L268" s="85" t="s">
        <v>66</v>
      </c>
    </row>
    <row r="269" spans="1:12" ht="18.75" x14ac:dyDescent="0.3">
      <c r="A269" s="159">
        <v>45755</v>
      </c>
      <c r="B269" s="110">
        <v>1</v>
      </c>
      <c r="C269" s="44" t="s">
        <v>51</v>
      </c>
      <c r="D269" s="45">
        <v>6265</v>
      </c>
      <c r="E269" s="173">
        <v>11.08</v>
      </c>
      <c r="F269" s="172">
        <v>104124</v>
      </c>
      <c r="G269" s="174"/>
      <c r="H269" s="173"/>
      <c r="I269" s="238" t="s">
        <v>230</v>
      </c>
      <c r="J269" s="172"/>
      <c r="K269" s="82" t="s">
        <v>202</v>
      </c>
      <c r="L269" s="85" t="s">
        <v>66</v>
      </c>
    </row>
    <row r="270" spans="1:12" ht="18.75" x14ac:dyDescent="0.3">
      <c r="A270" s="159">
        <v>45755</v>
      </c>
      <c r="B270" s="110">
        <v>1</v>
      </c>
      <c r="C270" s="44" t="s">
        <v>51</v>
      </c>
      <c r="D270" s="45">
        <v>6266</v>
      </c>
      <c r="E270" s="173">
        <v>12.07</v>
      </c>
      <c r="F270" s="172">
        <v>104124</v>
      </c>
      <c r="G270" s="174"/>
      <c r="H270" s="173"/>
      <c r="I270" s="238" t="s">
        <v>230</v>
      </c>
      <c r="J270" s="172"/>
      <c r="K270" s="82" t="s">
        <v>202</v>
      </c>
      <c r="L270" s="85" t="s">
        <v>66</v>
      </c>
    </row>
    <row r="271" spans="1:12" ht="18.75" x14ac:dyDescent="0.3">
      <c r="A271" s="159">
        <v>45755</v>
      </c>
      <c r="B271" s="110">
        <v>1</v>
      </c>
      <c r="C271" s="44" t="s">
        <v>51</v>
      </c>
      <c r="D271" s="45">
        <v>6267</v>
      </c>
      <c r="E271" s="173">
        <v>12.37</v>
      </c>
      <c r="F271" s="172">
        <v>104124</v>
      </c>
      <c r="G271" s="174"/>
      <c r="H271" s="173"/>
      <c r="I271" s="238" t="s">
        <v>230</v>
      </c>
      <c r="J271" s="172"/>
      <c r="K271" s="82" t="s">
        <v>202</v>
      </c>
      <c r="L271" s="85" t="s">
        <v>66</v>
      </c>
    </row>
    <row r="272" spans="1:12" ht="18.75" x14ac:dyDescent="0.3">
      <c r="A272" s="159">
        <v>45755</v>
      </c>
      <c r="B272" s="110">
        <v>1</v>
      </c>
      <c r="C272" s="44" t="s">
        <v>51</v>
      </c>
      <c r="D272" s="45">
        <v>6268</v>
      </c>
      <c r="E272" s="173">
        <v>12.07</v>
      </c>
      <c r="F272" s="135">
        <v>351815</v>
      </c>
      <c r="G272" s="61" t="s">
        <v>200</v>
      </c>
      <c r="H272" s="183">
        <v>29.76</v>
      </c>
      <c r="I272" s="236" t="s">
        <v>231</v>
      </c>
      <c r="J272" s="172">
        <v>1</v>
      </c>
      <c r="K272" s="82" t="s">
        <v>202</v>
      </c>
      <c r="L272" s="85" t="s">
        <v>66</v>
      </c>
    </row>
    <row r="273" spans="1:12" ht="18.75" x14ac:dyDescent="0.3">
      <c r="A273" s="159">
        <v>45755</v>
      </c>
      <c r="B273" s="110">
        <v>2</v>
      </c>
      <c r="C273" s="44" t="s">
        <v>45</v>
      </c>
      <c r="D273" s="45">
        <v>6269</v>
      </c>
      <c r="E273" s="173">
        <v>12.06</v>
      </c>
      <c r="F273" s="172">
        <v>351815</v>
      </c>
      <c r="G273" s="174"/>
      <c r="H273" s="173"/>
      <c r="I273" s="238" t="s">
        <v>231</v>
      </c>
      <c r="J273" s="172"/>
      <c r="K273" s="82" t="s">
        <v>202</v>
      </c>
      <c r="L273" s="85" t="s">
        <v>66</v>
      </c>
    </row>
    <row r="274" spans="1:12" ht="18.75" x14ac:dyDescent="0.3">
      <c r="A274" s="159">
        <v>45755</v>
      </c>
      <c r="B274" s="110">
        <v>2</v>
      </c>
      <c r="C274" s="44" t="s">
        <v>45</v>
      </c>
      <c r="D274" s="45">
        <v>6270</v>
      </c>
      <c r="E274" s="173">
        <v>11.06</v>
      </c>
      <c r="F274" s="172">
        <v>351815</v>
      </c>
      <c r="G274" s="174"/>
      <c r="H274" s="173"/>
      <c r="I274" s="238" t="s">
        <v>231</v>
      </c>
      <c r="J274" s="172"/>
      <c r="K274" s="82" t="s">
        <v>202</v>
      </c>
      <c r="L274" s="85" t="s">
        <v>66</v>
      </c>
    </row>
    <row r="275" spans="1:12" ht="18.75" x14ac:dyDescent="0.3">
      <c r="A275" s="159">
        <v>45755</v>
      </c>
      <c r="B275" s="110">
        <v>2</v>
      </c>
      <c r="C275" s="44" t="s">
        <v>45</v>
      </c>
      <c r="D275" s="45">
        <v>6271</v>
      </c>
      <c r="E275" s="173">
        <v>12.06</v>
      </c>
      <c r="F275" s="172">
        <v>351815</v>
      </c>
      <c r="G275" s="174"/>
      <c r="H275" s="173"/>
      <c r="I275" s="238" t="s">
        <v>231</v>
      </c>
      <c r="J275" s="172"/>
      <c r="K275" s="82" t="s">
        <v>202</v>
      </c>
      <c r="L275" s="85" t="s">
        <v>66</v>
      </c>
    </row>
    <row r="276" spans="1:12" ht="18.75" x14ac:dyDescent="0.3">
      <c r="A276" s="159">
        <v>45755</v>
      </c>
      <c r="B276" s="110">
        <v>2</v>
      </c>
      <c r="C276" s="44" t="s">
        <v>45</v>
      </c>
      <c r="D276" s="45">
        <v>6272</v>
      </c>
      <c r="E276" s="173">
        <v>11.78</v>
      </c>
      <c r="F276" s="172">
        <v>351815</v>
      </c>
      <c r="G276" s="174"/>
      <c r="H276" s="173"/>
      <c r="I276" s="238" t="s">
        <v>231</v>
      </c>
      <c r="J276" s="172"/>
      <c r="K276" s="82" t="s">
        <v>202</v>
      </c>
      <c r="L276" s="85" t="s">
        <v>66</v>
      </c>
    </row>
    <row r="277" spans="1:12" ht="18.75" x14ac:dyDescent="0.3">
      <c r="A277" s="159">
        <v>45755</v>
      </c>
      <c r="B277" s="110">
        <v>2</v>
      </c>
      <c r="C277" s="44" t="s">
        <v>45</v>
      </c>
      <c r="D277" s="45">
        <v>6273</v>
      </c>
      <c r="E277" s="173">
        <v>11.09</v>
      </c>
      <c r="F277" s="172">
        <v>351815</v>
      </c>
      <c r="G277" s="174"/>
      <c r="H277" s="173"/>
      <c r="I277" s="238" t="s">
        <v>231</v>
      </c>
      <c r="J277" s="172"/>
      <c r="K277" s="82" t="s">
        <v>202</v>
      </c>
      <c r="L277" s="85" t="s">
        <v>66</v>
      </c>
    </row>
    <row r="278" spans="1:12" ht="18.75" x14ac:dyDescent="0.3">
      <c r="A278" s="159">
        <v>45755</v>
      </c>
      <c r="B278" s="110">
        <v>2</v>
      </c>
      <c r="C278" s="44" t="s">
        <v>45</v>
      </c>
      <c r="D278" s="45">
        <v>6274</v>
      </c>
      <c r="E278" s="188">
        <v>11.12</v>
      </c>
      <c r="F278" s="172">
        <v>351815</v>
      </c>
      <c r="G278" s="174"/>
      <c r="H278" s="173"/>
      <c r="I278" s="238" t="s">
        <v>231</v>
      </c>
      <c r="J278" s="172"/>
      <c r="K278" s="82" t="s">
        <v>202</v>
      </c>
      <c r="L278" s="85" t="s">
        <v>66</v>
      </c>
    </row>
    <row r="279" spans="1:12" ht="19.5" thickBot="1" x14ac:dyDescent="0.35">
      <c r="A279" s="175">
        <v>45755</v>
      </c>
      <c r="B279" s="132">
        <v>2</v>
      </c>
      <c r="C279" s="91" t="s">
        <v>45</v>
      </c>
      <c r="D279" s="92">
        <v>6275</v>
      </c>
      <c r="E279" s="184">
        <v>13.06</v>
      </c>
      <c r="F279" s="157">
        <v>351815</v>
      </c>
      <c r="G279" s="95" t="s">
        <v>201</v>
      </c>
      <c r="H279" s="187">
        <v>28.2</v>
      </c>
      <c r="I279" s="245" t="s">
        <v>231</v>
      </c>
      <c r="J279" s="185">
        <v>1</v>
      </c>
      <c r="K279" s="96" t="s">
        <v>202</v>
      </c>
      <c r="L279" s="103" t="s">
        <v>66</v>
      </c>
    </row>
    <row r="280" spans="1:12" ht="18.75" x14ac:dyDescent="0.3">
      <c r="A280" s="39">
        <v>45756</v>
      </c>
      <c r="B280" s="116">
        <v>1</v>
      </c>
      <c r="C280" s="87" t="s">
        <v>51</v>
      </c>
      <c r="D280" s="40">
        <v>6276</v>
      </c>
      <c r="E280" s="98">
        <v>13.06</v>
      </c>
      <c r="F280" s="87">
        <v>351815</v>
      </c>
      <c r="G280" s="100"/>
      <c r="H280" s="98"/>
      <c r="I280" s="242" t="s">
        <v>231</v>
      </c>
      <c r="J280" s="87"/>
      <c r="K280" s="81" t="s">
        <v>202</v>
      </c>
      <c r="L280" s="84" t="s">
        <v>66</v>
      </c>
    </row>
    <row r="281" spans="1:12" ht="18.75" x14ac:dyDescent="0.3">
      <c r="A281" s="159">
        <v>45756</v>
      </c>
      <c r="B281" s="110">
        <v>1</v>
      </c>
      <c r="C281" s="44" t="s">
        <v>51</v>
      </c>
      <c r="D281" s="45">
        <v>6277</v>
      </c>
      <c r="E281" s="49">
        <v>13.06</v>
      </c>
      <c r="F281" s="44">
        <v>351815</v>
      </c>
      <c r="G281" s="61"/>
      <c r="H281" s="49"/>
      <c r="I281" s="238" t="s">
        <v>231</v>
      </c>
      <c r="J281" s="44"/>
      <c r="K281" s="82" t="s">
        <v>202</v>
      </c>
      <c r="L281" s="85" t="s">
        <v>66</v>
      </c>
    </row>
    <row r="282" spans="1:12" ht="18.75" x14ac:dyDescent="0.3">
      <c r="A282" s="159">
        <v>45756</v>
      </c>
      <c r="B282" s="110">
        <v>1</v>
      </c>
      <c r="C282" s="44" t="s">
        <v>51</v>
      </c>
      <c r="D282" s="45">
        <v>6278</v>
      </c>
      <c r="E282" s="49">
        <v>13.06</v>
      </c>
      <c r="F282" s="44">
        <v>351815</v>
      </c>
      <c r="G282" s="61"/>
      <c r="H282" s="49"/>
      <c r="I282" s="238" t="s">
        <v>231</v>
      </c>
      <c r="J282" s="44"/>
      <c r="K282" s="82" t="s">
        <v>202</v>
      </c>
      <c r="L282" s="85" t="s">
        <v>66</v>
      </c>
    </row>
    <row r="283" spans="1:12" ht="18.75" x14ac:dyDescent="0.3">
      <c r="A283" s="159">
        <v>45756</v>
      </c>
      <c r="B283" s="110">
        <v>1</v>
      </c>
      <c r="C283" s="44" t="s">
        <v>51</v>
      </c>
      <c r="D283" s="45">
        <v>6279</v>
      </c>
      <c r="E283" s="49">
        <v>13.06</v>
      </c>
      <c r="F283" s="44">
        <v>351815</v>
      </c>
      <c r="G283" s="61"/>
      <c r="H283" s="49"/>
      <c r="I283" s="238" t="s">
        <v>231</v>
      </c>
      <c r="J283" s="44"/>
      <c r="K283" s="82" t="s">
        <v>202</v>
      </c>
      <c r="L283" s="85" t="s">
        <v>66</v>
      </c>
    </row>
    <row r="284" spans="1:12" ht="18.75" x14ac:dyDescent="0.3">
      <c r="A284" s="159">
        <v>45756</v>
      </c>
      <c r="B284" s="110">
        <v>2</v>
      </c>
      <c r="C284" s="44" t="s">
        <v>45</v>
      </c>
      <c r="D284" s="45">
        <v>6280</v>
      </c>
      <c r="E284" s="49">
        <v>12.2</v>
      </c>
      <c r="F284" s="44">
        <v>351815</v>
      </c>
      <c r="G284" s="61"/>
      <c r="H284" s="49"/>
      <c r="I284" s="238" t="s">
        <v>231</v>
      </c>
      <c r="J284" s="44"/>
      <c r="K284" s="82" t="s">
        <v>202</v>
      </c>
      <c r="L284" s="85" t="s">
        <v>66</v>
      </c>
    </row>
    <row r="285" spans="1:12" ht="18.75" x14ac:dyDescent="0.3">
      <c r="A285" s="159">
        <v>45756</v>
      </c>
      <c r="B285" s="110">
        <v>2</v>
      </c>
      <c r="C285" s="44" t="s">
        <v>45</v>
      </c>
      <c r="D285" s="45">
        <v>6281</v>
      </c>
      <c r="E285" s="49">
        <v>12.06</v>
      </c>
      <c r="F285" s="135">
        <v>251572</v>
      </c>
      <c r="G285" s="61" t="s">
        <v>209</v>
      </c>
      <c r="H285" s="88">
        <v>29.72</v>
      </c>
      <c r="I285" s="236" t="s">
        <v>231</v>
      </c>
      <c r="J285" s="44">
        <v>1</v>
      </c>
      <c r="K285" s="82" t="s">
        <v>202</v>
      </c>
      <c r="L285" s="85" t="s">
        <v>66</v>
      </c>
    </row>
    <row r="286" spans="1:12" ht="18.75" x14ac:dyDescent="0.3">
      <c r="A286" s="159">
        <v>45756</v>
      </c>
      <c r="B286" s="110">
        <v>2</v>
      </c>
      <c r="C286" s="44" t="s">
        <v>45</v>
      </c>
      <c r="D286" s="45">
        <v>6282</v>
      </c>
      <c r="E286" s="49">
        <v>12.06</v>
      </c>
      <c r="F286" s="44">
        <v>251572</v>
      </c>
      <c r="G286" s="61"/>
      <c r="H286" s="49"/>
      <c r="I286" s="238" t="s">
        <v>231</v>
      </c>
      <c r="J286" s="44"/>
      <c r="K286" s="82" t="s">
        <v>202</v>
      </c>
      <c r="L286" s="85" t="s">
        <v>66</v>
      </c>
    </row>
    <row r="287" spans="1:12" ht="18.75" x14ac:dyDescent="0.3">
      <c r="A287" s="159">
        <v>45756</v>
      </c>
      <c r="B287" s="110">
        <v>2</v>
      </c>
      <c r="C287" s="44" t="s">
        <v>45</v>
      </c>
      <c r="D287" s="45">
        <v>6283</v>
      </c>
      <c r="E287" s="49">
        <v>12.06</v>
      </c>
      <c r="F287" s="44">
        <v>251572</v>
      </c>
      <c r="G287" s="61"/>
      <c r="H287" s="49"/>
      <c r="I287" s="238" t="s">
        <v>231</v>
      </c>
      <c r="J287" s="44"/>
      <c r="K287" s="82" t="s">
        <v>202</v>
      </c>
      <c r="L287" s="85" t="s">
        <v>66</v>
      </c>
    </row>
    <row r="288" spans="1:12" ht="18.75" x14ac:dyDescent="0.3">
      <c r="A288" s="159">
        <v>45756</v>
      </c>
      <c r="B288" s="110">
        <v>2</v>
      </c>
      <c r="C288" s="44" t="s">
        <v>45</v>
      </c>
      <c r="D288" s="45">
        <v>6284</v>
      </c>
      <c r="E288" s="49">
        <v>11.56</v>
      </c>
      <c r="F288" s="44">
        <v>251572</v>
      </c>
      <c r="G288" s="61"/>
      <c r="H288" s="49"/>
      <c r="I288" s="238" t="s">
        <v>231</v>
      </c>
      <c r="J288" s="44"/>
      <c r="K288" s="82" t="s">
        <v>202</v>
      </c>
      <c r="L288" s="85" t="s">
        <v>66</v>
      </c>
    </row>
    <row r="289" spans="1:12" ht="18.75" x14ac:dyDescent="0.3">
      <c r="A289" s="159">
        <v>45756</v>
      </c>
      <c r="B289" s="110">
        <v>2</v>
      </c>
      <c r="C289" s="44" t="s">
        <v>45</v>
      </c>
      <c r="D289" s="45">
        <v>6285</v>
      </c>
      <c r="E289" s="49">
        <v>12.06</v>
      </c>
      <c r="F289" s="44">
        <v>251572</v>
      </c>
      <c r="G289" s="61"/>
      <c r="H289" s="49"/>
      <c r="I289" s="238" t="s">
        <v>231</v>
      </c>
      <c r="J289" s="44"/>
      <c r="K289" s="82" t="s">
        <v>202</v>
      </c>
      <c r="L289" s="85" t="s">
        <v>66</v>
      </c>
    </row>
    <row r="290" spans="1:12" ht="18.75" x14ac:dyDescent="0.3">
      <c r="A290" s="159">
        <v>45756</v>
      </c>
      <c r="B290" s="110">
        <v>2</v>
      </c>
      <c r="C290" s="44" t="s">
        <v>45</v>
      </c>
      <c r="D290" s="45">
        <v>6286</v>
      </c>
      <c r="E290" s="49">
        <v>11.03</v>
      </c>
      <c r="F290" s="44">
        <v>251572</v>
      </c>
      <c r="G290" s="61"/>
      <c r="H290" s="49"/>
      <c r="I290" s="238" t="s">
        <v>231</v>
      </c>
      <c r="J290" s="44"/>
      <c r="K290" s="82" t="s">
        <v>202</v>
      </c>
      <c r="L290" s="85" t="s">
        <v>66</v>
      </c>
    </row>
    <row r="291" spans="1:12" ht="19.5" thickBot="1" x14ac:dyDescent="0.35">
      <c r="A291" s="175">
        <v>45756</v>
      </c>
      <c r="B291" s="132">
        <v>2</v>
      </c>
      <c r="C291" s="91" t="s">
        <v>45</v>
      </c>
      <c r="D291" s="92">
        <v>6287</v>
      </c>
      <c r="E291" s="93">
        <v>12.03</v>
      </c>
      <c r="F291" s="91">
        <v>251572</v>
      </c>
      <c r="G291" s="95"/>
      <c r="H291" s="93"/>
      <c r="I291" s="241" t="s">
        <v>231</v>
      </c>
      <c r="J291" s="91"/>
      <c r="K291" s="96" t="s">
        <v>202</v>
      </c>
      <c r="L291" s="103" t="s">
        <v>66</v>
      </c>
    </row>
    <row r="292" spans="1:12" ht="18.75" x14ac:dyDescent="0.3">
      <c r="A292" s="39">
        <v>45783</v>
      </c>
      <c r="B292" s="87" t="str">
        <f t="shared" ref="B292:B301" si="12">ROMAN(1)</f>
        <v>I</v>
      </c>
      <c r="C292" s="87" t="s">
        <v>51</v>
      </c>
      <c r="D292" s="40">
        <v>6288</v>
      </c>
      <c r="E292" s="291">
        <v>13.05</v>
      </c>
      <c r="F292" s="147">
        <v>104098</v>
      </c>
      <c r="G292" s="100" t="s">
        <v>99</v>
      </c>
      <c r="H292" s="293">
        <v>32.119999999999997</v>
      </c>
      <c r="I292" s="237" t="s">
        <v>230</v>
      </c>
      <c r="J292" s="292">
        <v>1</v>
      </c>
      <c r="K292" s="81" t="s">
        <v>249</v>
      </c>
      <c r="L292" s="43" t="s">
        <v>66</v>
      </c>
    </row>
    <row r="293" spans="1:12" ht="18.75" x14ac:dyDescent="0.3">
      <c r="A293" s="159">
        <v>45783</v>
      </c>
      <c r="B293" s="44" t="str">
        <f t="shared" si="12"/>
        <v>I</v>
      </c>
      <c r="C293" s="44" t="s">
        <v>51</v>
      </c>
      <c r="D293" s="45">
        <v>6289</v>
      </c>
      <c r="E293" s="288">
        <v>13.05</v>
      </c>
      <c r="F293" s="287">
        <v>104098</v>
      </c>
      <c r="G293" s="289"/>
      <c r="H293" s="288"/>
      <c r="I293" s="290" t="s">
        <v>230</v>
      </c>
      <c r="J293" s="287"/>
      <c r="K293" s="82" t="s">
        <v>249</v>
      </c>
      <c r="L293" s="85" t="s">
        <v>66</v>
      </c>
    </row>
    <row r="294" spans="1:12" ht="18.75" x14ac:dyDescent="0.3">
      <c r="A294" s="159">
        <v>45783</v>
      </c>
      <c r="B294" s="44" t="str">
        <f t="shared" si="12"/>
        <v>I</v>
      </c>
      <c r="C294" s="44" t="s">
        <v>51</v>
      </c>
      <c r="D294" s="45">
        <v>6290</v>
      </c>
      <c r="E294" s="288">
        <v>13.05</v>
      </c>
      <c r="F294" s="287">
        <v>104098</v>
      </c>
      <c r="G294" s="289"/>
      <c r="H294" s="288"/>
      <c r="I294" s="290" t="s">
        <v>230</v>
      </c>
      <c r="J294" s="287"/>
      <c r="K294" s="82" t="s">
        <v>249</v>
      </c>
      <c r="L294" s="85" t="s">
        <v>66</v>
      </c>
    </row>
    <row r="295" spans="1:12" ht="18.75" x14ac:dyDescent="0.3">
      <c r="A295" s="159">
        <v>45783</v>
      </c>
      <c r="B295" s="44" t="str">
        <f t="shared" si="12"/>
        <v>I</v>
      </c>
      <c r="C295" s="44" t="s">
        <v>51</v>
      </c>
      <c r="D295" s="45">
        <v>6291</v>
      </c>
      <c r="E295" s="288">
        <v>12.07</v>
      </c>
      <c r="F295" s="287">
        <v>104098</v>
      </c>
      <c r="G295" s="289"/>
      <c r="H295" s="288"/>
      <c r="I295" s="290" t="s">
        <v>230</v>
      </c>
      <c r="J295" s="287"/>
      <c r="K295" s="82" t="s">
        <v>249</v>
      </c>
      <c r="L295" s="85" t="s">
        <v>66</v>
      </c>
    </row>
    <row r="296" spans="1:12" ht="18.75" x14ac:dyDescent="0.3">
      <c r="A296" s="159">
        <v>45783</v>
      </c>
      <c r="B296" s="44" t="str">
        <f t="shared" si="12"/>
        <v>I</v>
      </c>
      <c r="C296" s="44" t="s">
        <v>51</v>
      </c>
      <c r="D296" s="45">
        <v>6292</v>
      </c>
      <c r="E296" s="288">
        <v>12.05</v>
      </c>
      <c r="F296" s="287">
        <v>104098</v>
      </c>
      <c r="G296" s="289"/>
      <c r="H296" s="288"/>
      <c r="I296" s="290" t="s">
        <v>230</v>
      </c>
      <c r="J296" s="287"/>
      <c r="K296" s="82" t="s">
        <v>249</v>
      </c>
      <c r="L296" s="85" t="s">
        <v>66</v>
      </c>
    </row>
    <row r="297" spans="1:12" ht="18.75" x14ac:dyDescent="0.3">
      <c r="A297" s="159">
        <v>45783</v>
      </c>
      <c r="B297" s="44" t="str">
        <f t="shared" si="12"/>
        <v>I</v>
      </c>
      <c r="C297" s="44" t="s">
        <v>51</v>
      </c>
      <c r="D297" s="45">
        <v>6293</v>
      </c>
      <c r="E297" s="288">
        <v>13.03</v>
      </c>
      <c r="F297" s="287">
        <v>104098</v>
      </c>
      <c r="G297" s="289"/>
      <c r="H297" s="288"/>
      <c r="I297" s="290" t="s">
        <v>230</v>
      </c>
      <c r="J297" s="287"/>
      <c r="K297" s="82" t="s">
        <v>249</v>
      </c>
      <c r="L297" s="85" t="s">
        <v>66</v>
      </c>
    </row>
    <row r="298" spans="1:12" ht="18.75" x14ac:dyDescent="0.3">
      <c r="A298" s="159">
        <v>45783</v>
      </c>
      <c r="B298" s="44" t="str">
        <f t="shared" si="12"/>
        <v>I</v>
      </c>
      <c r="C298" s="44" t="s">
        <v>51</v>
      </c>
      <c r="D298" s="45">
        <v>6294</v>
      </c>
      <c r="E298" s="288">
        <v>12.05</v>
      </c>
      <c r="F298" s="135">
        <v>204113</v>
      </c>
      <c r="G298" s="61" t="s">
        <v>97</v>
      </c>
      <c r="H298" s="294">
        <v>31.91</v>
      </c>
      <c r="I298" s="236" t="s">
        <v>230</v>
      </c>
      <c r="J298" s="287">
        <v>1</v>
      </c>
      <c r="K298" s="82" t="s">
        <v>249</v>
      </c>
      <c r="L298" s="85" t="s">
        <v>66</v>
      </c>
    </row>
    <row r="299" spans="1:12" ht="18.75" x14ac:dyDescent="0.3">
      <c r="A299" s="159">
        <v>45783</v>
      </c>
      <c r="B299" s="44" t="str">
        <f t="shared" si="12"/>
        <v>I</v>
      </c>
      <c r="C299" s="44" t="s">
        <v>51</v>
      </c>
      <c r="D299" s="45">
        <v>6295</v>
      </c>
      <c r="E299" s="288">
        <v>12.05</v>
      </c>
      <c r="F299" s="287">
        <v>204113</v>
      </c>
      <c r="G299" s="289"/>
      <c r="H299" s="288"/>
      <c r="I299" s="290" t="s">
        <v>230</v>
      </c>
      <c r="J299" s="287"/>
      <c r="K299" s="82" t="s">
        <v>249</v>
      </c>
      <c r="L299" s="85" t="s">
        <v>66</v>
      </c>
    </row>
    <row r="300" spans="1:12" ht="18.75" x14ac:dyDescent="0.3">
      <c r="A300" s="159">
        <v>45783</v>
      </c>
      <c r="B300" s="44" t="str">
        <f t="shared" si="12"/>
        <v>I</v>
      </c>
      <c r="C300" s="44" t="s">
        <v>51</v>
      </c>
      <c r="D300" s="45">
        <v>6296</v>
      </c>
      <c r="E300" s="288">
        <v>12.05</v>
      </c>
      <c r="F300" s="287">
        <v>204113</v>
      </c>
      <c r="G300" s="289"/>
      <c r="H300" s="288"/>
      <c r="I300" s="290" t="s">
        <v>230</v>
      </c>
      <c r="J300" s="287"/>
      <c r="K300" s="82" t="s">
        <v>249</v>
      </c>
      <c r="L300" s="85" t="s">
        <v>66</v>
      </c>
    </row>
    <row r="301" spans="1:12" ht="18.75" x14ac:dyDescent="0.3">
      <c r="A301" s="159">
        <v>45783</v>
      </c>
      <c r="B301" s="44" t="str">
        <f t="shared" si="12"/>
        <v>I</v>
      </c>
      <c r="C301" s="44" t="s">
        <v>51</v>
      </c>
      <c r="D301" s="45">
        <v>6297</v>
      </c>
      <c r="E301" s="288">
        <v>13.03</v>
      </c>
      <c r="F301" s="287">
        <v>204113</v>
      </c>
      <c r="G301" s="289"/>
      <c r="H301" s="288"/>
      <c r="I301" s="290" t="s">
        <v>230</v>
      </c>
      <c r="J301" s="287"/>
      <c r="K301" s="82" t="s">
        <v>249</v>
      </c>
      <c r="L301" s="85" t="s">
        <v>66</v>
      </c>
    </row>
    <row r="302" spans="1:12" ht="18.75" x14ac:dyDescent="0.3">
      <c r="A302" s="159">
        <v>45783</v>
      </c>
      <c r="B302" s="44" t="str">
        <f t="shared" ref="B302:B314" si="13">ROMAN(2)</f>
        <v>II</v>
      </c>
      <c r="C302" s="44" t="s">
        <v>45</v>
      </c>
      <c r="D302" s="45">
        <v>6298</v>
      </c>
      <c r="E302" s="288">
        <v>13.03</v>
      </c>
      <c r="F302" s="287">
        <v>204113</v>
      </c>
      <c r="G302" s="289"/>
      <c r="H302" s="288"/>
      <c r="I302" s="290" t="s">
        <v>230</v>
      </c>
      <c r="J302" s="287"/>
      <c r="K302" s="82" t="s">
        <v>249</v>
      </c>
      <c r="L302" s="85" t="s">
        <v>66</v>
      </c>
    </row>
    <row r="303" spans="1:12" ht="18.75" x14ac:dyDescent="0.3">
      <c r="A303" s="159">
        <v>45783</v>
      </c>
      <c r="B303" s="44" t="str">
        <f t="shared" si="13"/>
        <v>II</v>
      </c>
      <c r="C303" s="44" t="s">
        <v>45</v>
      </c>
      <c r="D303" s="45">
        <v>6299</v>
      </c>
      <c r="E303" s="288">
        <v>13.02</v>
      </c>
      <c r="F303" s="287">
        <v>204113</v>
      </c>
      <c r="G303" s="289"/>
      <c r="H303" s="288"/>
      <c r="I303" s="290" t="s">
        <v>230</v>
      </c>
      <c r="J303" s="287"/>
      <c r="K303" s="82" t="s">
        <v>249</v>
      </c>
      <c r="L303" s="85" t="s">
        <v>66</v>
      </c>
    </row>
    <row r="304" spans="1:12" ht="18.75" x14ac:dyDescent="0.3">
      <c r="A304" s="159">
        <v>45783</v>
      </c>
      <c r="B304" s="44" t="str">
        <f t="shared" si="13"/>
        <v>II</v>
      </c>
      <c r="C304" s="44" t="s">
        <v>45</v>
      </c>
      <c r="D304" s="45">
        <v>6300</v>
      </c>
      <c r="E304" s="288">
        <v>13.04</v>
      </c>
      <c r="F304" s="287">
        <v>204113</v>
      </c>
      <c r="G304" s="289"/>
      <c r="H304" s="288"/>
      <c r="I304" s="290" t="s">
        <v>230</v>
      </c>
      <c r="J304" s="287"/>
      <c r="K304" s="82" t="s">
        <v>249</v>
      </c>
      <c r="L304" s="85" t="s">
        <v>66</v>
      </c>
    </row>
    <row r="305" spans="1:12" ht="18.75" x14ac:dyDescent="0.3">
      <c r="A305" s="159">
        <v>45783</v>
      </c>
      <c r="B305" s="44" t="str">
        <f t="shared" si="13"/>
        <v>II</v>
      </c>
      <c r="C305" s="44" t="s">
        <v>45</v>
      </c>
      <c r="D305" s="45">
        <v>6301</v>
      </c>
      <c r="E305" s="288">
        <v>12.05</v>
      </c>
      <c r="F305" s="135">
        <v>100949</v>
      </c>
      <c r="G305" s="61" t="s">
        <v>244</v>
      </c>
      <c r="H305" s="294">
        <v>30.05</v>
      </c>
      <c r="I305" s="236" t="s">
        <v>230</v>
      </c>
      <c r="J305" s="287">
        <v>1</v>
      </c>
      <c r="K305" s="82" t="s">
        <v>249</v>
      </c>
      <c r="L305" s="85" t="s">
        <v>66</v>
      </c>
    </row>
    <row r="306" spans="1:12" ht="18.75" x14ac:dyDescent="0.3">
      <c r="A306" s="159">
        <v>45783</v>
      </c>
      <c r="B306" s="44" t="str">
        <f t="shared" si="13"/>
        <v>II</v>
      </c>
      <c r="C306" s="44" t="s">
        <v>45</v>
      </c>
      <c r="D306" s="45">
        <v>6302</v>
      </c>
      <c r="E306" s="288">
        <v>12.05</v>
      </c>
      <c r="F306" s="287">
        <v>100949</v>
      </c>
      <c r="G306" s="289"/>
      <c r="H306" s="288"/>
      <c r="I306" s="290" t="s">
        <v>230</v>
      </c>
      <c r="J306" s="287"/>
      <c r="K306" s="82" t="s">
        <v>249</v>
      </c>
      <c r="L306" s="85" t="s">
        <v>66</v>
      </c>
    </row>
    <row r="307" spans="1:12" ht="18.75" x14ac:dyDescent="0.3">
      <c r="A307" s="159">
        <v>45783</v>
      </c>
      <c r="B307" s="44" t="str">
        <f t="shared" si="13"/>
        <v>II</v>
      </c>
      <c r="C307" s="44" t="s">
        <v>45</v>
      </c>
      <c r="D307" s="45">
        <v>6303</v>
      </c>
      <c r="E307" s="288">
        <v>12.05</v>
      </c>
      <c r="F307" s="287">
        <v>100949</v>
      </c>
      <c r="G307" s="289"/>
      <c r="H307" s="288"/>
      <c r="I307" s="290" t="s">
        <v>230</v>
      </c>
      <c r="J307" s="287"/>
      <c r="K307" s="82" t="s">
        <v>249</v>
      </c>
      <c r="L307" s="85" t="s">
        <v>66</v>
      </c>
    </row>
    <row r="308" spans="1:12" ht="18.75" x14ac:dyDescent="0.3">
      <c r="A308" s="159">
        <v>45783</v>
      </c>
      <c r="B308" s="44" t="str">
        <f t="shared" si="13"/>
        <v>II</v>
      </c>
      <c r="C308" s="44" t="s">
        <v>45</v>
      </c>
      <c r="D308" s="45">
        <v>6304</v>
      </c>
      <c r="E308" s="288">
        <v>12.06</v>
      </c>
      <c r="F308" s="287">
        <v>100949</v>
      </c>
      <c r="G308" s="289"/>
      <c r="H308" s="288"/>
      <c r="I308" s="290" t="s">
        <v>230</v>
      </c>
      <c r="J308" s="287"/>
      <c r="K308" s="82" t="s">
        <v>249</v>
      </c>
      <c r="L308" s="85" t="s">
        <v>66</v>
      </c>
    </row>
    <row r="309" spans="1:12" ht="18.75" x14ac:dyDescent="0.3">
      <c r="A309" s="159">
        <v>45783</v>
      </c>
      <c r="B309" s="44" t="str">
        <f t="shared" si="13"/>
        <v>II</v>
      </c>
      <c r="C309" s="44" t="s">
        <v>45</v>
      </c>
      <c r="D309" s="45">
        <v>6305</v>
      </c>
      <c r="E309" s="288">
        <v>12.05</v>
      </c>
      <c r="F309" s="287">
        <v>100949</v>
      </c>
      <c r="G309" s="289"/>
      <c r="H309" s="288"/>
      <c r="I309" s="290" t="s">
        <v>230</v>
      </c>
      <c r="J309" s="287"/>
      <c r="K309" s="82" t="s">
        <v>249</v>
      </c>
      <c r="L309" s="85" t="s">
        <v>66</v>
      </c>
    </row>
    <row r="310" spans="1:12" ht="18.75" x14ac:dyDescent="0.3">
      <c r="A310" s="159">
        <v>45783</v>
      </c>
      <c r="B310" s="44" t="str">
        <f t="shared" si="13"/>
        <v>II</v>
      </c>
      <c r="C310" s="44" t="s">
        <v>45</v>
      </c>
      <c r="D310" s="45">
        <v>6306</v>
      </c>
      <c r="E310" s="288">
        <v>12.04</v>
      </c>
      <c r="F310" s="287">
        <v>100949</v>
      </c>
      <c r="G310" s="289"/>
      <c r="H310" s="288"/>
      <c r="I310" s="290" t="s">
        <v>230</v>
      </c>
      <c r="J310" s="287"/>
      <c r="K310" s="82" t="s">
        <v>249</v>
      </c>
      <c r="L310" s="85" t="s">
        <v>66</v>
      </c>
    </row>
    <row r="311" spans="1:12" ht="18.75" x14ac:dyDescent="0.3">
      <c r="A311" s="159">
        <v>45783</v>
      </c>
      <c r="B311" s="44" t="str">
        <f t="shared" si="13"/>
        <v>II</v>
      </c>
      <c r="C311" s="44" t="s">
        <v>45</v>
      </c>
      <c r="D311" s="45">
        <v>6307</v>
      </c>
      <c r="E311" s="288">
        <v>12.6</v>
      </c>
      <c r="F311" s="287">
        <v>100949</v>
      </c>
      <c r="G311" s="289"/>
      <c r="H311" s="288"/>
      <c r="I311" s="290" t="s">
        <v>230</v>
      </c>
      <c r="J311" s="287"/>
      <c r="K311" s="82" t="s">
        <v>249</v>
      </c>
      <c r="L311" s="85" t="s">
        <v>66</v>
      </c>
    </row>
    <row r="312" spans="1:12" ht="18.75" x14ac:dyDescent="0.3">
      <c r="A312" s="159">
        <v>45783</v>
      </c>
      <c r="B312" s="44" t="str">
        <f t="shared" si="13"/>
        <v>II</v>
      </c>
      <c r="C312" s="44" t="s">
        <v>45</v>
      </c>
      <c r="D312" s="45">
        <v>6308</v>
      </c>
      <c r="E312" s="288">
        <v>13.06</v>
      </c>
      <c r="F312" s="135">
        <v>100949</v>
      </c>
      <c r="G312" s="61" t="s">
        <v>85</v>
      </c>
      <c r="H312" s="294">
        <v>32.42</v>
      </c>
      <c r="I312" s="236" t="s">
        <v>230</v>
      </c>
      <c r="J312" s="287">
        <v>1</v>
      </c>
      <c r="K312" s="82" t="s">
        <v>249</v>
      </c>
      <c r="L312" s="85" t="s">
        <v>66</v>
      </c>
    </row>
    <row r="313" spans="1:12" ht="18.75" x14ac:dyDescent="0.3">
      <c r="A313" s="159">
        <v>45783</v>
      </c>
      <c r="B313" s="44" t="str">
        <f t="shared" si="13"/>
        <v>II</v>
      </c>
      <c r="C313" s="44" t="s">
        <v>45</v>
      </c>
      <c r="D313" s="45">
        <v>6309</v>
      </c>
      <c r="E313" s="288">
        <v>13.07</v>
      </c>
      <c r="F313" s="287">
        <v>100949</v>
      </c>
      <c r="G313" s="289"/>
      <c r="H313" s="288"/>
      <c r="I313" s="290" t="s">
        <v>230</v>
      </c>
      <c r="J313" s="287"/>
      <c r="K313" s="82" t="s">
        <v>249</v>
      </c>
      <c r="L313" s="85" t="s">
        <v>66</v>
      </c>
    </row>
    <row r="314" spans="1:12" ht="19.5" thickBot="1" x14ac:dyDescent="0.35">
      <c r="A314" s="175">
        <v>45783</v>
      </c>
      <c r="B314" s="91" t="str">
        <f t="shared" si="13"/>
        <v>II</v>
      </c>
      <c r="C314" s="91" t="s">
        <v>45</v>
      </c>
      <c r="D314" s="92">
        <v>6310</v>
      </c>
      <c r="E314" s="295">
        <v>13.07</v>
      </c>
      <c r="F314" s="296">
        <v>100949</v>
      </c>
      <c r="G314" s="297"/>
      <c r="H314" s="295"/>
      <c r="I314" s="298" t="s">
        <v>230</v>
      </c>
      <c r="J314" s="296"/>
      <c r="K314" s="96" t="s">
        <v>249</v>
      </c>
      <c r="L314" s="103" t="s">
        <v>66</v>
      </c>
    </row>
    <row r="315" spans="1:12" ht="18.75" x14ac:dyDescent="0.3">
      <c r="A315" s="39">
        <v>45784</v>
      </c>
      <c r="B315" s="87" t="str">
        <f t="shared" ref="B315:B325" si="14">ROMAN(1)</f>
        <v>I</v>
      </c>
      <c r="C315" s="87" t="s">
        <v>51</v>
      </c>
      <c r="D315" s="40">
        <v>6311</v>
      </c>
      <c r="E315" s="291">
        <v>13.06</v>
      </c>
      <c r="F315" s="292">
        <v>100949</v>
      </c>
      <c r="G315" s="299"/>
      <c r="H315" s="291"/>
      <c r="I315" s="300" t="s">
        <v>230</v>
      </c>
      <c r="J315" s="292"/>
      <c r="K315" s="81" t="s">
        <v>249</v>
      </c>
      <c r="L315" s="84" t="s">
        <v>66</v>
      </c>
    </row>
    <row r="316" spans="1:12" ht="18.75" x14ac:dyDescent="0.3">
      <c r="A316" s="159">
        <v>45784</v>
      </c>
      <c r="B316" s="44" t="str">
        <f t="shared" si="14"/>
        <v>I</v>
      </c>
      <c r="C316" s="44" t="s">
        <v>51</v>
      </c>
      <c r="D316" s="45">
        <v>6312</v>
      </c>
      <c r="E316" s="288">
        <v>12.07</v>
      </c>
      <c r="F316" s="287">
        <v>100949</v>
      </c>
      <c r="G316" s="289"/>
      <c r="H316" s="288"/>
      <c r="I316" s="290" t="s">
        <v>230</v>
      </c>
      <c r="J316" s="287"/>
      <c r="K316" s="82" t="s">
        <v>249</v>
      </c>
      <c r="L316" s="85" t="s">
        <v>66</v>
      </c>
    </row>
    <row r="317" spans="1:12" ht="18.75" x14ac:dyDescent="0.3">
      <c r="A317" s="159">
        <v>45784</v>
      </c>
      <c r="B317" s="44" t="str">
        <f t="shared" si="14"/>
        <v>I</v>
      </c>
      <c r="C317" s="44" t="s">
        <v>51</v>
      </c>
      <c r="D317" s="45">
        <v>6313</v>
      </c>
      <c r="E317" s="288">
        <v>13.06</v>
      </c>
      <c r="F317" s="287">
        <v>100949</v>
      </c>
      <c r="G317" s="289"/>
      <c r="H317" s="288"/>
      <c r="I317" s="290" t="s">
        <v>230</v>
      </c>
      <c r="J317" s="287"/>
      <c r="K317" s="82" t="s">
        <v>249</v>
      </c>
      <c r="L317" s="85" t="s">
        <v>66</v>
      </c>
    </row>
    <row r="318" spans="1:12" ht="18.75" x14ac:dyDescent="0.3">
      <c r="A318" s="159">
        <v>45784</v>
      </c>
      <c r="B318" s="44" t="str">
        <f t="shared" si="14"/>
        <v>I</v>
      </c>
      <c r="C318" s="44" t="s">
        <v>51</v>
      </c>
      <c r="D318" s="45">
        <v>6314</v>
      </c>
      <c r="E318" s="288">
        <v>13.18</v>
      </c>
      <c r="F318" s="287">
        <v>100949</v>
      </c>
      <c r="G318" s="289"/>
      <c r="H318" s="288"/>
      <c r="I318" s="290" t="s">
        <v>230</v>
      </c>
      <c r="J318" s="287"/>
      <c r="K318" s="82" t="s">
        <v>249</v>
      </c>
      <c r="L318" s="85" t="s">
        <v>66</v>
      </c>
    </row>
    <row r="319" spans="1:12" ht="18.75" x14ac:dyDescent="0.3">
      <c r="A319" s="159">
        <v>45784</v>
      </c>
      <c r="B319" s="44" t="str">
        <f t="shared" si="14"/>
        <v>I</v>
      </c>
      <c r="C319" s="44" t="s">
        <v>51</v>
      </c>
      <c r="D319" s="45">
        <v>6315</v>
      </c>
      <c r="E319" s="288">
        <v>12.09</v>
      </c>
      <c r="F319" s="135">
        <v>304108</v>
      </c>
      <c r="G319" s="289" t="s">
        <v>100</v>
      </c>
      <c r="H319" s="294">
        <v>32.229999999999997</v>
      </c>
      <c r="I319" s="301" t="s">
        <v>230</v>
      </c>
      <c r="J319" s="287">
        <v>1</v>
      </c>
      <c r="K319" s="82" t="s">
        <v>249</v>
      </c>
      <c r="L319" s="85" t="s">
        <v>66</v>
      </c>
    </row>
    <row r="320" spans="1:12" ht="18.75" x14ac:dyDescent="0.3">
      <c r="A320" s="159">
        <v>45784</v>
      </c>
      <c r="B320" s="44" t="str">
        <f t="shared" si="14"/>
        <v>I</v>
      </c>
      <c r="C320" s="44" t="s">
        <v>51</v>
      </c>
      <c r="D320" s="45">
        <v>6316</v>
      </c>
      <c r="E320" s="288">
        <v>12.09</v>
      </c>
      <c r="F320" s="287">
        <v>304108</v>
      </c>
      <c r="G320" s="289"/>
      <c r="H320" s="288"/>
      <c r="I320" s="290" t="s">
        <v>230</v>
      </c>
      <c r="J320" s="287"/>
      <c r="K320" s="82" t="s">
        <v>249</v>
      </c>
      <c r="L320" s="85" t="s">
        <v>66</v>
      </c>
    </row>
    <row r="321" spans="1:12" ht="18.75" x14ac:dyDescent="0.3">
      <c r="A321" s="159">
        <v>45784</v>
      </c>
      <c r="B321" s="44" t="str">
        <f t="shared" si="14"/>
        <v>I</v>
      </c>
      <c r="C321" s="44" t="s">
        <v>51</v>
      </c>
      <c r="D321" s="45">
        <v>6317</v>
      </c>
      <c r="E321" s="288">
        <v>13.06</v>
      </c>
      <c r="F321" s="287">
        <v>304108</v>
      </c>
      <c r="G321" s="289"/>
      <c r="H321" s="288"/>
      <c r="I321" s="290" t="s">
        <v>230</v>
      </c>
      <c r="J321" s="287"/>
      <c r="K321" s="82" t="s">
        <v>249</v>
      </c>
      <c r="L321" s="85" t="s">
        <v>66</v>
      </c>
    </row>
    <row r="322" spans="1:12" ht="18.75" x14ac:dyDescent="0.3">
      <c r="A322" s="159">
        <v>45784</v>
      </c>
      <c r="B322" s="44" t="str">
        <f t="shared" si="14"/>
        <v>I</v>
      </c>
      <c r="C322" s="44" t="s">
        <v>51</v>
      </c>
      <c r="D322" s="45">
        <v>6318</v>
      </c>
      <c r="E322" s="288">
        <v>13.06</v>
      </c>
      <c r="F322" s="287">
        <v>304108</v>
      </c>
      <c r="G322" s="289"/>
      <c r="H322" s="288"/>
      <c r="I322" s="290" t="s">
        <v>230</v>
      </c>
      <c r="J322" s="287"/>
      <c r="K322" s="82" t="s">
        <v>249</v>
      </c>
      <c r="L322" s="85" t="s">
        <v>66</v>
      </c>
    </row>
    <row r="323" spans="1:12" ht="18.75" x14ac:dyDescent="0.3">
      <c r="A323" s="159">
        <v>45784</v>
      </c>
      <c r="B323" s="44" t="str">
        <f t="shared" si="14"/>
        <v>I</v>
      </c>
      <c r="C323" s="44" t="s">
        <v>51</v>
      </c>
      <c r="D323" s="45">
        <v>6319</v>
      </c>
      <c r="E323" s="288">
        <v>12.05</v>
      </c>
      <c r="F323" s="287">
        <v>304108</v>
      </c>
      <c r="G323" s="289"/>
      <c r="H323" s="288"/>
      <c r="I323" s="290" t="s">
        <v>230</v>
      </c>
      <c r="J323" s="287"/>
      <c r="K323" s="82" t="s">
        <v>249</v>
      </c>
      <c r="L323" s="85" t="s">
        <v>66</v>
      </c>
    </row>
    <row r="324" spans="1:12" ht="18.75" x14ac:dyDescent="0.3">
      <c r="A324" s="159">
        <v>45784</v>
      </c>
      <c r="B324" s="44" t="str">
        <f t="shared" si="14"/>
        <v>I</v>
      </c>
      <c r="C324" s="44" t="s">
        <v>51</v>
      </c>
      <c r="D324" s="45">
        <v>6320</v>
      </c>
      <c r="E324" s="288">
        <v>13.57</v>
      </c>
      <c r="F324" s="287">
        <v>304108</v>
      </c>
      <c r="G324" s="289"/>
      <c r="H324" s="288"/>
      <c r="I324" s="290" t="s">
        <v>230</v>
      </c>
      <c r="J324" s="287"/>
      <c r="K324" s="82" t="s">
        <v>249</v>
      </c>
      <c r="L324" s="85" t="s">
        <v>66</v>
      </c>
    </row>
    <row r="325" spans="1:12" ht="18.75" x14ac:dyDescent="0.3">
      <c r="A325" s="159">
        <v>45784</v>
      </c>
      <c r="B325" s="44" t="str">
        <f t="shared" si="14"/>
        <v>I</v>
      </c>
      <c r="C325" s="44" t="s">
        <v>51</v>
      </c>
      <c r="D325" s="45">
        <v>6321</v>
      </c>
      <c r="E325" s="288">
        <v>13.12</v>
      </c>
      <c r="F325" s="287">
        <v>304108</v>
      </c>
      <c r="G325" s="289"/>
      <c r="H325" s="288"/>
      <c r="I325" s="290" t="s">
        <v>230</v>
      </c>
      <c r="J325" s="287"/>
      <c r="K325" s="82" t="s">
        <v>249</v>
      </c>
      <c r="L325" s="85" t="s">
        <v>66</v>
      </c>
    </row>
    <row r="326" spans="1:12" ht="18.75" x14ac:dyDescent="0.3">
      <c r="A326" s="159">
        <v>45784</v>
      </c>
      <c r="B326" s="44" t="str">
        <f t="shared" ref="B326:B339" si="15">ROMAN(2)</f>
        <v>II</v>
      </c>
      <c r="C326" s="44" t="s">
        <v>45</v>
      </c>
      <c r="D326" s="45">
        <v>6322</v>
      </c>
      <c r="E326" s="288">
        <v>12.11</v>
      </c>
      <c r="F326" s="135">
        <v>204113</v>
      </c>
      <c r="G326" s="289" t="s">
        <v>108</v>
      </c>
      <c r="H326" s="294">
        <v>29.85</v>
      </c>
      <c r="I326" s="301" t="s">
        <v>230</v>
      </c>
      <c r="J326" s="287">
        <v>1</v>
      </c>
      <c r="K326" s="82" t="s">
        <v>249</v>
      </c>
      <c r="L326" s="85" t="s">
        <v>66</v>
      </c>
    </row>
    <row r="327" spans="1:12" ht="18.75" x14ac:dyDescent="0.3">
      <c r="A327" s="159">
        <v>45784</v>
      </c>
      <c r="B327" s="44" t="str">
        <f t="shared" si="15"/>
        <v>II</v>
      </c>
      <c r="C327" s="44" t="s">
        <v>45</v>
      </c>
      <c r="D327" s="45">
        <v>6323</v>
      </c>
      <c r="E327" s="288">
        <v>12.11</v>
      </c>
      <c r="F327" s="287">
        <v>204113</v>
      </c>
      <c r="G327" s="289"/>
      <c r="H327" s="288"/>
      <c r="I327" s="290" t="s">
        <v>230</v>
      </c>
      <c r="J327" s="287"/>
      <c r="K327" s="82" t="s">
        <v>249</v>
      </c>
      <c r="L327" s="85" t="s">
        <v>66</v>
      </c>
    </row>
    <row r="328" spans="1:12" ht="18.75" x14ac:dyDescent="0.3">
      <c r="A328" s="159">
        <v>45784</v>
      </c>
      <c r="B328" s="44" t="str">
        <f t="shared" si="15"/>
        <v>II</v>
      </c>
      <c r="C328" s="44" t="s">
        <v>45</v>
      </c>
      <c r="D328" s="45">
        <v>6324</v>
      </c>
      <c r="E328" s="288">
        <v>12.11</v>
      </c>
      <c r="F328" s="287">
        <v>204113</v>
      </c>
      <c r="G328" s="289"/>
      <c r="H328" s="288"/>
      <c r="I328" s="290" t="s">
        <v>230</v>
      </c>
      <c r="J328" s="287"/>
      <c r="K328" s="82" t="s">
        <v>249</v>
      </c>
      <c r="L328" s="85" t="s">
        <v>66</v>
      </c>
    </row>
    <row r="329" spans="1:12" ht="18.75" x14ac:dyDescent="0.3">
      <c r="A329" s="159">
        <v>45784</v>
      </c>
      <c r="B329" s="44" t="str">
        <f t="shared" si="15"/>
        <v>II</v>
      </c>
      <c r="C329" s="44" t="s">
        <v>45</v>
      </c>
      <c r="D329" s="45">
        <v>6325</v>
      </c>
      <c r="E329" s="288">
        <v>12.11</v>
      </c>
      <c r="F329" s="287">
        <v>204113</v>
      </c>
      <c r="G329" s="289"/>
      <c r="H329" s="288"/>
      <c r="I329" s="290" t="s">
        <v>230</v>
      </c>
      <c r="J329" s="287"/>
      <c r="K329" s="82" t="s">
        <v>249</v>
      </c>
      <c r="L329" s="85" t="s">
        <v>66</v>
      </c>
    </row>
    <row r="330" spans="1:12" ht="18.75" x14ac:dyDescent="0.3">
      <c r="A330" s="159">
        <v>45784</v>
      </c>
      <c r="B330" s="44" t="str">
        <f t="shared" si="15"/>
        <v>II</v>
      </c>
      <c r="C330" s="44" t="s">
        <v>45</v>
      </c>
      <c r="D330" s="45">
        <v>6326</v>
      </c>
      <c r="E330" s="288">
        <v>12.12</v>
      </c>
      <c r="F330" s="287">
        <v>204113</v>
      </c>
      <c r="G330" s="289"/>
      <c r="H330" s="288"/>
      <c r="I330" s="290" t="s">
        <v>230</v>
      </c>
      <c r="J330" s="287"/>
      <c r="K330" s="82" t="s">
        <v>249</v>
      </c>
      <c r="L330" s="85" t="s">
        <v>66</v>
      </c>
    </row>
    <row r="331" spans="1:12" ht="18.75" x14ac:dyDescent="0.3">
      <c r="A331" s="159">
        <v>45784</v>
      </c>
      <c r="B331" s="44" t="str">
        <f t="shared" si="15"/>
        <v>II</v>
      </c>
      <c r="C331" s="44" t="s">
        <v>45</v>
      </c>
      <c r="D331" s="45">
        <v>6327</v>
      </c>
      <c r="E331" s="288">
        <v>12.12</v>
      </c>
      <c r="F331" s="287">
        <v>204113</v>
      </c>
      <c r="G331" s="289"/>
      <c r="H331" s="288"/>
      <c r="I331" s="290" t="s">
        <v>230</v>
      </c>
      <c r="J331" s="287"/>
      <c r="K331" s="82" t="s">
        <v>249</v>
      </c>
      <c r="L331" s="85" t="s">
        <v>66</v>
      </c>
    </row>
    <row r="332" spans="1:12" ht="18.75" x14ac:dyDescent="0.3">
      <c r="A332" s="159">
        <v>45784</v>
      </c>
      <c r="B332" s="44" t="str">
        <f t="shared" si="15"/>
        <v>II</v>
      </c>
      <c r="C332" s="44" t="s">
        <v>45</v>
      </c>
      <c r="D332" s="45">
        <v>6328</v>
      </c>
      <c r="E332" s="288">
        <v>11.52</v>
      </c>
      <c r="F332" s="287">
        <v>204113</v>
      </c>
      <c r="G332" s="289"/>
      <c r="H332" s="288"/>
      <c r="I332" s="290" t="s">
        <v>230</v>
      </c>
      <c r="J332" s="287"/>
      <c r="K332" s="82" t="s">
        <v>249</v>
      </c>
      <c r="L332" s="85" t="s">
        <v>66</v>
      </c>
    </row>
    <row r="333" spans="1:12" ht="18.75" x14ac:dyDescent="0.3">
      <c r="A333" s="159">
        <v>45784</v>
      </c>
      <c r="B333" s="44" t="str">
        <f t="shared" si="15"/>
        <v>II</v>
      </c>
      <c r="C333" s="44" t="s">
        <v>45</v>
      </c>
      <c r="D333" s="45">
        <v>6329</v>
      </c>
      <c r="E333" s="288">
        <v>12.09</v>
      </c>
      <c r="F333" s="135" t="s">
        <v>112</v>
      </c>
      <c r="G333" s="289" t="s">
        <v>85</v>
      </c>
      <c r="H333" s="294">
        <v>32.32</v>
      </c>
      <c r="I333" s="301" t="s">
        <v>230</v>
      </c>
      <c r="J333" s="287">
        <v>1</v>
      </c>
      <c r="K333" s="82" t="s">
        <v>249</v>
      </c>
      <c r="L333" s="85" t="s">
        <v>66</v>
      </c>
    </row>
    <row r="334" spans="1:12" ht="18.75" x14ac:dyDescent="0.3">
      <c r="A334" s="159">
        <v>45784</v>
      </c>
      <c r="B334" s="44" t="str">
        <f t="shared" si="15"/>
        <v>II</v>
      </c>
      <c r="C334" s="44" t="s">
        <v>45</v>
      </c>
      <c r="D334" s="45">
        <v>6330</v>
      </c>
      <c r="E334" s="288">
        <v>13.08</v>
      </c>
      <c r="F334" s="287" t="s">
        <v>112</v>
      </c>
      <c r="G334" s="289"/>
      <c r="H334" s="288"/>
      <c r="I334" s="290" t="s">
        <v>230</v>
      </c>
      <c r="J334" s="287"/>
      <c r="K334" s="82" t="s">
        <v>249</v>
      </c>
      <c r="L334" s="85" t="s">
        <v>66</v>
      </c>
    </row>
    <row r="335" spans="1:12" ht="18.75" x14ac:dyDescent="0.3">
      <c r="A335" s="159">
        <v>45784</v>
      </c>
      <c r="B335" s="44" t="str">
        <f t="shared" si="15"/>
        <v>II</v>
      </c>
      <c r="C335" s="44" t="s">
        <v>45</v>
      </c>
      <c r="D335" s="45">
        <v>6331</v>
      </c>
      <c r="E335" s="288">
        <v>13.09</v>
      </c>
      <c r="F335" s="287" t="s">
        <v>112</v>
      </c>
      <c r="G335" s="289"/>
      <c r="H335" s="288"/>
      <c r="I335" s="290" t="s">
        <v>230</v>
      </c>
      <c r="J335" s="287"/>
      <c r="K335" s="82" t="s">
        <v>249</v>
      </c>
      <c r="L335" s="85" t="s">
        <v>66</v>
      </c>
    </row>
    <row r="336" spans="1:12" ht="18.75" x14ac:dyDescent="0.3">
      <c r="A336" s="159">
        <v>45784</v>
      </c>
      <c r="B336" s="44" t="str">
        <f t="shared" si="15"/>
        <v>II</v>
      </c>
      <c r="C336" s="44" t="s">
        <v>45</v>
      </c>
      <c r="D336" s="45">
        <v>6332</v>
      </c>
      <c r="E336" s="288">
        <v>13.09</v>
      </c>
      <c r="F336" s="287" t="s">
        <v>112</v>
      </c>
      <c r="G336" s="289"/>
      <c r="H336" s="288"/>
      <c r="I336" s="290" t="s">
        <v>230</v>
      </c>
      <c r="J336" s="287"/>
      <c r="K336" s="82" t="s">
        <v>249</v>
      </c>
      <c r="L336" s="85" t="s">
        <v>66</v>
      </c>
    </row>
    <row r="337" spans="1:12" ht="18.75" x14ac:dyDescent="0.3">
      <c r="A337" s="159">
        <v>45784</v>
      </c>
      <c r="B337" s="44" t="str">
        <f t="shared" si="15"/>
        <v>II</v>
      </c>
      <c r="C337" s="44" t="s">
        <v>45</v>
      </c>
      <c r="D337" s="45">
        <v>6333</v>
      </c>
      <c r="E337" s="288">
        <v>13.09</v>
      </c>
      <c r="F337" s="287" t="s">
        <v>112</v>
      </c>
      <c r="G337" s="289"/>
      <c r="H337" s="288"/>
      <c r="I337" s="290" t="s">
        <v>230</v>
      </c>
      <c r="J337" s="287"/>
      <c r="K337" s="82" t="s">
        <v>249</v>
      </c>
      <c r="L337" s="85" t="s">
        <v>66</v>
      </c>
    </row>
    <row r="338" spans="1:12" ht="18.75" x14ac:dyDescent="0.3">
      <c r="A338" s="159">
        <v>45784</v>
      </c>
      <c r="B338" s="44" t="str">
        <f t="shared" si="15"/>
        <v>II</v>
      </c>
      <c r="C338" s="44" t="s">
        <v>45</v>
      </c>
      <c r="D338" s="45">
        <v>6334</v>
      </c>
      <c r="E338" s="288">
        <v>10.52</v>
      </c>
      <c r="F338" s="287" t="s">
        <v>112</v>
      </c>
      <c r="G338" s="289"/>
      <c r="H338" s="288"/>
      <c r="I338" s="290" t="s">
        <v>230</v>
      </c>
      <c r="J338" s="287"/>
      <c r="K338" s="82" t="s">
        <v>249</v>
      </c>
      <c r="L338" s="85" t="s">
        <v>66</v>
      </c>
    </row>
    <row r="339" spans="1:12" ht="19.5" thickBot="1" x14ac:dyDescent="0.35">
      <c r="A339" s="175">
        <v>45784</v>
      </c>
      <c r="B339" s="91" t="str">
        <f t="shared" si="15"/>
        <v>II</v>
      </c>
      <c r="C339" s="91" t="s">
        <v>45</v>
      </c>
      <c r="D339" s="92">
        <v>6335</v>
      </c>
      <c r="E339" s="295">
        <v>11.06</v>
      </c>
      <c r="F339" s="91" t="s">
        <v>112</v>
      </c>
      <c r="G339" s="297"/>
      <c r="H339" s="295"/>
      <c r="I339" s="298" t="s">
        <v>230</v>
      </c>
      <c r="J339" s="296"/>
      <c r="K339" s="96" t="s">
        <v>249</v>
      </c>
      <c r="L339" s="103" t="s">
        <v>66</v>
      </c>
    </row>
    <row r="340" spans="1:12" ht="18.75" x14ac:dyDescent="0.3">
      <c r="A340" s="39">
        <v>45785</v>
      </c>
      <c r="B340" s="87" t="str">
        <f t="shared" ref="B340:B353" si="16">ROMAN(1)</f>
        <v>I</v>
      </c>
      <c r="C340" s="87" t="s">
        <v>51</v>
      </c>
      <c r="D340" s="40">
        <v>6336</v>
      </c>
      <c r="E340" s="291">
        <v>13.09</v>
      </c>
      <c r="F340" s="147">
        <v>100944</v>
      </c>
      <c r="G340" s="100" t="s">
        <v>106</v>
      </c>
      <c r="H340" s="293">
        <v>32.44</v>
      </c>
      <c r="I340" s="237" t="s">
        <v>230</v>
      </c>
      <c r="J340" s="292">
        <v>1</v>
      </c>
      <c r="K340" s="81" t="s">
        <v>249</v>
      </c>
      <c r="L340" s="84" t="s">
        <v>66</v>
      </c>
    </row>
    <row r="341" spans="1:12" ht="18.75" x14ac:dyDescent="0.3">
      <c r="A341" s="159">
        <v>45785</v>
      </c>
      <c r="B341" s="44" t="str">
        <f t="shared" si="16"/>
        <v>I</v>
      </c>
      <c r="C341" s="44" t="s">
        <v>51</v>
      </c>
      <c r="D341" s="45">
        <v>6337</v>
      </c>
      <c r="E341" s="288">
        <v>12.09</v>
      </c>
      <c r="F341" s="287">
        <v>100944</v>
      </c>
      <c r="G341" s="289"/>
      <c r="H341" s="288"/>
      <c r="I341" s="290" t="s">
        <v>230</v>
      </c>
      <c r="J341" s="287"/>
      <c r="K341" s="82" t="s">
        <v>249</v>
      </c>
      <c r="L341" s="85" t="s">
        <v>66</v>
      </c>
    </row>
    <row r="342" spans="1:12" ht="18.75" x14ac:dyDescent="0.3">
      <c r="A342" s="159">
        <v>45785</v>
      </c>
      <c r="B342" s="44" t="str">
        <f t="shared" si="16"/>
        <v>I</v>
      </c>
      <c r="C342" s="44" t="s">
        <v>51</v>
      </c>
      <c r="D342" s="45">
        <v>6338</v>
      </c>
      <c r="E342" s="288">
        <v>12.08</v>
      </c>
      <c r="F342" s="287">
        <v>100944</v>
      </c>
      <c r="G342" s="289"/>
      <c r="H342" s="288"/>
      <c r="I342" s="290" t="s">
        <v>230</v>
      </c>
      <c r="J342" s="287"/>
      <c r="K342" s="82" t="s">
        <v>249</v>
      </c>
      <c r="L342" s="85" t="s">
        <v>66</v>
      </c>
    </row>
    <row r="343" spans="1:12" ht="18.75" x14ac:dyDescent="0.3">
      <c r="A343" s="159">
        <v>45785</v>
      </c>
      <c r="B343" s="44" t="str">
        <f t="shared" si="16"/>
        <v>I</v>
      </c>
      <c r="C343" s="44" t="s">
        <v>51</v>
      </c>
      <c r="D343" s="45">
        <v>6339</v>
      </c>
      <c r="E343" s="288">
        <v>13.08</v>
      </c>
      <c r="F343" s="287">
        <v>100944</v>
      </c>
      <c r="G343" s="289"/>
      <c r="H343" s="288"/>
      <c r="I343" s="290" t="s">
        <v>230</v>
      </c>
      <c r="J343" s="287"/>
      <c r="K343" s="82" t="s">
        <v>249</v>
      </c>
      <c r="L343" s="85" t="s">
        <v>66</v>
      </c>
    </row>
    <row r="344" spans="1:12" ht="18.75" x14ac:dyDescent="0.3">
      <c r="A344" s="159">
        <v>45785</v>
      </c>
      <c r="B344" s="44" t="str">
        <f t="shared" si="16"/>
        <v>I</v>
      </c>
      <c r="C344" s="44" t="s">
        <v>51</v>
      </c>
      <c r="D344" s="45">
        <v>6340</v>
      </c>
      <c r="E344" s="288">
        <v>13.08</v>
      </c>
      <c r="F344" s="287">
        <v>100944</v>
      </c>
      <c r="G344" s="289"/>
      <c r="H344" s="288"/>
      <c r="I344" s="290" t="s">
        <v>230</v>
      </c>
      <c r="J344" s="287"/>
      <c r="K344" s="82" t="s">
        <v>249</v>
      </c>
      <c r="L344" s="85" t="s">
        <v>66</v>
      </c>
    </row>
    <row r="345" spans="1:12" ht="18.75" x14ac:dyDescent="0.3">
      <c r="A345" s="159">
        <v>45785</v>
      </c>
      <c r="B345" s="44" t="str">
        <f t="shared" si="16"/>
        <v>I</v>
      </c>
      <c r="C345" s="44" t="s">
        <v>51</v>
      </c>
      <c r="D345" s="45">
        <v>6341</v>
      </c>
      <c r="E345" s="288">
        <v>13.08</v>
      </c>
      <c r="F345" s="287">
        <v>100944</v>
      </c>
      <c r="G345" s="289"/>
      <c r="H345" s="288"/>
      <c r="I345" s="290" t="s">
        <v>230</v>
      </c>
      <c r="J345" s="287"/>
      <c r="K345" s="82" t="s">
        <v>249</v>
      </c>
      <c r="L345" s="85" t="s">
        <v>66</v>
      </c>
    </row>
    <row r="346" spans="1:12" ht="18.75" x14ac:dyDescent="0.3">
      <c r="A346" s="159">
        <v>45785</v>
      </c>
      <c r="B346" s="44" t="str">
        <f t="shared" si="16"/>
        <v>I</v>
      </c>
      <c r="C346" s="44" t="s">
        <v>51</v>
      </c>
      <c r="D346" s="45">
        <v>6342</v>
      </c>
      <c r="E346" s="288">
        <v>11.59</v>
      </c>
      <c r="F346" s="287">
        <v>100944</v>
      </c>
      <c r="G346" s="289"/>
      <c r="H346" s="288"/>
      <c r="I346" s="290" t="s">
        <v>230</v>
      </c>
      <c r="J346" s="287"/>
      <c r="K346" s="82" t="s">
        <v>249</v>
      </c>
      <c r="L346" s="85" t="s">
        <v>66</v>
      </c>
    </row>
    <row r="347" spans="1:12" ht="18.75" x14ac:dyDescent="0.3">
      <c r="A347" s="159">
        <v>45785</v>
      </c>
      <c r="B347" s="44" t="str">
        <f t="shared" si="16"/>
        <v>I</v>
      </c>
      <c r="C347" s="44" t="s">
        <v>51</v>
      </c>
      <c r="D347" s="45">
        <v>6343</v>
      </c>
      <c r="E347" s="288">
        <v>12.11</v>
      </c>
      <c r="F347" s="135">
        <v>100944</v>
      </c>
      <c r="G347" s="61" t="s">
        <v>64</v>
      </c>
      <c r="H347" s="294">
        <v>30.13</v>
      </c>
      <c r="I347" s="236" t="s">
        <v>230</v>
      </c>
      <c r="J347" s="287">
        <v>1</v>
      </c>
      <c r="K347" s="82" t="s">
        <v>249</v>
      </c>
      <c r="L347" s="85" t="s">
        <v>66</v>
      </c>
    </row>
    <row r="348" spans="1:12" ht="18.75" x14ac:dyDescent="0.3">
      <c r="A348" s="159">
        <v>45785</v>
      </c>
      <c r="B348" s="44" t="str">
        <f t="shared" si="16"/>
        <v>I</v>
      </c>
      <c r="C348" s="44" t="s">
        <v>51</v>
      </c>
      <c r="D348" s="45">
        <v>6344</v>
      </c>
      <c r="E348" s="288">
        <v>12.11</v>
      </c>
      <c r="F348" s="287">
        <v>100944</v>
      </c>
      <c r="G348" s="289"/>
      <c r="H348" s="288"/>
      <c r="I348" s="290" t="s">
        <v>230</v>
      </c>
      <c r="J348" s="287"/>
      <c r="K348" s="82" t="s">
        <v>249</v>
      </c>
      <c r="L348" s="85" t="s">
        <v>66</v>
      </c>
    </row>
    <row r="349" spans="1:12" ht="18.75" x14ac:dyDescent="0.3">
      <c r="A349" s="159">
        <v>45785</v>
      </c>
      <c r="B349" s="44" t="str">
        <f t="shared" si="16"/>
        <v>I</v>
      </c>
      <c r="C349" s="44" t="s">
        <v>51</v>
      </c>
      <c r="D349" s="45">
        <v>6345</v>
      </c>
      <c r="E349" s="288">
        <v>12.11</v>
      </c>
      <c r="F349" s="287">
        <v>100944</v>
      </c>
      <c r="G349" s="289"/>
      <c r="H349" s="288"/>
      <c r="I349" s="290" t="s">
        <v>230</v>
      </c>
      <c r="J349" s="287"/>
      <c r="K349" s="82" t="s">
        <v>249</v>
      </c>
      <c r="L349" s="85" t="s">
        <v>66</v>
      </c>
    </row>
    <row r="350" spans="1:12" ht="18.75" x14ac:dyDescent="0.3">
      <c r="A350" s="159">
        <v>45785</v>
      </c>
      <c r="B350" s="44" t="str">
        <f t="shared" si="16"/>
        <v>I</v>
      </c>
      <c r="C350" s="44" t="s">
        <v>51</v>
      </c>
      <c r="D350" s="45">
        <v>6346</v>
      </c>
      <c r="E350" s="288">
        <v>12.11</v>
      </c>
      <c r="F350" s="287">
        <v>100944</v>
      </c>
      <c r="G350" s="289"/>
      <c r="H350" s="288"/>
      <c r="I350" s="290" t="s">
        <v>230</v>
      </c>
      <c r="J350" s="287"/>
      <c r="K350" s="82" t="s">
        <v>249</v>
      </c>
      <c r="L350" s="85" t="s">
        <v>66</v>
      </c>
    </row>
    <row r="351" spans="1:12" ht="18.75" x14ac:dyDescent="0.3">
      <c r="A351" s="159">
        <v>45785</v>
      </c>
      <c r="B351" s="44" t="str">
        <f t="shared" si="16"/>
        <v>I</v>
      </c>
      <c r="C351" s="44" t="s">
        <v>51</v>
      </c>
      <c r="D351" s="45">
        <v>6347</v>
      </c>
      <c r="E351" s="288">
        <v>11.06</v>
      </c>
      <c r="F351" s="287">
        <v>100944</v>
      </c>
      <c r="G351" s="289"/>
      <c r="H351" s="288"/>
      <c r="I351" s="290" t="s">
        <v>230</v>
      </c>
      <c r="J351" s="287"/>
      <c r="K351" s="82" t="s">
        <v>249</v>
      </c>
      <c r="L351" s="85" t="s">
        <v>66</v>
      </c>
    </row>
    <row r="352" spans="1:12" ht="18.75" x14ac:dyDescent="0.3">
      <c r="A352" s="159">
        <v>45785</v>
      </c>
      <c r="B352" s="44" t="str">
        <f t="shared" si="16"/>
        <v>I</v>
      </c>
      <c r="C352" s="44" t="s">
        <v>51</v>
      </c>
      <c r="D352" s="45">
        <v>6348</v>
      </c>
      <c r="E352" s="288">
        <v>13.07</v>
      </c>
      <c r="F352" s="287">
        <v>100944</v>
      </c>
      <c r="G352" s="289"/>
      <c r="H352" s="288"/>
      <c r="I352" s="290" t="s">
        <v>230</v>
      </c>
      <c r="J352" s="287"/>
      <c r="K352" s="82" t="s">
        <v>249</v>
      </c>
      <c r="L352" s="85" t="s">
        <v>66</v>
      </c>
    </row>
    <row r="353" spans="1:12" ht="18.75" x14ac:dyDescent="0.3">
      <c r="A353" s="159">
        <v>45785</v>
      </c>
      <c r="B353" s="44" t="str">
        <f t="shared" si="16"/>
        <v>I</v>
      </c>
      <c r="C353" s="44" t="s">
        <v>51</v>
      </c>
      <c r="D353" s="45">
        <v>6349</v>
      </c>
      <c r="E353" s="288">
        <v>12.44</v>
      </c>
      <c r="F353" s="287">
        <v>100944</v>
      </c>
      <c r="G353" s="289"/>
      <c r="H353" s="288"/>
      <c r="I353" s="290" t="s">
        <v>230</v>
      </c>
      <c r="J353" s="287"/>
      <c r="K353" s="82" t="s">
        <v>249</v>
      </c>
      <c r="L353" s="85" t="s">
        <v>66</v>
      </c>
    </row>
    <row r="354" spans="1:12" ht="18.75" x14ac:dyDescent="0.3">
      <c r="A354" s="159">
        <v>45785</v>
      </c>
      <c r="B354" s="44" t="str">
        <f t="shared" ref="B354:B366" si="17">ROMAN(2)</f>
        <v>II</v>
      </c>
      <c r="C354" s="44" t="s">
        <v>45</v>
      </c>
      <c r="D354" s="45">
        <v>6350</v>
      </c>
      <c r="E354" s="288">
        <v>12.08</v>
      </c>
      <c r="F354" s="135">
        <v>300954</v>
      </c>
      <c r="G354" s="61" t="s">
        <v>108</v>
      </c>
      <c r="H354" s="294">
        <v>32.299999999999997</v>
      </c>
      <c r="I354" s="236" t="s">
        <v>230</v>
      </c>
      <c r="J354" s="287">
        <v>1</v>
      </c>
      <c r="K354" s="82" t="s">
        <v>249</v>
      </c>
      <c r="L354" s="85" t="s">
        <v>66</v>
      </c>
    </row>
    <row r="355" spans="1:12" ht="18.75" x14ac:dyDescent="0.3">
      <c r="A355" s="159">
        <v>45785</v>
      </c>
      <c r="B355" s="44" t="str">
        <f t="shared" si="17"/>
        <v>II</v>
      </c>
      <c r="C355" s="44" t="s">
        <v>45</v>
      </c>
      <c r="D355" s="45">
        <v>6351</v>
      </c>
      <c r="E355" s="288">
        <v>12.08</v>
      </c>
      <c r="F355" s="287">
        <v>300954</v>
      </c>
      <c r="G355" s="289"/>
      <c r="H355" s="288"/>
      <c r="I355" s="290" t="s">
        <v>230</v>
      </c>
      <c r="J355" s="287"/>
      <c r="K355" s="82" t="s">
        <v>249</v>
      </c>
      <c r="L355" s="85" t="s">
        <v>66</v>
      </c>
    </row>
    <row r="356" spans="1:12" ht="18.75" x14ac:dyDescent="0.3">
      <c r="A356" s="159">
        <v>45785</v>
      </c>
      <c r="B356" s="44" t="str">
        <f t="shared" si="17"/>
        <v>II</v>
      </c>
      <c r="C356" s="44" t="s">
        <v>45</v>
      </c>
      <c r="D356" s="45">
        <v>6352</v>
      </c>
      <c r="E356" s="288">
        <v>13.06</v>
      </c>
      <c r="F356" s="287">
        <v>300954</v>
      </c>
      <c r="G356" s="289"/>
      <c r="H356" s="288"/>
      <c r="I356" s="290" t="s">
        <v>230</v>
      </c>
      <c r="J356" s="287"/>
      <c r="K356" s="82" t="s">
        <v>249</v>
      </c>
      <c r="L356" s="85" t="s">
        <v>66</v>
      </c>
    </row>
    <row r="357" spans="1:12" ht="18.75" x14ac:dyDescent="0.3">
      <c r="A357" s="159">
        <v>45785</v>
      </c>
      <c r="B357" s="44" t="str">
        <f t="shared" si="17"/>
        <v>II</v>
      </c>
      <c r="C357" s="44" t="s">
        <v>45</v>
      </c>
      <c r="D357" s="45">
        <v>6353</v>
      </c>
      <c r="E357" s="288">
        <v>13.06</v>
      </c>
      <c r="F357" s="287">
        <v>300954</v>
      </c>
      <c r="G357" s="289"/>
      <c r="H357" s="288"/>
      <c r="I357" s="290" t="s">
        <v>230</v>
      </c>
      <c r="J357" s="287"/>
      <c r="K357" s="82" t="s">
        <v>249</v>
      </c>
      <c r="L357" s="85" t="s">
        <v>66</v>
      </c>
    </row>
    <row r="358" spans="1:12" ht="18.75" x14ac:dyDescent="0.3">
      <c r="A358" s="159">
        <v>45785</v>
      </c>
      <c r="B358" s="44" t="str">
        <f t="shared" si="17"/>
        <v>II</v>
      </c>
      <c r="C358" s="44" t="s">
        <v>45</v>
      </c>
      <c r="D358" s="45">
        <v>6354</v>
      </c>
      <c r="E358" s="288">
        <v>13.06</v>
      </c>
      <c r="F358" s="287">
        <v>300954</v>
      </c>
      <c r="G358" s="289"/>
      <c r="H358" s="288"/>
      <c r="I358" s="290" t="s">
        <v>230</v>
      </c>
      <c r="J358" s="287"/>
      <c r="K358" s="82" t="s">
        <v>249</v>
      </c>
      <c r="L358" s="85" t="s">
        <v>66</v>
      </c>
    </row>
    <row r="359" spans="1:12" ht="18.75" x14ac:dyDescent="0.3">
      <c r="A359" s="159">
        <v>45785</v>
      </c>
      <c r="B359" s="44" t="str">
        <f t="shared" si="17"/>
        <v>II</v>
      </c>
      <c r="C359" s="44" t="s">
        <v>45</v>
      </c>
      <c r="D359" s="45">
        <v>6355</v>
      </c>
      <c r="E359" s="288">
        <v>13.06</v>
      </c>
      <c r="F359" s="287">
        <v>300954</v>
      </c>
      <c r="G359" s="289"/>
      <c r="H359" s="288"/>
      <c r="I359" s="290" t="s">
        <v>230</v>
      </c>
      <c r="J359" s="287"/>
      <c r="K359" s="82" t="s">
        <v>249</v>
      </c>
      <c r="L359" s="85" t="s">
        <v>66</v>
      </c>
    </row>
    <row r="360" spans="1:12" ht="18.75" x14ac:dyDescent="0.3">
      <c r="A360" s="159">
        <v>45785</v>
      </c>
      <c r="B360" s="44" t="str">
        <f t="shared" si="17"/>
        <v>II</v>
      </c>
      <c r="C360" s="44" t="s">
        <v>45</v>
      </c>
      <c r="D360" s="45">
        <v>6356</v>
      </c>
      <c r="E360" s="288">
        <v>13</v>
      </c>
      <c r="F360" s="287">
        <v>300954</v>
      </c>
      <c r="G360" s="289"/>
      <c r="H360" s="288"/>
      <c r="I360" s="290" t="s">
        <v>230</v>
      </c>
      <c r="J360" s="287"/>
      <c r="K360" s="82" t="s">
        <v>249</v>
      </c>
      <c r="L360" s="85" t="s">
        <v>66</v>
      </c>
    </row>
    <row r="361" spans="1:12" ht="18.75" x14ac:dyDescent="0.3">
      <c r="A361" s="159">
        <v>45785</v>
      </c>
      <c r="B361" s="44" t="str">
        <f t="shared" si="17"/>
        <v>II</v>
      </c>
      <c r="C361" s="44" t="s">
        <v>45</v>
      </c>
      <c r="D361" s="45">
        <v>6357</v>
      </c>
      <c r="E361" s="288">
        <v>12.09</v>
      </c>
      <c r="F361" s="135" t="s">
        <v>91</v>
      </c>
      <c r="G361" s="61" t="s">
        <v>244</v>
      </c>
      <c r="H361" s="294">
        <v>32.24</v>
      </c>
      <c r="I361" s="236" t="s">
        <v>230</v>
      </c>
      <c r="J361" s="287">
        <v>1</v>
      </c>
      <c r="K361" s="82" t="s">
        <v>249</v>
      </c>
      <c r="L361" s="85" t="s">
        <v>66</v>
      </c>
    </row>
    <row r="362" spans="1:12" ht="18.75" x14ac:dyDescent="0.3">
      <c r="A362" s="159">
        <v>45785</v>
      </c>
      <c r="B362" s="44" t="str">
        <f t="shared" si="17"/>
        <v>II</v>
      </c>
      <c r="C362" s="44" t="s">
        <v>45</v>
      </c>
      <c r="D362" s="45">
        <v>6358</v>
      </c>
      <c r="E362" s="288">
        <v>12.09</v>
      </c>
      <c r="F362" s="44" t="s">
        <v>91</v>
      </c>
      <c r="G362" s="289"/>
      <c r="H362" s="288"/>
      <c r="I362" s="290" t="s">
        <v>230</v>
      </c>
      <c r="J362" s="287"/>
      <c r="K362" s="82" t="s">
        <v>249</v>
      </c>
      <c r="L362" s="85" t="s">
        <v>66</v>
      </c>
    </row>
    <row r="363" spans="1:12" ht="18.75" x14ac:dyDescent="0.3">
      <c r="A363" s="159">
        <v>45785</v>
      </c>
      <c r="B363" s="44" t="str">
        <f t="shared" si="17"/>
        <v>II</v>
      </c>
      <c r="C363" s="44" t="s">
        <v>45</v>
      </c>
      <c r="D363" s="45">
        <v>6359</v>
      </c>
      <c r="E363" s="288">
        <v>13.07</v>
      </c>
      <c r="F363" s="44" t="s">
        <v>91</v>
      </c>
      <c r="G363" s="289"/>
      <c r="H363" s="288"/>
      <c r="I363" s="290" t="s">
        <v>230</v>
      </c>
      <c r="J363" s="287"/>
      <c r="K363" s="82" t="s">
        <v>249</v>
      </c>
      <c r="L363" s="85" t="s">
        <v>66</v>
      </c>
    </row>
    <row r="364" spans="1:12" ht="18.75" x14ac:dyDescent="0.3">
      <c r="A364" s="159">
        <v>45785</v>
      </c>
      <c r="B364" s="44" t="str">
        <f t="shared" si="17"/>
        <v>II</v>
      </c>
      <c r="C364" s="44" t="s">
        <v>45</v>
      </c>
      <c r="D364" s="45">
        <v>6360</v>
      </c>
      <c r="E364" s="288">
        <v>13.07</v>
      </c>
      <c r="F364" s="44" t="s">
        <v>91</v>
      </c>
      <c r="G364" s="289"/>
      <c r="H364" s="288"/>
      <c r="I364" s="290" t="s">
        <v>230</v>
      </c>
      <c r="J364" s="287"/>
      <c r="K364" s="82" t="s">
        <v>249</v>
      </c>
      <c r="L364" s="85" t="s">
        <v>66</v>
      </c>
    </row>
    <row r="365" spans="1:12" ht="18.75" x14ac:dyDescent="0.3">
      <c r="A365" s="159">
        <v>45785</v>
      </c>
      <c r="B365" s="44" t="str">
        <f t="shared" si="17"/>
        <v>II</v>
      </c>
      <c r="C365" s="44" t="s">
        <v>45</v>
      </c>
      <c r="D365" s="45">
        <v>6361</v>
      </c>
      <c r="E365" s="288">
        <v>13.07</v>
      </c>
      <c r="F365" s="44" t="s">
        <v>91</v>
      </c>
      <c r="G365" s="289"/>
      <c r="H365" s="288"/>
      <c r="I365" s="290" t="s">
        <v>230</v>
      </c>
      <c r="J365" s="287"/>
      <c r="K365" s="82" t="s">
        <v>249</v>
      </c>
      <c r="L365" s="85" t="s">
        <v>66</v>
      </c>
    </row>
    <row r="366" spans="1:12" ht="19.5" thickBot="1" x14ac:dyDescent="0.35">
      <c r="A366" s="175">
        <v>45785</v>
      </c>
      <c r="B366" s="91" t="str">
        <f t="shared" si="17"/>
        <v>II</v>
      </c>
      <c r="C366" s="91" t="s">
        <v>45</v>
      </c>
      <c r="D366" s="92">
        <v>6362</v>
      </c>
      <c r="E366" s="295">
        <v>13.07</v>
      </c>
      <c r="F366" s="91" t="s">
        <v>91</v>
      </c>
      <c r="G366" s="297"/>
      <c r="H366" s="295"/>
      <c r="I366" s="298" t="s">
        <v>230</v>
      </c>
      <c r="J366" s="296"/>
      <c r="K366" s="96" t="s">
        <v>249</v>
      </c>
      <c r="L366" s="103" t="s">
        <v>66</v>
      </c>
    </row>
    <row r="367" spans="1:12" ht="18.75" x14ac:dyDescent="0.3">
      <c r="A367" s="39">
        <v>45786</v>
      </c>
      <c r="B367" s="87" t="str">
        <f t="shared" ref="B367:B380" si="18">ROMAN(1)</f>
        <v>I</v>
      </c>
      <c r="C367" s="87" t="s">
        <v>51</v>
      </c>
      <c r="D367" s="40">
        <v>6363</v>
      </c>
      <c r="E367" s="98">
        <v>13.27</v>
      </c>
      <c r="F367" s="87" t="s">
        <v>91</v>
      </c>
      <c r="G367" s="100"/>
      <c r="H367" s="98"/>
      <c r="I367" s="242" t="s">
        <v>230</v>
      </c>
      <c r="J367" s="87"/>
      <c r="K367" s="81" t="s">
        <v>249</v>
      </c>
      <c r="L367" s="84" t="s">
        <v>66</v>
      </c>
    </row>
    <row r="368" spans="1:12" ht="18.75" x14ac:dyDescent="0.3">
      <c r="A368" s="159">
        <v>45786</v>
      </c>
      <c r="B368" s="44" t="str">
        <f t="shared" si="18"/>
        <v>I</v>
      </c>
      <c r="C368" s="44" t="s">
        <v>51</v>
      </c>
      <c r="D368" s="45">
        <v>6364</v>
      </c>
      <c r="E368" s="49">
        <v>13.06</v>
      </c>
      <c r="F368" s="135">
        <v>300941</v>
      </c>
      <c r="G368" s="61" t="s">
        <v>97</v>
      </c>
      <c r="H368" s="88">
        <v>32.5</v>
      </c>
      <c r="I368" s="236" t="s">
        <v>230</v>
      </c>
      <c r="J368" s="44">
        <v>1</v>
      </c>
      <c r="K368" s="82" t="s">
        <v>249</v>
      </c>
      <c r="L368" s="85" t="s">
        <v>66</v>
      </c>
    </row>
    <row r="369" spans="1:12" ht="18.75" x14ac:dyDescent="0.3">
      <c r="A369" s="159">
        <v>45786</v>
      </c>
      <c r="B369" s="44" t="str">
        <f t="shared" si="18"/>
        <v>I</v>
      </c>
      <c r="C369" s="44" t="s">
        <v>51</v>
      </c>
      <c r="D369" s="45">
        <v>6365</v>
      </c>
      <c r="E369" s="49">
        <v>13.07</v>
      </c>
      <c r="F369" s="44">
        <v>300941</v>
      </c>
      <c r="G369" s="61"/>
      <c r="H369" s="49"/>
      <c r="I369" s="238" t="s">
        <v>230</v>
      </c>
      <c r="J369" s="44"/>
      <c r="K369" s="82" t="s">
        <v>249</v>
      </c>
      <c r="L369" s="85" t="s">
        <v>66</v>
      </c>
    </row>
    <row r="370" spans="1:12" ht="18.75" x14ac:dyDescent="0.3">
      <c r="A370" s="159">
        <v>45786</v>
      </c>
      <c r="B370" s="44" t="str">
        <f t="shared" si="18"/>
        <v>I</v>
      </c>
      <c r="C370" s="44" t="s">
        <v>51</v>
      </c>
      <c r="D370" s="45">
        <v>6366</v>
      </c>
      <c r="E370" s="49">
        <v>13.07</v>
      </c>
      <c r="F370" s="44">
        <v>300941</v>
      </c>
      <c r="G370" s="61"/>
      <c r="H370" s="49"/>
      <c r="I370" s="238" t="s">
        <v>230</v>
      </c>
      <c r="J370" s="44"/>
      <c r="K370" s="82" t="s">
        <v>249</v>
      </c>
      <c r="L370" s="85" t="s">
        <v>66</v>
      </c>
    </row>
    <row r="371" spans="1:12" ht="18.75" x14ac:dyDescent="0.3">
      <c r="A371" s="159">
        <v>45786</v>
      </c>
      <c r="B371" s="44" t="str">
        <f t="shared" si="18"/>
        <v>I</v>
      </c>
      <c r="C371" s="44" t="s">
        <v>51</v>
      </c>
      <c r="D371" s="45">
        <v>6367</v>
      </c>
      <c r="E371" s="49">
        <v>13.07</v>
      </c>
      <c r="F371" s="44">
        <v>300941</v>
      </c>
      <c r="G371" s="61"/>
      <c r="H371" s="49"/>
      <c r="I371" s="238" t="s">
        <v>230</v>
      </c>
      <c r="J371" s="44"/>
      <c r="K371" s="82" t="s">
        <v>249</v>
      </c>
      <c r="L371" s="85" t="s">
        <v>66</v>
      </c>
    </row>
    <row r="372" spans="1:12" ht="18.75" x14ac:dyDescent="0.3">
      <c r="A372" s="159">
        <v>45786</v>
      </c>
      <c r="B372" s="44" t="str">
        <f t="shared" si="18"/>
        <v>I</v>
      </c>
      <c r="C372" s="44" t="s">
        <v>51</v>
      </c>
      <c r="D372" s="45">
        <v>6368</v>
      </c>
      <c r="E372" s="49">
        <v>12.07</v>
      </c>
      <c r="F372" s="44">
        <v>300941</v>
      </c>
      <c r="G372" s="61"/>
      <c r="H372" s="49"/>
      <c r="I372" s="238" t="s">
        <v>230</v>
      </c>
      <c r="J372" s="44"/>
      <c r="K372" s="82" t="s">
        <v>249</v>
      </c>
      <c r="L372" s="85" t="s">
        <v>66</v>
      </c>
    </row>
    <row r="373" spans="1:12" ht="18.75" x14ac:dyDescent="0.3">
      <c r="A373" s="159">
        <v>45786</v>
      </c>
      <c r="B373" s="44" t="str">
        <f t="shared" si="18"/>
        <v>I</v>
      </c>
      <c r="C373" s="44" t="s">
        <v>51</v>
      </c>
      <c r="D373" s="45">
        <v>6369</v>
      </c>
      <c r="E373" s="49">
        <v>13.08</v>
      </c>
      <c r="F373" s="44">
        <v>300941</v>
      </c>
      <c r="G373" s="61"/>
      <c r="H373" s="49"/>
      <c r="I373" s="238" t="s">
        <v>230</v>
      </c>
      <c r="J373" s="44"/>
      <c r="K373" s="82" t="s">
        <v>249</v>
      </c>
      <c r="L373" s="85" t="s">
        <v>66</v>
      </c>
    </row>
    <row r="374" spans="1:12" ht="18.75" x14ac:dyDescent="0.3">
      <c r="A374" s="159">
        <v>45786</v>
      </c>
      <c r="B374" s="44" t="str">
        <f t="shared" si="18"/>
        <v>I</v>
      </c>
      <c r="C374" s="44" t="s">
        <v>51</v>
      </c>
      <c r="D374" s="45">
        <v>6370</v>
      </c>
      <c r="E374" s="49">
        <v>13.31</v>
      </c>
      <c r="F374" s="44">
        <v>300941</v>
      </c>
      <c r="G374" s="61"/>
      <c r="H374" s="49"/>
      <c r="I374" s="238" t="s">
        <v>230</v>
      </c>
      <c r="J374" s="44"/>
      <c r="K374" s="82" t="s">
        <v>249</v>
      </c>
      <c r="L374" s="85" t="s">
        <v>66</v>
      </c>
    </row>
    <row r="375" spans="1:12" ht="18.75" x14ac:dyDescent="0.3">
      <c r="A375" s="159">
        <v>45786</v>
      </c>
      <c r="B375" s="44" t="str">
        <f t="shared" si="18"/>
        <v>I</v>
      </c>
      <c r="C375" s="44" t="s">
        <v>51</v>
      </c>
      <c r="D375" s="45">
        <v>6371</v>
      </c>
      <c r="E375" s="49">
        <v>12.06</v>
      </c>
      <c r="F375" s="135">
        <v>104098</v>
      </c>
      <c r="G375" s="61" t="s">
        <v>97</v>
      </c>
      <c r="H375" s="88">
        <v>31.54</v>
      </c>
      <c r="I375" s="236" t="s">
        <v>230</v>
      </c>
      <c r="J375" s="44">
        <v>1</v>
      </c>
      <c r="K375" s="82" t="s">
        <v>249</v>
      </c>
      <c r="L375" s="85" t="s">
        <v>66</v>
      </c>
    </row>
    <row r="376" spans="1:12" ht="18.75" x14ac:dyDescent="0.3">
      <c r="A376" s="159">
        <v>45786</v>
      </c>
      <c r="B376" s="44" t="str">
        <f t="shared" si="18"/>
        <v>I</v>
      </c>
      <c r="C376" s="44" t="s">
        <v>51</v>
      </c>
      <c r="D376" s="45">
        <v>6372</v>
      </c>
      <c r="E376" s="49">
        <v>12.06</v>
      </c>
      <c r="F376" s="44">
        <v>104098</v>
      </c>
      <c r="G376" s="61"/>
      <c r="H376" s="49"/>
      <c r="I376" s="238" t="s">
        <v>230</v>
      </c>
      <c r="J376" s="44"/>
      <c r="K376" s="82" t="s">
        <v>249</v>
      </c>
      <c r="L376" s="85" t="s">
        <v>66</v>
      </c>
    </row>
    <row r="377" spans="1:12" ht="18.75" x14ac:dyDescent="0.3">
      <c r="A377" s="159">
        <v>45786</v>
      </c>
      <c r="B377" s="44" t="str">
        <f t="shared" si="18"/>
        <v>I</v>
      </c>
      <c r="C377" s="44" t="s">
        <v>51</v>
      </c>
      <c r="D377" s="45">
        <v>6373</v>
      </c>
      <c r="E377" s="49">
        <v>12.06</v>
      </c>
      <c r="F377" s="44">
        <v>104098</v>
      </c>
      <c r="G377" s="61"/>
      <c r="H377" s="49"/>
      <c r="I377" s="238" t="s">
        <v>230</v>
      </c>
      <c r="J377" s="44"/>
      <c r="K377" s="82" t="s">
        <v>249</v>
      </c>
      <c r="L377" s="85" t="s">
        <v>66</v>
      </c>
    </row>
    <row r="378" spans="1:12" ht="18.75" x14ac:dyDescent="0.3">
      <c r="A378" s="159">
        <v>45786</v>
      </c>
      <c r="B378" s="44" t="str">
        <f t="shared" si="18"/>
        <v>I</v>
      </c>
      <c r="C378" s="44" t="s">
        <v>51</v>
      </c>
      <c r="D378" s="45">
        <v>6374</v>
      </c>
      <c r="E378" s="49">
        <v>13.31</v>
      </c>
      <c r="F378" s="44">
        <v>104098</v>
      </c>
      <c r="G378" s="61"/>
      <c r="H378" s="49"/>
      <c r="I378" s="238" t="s">
        <v>230</v>
      </c>
      <c r="J378" s="44"/>
      <c r="K378" s="82" t="s">
        <v>249</v>
      </c>
      <c r="L378" s="85" t="s">
        <v>66</v>
      </c>
    </row>
    <row r="379" spans="1:12" ht="18.75" x14ac:dyDescent="0.3">
      <c r="A379" s="159">
        <v>45786</v>
      </c>
      <c r="B379" s="44" t="str">
        <f t="shared" si="18"/>
        <v>I</v>
      </c>
      <c r="C379" s="44" t="s">
        <v>51</v>
      </c>
      <c r="D379" s="45">
        <v>6375</v>
      </c>
      <c r="E379" s="49">
        <v>13.06</v>
      </c>
      <c r="F379" s="44">
        <v>104098</v>
      </c>
      <c r="G379" s="61"/>
      <c r="H379" s="49"/>
      <c r="I379" s="238" t="s">
        <v>230</v>
      </c>
      <c r="J379" s="44"/>
      <c r="K379" s="82" t="s">
        <v>249</v>
      </c>
      <c r="L379" s="85" t="s">
        <v>66</v>
      </c>
    </row>
    <row r="380" spans="1:12" ht="18.75" x14ac:dyDescent="0.3">
      <c r="A380" s="159">
        <v>45786</v>
      </c>
      <c r="B380" s="44" t="str">
        <f t="shared" si="18"/>
        <v>I</v>
      </c>
      <c r="C380" s="44" t="s">
        <v>51</v>
      </c>
      <c r="D380" s="45">
        <v>6376</v>
      </c>
      <c r="E380" s="49">
        <v>12.07</v>
      </c>
      <c r="F380" s="44">
        <v>104098</v>
      </c>
      <c r="G380" s="61"/>
      <c r="H380" s="49"/>
      <c r="I380" s="238" t="s">
        <v>230</v>
      </c>
      <c r="J380" s="44"/>
      <c r="K380" s="82" t="s">
        <v>249</v>
      </c>
      <c r="L380" s="85" t="s">
        <v>66</v>
      </c>
    </row>
    <row r="381" spans="1:12" ht="18.75" x14ac:dyDescent="0.3">
      <c r="A381" s="159">
        <v>45786</v>
      </c>
      <c r="B381" s="44" t="str">
        <f t="shared" ref="B381:B393" si="19">ROMAN(2)</f>
        <v>II</v>
      </c>
      <c r="C381" s="44" t="s">
        <v>45</v>
      </c>
      <c r="D381" s="45">
        <v>6377</v>
      </c>
      <c r="E381" s="49">
        <v>12.62</v>
      </c>
      <c r="F381" s="44">
        <v>104098</v>
      </c>
      <c r="G381" s="61"/>
      <c r="H381" s="49"/>
      <c r="I381" s="238" t="s">
        <v>230</v>
      </c>
      <c r="J381" s="44"/>
      <c r="K381" s="82" t="s">
        <v>249</v>
      </c>
      <c r="L381" s="85" t="s">
        <v>66</v>
      </c>
    </row>
    <row r="382" spans="1:12" ht="18.75" x14ac:dyDescent="0.3">
      <c r="A382" s="159">
        <v>45786</v>
      </c>
      <c r="B382" s="44" t="str">
        <f t="shared" si="19"/>
        <v>II</v>
      </c>
      <c r="C382" s="44" t="s">
        <v>45</v>
      </c>
      <c r="D382" s="45">
        <v>6378</v>
      </c>
      <c r="E382" s="49">
        <v>13.07</v>
      </c>
      <c r="F382" s="135" t="s">
        <v>91</v>
      </c>
      <c r="G382" s="61" t="s">
        <v>100</v>
      </c>
      <c r="H382" s="88">
        <v>32.26</v>
      </c>
      <c r="I382" s="236" t="s">
        <v>230</v>
      </c>
      <c r="J382" s="44">
        <v>1</v>
      </c>
      <c r="K382" s="82" t="s">
        <v>249</v>
      </c>
      <c r="L382" s="85" t="s">
        <v>66</v>
      </c>
    </row>
    <row r="383" spans="1:12" ht="18.75" x14ac:dyDescent="0.3">
      <c r="A383" s="159">
        <v>45786</v>
      </c>
      <c r="B383" s="44" t="str">
        <f t="shared" si="19"/>
        <v>II</v>
      </c>
      <c r="C383" s="44" t="s">
        <v>45</v>
      </c>
      <c r="D383" s="45">
        <v>6379</v>
      </c>
      <c r="E383" s="49">
        <v>13.09</v>
      </c>
      <c r="F383" s="44" t="s">
        <v>91</v>
      </c>
      <c r="G383" s="61"/>
      <c r="H383" s="49"/>
      <c r="I383" s="238" t="s">
        <v>230</v>
      </c>
      <c r="J383" s="44"/>
      <c r="K383" s="82" t="s">
        <v>249</v>
      </c>
      <c r="L383" s="85" t="s">
        <v>66</v>
      </c>
    </row>
    <row r="384" spans="1:12" ht="18.75" x14ac:dyDescent="0.3">
      <c r="A384" s="159">
        <v>45786</v>
      </c>
      <c r="B384" s="44" t="str">
        <f t="shared" si="19"/>
        <v>II</v>
      </c>
      <c r="C384" s="44" t="s">
        <v>45</v>
      </c>
      <c r="D384" s="45">
        <v>6380</v>
      </c>
      <c r="E384" s="49">
        <v>13.08</v>
      </c>
      <c r="F384" s="44" t="s">
        <v>91</v>
      </c>
      <c r="G384" s="61"/>
      <c r="H384" s="49"/>
      <c r="I384" s="238" t="s">
        <v>230</v>
      </c>
      <c r="J384" s="44"/>
      <c r="K384" s="82" t="s">
        <v>249</v>
      </c>
      <c r="L384" s="85" t="s">
        <v>66</v>
      </c>
    </row>
    <row r="385" spans="1:12" ht="18.75" x14ac:dyDescent="0.3">
      <c r="A385" s="159">
        <v>45786</v>
      </c>
      <c r="B385" s="44" t="str">
        <f t="shared" si="19"/>
        <v>II</v>
      </c>
      <c r="C385" s="44" t="s">
        <v>45</v>
      </c>
      <c r="D385" s="45">
        <v>6381</v>
      </c>
      <c r="E385" s="49">
        <v>13.09</v>
      </c>
      <c r="F385" s="44" t="s">
        <v>91</v>
      </c>
      <c r="G385" s="61"/>
      <c r="H385" s="49"/>
      <c r="I385" s="238" t="s">
        <v>230</v>
      </c>
      <c r="J385" s="44"/>
      <c r="K385" s="82" t="s">
        <v>249</v>
      </c>
      <c r="L385" s="85" t="s">
        <v>66</v>
      </c>
    </row>
    <row r="386" spans="1:12" ht="18.75" x14ac:dyDescent="0.3">
      <c r="A386" s="159">
        <v>45786</v>
      </c>
      <c r="B386" s="44" t="str">
        <f t="shared" si="19"/>
        <v>II</v>
      </c>
      <c r="C386" s="44" t="s">
        <v>45</v>
      </c>
      <c r="D386" s="45">
        <v>6382</v>
      </c>
      <c r="E386" s="49">
        <v>13.1</v>
      </c>
      <c r="F386" s="44" t="s">
        <v>91</v>
      </c>
      <c r="G386" s="61"/>
      <c r="H386" s="49"/>
      <c r="I386" s="238" t="s">
        <v>230</v>
      </c>
      <c r="J386" s="44"/>
      <c r="K386" s="82" t="s">
        <v>249</v>
      </c>
      <c r="L386" s="85" t="s">
        <v>66</v>
      </c>
    </row>
    <row r="387" spans="1:12" ht="18.75" x14ac:dyDescent="0.3">
      <c r="A387" s="159">
        <v>45786</v>
      </c>
      <c r="B387" s="44" t="str">
        <f t="shared" si="19"/>
        <v>II</v>
      </c>
      <c r="C387" s="44" t="s">
        <v>45</v>
      </c>
      <c r="D387" s="45">
        <v>6383</v>
      </c>
      <c r="E387" s="49">
        <v>12.07</v>
      </c>
      <c r="F387" s="44" t="s">
        <v>91</v>
      </c>
      <c r="G387" s="61"/>
      <c r="H387" s="49"/>
      <c r="I387" s="238" t="s">
        <v>230</v>
      </c>
      <c r="J387" s="44"/>
      <c r="K387" s="82" t="s">
        <v>249</v>
      </c>
      <c r="L387" s="85" t="s">
        <v>66</v>
      </c>
    </row>
    <row r="388" spans="1:12" ht="18.75" x14ac:dyDescent="0.3">
      <c r="A388" s="159">
        <v>45786</v>
      </c>
      <c r="B388" s="44" t="str">
        <f t="shared" si="19"/>
        <v>II</v>
      </c>
      <c r="C388" s="44" t="s">
        <v>45</v>
      </c>
      <c r="D388" s="45">
        <v>6384</v>
      </c>
      <c r="E388" s="49">
        <v>11.56</v>
      </c>
      <c r="F388" s="44" t="s">
        <v>91</v>
      </c>
      <c r="G388" s="61"/>
      <c r="H388" s="49"/>
      <c r="I388" s="238" t="s">
        <v>230</v>
      </c>
      <c r="J388" s="44"/>
      <c r="K388" s="82" t="s">
        <v>249</v>
      </c>
      <c r="L388" s="85" t="s">
        <v>66</v>
      </c>
    </row>
    <row r="389" spans="1:12" ht="18.75" x14ac:dyDescent="0.3">
      <c r="A389" s="159">
        <v>45786</v>
      </c>
      <c r="B389" s="44" t="str">
        <f t="shared" si="19"/>
        <v>II</v>
      </c>
      <c r="C389" s="44" t="s">
        <v>45</v>
      </c>
      <c r="D389" s="45">
        <v>6385</v>
      </c>
      <c r="E389" s="49">
        <v>12.06</v>
      </c>
      <c r="F389" s="135">
        <v>204121</v>
      </c>
      <c r="G389" s="61" t="s">
        <v>99</v>
      </c>
      <c r="H389" s="88">
        <v>32.22</v>
      </c>
      <c r="I389" s="236" t="s">
        <v>230</v>
      </c>
      <c r="J389" s="44">
        <v>1</v>
      </c>
      <c r="K389" s="82" t="s">
        <v>249</v>
      </c>
      <c r="L389" s="85" t="s">
        <v>66</v>
      </c>
    </row>
    <row r="390" spans="1:12" ht="18.75" x14ac:dyDescent="0.3">
      <c r="A390" s="159">
        <v>45786</v>
      </c>
      <c r="B390" s="44" t="str">
        <f t="shared" si="19"/>
        <v>II</v>
      </c>
      <c r="C390" s="44" t="s">
        <v>45</v>
      </c>
      <c r="D390" s="45">
        <v>6386</v>
      </c>
      <c r="E390" s="49">
        <v>12.06</v>
      </c>
      <c r="F390" s="44">
        <v>204121</v>
      </c>
      <c r="G390" s="61"/>
      <c r="H390" s="49"/>
      <c r="I390" s="238" t="s">
        <v>230</v>
      </c>
      <c r="J390" s="44"/>
      <c r="K390" s="82" t="s">
        <v>249</v>
      </c>
      <c r="L390" s="85" t="s">
        <v>66</v>
      </c>
    </row>
    <row r="391" spans="1:12" ht="18.75" x14ac:dyDescent="0.3">
      <c r="A391" s="159">
        <v>45786</v>
      </c>
      <c r="B391" s="44" t="str">
        <f t="shared" si="19"/>
        <v>II</v>
      </c>
      <c r="C391" s="44" t="s">
        <v>45</v>
      </c>
      <c r="D391" s="45">
        <v>6387</v>
      </c>
      <c r="E391" s="49">
        <v>13.06</v>
      </c>
      <c r="F391" s="44">
        <v>204121</v>
      </c>
      <c r="G391" s="61"/>
      <c r="H391" s="49"/>
      <c r="I391" s="238" t="s">
        <v>230</v>
      </c>
      <c r="J391" s="44"/>
      <c r="K391" s="82" t="s">
        <v>249</v>
      </c>
      <c r="L391" s="85" t="s">
        <v>66</v>
      </c>
    </row>
    <row r="392" spans="1:12" ht="18.75" x14ac:dyDescent="0.3">
      <c r="A392" s="159">
        <v>45786</v>
      </c>
      <c r="B392" s="44" t="str">
        <f t="shared" si="19"/>
        <v>II</v>
      </c>
      <c r="C392" s="44" t="s">
        <v>45</v>
      </c>
      <c r="D392" s="45">
        <v>6388</v>
      </c>
      <c r="E392" s="49">
        <v>13.05</v>
      </c>
      <c r="F392" s="44">
        <v>204121</v>
      </c>
      <c r="G392" s="61"/>
      <c r="H392" s="49"/>
      <c r="I392" s="238" t="s">
        <v>230</v>
      </c>
      <c r="J392" s="44"/>
      <c r="K392" s="82" t="s">
        <v>249</v>
      </c>
      <c r="L392" s="85" t="s">
        <v>66</v>
      </c>
    </row>
    <row r="393" spans="1:12" ht="19.5" thickBot="1" x14ac:dyDescent="0.35">
      <c r="A393" s="175">
        <v>45786</v>
      </c>
      <c r="B393" s="91" t="str">
        <f t="shared" si="19"/>
        <v>II</v>
      </c>
      <c r="C393" s="91" t="s">
        <v>45</v>
      </c>
      <c r="D393" s="92">
        <v>6389</v>
      </c>
      <c r="E393" s="93">
        <v>13.05</v>
      </c>
      <c r="F393" s="91">
        <v>204121</v>
      </c>
      <c r="G393" s="95"/>
      <c r="H393" s="93"/>
      <c r="I393" s="241" t="s">
        <v>230</v>
      </c>
      <c r="J393" s="91"/>
      <c r="K393" s="96" t="s">
        <v>249</v>
      </c>
      <c r="L393" s="103" t="s">
        <v>66</v>
      </c>
    </row>
    <row r="394" spans="1:12" ht="18.75" x14ac:dyDescent="0.3">
      <c r="A394" s="39">
        <v>45787</v>
      </c>
      <c r="B394" s="87" t="str">
        <f t="shared" ref="B394:B407" si="20">ROMAN(1)</f>
        <v>I</v>
      </c>
      <c r="C394" s="87" t="s">
        <v>51</v>
      </c>
      <c r="D394" s="40">
        <v>6390</v>
      </c>
      <c r="E394" s="98">
        <v>13.07</v>
      </c>
      <c r="F394" s="87">
        <v>204121</v>
      </c>
      <c r="G394" s="100"/>
      <c r="H394" s="98"/>
      <c r="I394" s="242" t="s">
        <v>230</v>
      </c>
      <c r="J394" s="87"/>
      <c r="K394" s="81" t="s">
        <v>266</v>
      </c>
      <c r="L394" s="84" t="s">
        <v>66</v>
      </c>
    </row>
    <row r="395" spans="1:12" ht="18.75" x14ac:dyDescent="0.3">
      <c r="A395" s="159">
        <v>45787</v>
      </c>
      <c r="B395" s="44" t="str">
        <f t="shared" si="20"/>
        <v>I</v>
      </c>
      <c r="C395" s="44" t="s">
        <v>51</v>
      </c>
      <c r="D395" s="45">
        <v>6391</v>
      </c>
      <c r="E395" s="49">
        <v>13.12</v>
      </c>
      <c r="F395" s="44">
        <v>204121</v>
      </c>
      <c r="G395" s="61"/>
      <c r="H395" s="49"/>
      <c r="I395" s="238" t="s">
        <v>230</v>
      </c>
      <c r="J395" s="44"/>
      <c r="K395" s="82" t="s">
        <v>266</v>
      </c>
      <c r="L395" s="85" t="s">
        <v>66</v>
      </c>
    </row>
    <row r="396" spans="1:12" ht="18.75" x14ac:dyDescent="0.3">
      <c r="A396" s="159">
        <v>45787</v>
      </c>
      <c r="B396" s="44" t="str">
        <f t="shared" si="20"/>
        <v>I</v>
      </c>
      <c r="C396" s="44" t="s">
        <v>51</v>
      </c>
      <c r="D396" s="45">
        <v>6392</v>
      </c>
      <c r="E396" s="49">
        <v>13.07</v>
      </c>
      <c r="F396" s="135">
        <v>100944</v>
      </c>
      <c r="G396" s="61" t="s">
        <v>68</v>
      </c>
      <c r="H396" s="88">
        <v>31.43</v>
      </c>
      <c r="I396" s="236" t="s">
        <v>230</v>
      </c>
      <c r="J396" s="44">
        <v>1</v>
      </c>
      <c r="K396" s="82" t="s">
        <v>266</v>
      </c>
      <c r="L396" s="85" t="s">
        <v>66</v>
      </c>
    </row>
    <row r="397" spans="1:12" ht="18.75" x14ac:dyDescent="0.3">
      <c r="A397" s="159">
        <v>45787</v>
      </c>
      <c r="B397" s="44" t="str">
        <f t="shared" si="20"/>
        <v>I</v>
      </c>
      <c r="C397" s="44" t="s">
        <v>51</v>
      </c>
      <c r="D397" s="45">
        <v>6393</v>
      </c>
      <c r="E397" s="49">
        <v>13.06</v>
      </c>
      <c r="F397" s="44">
        <v>100944</v>
      </c>
      <c r="G397" s="61"/>
      <c r="H397" s="49"/>
      <c r="I397" s="238" t="s">
        <v>230</v>
      </c>
      <c r="J397" s="44"/>
      <c r="K397" s="82" t="s">
        <v>266</v>
      </c>
      <c r="L397" s="85" t="s">
        <v>66</v>
      </c>
    </row>
    <row r="398" spans="1:12" ht="18.75" x14ac:dyDescent="0.3">
      <c r="A398" s="159">
        <v>45787</v>
      </c>
      <c r="B398" s="44" t="str">
        <f t="shared" si="20"/>
        <v>I</v>
      </c>
      <c r="C398" s="44" t="s">
        <v>51</v>
      </c>
      <c r="D398" s="45">
        <v>6394</v>
      </c>
      <c r="E398" s="49">
        <v>12.19</v>
      </c>
      <c r="F398" s="44">
        <v>100944</v>
      </c>
      <c r="G398" s="61"/>
      <c r="H398" s="49"/>
      <c r="I398" s="238" t="s">
        <v>230</v>
      </c>
      <c r="J398" s="44"/>
      <c r="K398" s="82" t="s">
        <v>266</v>
      </c>
      <c r="L398" s="85" t="s">
        <v>66</v>
      </c>
    </row>
    <row r="399" spans="1:12" ht="18.75" x14ac:dyDescent="0.3">
      <c r="A399" s="159">
        <v>45787</v>
      </c>
      <c r="B399" s="44" t="str">
        <f t="shared" si="20"/>
        <v>I</v>
      </c>
      <c r="C399" s="44" t="s">
        <v>51</v>
      </c>
      <c r="D399" s="45">
        <v>6395</v>
      </c>
      <c r="E399" s="49">
        <v>12.02</v>
      </c>
      <c r="F399" s="44">
        <v>100944</v>
      </c>
      <c r="G399" s="61"/>
      <c r="H399" s="49"/>
      <c r="I399" s="238" t="s">
        <v>230</v>
      </c>
      <c r="J399" s="44"/>
      <c r="K399" s="82" t="s">
        <v>266</v>
      </c>
      <c r="L399" s="85" t="s">
        <v>66</v>
      </c>
    </row>
    <row r="400" spans="1:12" ht="18.75" x14ac:dyDescent="0.3">
      <c r="A400" s="159">
        <v>45787</v>
      </c>
      <c r="B400" s="44" t="str">
        <f t="shared" si="20"/>
        <v>I</v>
      </c>
      <c r="C400" s="44" t="s">
        <v>51</v>
      </c>
      <c r="D400" s="45">
        <v>6396</v>
      </c>
      <c r="E400" s="49">
        <v>12.49</v>
      </c>
      <c r="F400" s="44">
        <v>100944</v>
      </c>
      <c r="G400" s="61"/>
      <c r="H400" s="49"/>
      <c r="I400" s="238" t="s">
        <v>230</v>
      </c>
      <c r="J400" s="44"/>
      <c r="K400" s="82" t="s">
        <v>266</v>
      </c>
      <c r="L400" s="85" t="s">
        <v>66</v>
      </c>
    </row>
    <row r="401" spans="1:12" ht="18.75" x14ac:dyDescent="0.3">
      <c r="A401" s="159">
        <v>45787</v>
      </c>
      <c r="B401" s="44" t="str">
        <f t="shared" si="20"/>
        <v>I</v>
      </c>
      <c r="C401" s="44" t="s">
        <v>51</v>
      </c>
      <c r="D401" s="45">
        <v>6397</v>
      </c>
      <c r="E401" s="49">
        <v>13.06</v>
      </c>
      <c r="F401" s="44">
        <v>100944</v>
      </c>
      <c r="G401" s="61"/>
      <c r="H401" s="49"/>
      <c r="I401" s="238" t="s">
        <v>230</v>
      </c>
      <c r="J401" s="44"/>
      <c r="K401" s="82" t="s">
        <v>266</v>
      </c>
      <c r="L401" s="85" t="s">
        <v>66</v>
      </c>
    </row>
    <row r="402" spans="1:12" ht="18.75" x14ac:dyDescent="0.3">
      <c r="A402" s="159">
        <v>45787</v>
      </c>
      <c r="B402" s="44" t="str">
        <f t="shared" si="20"/>
        <v>I</v>
      </c>
      <c r="C402" s="44" t="s">
        <v>51</v>
      </c>
      <c r="D402" s="45">
        <v>6398</v>
      </c>
      <c r="E402" s="49">
        <v>12.15</v>
      </c>
      <c r="F402" s="44">
        <v>100944</v>
      </c>
      <c r="G402" s="61"/>
      <c r="H402" s="49"/>
      <c r="I402" s="238" t="s">
        <v>230</v>
      </c>
      <c r="J402" s="44"/>
      <c r="K402" s="82" t="s">
        <v>266</v>
      </c>
      <c r="L402" s="85" t="s">
        <v>66</v>
      </c>
    </row>
    <row r="403" spans="1:12" ht="18.75" x14ac:dyDescent="0.3">
      <c r="A403" s="159">
        <v>45787</v>
      </c>
      <c r="B403" s="44" t="str">
        <f t="shared" si="20"/>
        <v>I</v>
      </c>
      <c r="C403" s="44" t="s">
        <v>51</v>
      </c>
      <c r="D403" s="45">
        <v>6399</v>
      </c>
      <c r="E403" s="49">
        <v>13.06</v>
      </c>
      <c r="F403" s="135">
        <v>104094</v>
      </c>
      <c r="G403" s="61" t="s">
        <v>265</v>
      </c>
      <c r="H403" s="88">
        <v>31.93</v>
      </c>
      <c r="I403" s="236" t="s">
        <v>230</v>
      </c>
      <c r="J403" s="44">
        <v>1</v>
      </c>
      <c r="K403" s="82" t="s">
        <v>266</v>
      </c>
      <c r="L403" s="85" t="s">
        <v>66</v>
      </c>
    </row>
    <row r="404" spans="1:12" ht="18.75" x14ac:dyDescent="0.3">
      <c r="A404" s="159">
        <v>45787</v>
      </c>
      <c r="B404" s="44" t="str">
        <f t="shared" si="20"/>
        <v>I</v>
      </c>
      <c r="C404" s="44" t="s">
        <v>51</v>
      </c>
      <c r="D404" s="45">
        <v>6400</v>
      </c>
      <c r="E404" s="49">
        <v>13.06</v>
      </c>
      <c r="F404" s="44">
        <v>104094</v>
      </c>
      <c r="G404" s="61"/>
      <c r="H404" s="49"/>
      <c r="I404" s="238" t="s">
        <v>230</v>
      </c>
      <c r="J404" s="44"/>
      <c r="K404" s="82" t="s">
        <v>266</v>
      </c>
      <c r="L404" s="85" t="s">
        <v>66</v>
      </c>
    </row>
    <row r="405" spans="1:12" ht="18.75" x14ac:dyDescent="0.3">
      <c r="A405" s="159">
        <v>45787</v>
      </c>
      <c r="B405" s="44" t="str">
        <f t="shared" si="20"/>
        <v>I</v>
      </c>
      <c r="C405" s="44" t="s">
        <v>51</v>
      </c>
      <c r="D405" s="45">
        <v>6401</v>
      </c>
      <c r="E405" s="49">
        <v>13.06</v>
      </c>
      <c r="F405" s="44">
        <v>104094</v>
      </c>
      <c r="G405" s="61"/>
      <c r="H405" s="49"/>
      <c r="I405" s="238" t="s">
        <v>230</v>
      </c>
      <c r="J405" s="44"/>
      <c r="K405" s="82" t="s">
        <v>266</v>
      </c>
      <c r="L405" s="85" t="s">
        <v>66</v>
      </c>
    </row>
    <row r="406" spans="1:12" ht="18.75" x14ac:dyDescent="0.3">
      <c r="A406" s="159">
        <v>45787</v>
      </c>
      <c r="B406" s="44" t="str">
        <f t="shared" si="20"/>
        <v>I</v>
      </c>
      <c r="C406" s="44" t="s">
        <v>51</v>
      </c>
      <c r="D406" s="45">
        <v>6402</v>
      </c>
      <c r="E406" s="49">
        <v>13.06</v>
      </c>
      <c r="F406" s="44">
        <v>104094</v>
      </c>
      <c r="G406" s="61"/>
      <c r="H406" s="49"/>
      <c r="I406" s="238" t="s">
        <v>230</v>
      </c>
      <c r="J406" s="44"/>
      <c r="K406" s="82" t="s">
        <v>266</v>
      </c>
      <c r="L406" s="85" t="s">
        <v>66</v>
      </c>
    </row>
    <row r="407" spans="1:12" ht="18.75" x14ac:dyDescent="0.3">
      <c r="A407" s="159">
        <v>45787</v>
      </c>
      <c r="B407" s="44" t="str">
        <f t="shared" si="20"/>
        <v>I</v>
      </c>
      <c r="C407" s="44" t="s">
        <v>51</v>
      </c>
      <c r="D407" s="45">
        <v>6403</v>
      </c>
      <c r="E407" s="49">
        <v>12.19</v>
      </c>
      <c r="F407" s="44">
        <v>104094</v>
      </c>
      <c r="G407" s="61"/>
      <c r="H407" s="49"/>
      <c r="I407" s="238" t="s">
        <v>230</v>
      </c>
      <c r="J407" s="44"/>
      <c r="K407" s="82" t="s">
        <v>266</v>
      </c>
      <c r="L407" s="85" t="s">
        <v>66</v>
      </c>
    </row>
    <row r="408" spans="1:12" ht="18.75" x14ac:dyDescent="0.3">
      <c r="A408" s="159">
        <v>45787</v>
      </c>
      <c r="B408" s="44" t="str">
        <f t="shared" ref="B408:B420" si="21">ROMAN(2)</f>
        <v>II</v>
      </c>
      <c r="C408" s="44" t="s">
        <v>45</v>
      </c>
      <c r="D408" s="45">
        <v>6404</v>
      </c>
      <c r="E408" s="49">
        <v>12.07</v>
      </c>
      <c r="F408" s="44">
        <v>104094</v>
      </c>
      <c r="G408" s="61"/>
      <c r="H408" s="49"/>
      <c r="I408" s="238" t="s">
        <v>230</v>
      </c>
      <c r="J408" s="44"/>
      <c r="K408" s="82" t="s">
        <v>266</v>
      </c>
      <c r="L408" s="85" t="s">
        <v>66</v>
      </c>
    </row>
    <row r="409" spans="1:12" ht="18.75" x14ac:dyDescent="0.3">
      <c r="A409" s="159">
        <v>45787</v>
      </c>
      <c r="B409" s="44" t="str">
        <f t="shared" si="21"/>
        <v>II</v>
      </c>
      <c r="C409" s="44" t="s">
        <v>45</v>
      </c>
      <c r="D409" s="45">
        <v>6405</v>
      </c>
      <c r="E409" s="49">
        <v>12.5</v>
      </c>
      <c r="F409" s="44">
        <v>104094</v>
      </c>
      <c r="G409" s="61"/>
      <c r="H409" s="49"/>
      <c r="I409" s="238" t="s">
        <v>230</v>
      </c>
      <c r="J409" s="44"/>
      <c r="K409" s="82" t="s">
        <v>266</v>
      </c>
      <c r="L409" s="85" t="s">
        <v>66</v>
      </c>
    </row>
    <row r="410" spans="1:12" ht="18.75" x14ac:dyDescent="0.3">
      <c r="A410" s="159">
        <v>45787</v>
      </c>
      <c r="B410" s="44" t="str">
        <f t="shared" si="21"/>
        <v>II</v>
      </c>
      <c r="C410" s="44" t="s">
        <v>45</v>
      </c>
      <c r="D410" s="45">
        <v>6406</v>
      </c>
      <c r="E410" s="49">
        <v>13.07</v>
      </c>
      <c r="F410" s="135" t="s">
        <v>61</v>
      </c>
      <c r="G410" s="61" t="s">
        <v>101</v>
      </c>
      <c r="H410" s="88">
        <v>32.340000000000003</v>
      </c>
      <c r="I410" s="236" t="s">
        <v>230</v>
      </c>
      <c r="J410" s="44">
        <v>1</v>
      </c>
      <c r="K410" s="82" t="s">
        <v>266</v>
      </c>
      <c r="L410" s="85" t="s">
        <v>66</v>
      </c>
    </row>
    <row r="411" spans="1:12" ht="18.75" x14ac:dyDescent="0.3">
      <c r="A411" s="159">
        <v>45787</v>
      </c>
      <c r="B411" s="44" t="str">
        <f t="shared" si="21"/>
        <v>II</v>
      </c>
      <c r="C411" s="44" t="s">
        <v>45</v>
      </c>
      <c r="D411" s="45">
        <v>6407</v>
      </c>
      <c r="E411" s="49">
        <v>13.07</v>
      </c>
      <c r="F411" s="44" t="s">
        <v>61</v>
      </c>
      <c r="G411" s="61"/>
      <c r="H411" s="49"/>
      <c r="I411" s="238" t="s">
        <v>230</v>
      </c>
      <c r="J411" s="44"/>
      <c r="K411" s="82" t="s">
        <v>266</v>
      </c>
      <c r="L411" s="85" t="s">
        <v>66</v>
      </c>
    </row>
    <row r="412" spans="1:12" ht="18.75" x14ac:dyDescent="0.3">
      <c r="A412" s="159">
        <v>45787</v>
      </c>
      <c r="B412" s="44" t="str">
        <f t="shared" si="21"/>
        <v>II</v>
      </c>
      <c r="C412" s="44" t="s">
        <v>45</v>
      </c>
      <c r="D412" s="45">
        <v>6408</v>
      </c>
      <c r="E412" s="49">
        <v>13.07</v>
      </c>
      <c r="F412" s="44" t="s">
        <v>61</v>
      </c>
      <c r="G412" s="61"/>
      <c r="H412" s="49"/>
      <c r="I412" s="238" t="s">
        <v>230</v>
      </c>
      <c r="J412" s="44"/>
      <c r="K412" s="82" t="s">
        <v>266</v>
      </c>
      <c r="L412" s="85" t="s">
        <v>66</v>
      </c>
    </row>
    <row r="413" spans="1:12" ht="18.75" x14ac:dyDescent="0.3">
      <c r="A413" s="159">
        <v>45787</v>
      </c>
      <c r="B413" s="44" t="str">
        <f t="shared" si="21"/>
        <v>II</v>
      </c>
      <c r="C413" s="44" t="s">
        <v>45</v>
      </c>
      <c r="D413" s="45">
        <v>6409</v>
      </c>
      <c r="E413" s="49">
        <v>13.07</v>
      </c>
      <c r="F413" s="44" t="s">
        <v>61</v>
      </c>
      <c r="G413" s="61"/>
      <c r="H413" s="49"/>
      <c r="I413" s="238" t="s">
        <v>230</v>
      </c>
      <c r="J413" s="44"/>
      <c r="K413" s="82" t="s">
        <v>266</v>
      </c>
      <c r="L413" s="85" t="s">
        <v>66</v>
      </c>
    </row>
    <row r="414" spans="1:12" ht="18.75" x14ac:dyDescent="0.3">
      <c r="A414" s="159">
        <v>45787</v>
      </c>
      <c r="B414" s="44" t="str">
        <f t="shared" si="21"/>
        <v>II</v>
      </c>
      <c r="C414" s="44" t="s">
        <v>45</v>
      </c>
      <c r="D414" s="45">
        <v>6410</v>
      </c>
      <c r="E414" s="49">
        <v>13.07</v>
      </c>
      <c r="F414" s="44" t="s">
        <v>61</v>
      </c>
      <c r="G414" s="61"/>
      <c r="H414" s="49"/>
      <c r="I414" s="238" t="s">
        <v>230</v>
      </c>
      <c r="J414" s="44"/>
      <c r="K414" s="82" t="s">
        <v>266</v>
      </c>
      <c r="L414" s="85" t="s">
        <v>66</v>
      </c>
    </row>
    <row r="415" spans="1:12" ht="18.75" x14ac:dyDescent="0.3">
      <c r="A415" s="159">
        <v>45787</v>
      </c>
      <c r="B415" s="44" t="str">
        <f t="shared" si="21"/>
        <v>II</v>
      </c>
      <c r="C415" s="44" t="s">
        <v>45</v>
      </c>
      <c r="D415" s="45">
        <v>6411</v>
      </c>
      <c r="E415" s="49">
        <v>12.1</v>
      </c>
      <c r="F415" s="44" t="s">
        <v>61</v>
      </c>
      <c r="G415" s="61"/>
      <c r="H415" s="49"/>
      <c r="I415" s="238" t="s">
        <v>230</v>
      </c>
      <c r="J415" s="44"/>
      <c r="K415" s="82" t="s">
        <v>266</v>
      </c>
      <c r="L415" s="85" t="s">
        <v>66</v>
      </c>
    </row>
    <row r="416" spans="1:12" ht="18.75" x14ac:dyDescent="0.3">
      <c r="A416" s="159">
        <v>45787</v>
      </c>
      <c r="B416" s="44" t="str">
        <f t="shared" si="21"/>
        <v>II</v>
      </c>
      <c r="C416" s="44" t="s">
        <v>45</v>
      </c>
      <c r="D416" s="45">
        <v>6412</v>
      </c>
      <c r="E416" s="49">
        <v>12.8</v>
      </c>
      <c r="F416" s="44" t="s">
        <v>61</v>
      </c>
      <c r="G416" s="61"/>
      <c r="H416" s="49"/>
      <c r="I416" s="238" t="s">
        <v>230</v>
      </c>
      <c r="J416" s="44"/>
      <c r="K416" s="82" t="s">
        <v>266</v>
      </c>
      <c r="L416" s="85" t="s">
        <v>66</v>
      </c>
    </row>
    <row r="417" spans="1:12" ht="18.75" x14ac:dyDescent="0.3">
      <c r="A417" s="159">
        <v>45787</v>
      </c>
      <c r="B417" s="44" t="str">
        <f t="shared" si="21"/>
        <v>II</v>
      </c>
      <c r="C417" s="44" t="s">
        <v>45</v>
      </c>
      <c r="D417" s="45">
        <v>6413</v>
      </c>
      <c r="E417" s="49">
        <v>12.23</v>
      </c>
      <c r="F417" s="135" t="s">
        <v>83</v>
      </c>
      <c r="G417" s="61" t="s">
        <v>250</v>
      </c>
      <c r="H417" s="88">
        <v>32.159999999999997</v>
      </c>
      <c r="I417" s="236" t="s">
        <v>230</v>
      </c>
      <c r="J417" s="44">
        <v>1</v>
      </c>
      <c r="K417" s="82" t="s">
        <v>266</v>
      </c>
      <c r="L417" s="85" t="s">
        <v>66</v>
      </c>
    </row>
    <row r="418" spans="1:12" ht="18.75" x14ac:dyDescent="0.3">
      <c r="A418" s="159">
        <v>45787</v>
      </c>
      <c r="B418" s="44" t="str">
        <f t="shared" si="21"/>
        <v>II</v>
      </c>
      <c r="C418" s="44" t="s">
        <v>45</v>
      </c>
      <c r="D418" s="45">
        <v>6414</v>
      </c>
      <c r="E418" s="49">
        <v>13.07</v>
      </c>
      <c r="F418" s="44" t="s">
        <v>83</v>
      </c>
      <c r="G418" s="61"/>
      <c r="H418" s="49"/>
      <c r="I418" s="238" t="s">
        <v>230</v>
      </c>
      <c r="J418" s="44"/>
      <c r="K418" s="82" t="s">
        <v>266</v>
      </c>
      <c r="L418" s="85" t="s">
        <v>66</v>
      </c>
    </row>
    <row r="419" spans="1:12" ht="18.75" x14ac:dyDescent="0.3">
      <c r="A419" s="159">
        <v>45787</v>
      </c>
      <c r="B419" s="44" t="str">
        <f t="shared" si="21"/>
        <v>II</v>
      </c>
      <c r="C419" s="44" t="s">
        <v>45</v>
      </c>
      <c r="D419" s="45">
        <v>6415</v>
      </c>
      <c r="E419" s="49">
        <v>13.06</v>
      </c>
      <c r="F419" s="44" t="s">
        <v>83</v>
      </c>
      <c r="G419" s="61"/>
      <c r="H419" s="49"/>
      <c r="I419" s="238" t="s">
        <v>230</v>
      </c>
      <c r="J419" s="44"/>
      <c r="K419" s="82" t="s">
        <v>266</v>
      </c>
      <c r="L419" s="85" t="s">
        <v>66</v>
      </c>
    </row>
    <row r="420" spans="1:12" ht="19.5" thickBot="1" x14ac:dyDescent="0.35">
      <c r="A420" s="175">
        <v>45787</v>
      </c>
      <c r="B420" s="91" t="str">
        <f t="shared" si="21"/>
        <v>II</v>
      </c>
      <c r="C420" s="91" t="s">
        <v>45</v>
      </c>
      <c r="D420" s="92">
        <v>6416</v>
      </c>
      <c r="E420" s="93">
        <v>13.06</v>
      </c>
      <c r="F420" s="91" t="s">
        <v>83</v>
      </c>
      <c r="G420" s="95"/>
      <c r="H420" s="93"/>
      <c r="I420" s="241" t="s">
        <v>230</v>
      </c>
      <c r="J420" s="91"/>
      <c r="K420" s="96" t="s">
        <v>266</v>
      </c>
      <c r="L420" s="103" t="s">
        <v>66</v>
      </c>
    </row>
    <row r="421" spans="1:12" ht="18.75" x14ac:dyDescent="0.3">
      <c r="A421" s="39">
        <v>45788</v>
      </c>
      <c r="B421" s="87" t="str">
        <f t="shared" ref="B421:B441" si="22">ROMAN(1)</f>
        <v>I</v>
      </c>
      <c r="C421" s="87" t="s">
        <v>51</v>
      </c>
      <c r="D421" s="40">
        <v>6417</v>
      </c>
      <c r="E421" s="291">
        <v>12.06</v>
      </c>
      <c r="F421" s="87" t="s">
        <v>83</v>
      </c>
      <c r="G421" s="299"/>
      <c r="H421" s="291"/>
      <c r="I421" s="300" t="s">
        <v>230</v>
      </c>
      <c r="J421" s="292"/>
      <c r="K421" s="81" t="s">
        <v>270</v>
      </c>
      <c r="L421" s="84" t="s">
        <v>66</v>
      </c>
    </row>
    <row r="422" spans="1:12" ht="18.75" x14ac:dyDescent="0.3">
      <c r="A422" s="159">
        <v>45788</v>
      </c>
      <c r="B422" s="44" t="str">
        <f t="shared" si="22"/>
        <v>I</v>
      </c>
      <c r="C422" s="44" t="s">
        <v>51</v>
      </c>
      <c r="D422" s="45">
        <v>6418</v>
      </c>
      <c r="E422" s="288">
        <v>12.07</v>
      </c>
      <c r="F422" s="44" t="s">
        <v>83</v>
      </c>
      <c r="G422" s="289"/>
      <c r="H422" s="288"/>
      <c r="I422" s="290" t="s">
        <v>230</v>
      </c>
      <c r="J422" s="287"/>
      <c r="K422" s="82" t="s">
        <v>270</v>
      </c>
      <c r="L422" s="85" t="s">
        <v>66</v>
      </c>
    </row>
    <row r="423" spans="1:12" ht="18.75" x14ac:dyDescent="0.3">
      <c r="A423" s="159">
        <v>45788</v>
      </c>
      <c r="B423" s="44" t="str">
        <f t="shared" si="22"/>
        <v>I</v>
      </c>
      <c r="C423" s="44" t="s">
        <v>51</v>
      </c>
      <c r="D423" s="45">
        <v>6419</v>
      </c>
      <c r="E423" s="288">
        <v>12.37</v>
      </c>
      <c r="F423" s="44" t="s">
        <v>83</v>
      </c>
      <c r="G423" s="289"/>
      <c r="H423" s="288"/>
      <c r="I423" s="290" t="s">
        <v>230</v>
      </c>
      <c r="J423" s="287"/>
      <c r="K423" s="82" t="s">
        <v>270</v>
      </c>
      <c r="L423" s="85" t="s">
        <v>66</v>
      </c>
    </row>
    <row r="424" spans="1:12" ht="18.75" x14ac:dyDescent="0.3">
      <c r="A424" s="159">
        <v>45788</v>
      </c>
      <c r="B424" s="44" t="str">
        <f t="shared" si="22"/>
        <v>I</v>
      </c>
      <c r="C424" s="44" t="s">
        <v>51</v>
      </c>
      <c r="D424" s="45">
        <v>6420</v>
      </c>
      <c r="E424" s="288">
        <v>12.06</v>
      </c>
      <c r="F424" s="135" t="s">
        <v>94</v>
      </c>
      <c r="G424" s="289" t="s">
        <v>98</v>
      </c>
      <c r="H424" s="294">
        <v>29.85</v>
      </c>
      <c r="I424" s="301" t="s">
        <v>230</v>
      </c>
      <c r="J424" s="287">
        <v>1</v>
      </c>
      <c r="K424" s="82" t="s">
        <v>270</v>
      </c>
      <c r="L424" s="85" t="s">
        <v>66</v>
      </c>
    </row>
    <row r="425" spans="1:12" ht="18.75" x14ac:dyDescent="0.3">
      <c r="A425" s="159">
        <v>45788</v>
      </c>
      <c r="B425" s="44" t="str">
        <f t="shared" si="22"/>
        <v>I</v>
      </c>
      <c r="C425" s="44" t="s">
        <v>51</v>
      </c>
      <c r="D425" s="45">
        <v>6421</v>
      </c>
      <c r="E425" s="288">
        <v>12.07</v>
      </c>
      <c r="F425" s="287" t="s">
        <v>94</v>
      </c>
      <c r="G425" s="289"/>
      <c r="H425" s="288"/>
      <c r="I425" s="290" t="s">
        <v>230</v>
      </c>
      <c r="J425" s="287"/>
      <c r="K425" s="82" t="s">
        <v>270</v>
      </c>
      <c r="L425" s="85" t="s">
        <v>66</v>
      </c>
    </row>
    <row r="426" spans="1:12" ht="18.75" x14ac:dyDescent="0.3">
      <c r="A426" s="159">
        <v>45788</v>
      </c>
      <c r="B426" s="44" t="str">
        <f t="shared" si="22"/>
        <v>I</v>
      </c>
      <c r="C426" s="44" t="s">
        <v>51</v>
      </c>
      <c r="D426" s="45">
        <v>6422</v>
      </c>
      <c r="E426" s="288">
        <v>12.07</v>
      </c>
      <c r="F426" s="287" t="s">
        <v>94</v>
      </c>
      <c r="G426" s="289"/>
      <c r="H426" s="288"/>
      <c r="I426" s="290" t="s">
        <v>230</v>
      </c>
      <c r="J426" s="287"/>
      <c r="K426" s="82" t="s">
        <v>270</v>
      </c>
      <c r="L426" s="85" t="s">
        <v>66</v>
      </c>
    </row>
    <row r="427" spans="1:12" ht="18.75" x14ac:dyDescent="0.3">
      <c r="A427" s="159">
        <v>45788</v>
      </c>
      <c r="B427" s="44" t="str">
        <f t="shared" si="22"/>
        <v>I</v>
      </c>
      <c r="C427" s="44" t="s">
        <v>51</v>
      </c>
      <c r="D427" s="45">
        <v>6423</v>
      </c>
      <c r="E427" s="288">
        <v>12.07</v>
      </c>
      <c r="F427" s="287" t="s">
        <v>94</v>
      </c>
      <c r="G427" s="289"/>
      <c r="H427" s="288"/>
      <c r="I427" s="290" t="s">
        <v>230</v>
      </c>
      <c r="J427" s="287"/>
      <c r="K427" s="82" t="s">
        <v>270</v>
      </c>
      <c r="L427" s="85" t="s">
        <v>66</v>
      </c>
    </row>
    <row r="428" spans="1:12" ht="19.5" thickBot="1" x14ac:dyDescent="0.35">
      <c r="A428" s="175">
        <v>45788</v>
      </c>
      <c r="B428" s="91" t="str">
        <f t="shared" si="22"/>
        <v>I</v>
      </c>
      <c r="C428" s="91" t="s">
        <v>51</v>
      </c>
      <c r="D428" s="92">
        <v>6424</v>
      </c>
      <c r="E428" s="295">
        <v>10.07</v>
      </c>
      <c r="F428" s="296" t="s">
        <v>94</v>
      </c>
      <c r="G428" s="297"/>
      <c r="H428" s="295"/>
      <c r="I428" s="298" t="s">
        <v>230</v>
      </c>
      <c r="J428" s="296"/>
      <c r="K428" s="96" t="s">
        <v>270</v>
      </c>
      <c r="L428" s="103" t="s">
        <v>66</v>
      </c>
    </row>
    <row r="429" spans="1:12" ht="18.75" x14ac:dyDescent="0.3">
      <c r="A429" s="39">
        <v>45789</v>
      </c>
      <c r="B429" s="87" t="str">
        <f t="shared" si="22"/>
        <v>I</v>
      </c>
      <c r="C429" s="87" t="s">
        <v>45</v>
      </c>
      <c r="D429" s="40">
        <v>6425</v>
      </c>
      <c r="E429" s="291">
        <v>11.58</v>
      </c>
      <c r="F429" s="292" t="s">
        <v>94</v>
      </c>
      <c r="G429" s="299"/>
      <c r="H429" s="291"/>
      <c r="I429" s="300" t="s">
        <v>230</v>
      </c>
      <c r="J429" s="292"/>
      <c r="K429" s="81" t="s">
        <v>270</v>
      </c>
      <c r="L429" s="84" t="s">
        <v>66</v>
      </c>
    </row>
    <row r="430" spans="1:12" ht="18.75" x14ac:dyDescent="0.3">
      <c r="A430" s="159">
        <v>45789</v>
      </c>
      <c r="B430" s="44" t="str">
        <f t="shared" si="22"/>
        <v>I</v>
      </c>
      <c r="C430" s="44" t="s">
        <v>45</v>
      </c>
      <c r="D430" s="45">
        <v>6426</v>
      </c>
      <c r="E430" s="288">
        <v>12.04</v>
      </c>
      <c r="F430" s="287" t="s">
        <v>94</v>
      </c>
      <c r="G430" s="289"/>
      <c r="H430" s="288"/>
      <c r="I430" s="290" t="s">
        <v>230</v>
      </c>
      <c r="J430" s="287"/>
      <c r="K430" s="82" t="s">
        <v>270</v>
      </c>
      <c r="L430" s="85" t="s">
        <v>66</v>
      </c>
    </row>
    <row r="431" spans="1:12" ht="18.75" x14ac:dyDescent="0.3">
      <c r="A431" s="159">
        <v>45789</v>
      </c>
      <c r="B431" s="44" t="str">
        <f t="shared" si="22"/>
        <v>I</v>
      </c>
      <c r="C431" s="44" t="s">
        <v>45</v>
      </c>
      <c r="D431" s="45">
        <v>6427</v>
      </c>
      <c r="E431" s="288">
        <v>12.09</v>
      </c>
      <c r="F431" s="135" t="s">
        <v>91</v>
      </c>
      <c r="G431" s="61" t="s">
        <v>64</v>
      </c>
      <c r="H431" s="294">
        <v>29.87</v>
      </c>
      <c r="I431" s="236" t="s">
        <v>230</v>
      </c>
      <c r="J431" s="287">
        <v>1</v>
      </c>
      <c r="K431" s="82" t="s">
        <v>270</v>
      </c>
      <c r="L431" s="85" t="s">
        <v>66</v>
      </c>
    </row>
    <row r="432" spans="1:12" ht="18.75" x14ac:dyDescent="0.3">
      <c r="A432" s="159">
        <v>45789</v>
      </c>
      <c r="B432" s="44" t="str">
        <f t="shared" si="22"/>
        <v>I</v>
      </c>
      <c r="C432" s="44" t="s">
        <v>45</v>
      </c>
      <c r="D432" s="45">
        <v>6428</v>
      </c>
      <c r="E432" s="288">
        <v>12.1</v>
      </c>
      <c r="F432" s="44" t="s">
        <v>91</v>
      </c>
      <c r="G432" s="289"/>
      <c r="H432" s="288"/>
      <c r="I432" s="290" t="s">
        <v>230</v>
      </c>
      <c r="J432" s="287"/>
      <c r="K432" s="82" t="s">
        <v>270</v>
      </c>
      <c r="L432" s="85" t="s">
        <v>66</v>
      </c>
    </row>
    <row r="433" spans="1:12" ht="18.75" x14ac:dyDescent="0.3">
      <c r="A433" s="159">
        <v>45789</v>
      </c>
      <c r="B433" s="44" t="str">
        <f t="shared" si="22"/>
        <v>I</v>
      </c>
      <c r="C433" s="44" t="s">
        <v>45</v>
      </c>
      <c r="D433" s="45">
        <v>6429</v>
      </c>
      <c r="E433" s="288">
        <v>12.01</v>
      </c>
      <c r="F433" s="44" t="s">
        <v>91</v>
      </c>
      <c r="G433" s="289"/>
      <c r="H433" s="288"/>
      <c r="I433" s="290" t="s">
        <v>230</v>
      </c>
      <c r="J433" s="287"/>
      <c r="K433" s="82" t="s">
        <v>270</v>
      </c>
      <c r="L433" s="85" t="s">
        <v>66</v>
      </c>
    </row>
    <row r="434" spans="1:12" ht="18.75" x14ac:dyDescent="0.3">
      <c r="A434" s="159">
        <v>45789</v>
      </c>
      <c r="B434" s="44" t="str">
        <f t="shared" si="22"/>
        <v>I</v>
      </c>
      <c r="C434" s="44" t="s">
        <v>45</v>
      </c>
      <c r="D434" s="45">
        <v>6430</v>
      </c>
      <c r="E434" s="288">
        <v>12.1</v>
      </c>
      <c r="F434" s="44" t="s">
        <v>91</v>
      </c>
      <c r="G434" s="289"/>
      <c r="H434" s="288"/>
      <c r="I434" s="290" t="s">
        <v>230</v>
      </c>
      <c r="J434" s="287"/>
      <c r="K434" s="82" t="s">
        <v>270</v>
      </c>
      <c r="L434" s="85" t="s">
        <v>66</v>
      </c>
    </row>
    <row r="435" spans="1:12" ht="18.75" x14ac:dyDescent="0.3">
      <c r="A435" s="159">
        <v>45789</v>
      </c>
      <c r="B435" s="44" t="str">
        <f t="shared" si="22"/>
        <v>I</v>
      </c>
      <c r="C435" s="44" t="s">
        <v>45</v>
      </c>
      <c r="D435" s="45">
        <v>6431</v>
      </c>
      <c r="E435" s="288">
        <v>12.1</v>
      </c>
      <c r="F435" s="44" t="s">
        <v>91</v>
      </c>
      <c r="G435" s="289"/>
      <c r="H435" s="288"/>
      <c r="I435" s="290" t="s">
        <v>230</v>
      </c>
      <c r="J435" s="287"/>
      <c r="K435" s="82" t="s">
        <v>270</v>
      </c>
      <c r="L435" s="85" t="s">
        <v>66</v>
      </c>
    </row>
    <row r="436" spans="1:12" ht="18.75" x14ac:dyDescent="0.3">
      <c r="A436" s="159">
        <v>45789</v>
      </c>
      <c r="B436" s="44" t="str">
        <f t="shared" si="22"/>
        <v>I</v>
      </c>
      <c r="C436" s="44" t="s">
        <v>45</v>
      </c>
      <c r="D436" s="45">
        <v>6432</v>
      </c>
      <c r="E436" s="288">
        <v>12.03</v>
      </c>
      <c r="F436" s="44" t="s">
        <v>91</v>
      </c>
      <c r="G436" s="289"/>
      <c r="H436" s="288"/>
      <c r="I436" s="290" t="s">
        <v>230</v>
      </c>
      <c r="J436" s="287"/>
      <c r="K436" s="82" t="s">
        <v>270</v>
      </c>
      <c r="L436" s="85" t="s">
        <v>66</v>
      </c>
    </row>
    <row r="437" spans="1:12" ht="18.75" x14ac:dyDescent="0.3">
      <c r="A437" s="159">
        <v>45789</v>
      </c>
      <c r="B437" s="44" t="str">
        <f t="shared" si="22"/>
        <v>I</v>
      </c>
      <c r="C437" s="44" t="s">
        <v>45</v>
      </c>
      <c r="D437" s="45">
        <v>6433</v>
      </c>
      <c r="E437" s="288">
        <v>10.93</v>
      </c>
      <c r="F437" s="44" t="s">
        <v>91</v>
      </c>
      <c r="G437" s="289"/>
      <c r="H437" s="288"/>
      <c r="I437" s="290" t="s">
        <v>230</v>
      </c>
      <c r="J437" s="287"/>
      <c r="K437" s="82" t="s">
        <v>270</v>
      </c>
      <c r="L437" s="85" t="s">
        <v>66</v>
      </c>
    </row>
    <row r="438" spans="1:12" ht="18.75" x14ac:dyDescent="0.3">
      <c r="A438" s="159">
        <v>45789</v>
      </c>
      <c r="B438" s="44" t="str">
        <f t="shared" si="22"/>
        <v>I</v>
      </c>
      <c r="C438" s="44" t="s">
        <v>45</v>
      </c>
      <c r="D438" s="45">
        <v>6434</v>
      </c>
      <c r="E438" s="307">
        <v>13.03</v>
      </c>
      <c r="F438" s="135">
        <v>251566</v>
      </c>
      <c r="G438" s="61" t="s">
        <v>276</v>
      </c>
      <c r="H438" s="294">
        <v>29.22</v>
      </c>
      <c r="I438" s="236" t="s">
        <v>231</v>
      </c>
      <c r="J438" s="287">
        <v>1</v>
      </c>
      <c r="K438" s="82" t="s">
        <v>270</v>
      </c>
      <c r="L438" s="85" t="s">
        <v>66</v>
      </c>
    </row>
    <row r="439" spans="1:12" ht="18.75" x14ac:dyDescent="0.3">
      <c r="A439" s="159">
        <v>45789</v>
      </c>
      <c r="B439" s="44" t="str">
        <f t="shared" si="22"/>
        <v>I</v>
      </c>
      <c r="C439" s="44" t="s">
        <v>45</v>
      </c>
      <c r="D439" s="45">
        <v>6435</v>
      </c>
      <c r="E439" s="288">
        <v>13.07</v>
      </c>
      <c r="F439" s="287">
        <v>251566</v>
      </c>
      <c r="G439" s="289"/>
      <c r="H439" s="288"/>
      <c r="I439" s="290" t="s">
        <v>231</v>
      </c>
      <c r="J439" s="287"/>
      <c r="K439" s="82" t="s">
        <v>270</v>
      </c>
      <c r="L439" s="85" t="s">
        <v>66</v>
      </c>
    </row>
    <row r="440" spans="1:12" ht="18.75" x14ac:dyDescent="0.3">
      <c r="A440" s="159">
        <v>45789</v>
      </c>
      <c r="B440" s="44" t="str">
        <f t="shared" si="22"/>
        <v>I</v>
      </c>
      <c r="C440" s="44" t="s">
        <v>45</v>
      </c>
      <c r="D440" s="45">
        <v>6436</v>
      </c>
      <c r="E440" s="288">
        <v>13.06</v>
      </c>
      <c r="F440" s="287">
        <v>251566</v>
      </c>
      <c r="G440" s="289"/>
      <c r="H440" s="288"/>
      <c r="I440" s="290" t="s">
        <v>231</v>
      </c>
      <c r="J440" s="287"/>
      <c r="K440" s="82" t="s">
        <v>270</v>
      </c>
      <c r="L440" s="85" t="s">
        <v>66</v>
      </c>
    </row>
    <row r="441" spans="1:12" ht="18.75" x14ac:dyDescent="0.3">
      <c r="A441" s="159">
        <v>45789</v>
      </c>
      <c r="B441" s="44" t="str">
        <f t="shared" si="22"/>
        <v>I</v>
      </c>
      <c r="C441" s="44" t="s">
        <v>45</v>
      </c>
      <c r="D441" s="45">
        <v>6437</v>
      </c>
      <c r="E441" s="288">
        <v>13.07</v>
      </c>
      <c r="F441" s="287">
        <v>251566</v>
      </c>
      <c r="G441" s="289"/>
      <c r="H441" s="288"/>
      <c r="I441" s="290" t="s">
        <v>231</v>
      </c>
      <c r="J441" s="287"/>
      <c r="K441" s="82" t="s">
        <v>270</v>
      </c>
      <c r="L441" s="85" t="s">
        <v>66</v>
      </c>
    </row>
    <row r="442" spans="1:12" ht="18.75" x14ac:dyDescent="0.3">
      <c r="A442" s="159">
        <v>45789</v>
      </c>
      <c r="B442" s="44" t="str">
        <f t="shared" ref="B442:B454" si="23">ROMAN(2)</f>
        <v>II</v>
      </c>
      <c r="C442" s="44" t="s">
        <v>51</v>
      </c>
      <c r="D442" s="45">
        <v>6438</v>
      </c>
      <c r="E442" s="288">
        <v>13.58</v>
      </c>
      <c r="F442" s="287">
        <v>251566</v>
      </c>
      <c r="G442" s="289"/>
      <c r="H442" s="288"/>
      <c r="I442" s="290" t="s">
        <v>231</v>
      </c>
      <c r="J442" s="287"/>
      <c r="K442" s="82" t="s">
        <v>270</v>
      </c>
      <c r="L442" s="85" t="s">
        <v>66</v>
      </c>
    </row>
    <row r="443" spans="1:12" ht="18.75" x14ac:dyDescent="0.3">
      <c r="A443" s="159">
        <v>45789</v>
      </c>
      <c r="B443" s="44" t="str">
        <f t="shared" si="23"/>
        <v>II</v>
      </c>
      <c r="C443" s="44" t="s">
        <v>51</v>
      </c>
      <c r="D443" s="45">
        <v>6439</v>
      </c>
      <c r="E443" s="288">
        <v>13.57</v>
      </c>
      <c r="F443" s="287">
        <v>251566</v>
      </c>
      <c r="G443" s="289"/>
      <c r="H443" s="288"/>
      <c r="I443" s="290" t="s">
        <v>231</v>
      </c>
      <c r="J443" s="287"/>
      <c r="K443" s="82" t="s">
        <v>270</v>
      </c>
      <c r="L443" s="85" t="s">
        <v>66</v>
      </c>
    </row>
    <row r="444" spans="1:12" ht="18.75" x14ac:dyDescent="0.3">
      <c r="A444" s="159">
        <v>45789</v>
      </c>
      <c r="B444" s="44" t="str">
        <f t="shared" si="23"/>
        <v>II</v>
      </c>
      <c r="C444" s="44" t="s">
        <v>51</v>
      </c>
      <c r="D444" s="45">
        <v>6440</v>
      </c>
      <c r="E444" s="288">
        <v>11.08</v>
      </c>
      <c r="F444" s="135">
        <v>351828</v>
      </c>
      <c r="G444" s="61" t="s">
        <v>275</v>
      </c>
      <c r="H444" s="294">
        <v>29.72</v>
      </c>
      <c r="I444" s="236" t="s">
        <v>231</v>
      </c>
      <c r="J444" s="287">
        <v>1</v>
      </c>
      <c r="K444" s="82" t="s">
        <v>270</v>
      </c>
      <c r="L444" s="85" t="s">
        <v>66</v>
      </c>
    </row>
    <row r="445" spans="1:12" ht="18.75" x14ac:dyDescent="0.3">
      <c r="A445" s="159">
        <v>45789</v>
      </c>
      <c r="B445" s="44" t="str">
        <f t="shared" si="23"/>
        <v>II</v>
      </c>
      <c r="C445" s="44" t="s">
        <v>51</v>
      </c>
      <c r="D445" s="45">
        <v>6441</v>
      </c>
      <c r="E445" s="288">
        <v>12.1</v>
      </c>
      <c r="F445" s="287">
        <v>351828</v>
      </c>
      <c r="G445" s="289"/>
      <c r="H445" s="288"/>
      <c r="I445" s="290" t="s">
        <v>231</v>
      </c>
      <c r="J445" s="287"/>
      <c r="K445" s="82" t="s">
        <v>270</v>
      </c>
      <c r="L445" s="85" t="s">
        <v>66</v>
      </c>
    </row>
    <row r="446" spans="1:12" ht="18.75" x14ac:dyDescent="0.3">
      <c r="A446" s="159">
        <v>45789</v>
      </c>
      <c r="B446" s="44" t="str">
        <f t="shared" si="23"/>
        <v>II</v>
      </c>
      <c r="C446" s="44" t="s">
        <v>51</v>
      </c>
      <c r="D446" s="45">
        <v>6442</v>
      </c>
      <c r="E446" s="288">
        <v>12.1</v>
      </c>
      <c r="F446" s="287">
        <v>351828</v>
      </c>
      <c r="G446" s="289"/>
      <c r="H446" s="288"/>
      <c r="I446" s="290" t="s">
        <v>231</v>
      </c>
      <c r="J446" s="287"/>
      <c r="K446" s="82" t="s">
        <v>270</v>
      </c>
      <c r="L446" s="85" t="s">
        <v>66</v>
      </c>
    </row>
    <row r="447" spans="1:12" ht="18.75" x14ac:dyDescent="0.3">
      <c r="A447" s="159">
        <v>45789</v>
      </c>
      <c r="B447" s="44" t="str">
        <f t="shared" si="23"/>
        <v>II</v>
      </c>
      <c r="C447" s="44" t="s">
        <v>51</v>
      </c>
      <c r="D447" s="45">
        <v>6443</v>
      </c>
      <c r="E447" s="288">
        <v>12.1</v>
      </c>
      <c r="F447" s="287">
        <v>351828</v>
      </c>
      <c r="G447" s="289"/>
      <c r="H447" s="288"/>
      <c r="I447" s="290" t="s">
        <v>231</v>
      </c>
      <c r="J447" s="287"/>
      <c r="K447" s="82" t="s">
        <v>270</v>
      </c>
      <c r="L447" s="85" t="s">
        <v>66</v>
      </c>
    </row>
    <row r="448" spans="1:12" ht="18.75" x14ac:dyDescent="0.3">
      <c r="A448" s="159">
        <v>45789</v>
      </c>
      <c r="B448" s="44" t="str">
        <f t="shared" si="23"/>
        <v>II</v>
      </c>
      <c r="C448" s="44" t="s">
        <v>51</v>
      </c>
      <c r="D448" s="45">
        <v>6444</v>
      </c>
      <c r="E448" s="288">
        <v>11.07</v>
      </c>
      <c r="F448" s="287">
        <v>351828</v>
      </c>
      <c r="G448" s="289"/>
      <c r="H448" s="288"/>
      <c r="I448" s="290" t="s">
        <v>231</v>
      </c>
      <c r="J448" s="287"/>
      <c r="K448" s="82" t="s">
        <v>270</v>
      </c>
      <c r="L448" s="85" t="s">
        <v>66</v>
      </c>
    </row>
    <row r="449" spans="1:12" ht="18.75" x14ac:dyDescent="0.3">
      <c r="A449" s="159">
        <v>45789</v>
      </c>
      <c r="B449" s="44" t="str">
        <f t="shared" si="23"/>
        <v>II</v>
      </c>
      <c r="C449" s="44" t="s">
        <v>51</v>
      </c>
      <c r="D449" s="45">
        <v>6445</v>
      </c>
      <c r="E449" s="288">
        <v>13.07</v>
      </c>
      <c r="F449" s="287">
        <v>351828</v>
      </c>
      <c r="G449" s="289"/>
      <c r="H449" s="288"/>
      <c r="I449" s="290" t="s">
        <v>231</v>
      </c>
      <c r="J449" s="287"/>
      <c r="K449" s="82" t="s">
        <v>270</v>
      </c>
      <c r="L449" s="85" t="s">
        <v>66</v>
      </c>
    </row>
    <row r="450" spans="1:12" ht="18.75" x14ac:dyDescent="0.3">
      <c r="A450" s="159">
        <v>45789</v>
      </c>
      <c r="B450" s="44" t="str">
        <f t="shared" si="23"/>
        <v>II</v>
      </c>
      <c r="C450" s="44" t="s">
        <v>51</v>
      </c>
      <c r="D450" s="45">
        <v>6446</v>
      </c>
      <c r="E450" s="288">
        <v>11.64</v>
      </c>
      <c r="F450" s="287">
        <v>351828</v>
      </c>
      <c r="G450" s="289"/>
      <c r="H450" s="288"/>
      <c r="I450" s="290" t="s">
        <v>231</v>
      </c>
      <c r="J450" s="287"/>
      <c r="K450" s="82" t="s">
        <v>270</v>
      </c>
      <c r="L450" s="85" t="s">
        <v>66</v>
      </c>
    </row>
    <row r="451" spans="1:12" ht="18.75" x14ac:dyDescent="0.3">
      <c r="A451" s="159">
        <v>45789</v>
      </c>
      <c r="B451" s="44" t="str">
        <f t="shared" si="23"/>
        <v>II</v>
      </c>
      <c r="C451" s="44" t="s">
        <v>51</v>
      </c>
      <c r="D451" s="45">
        <v>6447</v>
      </c>
      <c r="E451" s="288">
        <v>13.07</v>
      </c>
      <c r="F451" s="135">
        <v>351828</v>
      </c>
      <c r="G451" s="61" t="s">
        <v>274</v>
      </c>
      <c r="H451" s="294">
        <v>28.44</v>
      </c>
      <c r="I451" s="236" t="s">
        <v>231</v>
      </c>
      <c r="J451" s="287">
        <v>1</v>
      </c>
      <c r="K451" s="82" t="s">
        <v>270</v>
      </c>
      <c r="L451" s="85" t="s">
        <v>66</v>
      </c>
    </row>
    <row r="452" spans="1:12" ht="18.75" x14ac:dyDescent="0.3">
      <c r="A452" s="159">
        <v>45789</v>
      </c>
      <c r="B452" s="44" t="str">
        <f t="shared" si="23"/>
        <v>II</v>
      </c>
      <c r="C452" s="44" t="s">
        <v>51</v>
      </c>
      <c r="D452" s="45">
        <v>6448</v>
      </c>
      <c r="E452" s="288">
        <v>13.06</v>
      </c>
      <c r="F452" s="287">
        <v>351828</v>
      </c>
      <c r="G452" s="289"/>
      <c r="H452" s="288"/>
      <c r="I452" s="290" t="s">
        <v>231</v>
      </c>
      <c r="J452" s="287"/>
      <c r="K452" s="82" t="s">
        <v>270</v>
      </c>
      <c r="L452" s="85" t="s">
        <v>66</v>
      </c>
    </row>
    <row r="453" spans="1:12" ht="18.75" x14ac:dyDescent="0.3">
      <c r="A453" s="159">
        <v>45789</v>
      </c>
      <c r="B453" s="44" t="str">
        <f t="shared" si="23"/>
        <v>II</v>
      </c>
      <c r="C453" s="44" t="s">
        <v>51</v>
      </c>
      <c r="D453" s="45">
        <v>6449</v>
      </c>
      <c r="E453" s="288">
        <v>13.06</v>
      </c>
      <c r="F453" s="287">
        <v>351828</v>
      </c>
      <c r="G453" s="289"/>
      <c r="H453" s="288"/>
      <c r="I453" s="290" t="s">
        <v>231</v>
      </c>
      <c r="J453" s="287"/>
      <c r="K453" s="82" t="s">
        <v>270</v>
      </c>
      <c r="L453" s="85" t="s">
        <v>66</v>
      </c>
    </row>
    <row r="454" spans="1:12" ht="19.5" thickBot="1" x14ac:dyDescent="0.35">
      <c r="A454" s="175">
        <v>45789</v>
      </c>
      <c r="B454" s="91" t="str">
        <f t="shared" si="23"/>
        <v>II</v>
      </c>
      <c r="C454" s="91" t="s">
        <v>51</v>
      </c>
      <c r="D454" s="92">
        <v>6450</v>
      </c>
      <c r="E454" s="295">
        <v>13.07</v>
      </c>
      <c r="F454" s="296">
        <v>351828</v>
      </c>
      <c r="G454" s="297"/>
      <c r="H454" s="295"/>
      <c r="I454" s="298" t="s">
        <v>231</v>
      </c>
      <c r="J454" s="296"/>
      <c r="K454" s="96" t="s">
        <v>270</v>
      </c>
      <c r="L454" s="103" t="s">
        <v>66</v>
      </c>
    </row>
    <row r="455" spans="1:12" ht="18.75" x14ac:dyDescent="0.3">
      <c r="A455" s="39">
        <v>45790</v>
      </c>
      <c r="B455" s="87" t="str">
        <f t="shared" ref="B455:B463" si="24">ROMAN(1)</f>
        <v>I</v>
      </c>
      <c r="C455" s="87" t="s">
        <v>45</v>
      </c>
      <c r="D455" s="40">
        <v>6451</v>
      </c>
      <c r="E455" s="313">
        <v>13.45</v>
      </c>
      <c r="F455" s="292">
        <v>351828</v>
      </c>
      <c r="G455" s="314"/>
      <c r="H455" s="313"/>
      <c r="I455" s="315" t="s">
        <v>231</v>
      </c>
      <c r="J455" s="316"/>
      <c r="K455" s="81" t="s">
        <v>270</v>
      </c>
      <c r="L455" s="84" t="s">
        <v>66</v>
      </c>
    </row>
    <row r="456" spans="1:12" ht="18.75" x14ac:dyDescent="0.3">
      <c r="A456" s="159">
        <v>45790</v>
      </c>
      <c r="B456" s="44" t="str">
        <f t="shared" si="24"/>
        <v>I</v>
      </c>
      <c r="C456" s="44" t="s">
        <v>45</v>
      </c>
      <c r="D456" s="45">
        <v>6452</v>
      </c>
      <c r="E456" s="310">
        <v>12.75</v>
      </c>
      <c r="F456" s="287">
        <v>351828</v>
      </c>
      <c r="G456" s="311"/>
      <c r="H456" s="310"/>
      <c r="I456" s="312" t="s">
        <v>231</v>
      </c>
      <c r="J456" s="309"/>
      <c r="K456" s="82" t="s">
        <v>270</v>
      </c>
      <c r="L456" s="85" t="s">
        <v>66</v>
      </c>
    </row>
    <row r="457" spans="1:12" ht="18.75" x14ac:dyDescent="0.3">
      <c r="A457" s="159">
        <v>45790</v>
      </c>
      <c r="B457" s="44" t="str">
        <f t="shared" si="24"/>
        <v>I</v>
      </c>
      <c r="C457" s="44" t="s">
        <v>45</v>
      </c>
      <c r="D457" s="45">
        <v>6453</v>
      </c>
      <c r="E457" s="310">
        <v>13.09</v>
      </c>
      <c r="F457" s="135">
        <v>251130</v>
      </c>
      <c r="G457" s="61" t="s">
        <v>288</v>
      </c>
      <c r="H457" s="319">
        <v>27.82</v>
      </c>
      <c r="I457" s="236" t="s">
        <v>231</v>
      </c>
      <c r="J457" s="309">
        <v>1</v>
      </c>
      <c r="K457" s="82" t="s">
        <v>270</v>
      </c>
      <c r="L457" s="85" t="s">
        <v>66</v>
      </c>
    </row>
    <row r="458" spans="1:12" ht="18.75" x14ac:dyDescent="0.3">
      <c r="A458" s="159">
        <v>45790</v>
      </c>
      <c r="B458" s="44" t="str">
        <f t="shared" si="24"/>
        <v>I</v>
      </c>
      <c r="C458" s="44" t="s">
        <v>45</v>
      </c>
      <c r="D458" s="45">
        <v>6454</v>
      </c>
      <c r="E458" s="310">
        <v>13.09</v>
      </c>
      <c r="F458" s="309">
        <v>251130</v>
      </c>
      <c r="G458" s="311"/>
      <c r="H458" s="310"/>
      <c r="I458" s="312" t="s">
        <v>231</v>
      </c>
      <c r="J458" s="309"/>
      <c r="K458" s="82" t="s">
        <v>270</v>
      </c>
      <c r="L458" s="85" t="s">
        <v>66</v>
      </c>
    </row>
    <row r="459" spans="1:12" ht="18.75" x14ac:dyDescent="0.3">
      <c r="A459" s="159">
        <v>45790</v>
      </c>
      <c r="B459" s="44" t="str">
        <f t="shared" si="24"/>
        <v>I</v>
      </c>
      <c r="C459" s="44" t="s">
        <v>45</v>
      </c>
      <c r="D459" s="45">
        <v>6455</v>
      </c>
      <c r="E459" s="310">
        <v>13.1</v>
      </c>
      <c r="F459" s="309">
        <v>251130</v>
      </c>
      <c r="G459" s="311"/>
      <c r="H459" s="310"/>
      <c r="I459" s="312" t="s">
        <v>231</v>
      </c>
      <c r="J459" s="309"/>
      <c r="K459" s="82" t="s">
        <v>270</v>
      </c>
      <c r="L459" s="85" t="s">
        <v>66</v>
      </c>
    </row>
    <row r="460" spans="1:12" ht="18.75" x14ac:dyDescent="0.3">
      <c r="A460" s="159">
        <v>45790</v>
      </c>
      <c r="B460" s="44" t="str">
        <f t="shared" si="24"/>
        <v>I</v>
      </c>
      <c r="C460" s="44" t="s">
        <v>45</v>
      </c>
      <c r="D460" s="45">
        <v>6456</v>
      </c>
      <c r="E460" s="310">
        <v>13.09</v>
      </c>
      <c r="F460" s="309">
        <v>251130</v>
      </c>
      <c r="G460" s="311"/>
      <c r="H460" s="310"/>
      <c r="I460" s="312" t="s">
        <v>231</v>
      </c>
      <c r="J460" s="309"/>
      <c r="K460" s="82" t="s">
        <v>270</v>
      </c>
      <c r="L460" s="85" t="s">
        <v>66</v>
      </c>
    </row>
    <row r="461" spans="1:12" ht="18.75" x14ac:dyDescent="0.3">
      <c r="A461" s="159">
        <v>45790</v>
      </c>
      <c r="B461" s="44" t="str">
        <f t="shared" si="24"/>
        <v>I</v>
      </c>
      <c r="C461" s="44" t="s">
        <v>45</v>
      </c>
      <c r="D461" s="45">
        <v>6457</v>
      </c>
      <c r="E461" s="310">
        <v>12.11</v>
      </c>
      <c r="F461" s="309">
        <v>251130</v>
      </c>
      <c r="G461" s="311"/>
      <c r="H461" s="310"/>
      <c r="I461" s="312" t="s">
        <v>231</v>
      </c>
      <c r="J461" s="309"/>
      <c r="K461" s="82" t="s">
        <v>270</v>
      </c>
      <c r="L461" s="85" t="s">
        <v>66</v>
      </c>
    </row>
    <row r="462" spans="1:12" ht="18.75" x14ac:dyDescent="0.3">
      <c r="A462" s="159">
        <v>45790</v>
      </c>
      <c r="B462" s="44" t="str">
        <f t="shared" si="24"/>
        <v>I</v>
      </c>
      <c r="C462" s="44" t="s">
        <v>45</v>
      </c>
      <c r="D462" s="45">
        <v>6458</v>
      </c>
      <c r="E462" s="310">
        <v>12.01</v>
      </c>
      <c r="F462" s="309">
        <v>251130</v>
      </c>
      <c r="G462" s="311"/>
      <c r="H462" s="310"/>
      <c r="I462" s="312" t="s">
        <v>231</v>
      </c>
      <c r="J462" s="309"/>
      <c r="K462" s="82" t="s">
        <v>270</v>
      </c>
      <c r="L462" s="85" t="s">
        <v>66</v>
      </c>
    </row>
    <row r="463" spans="1:12" ht="18.75" x14ac:dyDescent="0.3">
      <c r="A463" s="159">
        <v>45790</v>
      </c>
      <c r="B463" s="44" t="str">
        <f t="shared" si="24"/>
        <v>I</v>
      </c>
      <c r="C463" s="44" t="s">
        <v>45</v>
      </c>
      <c r="D463" s="45">
        <v>6459</v>
      </c>
      <c r="E463" s="310">
        <v>12.09</v>
      </c>
      <c r="F463" s="135">
        <v>351828</v>
      </c>
      <c r="G463" s="61" t="s">
        <v>287</v>
      </c>
      <c r="H463" s="319">
        <v>29.9</v>
      </c>
      <c r="I463" s="236" t="s">
        <v>231</v>
      </c>
      <c r="J463" s="309">
        <v>1</v>
      </c>
      <c r="K463" s="82" t="s">
        <v>270</v>
      </c>
      <c r="L463" s="85" t="s">
        <v>66</v>
      </c>
    </row>
    <row r="464" spans="1:12" ht="18.75" x14ac:dyDescent="0.3">
      <c r="A464" s="159">
        <v>45790</v>
      </c>
      <c r="B464" s="44" t="str">
        <f t="shared" ref="B464:B475" si="25">ROMAN(2)</f>
        <v>II</v>
      </c>
      <c r="C464" s="44" t="s">
        <v>51</v>
      </c>
      <c r="D464" s="45">
        <v>6460</v>
      </c>
      <c r="E464" s="310">
        <v>12.09</v>
      </c>
      <c r="F464" s="309">
        <v>351828</v>
      </c>
      <c r="G464" s="311"/>
      <c r="H464" s="310"/>
      <c r="I464" s="312" t="s">
        <v>231</v>
      </c>
      <c r="J464" s="309"/>
      <c r="K464" s="82" t="s">
        <v>270</v>
      </c>
      <c r="L464" s="85" t="s">
        <v>66</v>
      </c>
    </row>
    <row r="465" spans="1:12" ht="18.75" x14ac:dyDescent="0.3">
      <c r="A465" s="159">
        <v>45790</v>
      </c>
      <c r="B465" s="44" t="str">
        <f t="shared" si="25"/>
        <v>II</v>
      </c>
      <c r="C465" s="44" t="s">
        <v>51</v>
      </c>
      <c r="D465" s="45">
        <v>6461</v>
      </c>
      <c r="E465" s="310">
        <v>12.09</v>
      </c>
      <c r="F465" s="309">
        <v>351828</v>
      </c>
      <c r="G465" s="311"/>
      <c r="H465" s="310"/>
      <c r="I465" s="312" t="s">
        <v>231</v>
      </c>
      <c r="J465" s="309"/>
      <c r="K465" s="82" t="s">
        <v>270</v>
      </c>
      <c r="L465" s="85" t="s">
        <v>66</v>
      </c>
    </row>
    <row r="466" spans="1:12" ht="18.75" x14ac:dyDescent="0.3">
      <c r="A466" s="159">
        <v>45790</v>
      </c>
      <c r="B466" s="44" t="str">
        <f t="shared" si="25"/>
        <v>II</v>
      </c>
      <c r="C466" s="44" t="s">
        <v>51</v>
      </c>
      <c r="D466" s="45">
        <v>6462</v>
      </c>
      <c r="E466" s="310">
        <v>12.09</v>
      </c>
      <c r="F466" s="309">
        <v>351828</v>
      </c>
      <c r="G466" s="311"/>
      <c r="H466" s="310"/>
      <c r="I466" s="312" t="s">
        <v>231</v>
      </c>
      <c r="J466" s="309"/>
      <c r="K466" s="82" t="s">
        <v>270</v>
      </c>
      <c r="L466" s="85" t="s">
        <v>66</v>
      </c>
    </row>
    <row r="467" spans="1:12" ht="18.75" x14ac:dyDescent="0.3">
      <c r="A467" s="159">
        <v>45790</v>
      </c>
      <c r="B467" s="44" t="str">
        <f t="shared" si="25"/>
        <v>II</v>
      </c>
      <c r="C467" s="44" t="s">
        <v>51</v>
      </c>
      <c r="D467" s="45">
        <v>6463</v>
      </c>
      <c r="E467" s="310">
        <v>11.05</v>
      </c>
      <c r="F467" s="309">
        <v>351828</v>
      </c>
      <c r="G467" s="311"/>
      <c r="H467" s="310"/>
      <c r="I467" s="312" t="s">
        <v>231</v>
      </c>
      <c r="J467" s="309"/>
      <c r="K467" s="82" t="s">
        <v>270</v>
      </c>
      <c r="L467" s="85" t="s">
        <v>66</v>
      </c>
    </row>
    <row r="468" spans="1:12" ht="18.75" x14ac:dyDescent="0.3">
      <c r="A468" s="159">
        <v>45790</v>
      </c>
      <c r="B468" s="44" t="str">
        <f t="shared" si="25"/>
        <v>II</v>
      </c>
      <c r="C468" s="44" t="s">
        <v>51</v>
      </c>
      <c r="D468" s="45">
        <v>6464</v>
      </c>
      <c r="E468" s="310">
        <v>12.09</v>
      </c>
      <c r="F468" s="309">
        <v>351828</v>
      </c>
      <c r="G468" s="311"/>
      <c r="H468" s="310"/>
      <c r="I468" s="312" t="s">
        <v>231</v>
      </c>
      <c r="J468" s="309"/>
      <c r="K468" s="82" t="s">
        <v>270</v>
      </c>
      <c r="L468" s="85" t="s">
        <v>66</v>
      </c>
    </row>
    <row r="469" spans="1:12" ht="18.75" x14ac:dyDescent="0.3">
      <c r="A469" s="159">
        <v>45790</v>
      </c>
      <c r="B469" s="44" t="str">
        <f t="shared" si="25"/>
        <v>II</v>
      </c>
      <c r="C469" s="44" t="s">
        <v>51</v>
      </c>
      <c r="D469" s="45">
        <v>6465</v>
      </c>
      <c r="E469" s="310">
        <v>12.19</v>
      </c>
      <c r="F469" s="309">
        <v>351828</v>
      </c>
      <c r="G469" s="311"/>
      <c r="H469" s="310"/>
      <c r="I469" s="312" t="s">
        <v>231</v>
      </c>
      <c r="J469" s="309"/>
      <c r="K469" s="82" t="s">
        <v>270</v>
      </c>
      <c r="L469" s="85" t="s">
        <v>66</v>
      </c>
    </row>
    <row r="470" spans="1:12" ht="18.75" x14ac:dyDescent="0.3">
      <c r="A470" s="159">
        <v>45790</v>
      </c>
      <c r="B470" s="44" t="str">
        <f t="shared" si="25"/>
        <v>II</v>
      </c>
      <c r="C470" s="44" t="s">
        <v>51</v>
      </c>
      <c r="D470" s="45">
        <v>6466</v>
      </c>
      <c r="E470" s="310">
        <v>11.09</v>
      </c>
      <c r="F470" s="135">
        <v>351817</v>
      </c>
      <c r="G470" s="61" t="s">
        <v>286</v>
      </c>
      <c r="H470" s="319">
        <v>29</v>
      </c>
      <c r="I470" s="236" t="s">
        <v>231</v>
      </c>
      <c r="J470" s="309">
        <v>1</v>
      </c>
      <c r="K470" s="82" t="s">
        <v>270</v>
      </c>
      <c r="L470" s="85" t="s">
        <v>66</v>
      </c>
    </row>
    <row r="471" spans="1:12" ht="18.75" x14ac:dyDescent="0.3">
      <c r="A471" s="159">
        <v>45790</v>
      </c>
      <c r="B471" s="44" t="str">
        <f t="shared" si="25"/>
        <v>II</v>
      </c>
      <c r="C471" s="44" t="s">
        <v>51</v>
      </c>
      <c r="D471" s="45">
        <v>6467</v>
      </c>
      <c r="E471" s="310">
        <v>12.06</v>
      </c>
      <c r="F471" s="309">
        <v>351817</v>
      </c>
      <c r="G471" s="311"/>
      <c r="H471" s="310"/>
      <c r="I471" s="312" t="s">
        <v>231</v>
      </c>
      <c r="J471" s="309"/>
      <c r="K471" s="82" t="s">
        <v>270</v>
      </c>
      <c r="L471" s="85" t="s">
        <v>66</v>
      </c>
    </row>
    <row r="472" spans="1:12" ht="18.75" x14ac:dyDescent="0.3">
      <c r="A472" s="159">
        <v>45790</v>
      </c>
      <c r="B472" s="44" t="str">
        <f t="shared" si="25"/>
        <v>II</v>
      </c>
      <c r="C472" s="44" t="s">
        <v>51</v>
      </c>
      <c r="D472" s="45">
        <v>6468</v>
      </c>
      <c r="E472" s="310">
        <v>12.06</v>
      </c>
      <c r="F472" s="309">
        <v>351817</v>
      </c>
      <c r="G472" s="311"/>
      <c r="H472" s="310"/>
      <c r="I472" s="312" t="s">
        <v>231</v>
      </c>
      <c r="J472" s="309"/>
      <c r="K472" s="82" t="s">
        <v>270</v>
      </c>
      <c r="L472" s="85" t="s">
        <v>66</v>
      </c>
    </row>
    <row r="473" spans="1:12" ht="18.75" x14ac:dyDescent="0.3">
      <c r="A473" s="159">
        <v>45790</v>
      </c>
      <c r="B473" s="44" t="str">
        <f t="shared" si="25"/>
        <v>II</v>
      </c>
      <c r="C473" s="44" t="s">
        <v>51</v>
      </c>
      <c r="D473" s="45">
        <v>6469</v>
      </c>
      <c r="E473" s="310">
        <v>12.07</v>
      </c>
      <c r="F473" s="309">
        <v>351817</v>
      </c>
      <c r="G473" s="311"/>
      <c r="H473" s="310"/>
      <c r="I473" s="312" t="s">
        <v>231</v>
      </c>
      <c r="J473" s="309"/>
      <c r="K473" s="82" t="s">
        <v>270</v>
      </c>
      <c r="L473" s="85" t="s">
        <v>66</v>
      </c>
    </row>
    <row r="474" spans="1:12" ht="18.75" x14ac:dyDescent="0.3">
      <c r="A474" s="159">
        <v>45790</v>
      </c>
      <c r="B474" s="44" t="str">
        <f t="shared" si="25"/>
        <v>II</v>
      </c>
      <c r="C474" s="44" t="s">
        <v>51</v>
      </c>
      <c r="D474" s="45">
        <v>6470</v>
      </c>
      <c r="E474" s="310">
        <v>10.06</v>
      </c>
      <c r="F474" s="309">
        <v>351817</v>
      </c>
      <c r="G474" s="311"/>
      <c r="H474" s="310"/>
      <c r="I474" s="312" t="s">
        <v>231</v>
      </c>
      <c r="J474" s="309"/>
      <c r="K474" s="82" t="s">
        <v>270</v>
      </c>
      <c r="L474" s="85" t="s">
        <v>66</v>
      </c>
    </row>
    <row r="475" spans="1:12" ht="19.5" thickBot="1" x14ac:dyDescent="0.35">
      <c r="A475" s="175">
        <v>45790</v>
      </c>
      <c r="B475" s="91" t="str">
        <f t="shared" si="25"/>
        <v>II</v>
      </c>
      <c r="C475" s="91" t="s">
        <v>51</v>
      </c>
      <c r="D475" s="92">
        <v>6471</v>
      </c>
      <c r="E475" s="320">
        <v>12.06</v>
      </c>
      <c r="F475" s="321">
        <v>351817</v>
      </c>
      <c r="G475" s="322"/>
      <c r="H475" s="320"/>
      <c r="I475" s="323" t="s">
        <v>231</v>
      </c>
      <c r="J475" s="321"/>
      <c r="K475" s="96" t="s">
        <v>270</v>
      </c>
      <c r="L475" s="103" t="s">
        <v>66</v>
      </c>
    </row>
    <row r="476" spans="1:12" ht="18.75" x14ac:dyDescent="0.3">
      <c r="A476" s="39">
        <v>45791</v>
      </c>
      <c r="B476" s="87" t="str">
        <f t="shared" ref="B476:B486" si="26">ROMAN(1)</f>
        <v>I</v>
      </c>
      <c r="C476" s="87" t="s">
        <v>45</v>
      </c>
      <c r="D476" s="40">
        <v>6472</v>
      </c>
      <c r="E476" s="313">
        <v>11.58</v>
      </c>
      <c r="F476" s="316">
        <v>351817</v>
      </c>
      <c r="G476" s="314"/>
      <c r="H476" s="313"/>
      <c r="I476" s="315" t="s">
        <v>231</v>
      </c>
      <c r="J476" s="316"/>
      <c r="K476" s="81" t="s">
        <v>270</v>
      </c>
      <c r="L476" s="84" t="s">
        <v>66</v>
      </c>
    </row>
    <row r="477" spans="1:12" ht="18.75" x14ac:dyDescent="0.3">
      <c r="A477" s="159">
        <v>45791</v>
      </c>
      <c r="B477" s="44" t="str">
        <f t="shared" si="26"/>
        <v>I</v>
      </c>
      <c r="C477" s="44" t="s">
        <v>45</v>
      </c>
      <c r="D477" s="45">
        <v>6473</v>
      </c>
      <c r="E477" s="310">
        <v>12.06</v>
      </c>
      <c r="F477" s="135">
        <v>251136</v>
      </c>
      <c r="G477" s="61" t="s">
        <v>301</v>
      </c>
      <c r="H477" s="319">
        <v>29.74</v>
      </c>
      <c r="I477" s="236" t="s">
        <v>231</v>
      </c>
      <c r="J477" s="309">
        <v>1</v>
      </c>
      <c r="K477" s="82" t="s">
        <v>270</v>
      </c>
      <c r="L477" s="85" t="s">
        <v>66</v>
      </c>
    </row>
    <row r="478" spans="1:12" ht="18.75" x14ac:dyDescent="0.3">
      <c r="A478" s="159">
        <v>45791</v>
      </c>
      <c r="B478" s="44" t="str">
        <f t="shared" si="26"/>
        <v>I</v>
      </c>
      <c r="C478" s="44" t="s">
        <v>45</v>
      </c>
      <c r="D478" s="45">
        <v>6474</v>
      </c>
      <c r="E478" s="310">
        <v>12.05</v>
      </c>
      <c r="F478" s="309">
        <v>251136</v>
      </c>
      <c r="G478" s="311"/>
      <c r="H478" s="310"/>
      <c r="I478" s="312" t="s">
        <v>231</v>
      </c>
      <c r="J478" s="309"/>
      <c r="K478" s="82" t="s">
        <v>270</v>
      </c>
      <c r="L478" s="85" t="s">
        <v>66</v>
      </c>
    </row>
    <row r="479" spans="1:12" ht="18.75" x14ac:dyDescent="0.3">
      <c r="A479" s="159">
        <v>45791</v>
      </c>
      <c r="B479" s="44" t="str">
        <f t="shared" si="26"/>
        <v>I</v>
      </c>
      <c r="C479" s="44" t="s">
        <v>45</v>
      </c>
      <c r="D479" s="45">
        <v>6475</v>
      </c>
      <c r="E479" s="310">
        <v>12.06</v>
      </c>
      <c r="F479" s="309">
        <v>251136</v>
      </c>
      <c r="G479" s="311"/>
      <c r="H479" s="310"/>
      <c r="I479" s="312" t="s">
        <v>231</v>
      </c>
      <c r="J479" s="309"/>
      <c r="K479" s="82" t="s">
        <v>270</v>
      </c>
      <c r="L479" s="85" t="s">
        <v>66</v>
      </c>
    </row>
    <row r="480" spans="1:12" ht="18.75" x14ac:dyDescent="0.3">
      <c r="A480" s="159">
        <v>45791</v>
      </c>
      <c r="B480" s="44" t="str">
        <f t="shared" si="26"/>
        <v>I</v>
      </c>
      <c r="C480" s="44" t="s">
        <v>45</v>
      </c>
      <c r="D480" s="45">
        <v>6476</v>
      </c>
      <c r="E480" s="310">
        <v>12.06</v>
      </c>
      <c r="F480" s="309">
        <v>251136</v>
      </c>
      <c r="G480" s="311"/>
      <c r="H480" s="310"/>
      <c r="I480" s="312" t="s">
        <v>231</v>
      </c>
      <c r="J480" s="309"/>
      <c r="K480" s="82" t="s">
        <v>270</v>
      </c>
      <c r="L480" s="85" t="s">
        <v>66</v>
      </c>
    </row>
    <row r="481" spans="1:12" ht="18.75" x14ac:dyDescent="0.3">
      <c r="A481" s="159">
        <v>45791</v>
      </c>
      <c r="B481" s="44" t="str">
        <f t="shared" si="26"/>
        <v>I</v>
      </c>
      <c r="C481" s="44" t="s">
        <v>45</v>
      </c>
      <c r="D481" s="45">
        <v>6477</v>
      </c>
      <c r="E481" s="310">
        <v>12.04</v>
      </c>
      <c r="F481" s="309">
        <v>251136</v>
      </c>
      <c r="G481" s="311"/>
      <c r="H481" s="310"/>
      <c r="I481" s="312" t="s">
        <v>231</v>
      </c>
      <c r="J481" s="309"/>
      <c r="K481" s="82" t="s">
        <v>270</v>
      </c>
      <c r="L481" s="85" t="s">
        <v>66</v>
      </c>
    </row>
    <row r="482" spans="1:12" ht="18.75" x14ac:dyDescent="0.3">
      <c r="A482" s="159">
        <v>45791</v>
      </c>
      <c r="B482" s="44" t="str">
        <f t="shared" si="26"/>
        <v>I</v>
      </c>
      <c r="C482" s="44" t="s">
        <v>45</v>
      </c>
      <c r="D482" s="45">
        <v>6478</v>
      </c>
      <c r="E482" s="310">
        <v>12.06</v>
      </c>
      <c r="F482" s="309">
        <v>251136</v>
      </c>
      <c r="G482" s="311"/>
      <c r="H482" s="310"/>
      <c r="I482" s="312" t="s">
        <v>231</v>
      </c>
      <c r="J482" s="309"/>
      <c r="K482" s="82" t="s">
        <v>270</v>
      </c>
      <c r="L482" s="85" t="s">
        <v>66</v>
      </c>
    </row>
    <row r="483" spans="1:12" ht="18.75" x14ac:dyDescent="0.3">
      <c r="A483" s="159">
        <v>45791</v>
      </c>
      <c r="B483" s="44" t="str">
        <f t="shared" si="26"/>
        <v>I</v>
      </c>
      <c r="C483" s="44" t="s">
        <v>45</v>
      </c>
      <c r="D483" s="45">
        <v>6479</v>
      </c>
      <c r="E483" s="310">
        <v>11.24</v>
      </c>
      <c r="F483" s="309">
        <v>251136</v>
      </c>
      <c r="G483" s="311"/>
      <c r="H483" s="310"/>
      <c r="I483" s="312" t="s">
        <v>231</v>
      </c>
      <c r="J483" s="309"/>
      <c r="K483" s="82" t="s">
        <v>270</v>
      </c>
      <c r="L483" s="85" t="s">
        <v>66</v>
      </c>
    </row>
    <row r="484" spans="1:12" ht="18.75" x14ac:dyDescent="0.3">
      <c r="A484" s="159">
        <v>45791</v>
      </c>
      <c r="B484" s="44" t="str">
        <f t="shared" si="26"/>
        <v>I</v>
      </c>
      <c r="C484" s="44" t="s">
        <v>45</v>
      </c>
      <c r="D484" s="45">
        <v>6480</v>
      </c>
      <c r="E484" s="310">
        <v>12.06</v>
      </c>
      <c r="F484" s="135">
        <v>251136</v>
      </c>
      <c r="G484" s="61" t="s">
        <v>300</v>
      </c>
      <c r="H484" s="319">
        <v>29.94</v>
      </c>
      <c r="I484" s="236" t="s">
        <v>231</v>
      </c>
      <c r="J484" s="309">
        <v>1</v>
      </c>
      <c r="K484" s="82" t="s">
        <v>270</v>
      </c>
      <c r="L484" s="85" t="s">
        <v>66</v>
      </c>
    </row>
    <row r="485" spans="1:12" ht="18.75" x14ac:dyDescent="0.3">
      <c r="A485" s="159">
        <v>45791</v>
      </c>
      <c r="B485" s="44" t="str">
        <f t="shared" si="26"/>
        <v>I</v>
      </c>
      <c r="C485" s="44" t="s">
        <v>45</v>
      </c>
      <c r="D485" s="45">
        <v>6481</v>
      </c>
      <c r="E485" s="310">
        <v>12.06</v>
      </c>
      <c r="F485" s="309">
        <v>251136</v>
      </c>
      <c r="G485" s="311"/>
      <c r="H485" s="310"/>
      <c r="I485" s="312" t="s">
        <v>231</v>
      </c>
      <c r="J485" s="309"/>
      <c r="K485" s="82" t="s">
        <v>270</v>
      </c>
      <c r="L485" s="85" t="s">
        <v>66</v>
      </c>
    </row>
    <row r="486" spans="1:12" ht="18.75" x14ac:dyDescent="0.3">
      <c r="A486" s="159">
        <v>45791</v>
      </c>
      <c r="B486" s="44" t="str">
        <f t="shared" si="26"/>
        <v>I</v>
      </c>
      <c r="C486" s="44" t="s">
        <v>45</v>
      </c>
      <c r="D486" s="45">
        <v>6482</v>
      </c>
      <c r="E486" s="310">
        <v>12.06</v>
      </c>
      <c r="F486" s="309">
        <v>251136</v>
      </c>
      <c r="G486" s="311"/>
      <c r="H486" s="310"/>
      <c r="I486" s="312" t="s">
        <v>231</v>
      </c>
      <c r="J486" s="309"/>
      <c r="K486" s="82" t="s">
        <v>270</v>
      </c>
      <c r="L486" s="85" t="s">
        <v>66</v>
      </c>
    </row>
    <row r="487" spans="1:12" ht="18.75" x14ac:dyDescent="0.3">
      <c r="A487" s="159">
        <v>45791</v>
      </c>
      <c r="B487" s="44" t="str">
        <f t="shared" ref="B487:B499" si="27">ROMAN(2)</f>
        <v>II</v>
      </c>
      <c r="C487" s="44" t="s">
        <v>51</v>
      </c>
      <c r="D487" s="45">
        <v>6483</v>
      </c>
      <c r="E487" s="310">
        <v>12.06</v>
      </c>
      <c r="F487" s="309">
        <v>251136</v>
      </c>
      <c r="G487" s="311"/>
      <c r="H487" s="310"/>
      <c r="I487" s="312" t="s">
        <v>231</v>
      </c>
      <c r="J487" s="309"/>
      <c r="K487" s="82" t="s">
        <v>270</v>
      </c>
      <c r="L487" s="85" t="s">
        <v>66</v>
      </c>
    </row>
    <row r="488" spans="1:12" ht="18.75" x14ac:dyDescent="0.3">
      <c r="A488" s="159">
        <v>45791</v>
      </c>
      <c r="B488" s="44" t="str">
        <f t="shared" si="27"/>
        <v>II</v>
      </c>
      <c r="C488" s="44" t="s">
        <v>51</v>
      </c>
      <c r="D488" s="45">
        <v>6484</v>
      </c>
      <c r="E488" s="310">
        <v>12.05</v>
      </c>
      <c r="F488" s="309">
        <v>251136</v>
      </c>
      <c r="G488" s="311"/>
      <c r="H488" s="310"/>
      <c r="I488" s="312" t="s">
        <v>231</v>
      </c>
      <c r="J488" s="309"/>
      <c r="K488" s="82" t="s">
        <v>270</v>
      </c>
      <c r="L488" s="85" t="s">
        <v>66</v>
      </c>
    </row>
    <row r="489" spans="1:12" ht="18.75" x14ac:dyDescent="0.3">
      <c r="A489" s="159">
        <v>45791</v>
      </c>
      <c r="B489" s="44" t="str">
        <f t="shared" si="27"/>
        <v>II</v>
      </c>
      <c r="C489" s="44" t="s">
        <v>51</v>
      </c>
      <c r="D489" s="45">
        <v>6485</v>
      </c>
      <c r="E489" s="310">
        <v>12.06</v>
      </c>
      <c r="F489" s="309">
        <v>251136</v>
      </c>
      <c r="G489" s="311"/>
      <c r="H489" s="310"/>
      <c r="I489" s="312" t="s">
        <v>231</v>
      </c>
      <c r="J489" s="309"/>
      <c r="K489" s="82" t="s">
        <v>270</v>
      </c>
      <c r="L489" s="85" t="s">
        <v>66</v>
      </c>
    </row>
    <row r="490" spans="1:12" ht="18.75" x14ac:dyDescent="0.3">
      <c r="A490" s="159">
        <v>45791</v>
      </c>
      <c r="B490" s="44" t="str">
        <f t="shared" si="27"/>
        <v>II</v>
      </c>
      <c r="C490" s="44" t="s">
        <v>51</v>
      </c>
      <c r="D490" s="45">
        <v>6486</v>
      </c>
      <c r="E490" s="310">
        <v>11.83</v>
      </c>
      <c r="F490" s="309">
        <v>251136</v>
      </c>
      <c r="G490" s="311"/>
      <c r="H490" s="310"/>
      <c r="I490" s="312" t="s">
        <v>231</v>
      </c>
      <c r="J490" s="309"/>
      <c r="K490" s="82" t="s">
        <v>270</v>
      </c>
      <c r="L490" s="85" t="s">
        <v>66</v>
      </c>
    </row>
    <row r="491" spans="1:12" ht="18.75" x14ac:dyDescent="0.3">
      <c r="A491" s="159">
        <v>45791</v>
      </c>
      <c r="B491" s="44" t="str">
        <f t="shared" si="27"/>
        <v>II</v>
      </c>
      <c r="C491" s="44" t="s">
        <v>51</v>
      </c>
      <c r="D491" s="45">
        <v>6487</v>
      </c>
      <c r="E491" s="310">
        <v>11.08</v>
      </c>
      <c r="F491" s="135">
        <v>251130</v>
      </c>
      <c r="G491" s="61" t="s">
        <v>299</v>
      </c>
      <c r="H491" s="319">
        <v>28.96</v>
      </c>
      <c r="I491" s="236" t="s">
        <v>231</v>
      </c>
      <c r="J491" s="309">
        <v>1</v>
      </c>
      <c r="K491" s="82" t="s">
        <v>270</v>
      </c>
      <c r="L491" s="85" t="s">
        <v>66</v>
      </c>
    </row>
    <row r="492" spans="1:12" ht="18.75" x14ac:dyDescent="0.3">
      <c r="A492" s="159">
        <v>45791</v>
      </c>
      <c r="B492" s="44" t="str">
        <f t="shared" si="27"/>
        <v>II</v>
      </c>
      <c r="C492" s="44" t="s">
        <v>51</v>
      </c>
      <c r="D492" s="45">
        <v>6488</v>
      </c>
      <c r="E492" s="310">
        <v>12.05</v>
      </c>
      <c r="F492" s="309">
        <v>251130</v>
      </c>
      <c r="G492" s="311"/>
      <c r="H492" s="310"/>
      <c r="I492" s="312" t="s">
        <v>231</v>
      </c>
      <c r="J492" s="309"/>
      <c r="K492" s="82" t="s">
        <v>270</v>
      </c>
      <c r="L492" s="85" t="s">
        <v>66</v>
      </c>
    </row>
    <row r="493" spans="1:12" ht="18.75" x14ac:dyDescent="0.3">
      <c r="A493" s="159">
        <v>45791</v>
      </c>
      <c r="B493" s="44" t="str">
        <f t="shared" si="27"/>
        <v>II</v>
      </c>
      <c r="C493" s="44" t="s">
        <v>51</v>
      </c>
      <c r="D493" s="45">
        <v>6489</v>
      </c>
      <c r="E493" s="310">
        <v>12.05</v>
      </c>
      <c r="F493" s="309">
        <v>251130</v>
      </c>
      <c r="G493" s="311"/>
      <c r="H493" s="310"/>
      <c r="I493" s="312" t="s">
        <v>231</v>
      </c>
      <c r="J493" s="309"/>
      <c r="K493" s="82" t="s">
        <v>270</v>
      </c>
      <c r="L493" s="85" t="s">
        <v>66</v>
      </c>
    </row>
    <row r="494" spans="1:12" ht="18.75" x14ac:dyDescent="0.3">
      <c r="A494" s="159">
        <v>45791</v>
      </c>
      <c r="B494" s="44" t="str">
        <f t="shared" si="27"/>
        <v>II</v>
      </c>
      <c r="C494" s="44" t="s">
        <v>51</v>
      </c>
      <c r="D494" s="45">
        <v>6490</v>
      </c>
      <c r="E494" s="310">
        <v>12.05</v>
      </c>
      <c r="F494" s="309">
        <v>251130</v>
      </c>
      <c r="G494" s="311"/>
      <c r="H494" s="310"/>
      <c r="I494" s="312" t="s">
        <v>231</v>
      </c>
      <c r="J494" s="309"/>
      <c r="K494" s="82" t="s">
        <v>270</v>
      </c>
      <c r="L494" s="85" t="s">
        <v>66</v>
      </c>
    </row>
    <row r="495" spans="1:12" ht="18.75" x14ac:dyDescent="0.3">
      <c r="A495" s="159">
        <v>45791</v>
      </c>
      <c r="B495" s="44" t="str">
        <f t="shared" si="27"/>
        <v>II</v>
      </c>
      <c r="C495" s="44" t="s">
        <v>51</v>
      </c>
      <c r="D495" s="45">
        <v>6491</v>
      </c>
      <c r="E495" s="310">
        <v>11.08</v>
      </c>
      <c r="F495" s="309">
        <v>251130</v>
      </c>
      <c r="G495" s="311"/>
      <c r="H495" s="310"/>
      <c r="I495" s="312" t="s">
        <v>231</v>
      </c>
      <c r="J495" s="309"/>
      <c r="K495" s="82" t="s">
        <v>270</v>
      </c>
      <c r="L495" s="85" t="s">
        <v>66</v>
      </c>
    </row>
    <row r="496" spans="1:12" ht="18.75" x14ac:dyDescent="0.3">
      <c r="A496" s="159">
        <v>45791</v>
      </c>
      <c r="B496" s="44" t="str">
        <f t="shared" si="27"/>
        <v>II</v>
      </c>
      <c r="C496" s="44" t="s">
        <v>51</v>
      </c>
      <c r="D496" s="45">
        <v>6492</v>
      </c>
      <c r="E496" s="310">
        <v>12.05</v>
      </c>
      <c r="F496" s="309">
        <v>251130</v>
      </c>
      <c r="G496" s="311"/>
      <c r="H496" s="310"/>
      <c r="I496" s="312" t="s">
        <v>231</v>
      </c>
      <c r="J496" s="309"/>
      <c r="K496" s="82" t="s">
        <v>270</v>
      </c>
      <c r="L496" s="85" t="s">
        <v>66</v>
      </c>
    </row>
    <row r="497" spans="1:12" ht="18.75" x14ac:dyDescent="0.3">
      <c r="A497" s="159">
        <v>45791</v>
      </c>
      <c r="B497" s="44" t="str">
        <f t="shared" si="27"/>
        <v>II</v>
      </c>
      <c r="C497" s="44" t="s">
        <v>51</v>
      </c>
      <c r="D497" s="45">
        <v>6493</v>
      </c>
      <c r="E497" s="310">
        <v>11.28</v>
      </c>
      <c r="F497" s="309">
        <v>251130</v>
      </c>
      <c r="G497" s="311"/>
      <c r="H497" s="310"/>
      <c r="I497" s="312" t="s">
        <v>231</v>
      </c>
      <c r="J497" s="309"/>
      <c r="K497" s="82" t="s">
        <v>270</v>
      </c>
      <c r="L497" s="85" t="s">
        <v>66</v>
      </c>
    </row>
    <row r="498" spans="1:12" ht="18.75" x14ac:dyDescent="0.3">
      <c r="A498" s="159">
        <v>45791</v>
      </c>
      <c r="B498" s="44" t="str">
        <f t="shared" si="27"/>
        <v>II</v>
      </c>
      <c r="C498" s="44" t="s">
        <v>51</v>
      </c>
      <c r="D498" s="45">
        <v>6494</v>
      </c>
      <c r="E498" s="310">
        <v>11.08</v>
      </c>
      <c r="F498" s="135">
        <v>151726</v>
      </c>
      <c r="G498" s="61" t="s">
        <v>298</v>
      </c>
      <c r="H498" s="319">
        <v>29.68</v>
      </c>
      <c r="I498" s="236" t="s">
        <v>231</v>
      </c>
      <c r="J498" s="309">
        <v>1</v>
      </c>
      <c r="K498" s="82" t="s">
        <v>270</v>
      </c>
      <c r="L498" s="85" t="s">
        <v>66</v>
      </c>
    </row>
    <row r="499" spans="1:12" ht="19.5" thickBot="1" x14ac:dyDescent="0.35">
      <c r="A499" s="175">
        <v>45791</v>
      </c>
      <c r="B499" s="91" t="str">
        <f t="shared" si="27"/>
        <v>II</v>
      </c>
      <c r="C499" s="91" t="s">
        <v>51</v>
      </c>
      <c r="D499" s="92">
        <v>6495</v>
      </c>
      <c r="E499" s="320">
        <v>12.05</v>
      </c>
      <c r="F499" s="321">
        <v>151726</v>
      </c>
      <c r="G499" s="322"/>
      <c r="H499" s="320"/>
      <c r="I499" s="323" t="s">
        <v>231</v>
      </c>
      <c r="J499" s="321"/>
      <c r="K499" s="96" t="s">
        <v>270</v>
      </c>
      <c r="L499" s="103" t="s">
        <v>66</v>
      </c>
    </row>
    <row r="500" spans="1:12" ht="18.75" x14ac:dyDescent="0.3">
      <c r="A500" s="39">
        <v>45792</v>
      </c>
      <c r="B500" s="87" t="str">
        <f t="shared" ref="B500:B510" si="28">ROMAN(1)</f>
        <v>I</v>
      </c>
      <c r="C500" s="87" t="s">
        <v>45</v>
      </c>
      <c r="D500" s="40">
        <v>6496</v>
      </c>
      <c r="E500" s="313">
        <v>12.05</v>
      </c>
      <c r="F500" s="316">
        <v>151726</v>
      </c>
      <c r="G500" s="328"/>
      <c r="H500" s="329"/>
      <c r="I500" s="330" t="s">
        <v>231</v>
      </c>
      <c r="J500" s="331"/>
      <c r="K500" s="81" t="s">
        <v>270</v>
      </c>
      <c r="L500" s="84" t="s">
        <v>66</v>
      </c>
    </row>
    <row r="501" spans="1:12" ht="18.75" x14ac:dyDescent="0.3">
      <c r="A501" s="159">
        <v>45792</v>
      </c>
      <c r="B501" s="44" t="str">
        <f t="shared" si="28"/>
        <v>I</v>
      </c>
      <c r="C501" s="44" t="s">
        <v>45</v>
      </c>
      <c r="D501" s="45">
        <v>6497</v>
      </c>
      <c r="E501" s="310">
        <v>12.05</v>
      </c>
      <c r="F501" s="309">
        <v>151726</v>
      </c>
      <c r="G501" s="326"/>
      <c r="H501" s="325"/>
      <c r="I501" s="327" t="s">
        <v>231</v>
      </c>
      <c r="J501" s="324"/>
      <c r="K501" s="82" t="s">
        <v>270</v>
      </c>
      <c r="L501" s="85" t="s">
        <v>66</v>
      </c>
    </row>
    <row r="502" spans="1:12" ht="18.75" x14ac:dyDescent="0.3">
      <c r="A502" s="159">
        <v>45792</v>
      </c>
      <c r="B502" s="44" t="str">
        <f t="shared" si="28"/>
        <v>I</v>
      </c>
      <c r="C502" s="44" t="s">
        <v>45</v>
      </c>
      <c r="D502" s="45">
        <v>6498</v>
      </c>
      <c r="E502" s="310">
        <v>12.05</v>
      </c>
      <c r="F502" s="309">
        <v>151726</v>
      </c>
      <c r="G502" s="326"/>
      <c r="H502" s="325"/>
      <c r="I502" s="327" t="s">
        <v>231</v>
      </c>
      <c r="J502" s="324"/>
      <c r="K502" s="82" t="s">
        <v>270</v>
      </c>
      <c r="L502" s="85" t="s">
        <v>66</v>
      </c>
    </row>
    <row r="503" spans="1:12" ht="18.75" x14ac:dyDescent="0.3">
      <c r="A503" s="159">
        <v>45792</v>
      </c>
      <c r="B503" s="44" t="str">
        <f t="shared" si="28"/>
        <v>I</v>
      </c>
      <c r="C503" s="44" t="s">
        <v>45</v>
      </c>
      <c r="D503" s="45">
        <v>6499</v>
      </c>
      <c r="E503" s="325">
        <v>11.06</v>
      </c>
      <c r="F503" s="309">
        <v>151726</v>
      </c>
      <c r="G503" s="326"/>
      <c r="H503" s="325"/>
      <c r="I503" s="327" t="s">
        <v>231</v>
      </c>
      <c r="J503" s="324"/>
      <c r="K503" s="82" t="s">
        <v>270</v>
      </c>
      <c r="L503" s="85" t="s">
        <v>66</v>
      </c>
    </row>
    <row r="504" spans="1:12" ht="18.75" x14ac:dyDescent="0.3">
      <c r="A504" s="159">
        <v>45792</v>
      </c>
      <c r="B504" s="44" t="str">
        <f t="shared" si="28"/>
        <v>I</v>
      </c>
      <c r="C504" s="44" t="s">
        <v>45</v>
      </c>
      <c r="D504" s="45">
        <v>6500</v>
      </c>
      <c r="E504" s="325">
        <v>11.35</v>
      </c>
      <c r="F504" s="309">
        <v>151726</v>
      </c>
      <c r="G504" s="326"/>
      <c r="H504" s="325"/>
      <c r="I504" s="327" t="s">
        <v>231</v>
      </c>
      <c r="J504" s="324"/>
      <c r="K504" s="82" t="s">
        <v>270</v>
      </c>
      <c r="L504" s="85" t="s">
        <v>66</v>
      </c>
    </row>
    <row r="505" spans="1:12" ht="18.75" x14ac:dyDescent="0.3">
      <c r="A505" s="159">
        <v>45792</v>
      </c>
      <c r="B505" s="44" t="str">
        <f t="shared" si="28"/>
        <v>I</v>
      </c>
      <c r="C505" s="44" t="s">
        <v>45</v>
      </c>
      <c r="D505" s="45">
        <v>6501</v>
      </c>
      <c r="E505" s="325">
        <v>12.04</v>
      </c>
      <c r="F505" s="135">
        <v>351828</v>
      </c>
      <c r="G505" s="61" t="s">
        <v>312</v>
      </c>
      <c r="H505" s="333">
        <v>30.08</v>
      </c>
      <c r="I505" s="236" t="s">
        <v>231</v>
      </c>
      <c r="J505" s="324">
        <v>1</v>
      </c>
      <c r="K505" s="82" t="s">
        <v>270</v>
      </c>
      <c r="L505" s="85" t="s">
        <v>66</v>
      </c>
    </row>
    <row r="506" spans="1:12" ht="18.75" x14ac:dyDescent="0.3">
      <c r="A506" s="159">
        <v>45792</v>
      </c>
      <c r="B506" s="44" t="str">
        <f t="shared" si="28"/>
        <v>I</v>
      </c>
      <c r="C506" s="44" t="s">
        <v>45</v>
      </c>
      <c r="D506" s="45">
        <v>6502</v>
      </c>
      <c r="E506" s="310">
        <v>12.05</v>
      </c>
      <c r="F506" s="324">
        <v>351828</v>
      </c>
      <c r="G506" s="326"/>
      <c r="H506" s="325"/>
      <c r="I506" s="327" t="s">
        <v>231</v>
      </c>
      <c r="J506" s="324"/>
      <c r="K506" s="82" t="s">
        <v>270</v>
      </c>
      <c r="L506" s="85" t="s">
        <v>66</v>
      </c>
    </row>
    <row r="507" spans="1:12" ht="18.75" x14ac:dyDescent="0.3">
      <c r="A507" s="159">
        <v>45792</v>
      </c>
      <c r="B507" s="44" t="str">
        <f t="shared" si="28"/>
        <v>I</v>
      </c>
      <c r="C507" s="44" t="s">
        <v>45</v>
      </c>
      <c r="D507" s="45">
        <v>6503</v>
      </c>
      <c r="E507" s="325">
        <v>12.06</v>
      </c>
      <c r="F507" s="324">
        <v>351828</v>
      </c>
      <c r="G507" s="326"/>
      <c r="H507" s="325"/>
      <c r="I507" s="327" t="s">
        <v>231</v>
      </c>
      <c r="J507" s="324"/>
      <c r="K507" s="82" t="s">
        <v>270</v>
      </c>
      <c r="L507" s="85" t="s">
        <v>66</v>
      </c>
    </row>
    <row r="508" spans="1:12" ht="18.75" x14ac:dyDescent="0.3">
      <c r="A508" s="159">
        <v>45792</v>
      </c>
      <c r="B508" s="44" t="str">
        <f t="shared" si="28"/>
        <v>I</v>
      </c>
      <c r="C508" s="44" t="s">
        <v>45</v>
      </c>
      <c r="D508" s="45">
        <v>6504</v>
      </c>
      <c r="E508" s="310">
        <v>12.05</v>
      </c>
      <c r="F508" s="324">
        <v>351828</v>
      </c>
      <c r="G508" s="326"/>
      <c r="H508" s="325"/>
      <c r="I508" s="327" t="s">
        <v>231</v>
      </c>
      <c r="J508" s="324"/>
      <c r="K508" s="82" t="s">
        <v>270</v>
      </c>
      <c r="L508" s="85" t="s">
        <v>66</v>
      </c>
    </row>
    <row r="509" spans="1:12" ht="18.75" x14ac:dyDescent="0.3">
      <c r="A509" s="159">
        <v>45792</v>
      </c>
      <c r="B509" s="44" t="str">
        <f t="shared" si="28"/>
        <v>I</v>
      </c>
      <c r="C509" s="44" t="s">
        <v>45</v>
      </c>
      <c r="D509" s="45">
        <v>6505</v>
      </c>
      <c r="E509" s="325">
        <v>12.06</v>
      </c>
      <c r="F509" s="324">
        <v>351828</v>
      </c>
      <c r="G509" s="326"/>
      <c r="H509" s="325"/>
      <c r="I509" s="327" t="s">
        <v>231</v>
      </c>
      <c r="J509" s="324"/>
      <c r="K509" s="82" t="s">
        <v>270</v>
      </c>
      <c r="L509" s="85" t="s">
        <v>66</v>
      </c>
    </row>
    <row r="510" spans="1:12" ht="18.75" x14ac:dyDescent="0.3">
      <c r="A510" s="159">
        <v>45792</v>
      </c>
      <c r="B510" s="44" t="str">
        <f t="shared" si="28"/>
        <v>I</v>
      </c>
      <c r="C510" s="44" t="s">
        <v>45</v>
      </c>
      <c r="D510" s="45">
        <v>6506</v>
      </c>
      <c r="E510" s="325">
        <v>11.43</v>
      </c>
      <c r="F510" s="324">
        <v>351828</v>
      </c>
      <c r="G510" s="326"/>
      <c r="H510" s="325"/>
      <c r="I510" s="327" t="s">
        <v>231</v>
      </c>
      <c r="J510" s="324"/>
      <c r="K510" s="82" t="s">
        <v>270</v>
      </c>
      <c r="L510" s="85" t="s">
        <v>66</v>
      </c>
    </row>
    <row r="511" spans="1:12" ht="18.75" x14ac:dyDescent="0.3">
      <c r="A511" s="159">
        <v>45792</v>
      </c>
      <c r="B511" s="44" t="str">
        <f t="shared" ref="B511:B524" si="29">ROMAN(2)</f>
        <v>II</v>
      </c>
      <c r="C511" s="44" t="s">
        <v>51</v>
      </c>
      <c r="D511" s="45">
        <v>6507</v>
      </c>
      <c r="E511" s="325">
        <v>11.3</v>
      </c>
      <c r="F511" s="324">
        <v>351828</v>
      </c>
      <c r="G511" s="326"/>
      <c r="H511" s="325"/>
      <c r="I511" s="327" t="s">
        <v>231</v>
      </c>
      <c r="J511" s="324"/>
      <c r="K511" s="82" t="s">
        <v>270</v>
      </c>
      <c r="L511" s="85" t="s">
        <v>66</v>
      </c>
    </row>
    <row r="512" spans="1:12" ht="18.75" x14ac:dyDescent="0.3">
      <c r="A512" s="159">
        <v>45792</v>
      </c>
      <c r="B512" s="44" t="str">
        <f t="shared" si="29"/>
        <v>II</v>
      </c>
      <c r="C512" s="44" t="s">
        <v>51</v>
      </c>
      <c r="D512" s="45">
        <v>6508</v>
      </c>
      <c r="E512" s="325">
        <v>11.07</v>
      </c>
      <c r="F512" s="135">
        <v>251136</v>
      </c>
      <c r="G512" s="61" t="s">
        <v>311</v>
      </c>
      <c r="H512" s="333">
        <v>29.76</v>
      </c>
      <c r="I512" s="236" t="s">
        <v>231</v>
      </c>
      <c r="J512" s="324">
        <v>1</v>
      </c>
      <c r="K512" s="82" t="s">
        <v>270</v>
      </c>
      <c r="L512" s="85" t="s">
        <v>66</v>
      </c>
    </row>
    <row r="513" spans="1:12" ht="18.75" x14ac:dyDescent="0.3">
      <c r="A513" s="159">
        <v>45792</v>
      </c>
      <c r="B513" s="44" t="str">
        <f t="shared" si="29"/>
        <v>II</v>
      </c>
      <c r="C513" s="44" t="s">
        <v>51</v>
      </c>
      <c r="D513" s="45">
        <v>6509</v>
      </c>
      <c r="E513" s="325">
        <v>12.08</v>
      </c>
      <c r="F513" s="324">
        <v>251136</v>
      </c>
      <c r="G513" s="326"/>
      <c r="H513" s="325"/>
      <c r="I513" s="327" t="s">
        <v>231</v>
      </c>
      <c r="J513" s="324"/>
      <c r="K513" s="82" t="s">
        <v>270</v>
      </c>
      <c r="L513" s="85" t="s">
        <v>66</v>
      </c>
    </row>
    <row r="514" spans="1:12" ht="18.75" x14ac:dyDescent="0.3">
      <c r="A514" s="159">
        <v>45792</v>
      </c>
      <c r="B514" s="44" t="str">
        <f t="shared" si="29"/>
        <v>II</v>
      </c>
      <c r="C514" s="44" t="s">
        <v>51</v>
      </c>
      <c r="D514" s="45">
        <v>6510</v>
      </c>
      <c r="E514" s="325">
        <v>12.08</v>
      </c>
      <c r="F514" s="324">
        <v>251136</v>
      </c>
      <c r="G514" s="326"/>
      <c r="H514" s="325"/>
      <c r="I514" s="327" t="s">
        <v>231</v>
      </c>
      <c r="J514" s="324"/>
      <c r="K514" s="82" t="s">
        <v>270</v>
      </c>
      <c r="L514" s="85" t="s">
        <v>66</v>
      </c>
    </row>
    <row r="515" spans="1:12" ht="18.75" x14ac:dyDescent="0.3">
      <c r="A515" s="159">
        <v>45792</v>
      </c>
      <c r="B515" s="44" t="str">
        <f t="shared" si="29"/>
        <v>II</v>
      </c>
      <c r="C515" s="44" t="s">
        <v>51</v>
      </c>
      <c r="D515" s="45">
        <v>6511</v>
      </c>
      <c r="E515" s="325">
        <v>12.07</v>
      </c>
      <c r="F515" s="324">
        <v>251136</v>
      </c>
      <c r="G515" s="326"/>
      <c r="H515" s="325"/>
      <c r="I515" s="327" t="s">
        <v>231</v>
      </c>
      <c r="J515" s="324"/>
      <c r="K515" s="82" t="s">
        <v>270</v>
      </c>
      <c r="L515" s="85" t="s">
        <v>66</v>
      </c>
    </row>
    <row r="516" spans="1:12" ht="18.75" x14ac:dyDescent="0.3">
      <c r="A516" s="159">
        <v>45792</v>
      </c>
      <c r="B516" s="44" t="str">
        <f t="shared" si="29"/>
        <v>II</v>
      </c>
      <c r="C516" s="44" t="s">
        <v>51</v>
      </c>
      <c r="D516" s="45">
        <v>6512</v>
      </c>
      <c r="E516" s="325">
        <v>12.07</v>
      </c>
      <c r="F516" s="324">
        <v>251136</v>
      </c>
      <c r="G516" s="326"/>
      <c r="H516" s="325"/>
      <c r="I516" s="327" t="s">
        <v>231</v>
      </c>
      <c r="J516" s="324"/>
      <c r="K516" s="82" t="s">
        <v>270</v>
      </c>
      <c r="L516" s="85" t="s">
        <v>66</v>
      </c>
    </row>
    <row r="517" spans="1:12" ht="18.75" x14ac:dyDescent="0.3">
      <c r="A517" s="159">
        <v>45792</v>
      </c>
      <c r="B517" s="44" t="str">
        <f t="shared" si="29"/>
        <v>II</v>
      </c>
      <c r="C517" s="44" t="s">
        <v>51</v>
      </c>
      <c r="D517" s="45">
        <v>6513</v>
      </c>
      <c r="E517" s="325">
        <v>12.08</v>
      </c>
      <c r="F517" s="324">
        <v>251136</v>
      </c>
      <c r="G517" s="326"/>
      <c r="H517" s="325"/>
      <c r="I517" s="327" t="s">
        <v>231</v>
      </c>
      <c r="J517" s="324"/>
      <c r="K517" s="82" t="s">
        <v>270</v>
      </c>
      <c r="L517" s="85" t="s">
        <v>66</v>
      </c>
    </row>
    <row r="518" spans="1:12" ht="18.75" x14ac:dyDescent="0.3">
      <c r="A518" s="159">
        <v>45792</v>
      </c>
      <c r="B518" s="44" t="str">
        <f t="shared" si="29"/>
        <v>II</v>
      </c>
      <c r="C518" s="44" t="s">
        <v>51</v>
      </c>
      <c r="D518" s="45">
        <v>6514</v>
      </c>
      <c r="E518" s="325">
        <v>11.44</v>
      </c>
      <c r="F518" s="324">
        <v>251136</v>
      </c>
      <c r="G518" s="326"/>
      <c r="H518" s="325"/>
      <c r="I518" s="327" t="s">
        <v>231</v>
      </c>
      <c r="J518" s="324"/>
      <c r="K518" s="82" t="s">
        <v>270</v>
      </c>
      <c r="L518" s="85" t="s">
        <v>66</v>
      </c>
    </row>
    <row r="519" spans="1:12" ht="18.75" x14ac:dyDescent="0.3">
      <c r="A519" s="159">
        <v>45792</v>
      </c>
      <c r="B519" s="44" t="str">
        <f t="shared" si="29"/>
        <v>II</v>
      </c>
      <c r="C519" s="44" t="s">
        <v>51</v>
      </c>
      <c r="D519" s="45">
        <v>6515</v>
      </c>
      <c r="E519" s="325">
        <v>11.09</v>
      </c>
      <c r="F519" s="135">
        <v>151075</v>
      </c>
      <c r="G519" s="61" t="s">
        <v>310</v>
      </c>
      <c r="H519" s="333">
        <v>29.02</v>
      </c>
      <c r="I519" s="236" t="s">
        <v>231</v>
      </c>
      <c r="J519" s="324">
        <v>1</v>
      </c>
      <c r="K519" s="82" t="s">
        <v>270</v>
      </c>
      <c r="L519" s="85" t="s">
        <v>66</v>
      </c>
    </row>
    <row r="520" spans="1:12" ht="18.75" x14ac:dyDescent="0.3">
      <c r="A520" s="159">
        <v>45792</v>
      </c>
      <c r="B520" s="44" t="str">
        <f t="shared" si="29"/>
        <v>II</v>
      </c>
      <c r="C520" s="44" t="s">
        <v>51</v>
      </c>
      <c r="D520" s="45">
        <v>6516</v>
      </c>
      <c r="E520" s="325">
        <v>12.05</v>
      </c>
      <c r="F520" s="324">
        <v>151075</v>
      </c>
      <c r="G520" s="326"/>
      <c r="H520" s="325"/>
      <c r="I520" s="327" t="s">
        <v>231</v>
      </c>
      <c r="J520" s="324"/>
      <c r="K520" s="82" t="s">
        <v>270</v>
      </c>
      <c r="L520" s="85" t="s">
        <v>66</v>
      </c>
    </row>
    <row r="521" spans="1:12" ht="18.75" x14ac:dyDescent="0.3">
      <c r="A521" s="159">
        <v>45792</v>
      </c>
      <c r="B521" s="44" t="str">
        <f t="shared" si="29"/>
        <v>II</v>
      </c>
      <c r="C521" s="44" t="s">
        <v>51</v>
      </c>
      <c r="D521" s="45">
        <v>6517</v>
      </c>
      <c r="E521" s="325">
        <v>12.06</v>
      </c>
      <c r="F521" s="324">
        <v>151075</v>
      </c>
      <c r="G521" s="326"/>
      <c r="H521" s="325"/>
      <c r="I521" s="327" t="s">
        <v>231</v>
      </c>
      <c r="J521" s="324"/>
      <c r="K521" s="82" t="s">
        <v>270</v>
      </c>
      <c r="L521" s="85" t="s">
        <v>66</v>
      </c>
    </row>
    <row r="522" spans="1:12" ht="18.75" x14ac:dyDescent="0.3">
      <c r="A522" s="159">
        <v>45792</v>
      </c>
      <c r="B522" s="44" t="str">
        <f t="shared" si="29"/>
        <v>II</v>
      </c>
      <c r="C522" s="44" t="s">
        <v>51</v>
      </c>
      <c r="D522" s="45">
        <v>6518</v>
      </c>
      <c r="E522" s="325">
        <v>12.06</v>
      </c>
      <c r="F522" s="324">
        <v>151075</v>
      </c>
      <c r="G522" s="326"/>
      <c r="H522" s="325"/>
      <c r="I522" s="327" t="s">
        <v>231</v>
      </c>
      <c r="J522" s="324"/>
      <c r="K522" s="82" t="s">
        <v>270</v>
      </c>
      <c r="L522" s="85" t="s">
        <v>66</v>
      </c>
    </row>
    <row r="523" spans="1:12" ht="18.75" x14ac:dyDescent="0.3">
      <c r="A523" s="159">
        <v>45792</v>
      </c>
      <c r="B523" s="44" t="str">
        <f t="shared" si="29"/>
        <v>II</v>
      </c>
      <c r="C523" s="44" t="s">
        <v>51</v>
      </c>
      <c r="D523" s="45">
        <v>6519</v>
      </c>
      <c r="E523" s="325">
        <v>11.07</v>
      </c>
      <c r="F523" s="324">
        <v>151075</v>
      </c>
      <c r="G523" s="326"/>
      <c r="H523" s="325"/>
      <c r="I523" s="327" t="s">
        <v>231</v>
      </c>
      <c r="J523" s="324"/>
      <c r="K523" s="82" t="s">
        <v>270</v>
      </c>
      <c r="L523" s="85" t="s">
        <v>66</v>
      </c>
    </row>
    <row r="524" spans="1:12" ht="19.5" thickBot="1" x14ac:dyDescent="0.35">
      <c r="A524" s="175">
        <v>45792</v>
      </c>
      <c r="B524" s="91" t="str">
        <f t="shared" si="29"/>
        <v>II</v>
      </c>
      <c r="C524" s="91" t="s">
        <v>51</v>
      </c>
      <c r="D524" s="92">
        <v>6520</v>
      </c>
      <c r="E524" s="334">
        <v>11.08</v>
      </c>
      <c r="F524" s="337">
        <v>151075</v>
      </c>
      <c r="G524" s="335"/>
      <c r="H524" s="334"/>
      <c r="I524" s="336" t="s">
        <v>231</v>
      </c>
      <c r="J524" s="337"/>
      <c r="K524" s="96" t="s">
        <v>270</v>
      </c>
      <c r="L524" s="103" t="s">
        <v>66</v>
      </c>
    </row>
    <row r="525" spans="1:12" ht="18.75" x14ac:dyDescent="0.3">
      <c r="A525" s="340">
        <v>45793</v>
      </c>
      <c r="B525" s="331" t="str">
        <f t="shared" ref="B525:B538" si="30">ROMAN(1)</f>
        <v>I</v>
      </c>
      <c r="C525" s="331" t="s">
        <v>45</v>
      </c>
      <c r="D525" s="40">
        <v>6521</v>
      </c>
      <c r="E525" s="329">
        <v>11.76</v>
      </c>
      <c r="F525" s="331">
        <v>151075</v>
      </c>
      <c r="G525" s="328"/>
      <c r="H525" s="329"/>
      <c r="I525" s="330" t="s">
        <v>231</v>
      </c>
      <c r="J525" s="331"/>
      <c r="K525" s="81" t="s">
        <v>270</v>
      </c>
      <c r="L525" s="84" t="s">
        <v>66</v>
      </c>
    </row>
    <row r="526" spans="1:12" ht="18.75" x14ac:dyDescent="0.3">
      <c r="A526" s="339">
        <v>45793</v>
      </c>
      <c r="B526" s="324" t="str">
        <f t="shared" si="30"/>
        <v>I</v>
      </c>
      <c r="C526" s="324" t="s">
        <v>45</v>
      </c>
      <c r="D526" s="45">
        <v>6522</v>
      </c>
      <c r="E526" s="325">
        <v>11.09</v>
      </c>
      <c r="F526" s="343">
        <v>351147</v>
      </c>
      <c r="G526" s="326" t="s">
        <v>321</v>
      </c>
      <c r="H526" s="333">
        <v>29.12</v>
      </c>
      <c r="I526" s="355" t="s">
        <v>231</v>
      </c>
      <c r="J526" s="324">
        <v>1</v>
      </c>
      <c r="K526" s="82" t="s">
        <v>270</v>
      </c>
      <c r="L526" s="85" t="s">
        <v>66</v>
      </c>
    </row>
    <row r="527" spans="1:12" ht="18.75" x14ac:dyDescent="0.3">
      <c r="A527" s="339">
        <v>45793</v>
      </c>
      <c r="B527" s="324" t="str">
        <f t="shared" si="30"/>
        <v>I</v>
      </c>
      <c r="C527" s="324" t="s">
        <v>45</v>
      </c>
      <c r="D527" s="45">
        <v>6523</v>
      </c>
      <c r="E527" s="325">
        <v>12.08</v>
      </c>
      <c r="F527" s="324">
        <v>351147</v>
      </c>
      <c r="G527" s="326"/>
      <c r="H527" s="325"/>
      <c r="I527" s="327" t="s">
        <v>231</v>
      </c>
      <c r="J527" s="324"/>
      <c r="K527" s="82" t="s">
        <v>270</v>
      </c>
      <c r="L527" s="85" t="s">
        <v>66</v>
      </c>
    </row>
    <row r="528" spans="1:12" ht="18.75" x14ac:dyDescent="0.3">
      <c r="A528" s="339">
        <v>45793</v>
      </c>
      <c r="B528" s="324" t="str">
        <f t="shared" si="30"/>
        <v>I</v>
      </c>
      <c r="C528" s="324" t="s">
        <v>45</v>
      </c>
      <c r="D528" s="45">
        <v>6524</v>
      </c>
      <c r="E528" s="325">
        <v>12.09</v>
      </c>
      <c r="F528" s="324">
        <v>351147</v>
      </c>
      <c r="G528" s="326"/>
      <c r="H528" s="325"/>
      <c r="I528" s="327" t="s">
        <v>231</v>
      </c>
      <c r="J528" s="324"/>
      <c r="K528" s="82" t="s">
        <v>270</v>
      </c>
      <c r="L528" s="85" t="s">
        <v>66</v>
      </c>
    </row>
    <row r="529" spans="1:12" ht="18.75" x14ac:dyDescent="0.3">
      <c r="A529" s="339">
        <v>45793</v>
      </c>
      <c r="B529" s="324" t="str">
        <f t="shared" si="30"/>
        <v>I</v>
      </c>
      <c r="C529" s="324" t="s">
        <v>45</v>
      </c>
      <c r="D529" s="45">
        <v>6525</v>
      </c>
      <c r="E529" s="325">
        <v>12.09</v>
      </c>
      <c r="F529" s="324">
        <v>351147</v>
      </c>
      <c r="G529" s="326"/>
      <c r="H529" s="325"/>
      <c r="I529" s="327" t="s">
        <v>231</v>
      </c>
      <c r="J529" s="324"/>
      <c r="K529" s="82" t="s">
        <v>270</v>
      </c>
      <c r="L529" s="85" t="s">
        <v>66</v>
      </c>
    </row>
    <row r="530" spans="1:12" ht="18.75" x14ac:dyDescent="0.3">
      <c r="A530" s="339">
        <v>45793</v>
      </c>
      <c r="B530" s="324" t="str">
        <f t="shared" si="30"/>
        <v>I</v>
      </c>
      <c r="C530" s="324" t="s">
        <v>45</v>
      </c>
      <c r="D530" s="45">
        <v>6526</v>
      </c>
      <c r="E530" s="325">
        <v>11.12</v>
      </c>
      <c r="F530" s="324">
        <v>351147</v>
      </c>
      <c r="G530" s="326"/>
      <c r="H530" s="325"/>
      <c r="I530" s="327" t="s">
        <v>231</v>
      </c>
      <c r="J530" s="324"/>
      <c r="K530" s="82" t="s">
        <v>270</v>
      </c>
      <c r="L530" s="85" t="s">
        <v>66</v>
      </c>
    </row>
    <row r="531" spans="1:12" ht="18.75" x14ac:dyDescent="0.3">
      <c r="A531" s="339">
        <v>45793</v>
      </c>
      <c r="B531" s="324" t="str">
        <f t="shared" si="30"/>
        <v>I</v>
      </c>
      <c r="C531" s="324" t="s">
        <v>45</v>
      </c>
      <c r="D531" s="45">
        <v>6527</v>
      </c>
      <c r="E531" s="325">
        <v>11.08</v>
      </c>
      <c r="F531" s="324">
        <v>351147</v>
      </c>
      <c r="G531" s="326"/>
      <c r="H531" s="325"/>
      <c r="I531" s="327" t="s">
        <v>231</v>
      </c>
      <c r="J531" s="324"/>
      <c r="K531" s="82" t="s">
        <v>270</v>
      </c>
      <c r="L531" s="85" t="s">
        <v>66</v>
      </c>
    </row>
    <row r="532" spans="1:12" ht="18.75" x14ac:dyDescent="0.3">
      <c r="A532" s="339">
        <v>45793</v>
      </c>
      <c r="B532" s="324" t="str">
        <f t="shared" si="30"/>
        <v>I</v>
      </c>
      <c r="C532" s="324" t="s">
        <v>45</v>
      </c>
      <c r="D532" s="45">
        <v>6528</v>
      </c>
      <c r="E532" s="325">
        <v>11.78</v>
      </c>
      <c r="F532" s="324">
        <v>351147</v>
      </c>
      <c r="G532" s="326"/>
      <c r="H532" s="325"/>
      <c r="I532" s="327" t="s">
        <v>231</v>
      </c>
      <c r="J532" s="324"/>
      <c r="K532" s="82" t="s">
        <v>270</v>
      </c>
      <c r="L532" s="85" t="s">
        <v>66</v>
      </c>
    </row>
    <row r="533" spans="1:12" ht="18.75" x14ac:dyDescent="0.3">
      <c r="A533" s="339">
        <v>45793</v>
      </c>
      <c r="B533" s="324" t="str">
        <f t="shared" si="30"/>
        <v>I</v>
      </c>
      <c r="C533" s="324" t="s">
        <v>45</v>
      </c>
      <c r="D533" s="45">
        <v>6529</v>
      </c>
      <c r="E533" s="325">
        <v>11.07</v>
      </c>
      <c r="F533" s="343">
        <v>251136</v>
      </c>
      <c r="G533" s="326" t="s">
        <v>322</v>
      </c>
      <c r="H533" s="333">
        <v>29.72</v>
      </c>
      <c r="I533" s="355" t="s">
        <v>231</v>
      </c>
      <c r="J533" s="324">
        <v>1</v>
      </c>
      <c r="K533" s="82" t="s">
        <v>270</v>
      </c>
      <c r="L533" s="85" t="s">
        <v>66</v>
      </c>
    </row>
    <row r="534" spans="1:12" ht="18.75" x14ac:dyDescent="0.3">
      <c r="A534" s="339">
        <v>45793</v>
      </c>
      <c r="B534" s="324" t="str">
        <f t="shared" si="30"/>
        <v>I</v>
      </c>
      <c r="C534" s="324" t="s">
        <v>45</v>
      </c>
      <c r="D534" s="45">
        <v>6530</v>
      </c>
      <c r="E534" s="325">
        <v>12.09</v>
      </c>
      <c r="F534" s="324">
        <v>251136</v>
      </c>
      <c r="G534" s="326"/>
      <c r="H534" s="325"/>
      <c r="I534" s="327" t="s">
        <v>231</v>
      </c>
      <c r="J534" s="324"/>
      <c r="K534" s="82" t="s">
        <v>270</v>
      </c>
      <c r="L534" s="85" t="s">
        <v>66</v>
      </c>
    </row>
    <row r="535" spans="1:12" ht="18.75" x14ac:dyDescent="0.3">
      <c r="A535" s="339">
        <v>45793</v>
      </c>
      <c r="B535" s="324" t="str">
        <f t="shared" si="30"/>
        <v>I</v>
      </c>
      <c r="C535" s="324" t="s">
        <v>45</v>
      </c>
      <c r="D535" s="45">
        <v>6531</v>
      </c>
      <c r="E535" s="325">
        <v>12.09</v>
      </c>
      <c r="F535" s="324">
        <v>251136</v>
      </c>
      <c r="G535" s="326"/>
      <c r="H535" s="325"/>
      <c r="I535" s="327" t="s">
        <v>231</v>
      </c>
      <c r="J535" s="324"/>
      <c r="K535" s="82" t="s">
        <v>270</v>
      </c>
      <c r="L535" s="85" t="s">
        <v>66</v>
      </c>
    </row>
    <row r="536" spans="1:12" ht="18.75" x14ac:dyDescent="0.3">
      <c r="A536" s="339">
        <v>45793</v>
      </c>
      <c r="B536" s="324" t="str">
        <f t="shared" si="30"/>
        <v>I</v>
      </c>
      <c r="C536" s="324" t="s">
        <v>45</v>
      </c>
      <c r="D536" s="45">
        <v>6532</v>
      </c>
      <c r="E536" s="325">
        <v>12.09</v>
      </c>
      <c r="F536" s="324">
        <v>251136</v>
      </c>
      <c r="G536" s="326"/>
      <c r="H536" s="325"/>
      <c r="I536" s="327" t="s">
        <v>231</v>
      </c>
      <c r="J536" s="324"/>
      <c r="K536" s="82" t="s">
        <v>270</v>
      </c>
      <c r="L536" s="85" t="s">
        <v>66</v>
      </c>
    </row>
    <row r="537" spans="1:12" ht="18.75" x14ac:dyDescent="0.3">
      <c r="A537" s="339">
        <v>45793</v>
      </c>
      <c r="B537" s="324" t="str">
        <f t="shared" si="30"/>
        <v>I</v>
      </c>
      <c r="C537" s="324" t="s">
        <v>45</v>
      </c>
      <c r="D537" s="45">
        <v>6533</v>
      </c>
      <c r="E537" s="325">
        <v>12.09</v>
      </c>
      <c r="F537" s="324">
        <v>251136</v>
      </c>
      <c r="G537" s="326"/>
      <c r="H537" s="325"/>
      <c r="I537" s="327" t="s">
        <v>231</v>
      </c>
      <c r="J537" s="324"/>
      <c r="K537" s="82" t="s">
        <v>270</v>
      </c>
      <c r="L537" s="85" t="s">
        <v>66</v>
      </c>
    </row>
    <row r="538" spans="1:12" ht="18.75" x14ac:dyDescent="0.3">
      <c r="A538" s="339">
        <v>45793</v>
      </c>
      <c r="B538" s="324" t="str">
        <f t="shared" si="30"/>
        <v>I</v>
      </c>
      <c r="C538" s="324" t="s">
        <v>45</v>
      </c>
      <c r="D538" s="45">
        <v>6534</v>
      </c>
      <c r="E538" s="325">
        <v>12.09</v>
      </c>
      <c r="F538" s="324">
        <v>251136</v>
      </c>
      <c r="G538" s="326"/>
      <c r="H538" s="325"/>
      <c r="I538" s="327" t="s">
        <v>231</v>
      </c>
      <c r="J538" s="324"/>
      <c r="K538" s="82" t="s">
        <v>270</v>
      </c>
      <c r="L538" s="85" t="s">
        <v>66</v>
      </c>
    </row>
    <row r="539" spans="1:12" ht="18.75" x14ac:dyDescent="0.3">
      <c r="A539" s="339">
        <v>45793</v>
      </c>
      <c r="B539" s="324" t="str">
        <f t="shared" ref="B539:B552" si="31">ROMAN(2)</f>
        <v>II</v>
      </c>
      <c r="C539" s="324" t="s">
        <v>51</v>
      </c>
      <c r="D539" s="45">
        <v>6535</v>
      </c>
      <c r="E539" s="325">
        <v>11.04</v>
      </c>
      <c r="F539" s="324">
        <v>251136</v>
      </c>
      <c r="G539" s="326"/>
      <c r="H539" s="325"/>
      <c r="I539" s="327" t="s">
        <v>231</v>
      </c>
      <c r="J539" s="324"/>
      <c r="K539" s="82" t="s">
        <v>270</v>
      </c>
      <c r="L539" s="85" t="s">
        <v>66</v>
      </c>
    </row>
    <row r="540" spans="1:12" ht="18.75" x14ac:dyDescent="0.3">
      <c r="A540" s="339">
        <v>45793</v>
      </c>
      <c r="B540" s="324" t="str">
        <f t="shared" si="31"/>
        <v>II</v>
      </c>
      <c r="C540" s="324" t="s">
        <v>51</v>
      </c>
      <c r="D540" s="45">
        <v>6536</v>
      </c>
      <c r="E540" s="325">
        <v>13.05</v>
      </c>
      <c r="F540" s="343">
        <v>251098</v>
      </c>
      <c r="G540" s="326" t="s">
        <v>323</v>
      </c>
      <c r="H540" s="333">
        <v>28.36</v>
      </c>
      <c r="I540" s="355" t="s">
        <v>231</v>
      </c>
      <c r="J540" s="324">
        <v>1</v>
      </c>
      <c r="K540" s="82" t="s">
        <v>270</v>
      </c>
      <c r="L540" s="85" t="s">
        <v>66</v>
      </c>
    </row>
    <row r="541" spans="1:12" ht="18.75" x14ac:dyDescent="0.3">
      <c r="A541" s="339">
        <v>45793</v>
      </c>
      <c r="B541" s="324" t="str">
        <f t="shared" si="31"/>
        <v>II</v>
      </c>
      <c r="C541" s="324" t="s">
        <v>51</v>
      </c>
      <c r="D541" s="45">
        <v>6537</v>
      </c>
      <c r="E541" s="325">
        <v>13.05</v>
      </c>
      <c r="F541" s="324">
        <v>251098</v>
      </c>
      <c r="G541" s="326"/>
      <c r="H541" s="325"/>
      <c r="I541" s="327" t="s">
        <v>231</v>
      </c>
      <c r="J541" s="324"/>
      <c r="K541" s="82" t="s">
        <v>270</v>
      </c>
      <c r="L541" s="85" t="s">
        <v>66</v>
      </c>
    </row>
    <row r="542" spans="1:12" ht="18.75" x14ac:dyDescent="0.3">
      <c r="A542" s="339">
        <v>45793</v>
      </c>
      <c r="B542" s="324" t="str">
        <f t="shared" si="31"/>
        <v>II</v>
      </c>
      <c r="C542" s="324" t="s">
        <v>51</v>
      </c>
      <c r="D542" s="45">
        <v>6538</v>
      </c>
      <c r="E542" s="325">
        <v>13.04</v>
      </c>
      <c r="F542" s="324">
        <v>251098</v>
      </c>
      <c r="G542" s="326"/>
      <c r="H542" s="325"/>
      <c r="I542" s="327" t="s">
        <v>231</v>
      </c>
      <c r="J542" s="324"/>
      <c r="K542" s="82" t="s">
        <v>270</v>
      </c>
      <c r="L542" s="85" t="s">
        <v>66</v>
      </c>
    </row>
    <row r="543" spans="1:12" ht="18.75" x14ac:dyDescent="0.3">
      <c r="A543" s="339">
        <v>45793</v>
      </c>
      <c r="B543" s="324" t="str">
        <f t="shared" si="31"/>
        <v>II</v>
      </c>
      <c r="C543" s="324" t="s">
        <v>51</v>
      </c>
      <c r="D543" s="45">
        <v>6539</v>
      </c>
      <c r="E543" s="325">
        <v>13.05</v>
      </c>
      <c r="F543" s="324">
        <v>251098</v>
      </c>
      <c r="G543" s="326"/>
      <c r="H543" s="325"/>
      <c r="I543" s="327" t="s">
        <v>231</v>
      </c>
      <c r="J543" s="324"/>
      <c r="K543" s="82" t="s">
        <v>270</v>
      </c>
      <c r="L543" s="85" t="s">
        <v>66</v>
      </c>
    </row>
    <row r="544" spans="1:12" ht="18.75" x14ac:dyDescent="0.3">
      <c r="A544" s="339">
        <v>45793</v>
      </c>
      <c r="B544" s="324" t="str">
        <f t="shared" si="31"/>
        <v>II</v>
      </c>
      <c r="C544" s="324" t="s">
        <v>51</v>
      </c>
      <c r="D544" s="45">
        <v>6540</v>
      </c>
      <c r="E544" s="325">
        <v>13.05</v>
      </c>
      <c r="F544" s="324">
        <v>251098</v>
      </c>
      <c r="G544" s="326"/>
      <c r="H544" s="325"/>
      <c r="I544" s="327" t="s">
        <v>231</v>
      </c>
      <c r="J544" s="324"/>
      <c r="K544" s="82" t="s">
        <v>270</v>
      </c>
      <c r="L544" s="85" t="s">
        <v>66</v>
      </c>
    </row>
    <row r="545" spans="1:12" ht="18.75" x14ac:dyDescent="0.3">
      <c r="A545" s="339">
        <v>45793</v>
      </c>
      <c r="B545" s="324" t="str">
        <f t="shared" si="31"/>
        <v>II</v>
      </c>
      <c r="C545" s="324" t="s">
        <v>51</v>
      </c>
      <c r="D545" s="45">
        <v>6541</v>
      </c>
      <c r="E545" s="325">
        <v>12.55</v>
      </c>
      <c r="F545" s="324">
        <v>251098</v>
      </c>
      <c r="G545" s="326"/>
      <c r="H545" s="325"/>
      <c r="I545" s="327" t="s">
        <v>231</v>
      </c>
      <c r="J545" s="324"/>
      <c r="K545" s="82" t="s">
        <v>270</v>
      </c>
      <c r="L545" s="85" t="s">
        <v>66</v>
      </c>
    </row>
    <row r="546" spans="1:12" ht="18.75" x14ac:dyDescent="0.3">
      <c r="A546" s="339">
        <v>45793</v>
      </c>
      <c r="B546" s="324" t="str">
        <f t="shared" si="31"/>
        <v>II</v>
      </c>
      <c r="C546" s="324" t="s">
        <v>51</v>
      </c>
      <c r="D546" s="45">
        <v>6542</v>
      </c>
      <c r="E546" s="325">
        <v>12.09</v>
      </c>
      <c r="F546" s="343">
        <v>351815</v>
      </c>
      <c r="G546" s="326" t="s">
        <v>324</v>
      </c>
      <c r="H546" s="333">
        <v>29.7</v>
      </c>
      <c r="I546" s="355" t="s">
        <v>231</v>
      </c>
      <c r="J546" s="324">
        <v>1</v>
      </c>
      <c r="K546" s="82" t="s">
        <v>270</v>
      </c>
      <c r="L546" s="85" t="s">
        <v>66</v>
      </c>
    </row>
    <row r="547" spans="1:12" ht="18.75" x14ac:dyDescent="0.3">
      <c r="A547" s="339">
        <v>45793</v>
      </c>
      <c r="B547" s="324" t="str">
        <f t="shared" si="31"/>
        <v>II</v>
      </c>
      <c r="C547" s="324" t="s">
        <v>51</v>
      </c>
      <c r="D547" s="45">
        <v>6543</v>
      </c>
      <c r="E547" s="325">
        <v>11.12</v>
      </c>
      <c r="F547" s="324">
        <v>351815</v>
      </c>
      <c r="G547" s="326"/>
      <c r="H547" s="325"/>
      <c r="I547" s="327" t="s">
        <v>231</v>
      </c>
      <c r="J547" s="324"/>
      <c r="K547" s="82" t="s">
        <v>270</v>
      </c>
      <c r="L547" s="85" t="s">
        <v>66</v>
      </c>
    </row>
    <row r="548" spans="1:12" ht="18.75" x14ac:dyDescent="0.3">
      <c r="A548" s="339">
        <v>45793</v>
      </c>
      <c r="B548" s="324" t="str">
        <f t="shared" si="31"/>
        <v>II</v>
      </c>
      <c r="C548" s="324" t="s">
        <v>51</v>
      </c>
      <c r="D548" s="45">
        <v>6544</v>
      </c>
      <c r="E548" s="325">
        <v>12.07</v>
      </c>
      <c r="F548" s="324">
        <v>351815</v>
      </c>
      <c r="G548" s="326"/>
      <c r="H548" s="325"/>
      <c r="I548" s="327" t="s">
        <v>231</v>
      </c>
      <c r="J548" s="324"/>
      <c r="K548" s="82" t="s">
        <v>270</v>
      </c>
      <c r="L548" s="85" t="s">
        <v>66</v>
      </c>
    </row>
    <row r="549" spans="1:12" ht="18.75" x14ac:dyDescent="0.3">
      <c r="A549" s="339">
        <v>45793</v>
      </c>
      <c r="B549" s="324" t="str">
        <f t="shared" si="31"/>
        <v>II</v>
      </c>
      <c r="C549" s="324" t="s">
        <v>51</v>
      </c>
      <c r="D549" s="45">
        <v>6545</v>
      </c>
      <c r="E549" s="325">
        <v>12.08</v>
      </c>
      <c r="F549" s="324">
        <v>351815</v>
      </c>
      <c r="G549" s="326"/>
      <c r="H549" s="325"/>
      <c r="I549" s="327" t="s">
        <v>231</v>
      </c>
      <c r="J549" s="324"/>
      <c r="K549" s="82" t="s">
        <v>270</v>
      </c>
      <c r="L549" s="85" t="s">
        <v>66</v>
      </c>
    </row>
    <row r="550" spans="1:12" ht="18.75" x14ac:dyDescent="0.3">
      <c r="A550" s="339">
        <v>45793</v>
      </c>
      <c r="B550" s="324" t="str">
        <f t="shared" si="31"/>
        <v>II</v>
      </c>
      <c r="C550" s="324" t="s">
        <v>51</v>
      </c>
      <c r="D550" s="45">
        <v>6546</v>
      </c>
      <c r="E550" s="325">
        <v>12.08</v>
      </c>
      <c r="F550" s="324">
        <v>351815</v>
      </c>
      <c r="G550" s="326"/>
      <c r="H550" s="325"/>
      <c r="I550" s="327" t="s">
        <v>231</v>
      </c>
      <c r="J550" s="324"/>
      <c r="K550" s="82" t="s">
        <v>270</v>
      </c>
      <c r="L550" s="85" t="s">
        <v>66</v>
      </c>
    </row>
    <row r="551" spans="1:12" ht="18.75" x14ac:dyDescent="0.3">
      <c r="A551" s="339">
        <v>45793</v>
      </c>
      <c r="B551" s="324" t="str">
        <f t="shared" si="31"/>
        <v>II</v>
      </c>
      <c r="C551" s="324" t="s">
        <v>51</v>
      </c>
      <c r="D551" s="45">
        <v>6547</v>
      </c>
      <c r="E551" s="325">
        <v>12.08</v>
      </c>
      <c r="F551" s="324">
        <v>351815</v>
      </c>
      <c r="G551" s="326"/>
      <c r="H551" s="325"/>
      <c r="I551" s="327" t="s">
        <v>231</v>
      </c>
      <c r="J551" s="324"/>
      <c r="K551" s="82" t="s">
        <v>270</v>
      </c>
      <c r="L551" s="85" t="s">
        <v>66</v>
      </c>
    </row>
    <row r="552" spans="1:12" ht="19.5" thickBot="1" x14ac:dyDescent="0.35">
      <c r="A552" s="346">
        <v>45793</v>
      </c>
      <c r="B552" s="337" t="str">
        <f t="shared" si="31"/>
        <v>II</v>
      </c>
      <c r="C552" s="337" t="s">
        <v>51</v>
      </c>
      <c r="D552" s="92">
        <v>6548</v>
      </c>
      <c r="E552" s="334">
        <v>11.35</v>
      </c>
      <c r="F552" s="337">
        <v>351815</v>
      </c>
      <c r="G552" s="335"/>
      <c r="H552" s="334"/>
      <c r="I552" s="336" t="s">
        <v>231</v>
      </c>
      <c r="J552" s="337"/>
      <c r="K552" s="96" t="s">
        <v>270</v>
      </c>
      <c r="L552" s="103" t="s">
        <v>66</v>
      </c>
    </row>
    <row r="553" spans="1:12" ht="18.75" x14ac:dyDescent="0.3">
      <c r="A553" s="39">
        <v>45794</v>
      </c>
      <c r="B553" s="331" t="str">
        <f t="shared" ref="B553:B566" si="32">ROMAN(1)</f>
        <v>I</v>
      </c>
      <c r="C553" s="331" t="s">
        <v>45</v>
      </c>
      <c r="D553" s="40">
        <v>6549</v>
      </c>
      <c r="E553" s="98">
        <v>11.1</v>
      </c>
      <c r="F553" s="147">
        <v>251098</v>
      </c>
      <c r="G553" s="100" t="s">
        <v>334</v>
      </c>
      <c r="H553" s="89">
        <v>29.3</v>
      </c>
      <c r="I553" s="237" t="s">
        <v>231</v>
      </c>
      <c r="J553" s="87">
        <v>1</v>
      </c>
      <c r="K553" s="81" t="s">
        <v>270</v>
      </c>
      <c r="L553" s="84" t="s">
        <v>66</v>
      </c>
    </row>
    <row r="554" spans="1:12" ht="18.75" x14ac:dyDescent="0.3">
      <c r="A554" s="339">
        <v>45794</v>
      </c>
      <c r="B554" s="324" t="str">
        <f t="shared" si="32"/>
        <v>I</v>
      </c>
      <c r="C554" s="324" t="s">
        <v>45</v>
      </c>
      <c r="D554" s="45">
        <v>6550</v>
      </c>
      <c r="E554" s="49">
        <v>12.08</v>
      </c>
      <c r="F554" s="44">
        <v>251098</v>
      </c>
      <c r="G554" s="61"/>
      <c r="H554" s="49"/>
      <c r="I554" s="238" t="s">
        <v>231</v>
      </c>
      <c r="J554" s="44"/>
      <c r="K554" s="82" t="s">
        <v>270</v>
      </c>
      <c r="L554" s="85" t="s">
        <v>66</v>
      </c>
    </row>
    <row r="555" spans="1:12" ht="18.75" x14ac:dyDescent="0.3">
      <c r="A555" s="339">
        <v>45794</v>
      </c>
      <c r="B555" s="324" t="str">
        <f t="shared" si="32"/>
        <v>I</v>
      </c>
      <c r="C555" s="324" t="s">
        <v>45</v>
      </c>
      <c r="D555" s="45">
        <v>6551</v>
      </c>
      <c r="E555" s="49">
        <v>12.08</v>
      </c>
      <c r="F555" s="44">
        <v>251098</v>
      </c>
      <c r="G555" s="61"/>
      <c r="H555" s="49"/>
      <c r="I555" s="238" t="s">
        <v>231</v>
      </c>
      <c r="J555" s="44"/>
      <c r="K555" s="82" t="s">
        <v>270</v>
      </c>
      <c r="L555" s="85" t="s">
        <v>66</v>
      </c>
    </row>
    <row r="556" spans="1:12" ht="18.75" x14ac:dyDescent="0.3">
      <c r="A556" s="339">
        <v>45794</v>
      </c>
      <c r="B556" s="324" t="str">
        <f t="shared" si="32"/>
        <v>I</v>
      </c>
      <c r="C556" s="324" t="s">
        <v>45</v>
      </c>
      <c r="D556" s="45">
        <v>6552</v>
      </c>
      <c r="E556" s="49">
        <v>12.07</v>
      </c>
      <c r="F556" s="44">
        <v>251098</v>
      </c>
      <c r="G556" s="61"/>
      <c r="H556" s="49"/>
      <c r="I556" s="238" t="s">
        <v>231</v>
      </c>
      <c r="J556" s="44"/>
      <c r="K556" s="82" t="s">
        <v>270</v>
      </c>
      <c r="L556" s="85" t="s">
        <v>66</v>
      </c>
    </row>
    <row r="557" spans="1:12" ht="18.75" x14ac:dyDescent="0.3">
      <c r="A557" s="339">
        <v>45794</v>
      </c>
      <c r="B557" s="324" t="str">
        <f t="shared" si="32"/>
        <v>I</v>
      </c>
      <c r="C557" s="324" t="s">
        <v>45</v>
      </c>
      <c r="D557" s="45">
        <v>6553</v>
      </c>
      <c r="E557" s="49">
        <v>11.14</v>
      </c>
      <c r="F557" s="44">
        <v>251098</v>
      </c>
      <c r="G557" s="61"/>
      <c r="H557" s="49"/>
      <c r="I557" s="238" t="s">
        <v>231</v>
      </c>
      <c r="J557" s="44"/>
      <c r="K557" s="82" t="s">
        <v>270</v>
      </c>
      <c r="L557" s="85" t="s">
        <v>66</v>
      </c>
    </row>
    <row r="558" spans="1:12" ht="18.75" x14ac:dyDescent="0.3">
      <c r="A558" s="339">
        <v>45794</v>
      </c>
      <c r="B558" s="324" t="str">
        <f t="shared" si="32"/>
        <v>I</v>
      </c>
      <c r="C558" s="324" t="s">
        <v>45</v>
      </c>
      <c r="D558" s="45">
        <v>6554</v>
      </c>
      <c r="E558" s="49">
        <v>12.08</v>
      </c>
      <c r="F558" s="44">
        <v>251098</v>
      </c>
      <c r="G558" s="61"/>
      <c r="H558" s="49"/>
      <c r="I558" s="238" t="s">
        <v>231</v>
      </c>
      <c r="J558" s="44"/>
      <c r="K558" s="82" t="s">
        <v>270</v>
      </c>
      <c r="L558" s="85" t="s">
        <v>66</v>
      </c>
    </row>
    <row r="559" spans="1:12" ht="18.75" x14ac:dyDescent="0.3">
      <c r="A559" s="339">
        <v>45794</v>
      </c>
      <c r="B559" s="324" t="str">
        <f t="shared" si="32"/>
        <v>I</v>
      </c>
      <c r="C559" s="324" t="s">
        <v>45</v>
      </c>
      <c r="D559" s="45">
        <v>6555</v>
      </c>
      <c r="E559" s="49">
        <v>11.13</v>
      </c>
      <c r="F559" s="44">
        <v>251098</v>
      </c>
      <c r="G559" s="61"/>
      <c r="H559" s="49"/>
      <c r="I559" s="238" t="s">
        <v>231</v>
      </c>
      <c r="J559" s="44"/>
      <c r="K559" s="82" t="s">
        <v>270</v>
      </c>
      <c r="L559" s="85" t="s">
        <v>66</v>
      </c>
    </row>
    <row r="560" spans="1:12" ht="18.75" x14ac:dyDescent="0.3">
      <c r="A560" s="339">
        <v>45794</v>
      </c>
      <c r="B560" s="324" t="str">
        <f t="shared" si="32"/>
        <v>I</v>
      </c>
      <c r="C560" s="324" t="s">
        <v>45</v>
      </c>
      <c r="D560" s="45">
        <v>6556</v>
      </c>
      <c r="E560" s="49">
        <v>13.06</v>
      </c>
      <c r="F560" s="135">
        <v>351815</v>
      </c>
      <c r="G560" s="61" t="s">
        <v>333</v>
      </c>
      <c r="H560" s="88">
        <v>28.1</v>
      </c>
      <c r="I560" s="236" t="s">
        <v>231</v>
      </c>
      <c r="J560" s="44">
        <v>1</v>
      </c>
      <c r="K560" s="82" t="s">
        <v>270</v>
      </c>
      <c r="L560" s="85" t="s">
        <v>66</v>
      </c>
    </row>
    <row r="561" spans="1:12" ht="18.75" x14ac:dyDescent="0.3">
      <c r="A561" s="339">
        <v>45794</v>
      </c>
      <c r="B561" s="324" t="str">
        <f t="shared" si="32"/>
        <v>I</v>
      </c>
      <c r="C561" s="324" t="s">
        <v>45</v>
      </c>
      <c r="D561" s="45">
        <v>6557</v>
      </c>
      <c r="E561" s="49">
        <v>13.06</v>
      </c>
      <c r="F561" s="44">
        <v>351815</v>
      </c>
      <c r="G561" s="61"/>
      <c r="H561" s="49"/>
      <c r="I561" s="238" t="s">
        <v>231</v>
      </c>
      <c r="J561" s="44"/>
      <c r="K561" s="82" t="s">
        <v>270</v>
      </c>
      <c r="L561" s="85" t="s">
        <v>66</v>
      </c>
    </row>
    <row r="562" spans="1:12" ht="18.75" x14ac:dyDescent="0.3">
      <c r="A562" s="339">
        <v>45794</v>
      </c>
      <c r="B562" s="324" t="str">
        <f t="shared" si="32"/>
        <v>I</v>
      </c>
      <c r="C562" s="324" t="s">
        <v>45</v>
      </c>
      <c r="D562" s="45">
        <v>6558</v>
      </c>
      <c r="E562" s="49">
        <v>13.07</v>
      </c>
      <c r="F562" s="44">
        <v>351815</v>
      </c>
      <c r="G562" s="61"/>
      <c r="H562" s="49"/>
      <c r="I562" s="238" t="s">
        <v>231</v>
      </c>
      <c r="J562" s="44"/>
      <c r="K562" s="82" t="s">
        <v>270</v>
      </c>
      <c r="L562" s="85" t="s">
        <v>66</v>
      </c>
    </row>
    <row r="563" spans="1:12" ht="18.75" x14ac:dyDescent="0.3">
      <c r="A563" s="339">
        <v>45794</v>
      </c>
      <c r="B563" s="324" t="str">
        <f t="shared" si="32"/>
        <v>I</v>
      </c>
      <c r="C563" s="324" t="s">
        <v>45</v>
      </c>
      <c r="D563" s="45">
        <v>6559</v>
      </c>
      <c r="E563" s="49">
        <v>13.07</v>
      </c>
      <c r="F563" s="44">
        <v>351815</v>
      </c>
      <c r="G563" s="61"/>
      <c r="H563" s="49"/>
      <c r="I563" s="238" t="s">
        <v>231</v>
      </c>
      <c r="J563" s="44"/>
      <c r="K563" s="82" t="s">
        <v>270</v>
      </c>
      <c r="L563" s="85" t="s">
        <v>66</v>
      </c>
    </row>
    <row r="564" spans="1:12" ht="18.75" x14ac:dyDescent="0.3">
      <c r="A564" s="339">
        <v>45794</v>
      </c>
      <c r="B564" s="324" t="str">
        <f t="shared" si="32"/>
        <v>I</v>
      </c>
      <c r="C564" s="324" t="s">
        <v>45</v>
      </c>
      <c r="D564" s="45">
        <v>6560</v>
      </c>
      <c r="E564" s="49">
        <v>13.05</v>
      </c>
      <c r="F564" s="44">
        <v>351815</v>
      </c>
      <c r="G564" s="61"/>
      <c r="H564" s="49"/>
      <c r="I564" s="238" t="s">
        <v>231</v>
      </c>
      <c r="J564" s="44"/>
      <c r="K564" s="82" t="s">
        <v>270</v>
      </c>
      <c r="L564" s="85" t="s">
        <v>66</v>
      </c>
    </row>
    <row r="565" spans="1:12" ht="18.75" x14ac:dyDescent="0.3">
      <c r="A565" s="339">
        <v>45794</v>
      </c>
      <c r="B565" s="324" t="str">
        <f t="shared" si="32"/>
        <v>I</v>
      </c>
      <c r="C565" s="324" t="s">
        <v>45</v>
      </c>
      <c r="D565" s="45">
        <v>6561</v>
      </c>
      <c r="E565" s="49">
        <v>13.46</v>
      </c>
      <c r="F565" s="44">
        <v>351815</v>
      </c>
      <c r="G565" s="61"/>
      <c r="H565" s="49"/>
      <c r="I565" s="238" t="s">
        <v>231</v>
      </c>
      <c r="J565" s="44"/>
      <c r="K565" s="82" t="s">
        <v>270</v>
      </c>
      <c r="L565" s="85" t="s">
        <v>66</v>
      </c>
    </row>
    <row r="566" spans="1:12" ht="18.75" x14ac:dyDescent="0.3">
      <c r="A566" s="339">
        <v>45794</v>
      </c>
      <c r="B566" s="324" t="str">
        <f t="shared" si="32"/>
        <v>I</v>
      </c>
      <c r="C566" s="324" t="s">
        <v>45</v>
      </c>
      <c r="D566" s="45">
        <v>6562</v>
      </c>
      <c r="E566" s="49">
        <v>13.08</v>
      </c>
      <c r="F566" s="135">
        <v>151043</v>
      </c>
      <c r="G566" s="61" t="s">
        <v>332</v>
      </c>
      <c r="H566" s="88">
        <v>28.04</v>
      </c>
      <c r="I566" s="236" t="s">
        <v>231</v>
      </c>
      <c r="J566" s="44">
        <v>1</v>
      </c>
      <c r="K566" s="82" t="s">
        <v>270</v>
      </c>
      <c r="L566" s="85" t="s">
        <v>66</v>
      </c>
    </row>
    <row r="567" spans="1:12" ht="18.75" x14ac:dyDescent="0.3">
      <c r="A567" s="339">
        <v>45794</v>
      </c>
      <c r="B567" s="324" t="str">
        <f t="shared" ref="B567:B577" si="33">ROMAN(2)</f>
        <v>II</v>
      </c>
      <c r="C567" s="324" t="s">
        <v>51</v>
      </c>
      <c r="D567" s="45">
        <v>6563</v>
      </c>
      <c r="E567" s="49">
        <v>13.07</v>
      </c>
      <c r="F567" s="44">
        <v>151043</v>
      </c>
      <c r="G567" s="61"/>
      <c r="H567" s="49"/>
      <c r="I567" s="238" t="s">
        <v>231</v>
      </c>
      <c r="J567" s="44"/>
      <c r="K567" s="82" t="s">
        <v>270</v>
      </c>
      <c r="L567" s="85" t="s">
        <v>66</v>
      </c>
    </row>
    <row r="568" spans="1:12" ht="18.75" x14ac:dyDescent="0.3">
      <c r="A568" s="339">
        <v>45794</v>
      </c>
      <c r="B568" s="324" t="str">
        <f t="shared" si="33"/>
        <v>II</v>
      </c>
      <c r="C568" s="324" t="s">
        <v>51</v>
      </c>
      <c r="D568" s="45">
        <v>6564</v>
      </c>
      <c r="E568" s="49">
        <v>13.07</v>
      </c>
      <c r="F568" s="44">
        <v>151043</v>
      </c>
      <c r="G568" s="61"/>
      <c r="H568" s="49"/>
      <c r="I568" s="238" t="s">
        <v>231</v>
      </c>
      <c r="J568" s="44"/>
      <c r="K568" s="82" t="s">
        <v>270</v>
      </c>
      <c r="L568" s="85" t="s">
        <v>66</v>
      </c>
    </row>
    <row r="569" spans="1:12" ht="18.75" x14ac:dyDescent="0.3">
      <c r="A569" s="339">
        <v>45794</v>
      </c>
      <c r="B569" s="324" t="str">
        <f t="shared" si="33"/>
        <v>II</v>
      </c>
      <c r="C569" s="324" t="s">
        <v>51</v>
      </c>
      <c r="D569" s="45">
        <v>6565</v>
      </c>
      <c r="E569" s="49">
        <v>13.06</v>
      </c>
      <c r="F569" s="44">
        <v>151043</v>
      </c>
      <c r="G569" s="61"/>
      <c r="H569" s="49"/>
      <c r="I569" s="238" t="s">
        <v>231</v>
      </c>
      <c r="J569" s="44"/>
      <c r="K569" s="82" t="s">
        <v>270</v>
      </c>
      <c r="L569" s="85" t="s">
        <v>66</v>
      </c>
    </row>
    <row r="570" spans="1:12" ht="18.75" x14ac:dyDescent="0.3">
      <c r="A570" s="339">
        <v>45794</v>
      </c>
      <c r="B570" s="324" t="str">
        <f t="shared" si="33"/>
        <v>II</v>
      </c>
      <c r="C570" s="324" t="s">
        <v>51</v>
      </c>
      <c r="D570" s="45">
        <v>6566</v>
      </c>
      <c r="E570" s="49">
        <v>13.07</v>
      </c>
      <c r="F570" s="44">
        <v>151043</v>
      </c>
      <c r="G570" s="61"/>
      <c r="H570" s="49"/>
      <c r="I570" s="238" t="s">
        <v>231</v>
      </c>
      <c r="J570" s="44"/>
      <c r="K570" s="82" t="s">
        <v>270</v>
      </c>
      <c r="L570" s="85" t="s">
        <v>66</v>
      </c>
    </row>
    <row r="571" spans="1:12" ht="18.75" x14ac:dyDescent="0.3">
      <c r="A571" s="339">
        <v>45794</v>
      </c>
      <c r="B571" s="324" t="str">
        <f t="shared" si="33"/>
        <v>II</v>
      </c>
      <c r="C571" s="324" t="s">
        <v>51</v>
      </c>
      <c r="D571" s="45">
        <v>6567</v>
      </c>
      <c r="E571" s="49">
        <v>12.51</v>
      </c>
      <c r="F571" s="44">
        <v>151043</v>
      </c>
      <c r="G571" s="61"/>
      <c r="H571" s="49"/>
      <c r="I571" s="238" t="s">
        <v>231</v>
      </c>
      <c r="J571" s="44"/>
      <c r="K571" s="82" t="s">
        <v>270</v>
      </c>
      <c r="L571" s="85" t="s">
        <v>66</v>
      </c>
    </row>
    <row r="572" spans="1:12" ht="18.75" x14ac:dyDescent="0.3">
      <c r="A572" s="339">
        <v>45794</v>
      </c>
      <c r="B572" s="324" t="str">
        <f t="shared" si="33"/>
        <v>II</v>
      </c>
      <c r="C572" s="324" t="s">
        <v>51</v>
      </c>
      <c r="D572" s="45">
        <v>6568</v>
      </c>
      <c r="E572" s="49">
        <v>13.07</v>
      </c>
      <c r="F572" s="135">
        <v>251136</v>
      </c>
      <c r="G572" s="61" t="s">
        <v>331</v>
      </c>
      <c r="H572" s="88">
        <v>28.16</v>
      </c>
      <c r="I572" s="236" t="s">
        <v>231</v>
      </c>
      <c r="J572" s="44">
        <v>1</v>
      </c>
      <c r="K572" s="82" t="s">
        <v>270</v>
      </c>
      <c r="L572" s="85" t="s">
        <v>66</v>
      </c>
    </row>
    <row r="573" spans="1:12" ht="18.75" x14ac:dyDescent="0.3">
      <c r="A573" s="339">
        <v>45794</v>
      </c>
      <c r="B573" s="324" t="str">
        <f t="shared" si="33"/>
        <v>II</v>
      </c>
      <c r="C573" s="324" t="s">
        <v>51</v>
      </c>
      <c r="D573" s="45">
        <v>6569</v>
      </c>
      <c r="E573" s="49">
        <v>13.06</v>
      </c>
      <c r="F573" s="44">
        <v>251136</v>
      </c>
      <c r="G573" s="61"/>
      <c r="H573" s="49"/>
      <c r="I573" s="238" t="s">
        <v>231</v>
      </c>
      <c r="J573" s="44"/>
      <c r="K573" s="82" t="s">
        <v>270</v>
      </c>
      <c r="L573" s="85" t="s">
        <v>66</v>
      </c>
    </row>
    <row r="574" spans="1:12" ht="18.75" x14ac:dyDescent="0.3">
      <c r="A574" s="339">
        <v>45794</v>
      </c>
      <c r="B574" s="324" t="str">
        <f t="shared" si="33"/>
        <v>II</v>
      </c>
      <c r="C574" s="324" t="s">
        <v>51</v>
      </c>
      <c r="D574" s="45">
        <v>6570</v>
      </c>
      <c r="E574" s="49">
        <v>13.07</v>
      </c>
      <c r="F574" s="44">
        <v>251136</v>
      </c>
      <c r="G574" s="61"/>
      <c r="H574" s="49"/>
      <c r="I574" s="238" t="s">
        <v>231</v>
      </c>
      <c r="J574" s="44"/>
      <c r="K574" s="82" t="s">
        <v>270</v>
      </c>
      <c r="L574" s="85" t="s">
        <v>66</v>
      </c>
    </row>
    <row r="575" spans="1:12" ht="18.75" x14ac:dyDescent="0.3">
      <c r="A575" s="339">
        <v>45794</v>
      </c>
      <c r="B575" s="324" t="str">
        <f t="shared" si="33"/>
        <v>II</v>
      </c>
      <c r="C575" s="324" t="s">
        <v>51</v>
      </c>
      <c r="D575" s="45">
        <v>6571</v>
      </c>
      <c r="E575" s="49">
        <v>13.07</v>
      </c>
      <c r="F575" s="44">
        <v>251136</v>
      </c>
      <c r="G575" s="61"/>
      <c r="H575" s="49"/>
      <c r="I575" s="238" t="s">
        <v>231</v>
      </c>
      <c r="J575" s="44"/>
      <c r="K575" s="82" t="s">
        <v>270</v>
      </c>
      <c r="L575" s="85" t="s">
        <v>66</v>
      </c>
    </row>
    <row r="576" spans="1:12" ht="18.75" x14ac:dyDescent="0.3">
      <c r="A576" s="339">
        <v>45794</v>
      </c>
      <c r="B576" s="324" t="str">
        <f t="shared" si="33"/>
        <v>II</v>
      </c>
      <c r="C576" s="324" t="s">
        <v>51</v>
      </c>
      <c r="D576" s="45">
        <v>6572</v>
      </c>
      <c r="E576" s="49">
        <v>13.57</v>
      </c>
      <c r="F576" s="44">
        <v>251136</v>
      </c>
      <c r="G576" s="61"/>
      <c r="H576" s="49"/>
      <c r="I576" s="238" t="s">
        <v>231</v>
      </c>
      <c r="J576" s="44"/>
      <c r="K576" s="82" t="s">
        <v>270</v>
      </c>
      <c r="L576" s="85" t="s">
        <v>66</v>
      </c>
    </row>
    <row r="577" spans="1:12" ht="19.5" thickBot="1" x14ac:dyDescent="0.35">
      <c r="A577" s="346">
        <v>45794</v>
      </c>
      <c r="B577" s="337" t="str">
        <f t="shared" si="33"/>
        <v>II</v>
      </c>
      <c r="C577" s="337" t="s">
        <v>51</v>
      </c>
      <c r="D577" s="92">
        <v>6573</v>
      </c>
      <c r="E577" s="93">
        <v>13.34</v>
      </c>
      <c r="F577" s="91">
        <v>251136</v>
      </c>
      <c r="G577" s="95"/>
      <c r="H577" s="93"/>
      <c r="I577" s="241" t="s">
        <v>231</v>
      </c>
      <c r="J577" s="91"/>
      <c r="K577" s="96" t="s">
        <v>270</v>
      </c>
      <c r="L577" s="103" t="s">
        <v>66</v>
      </c>
    </row>
    <row r="578" spans="1:12" ht="18.75" x14ac:dyDescent="0.3">
      <c r="A578" s="39">
        <v>45796</v>
      </c>
      <c r="B578" s="331" t="str">
        <f t="shared" ref="B578:B591" si="34">ROMAN(1)</f>
        <v>I</v>
      </c>
      <c r="C578" s="331" t="s">
        <v>51</v>
      </c>
      <c r="D578" s="40">
        <v>6574</v>
      </c>
      <c r="E578" s="329">
        <v>11.09</v>
      </c>
      <c r="F578" s="147">
        <v>151038</v>
      </c>
      <c r="G578" s="100" t="s">
        <v>347</v>
      </c>
      <c r="H578" s="356">
        <v>29.74</v>
      </c>
      <c r="I578" s="237" t="s">
        <v>231</v>
      </c>
      <c r="J578" s="331">
        <v>1</v>
      </c>
      <c r="K578" s="81" t="s">
        <v>270</v>
      </c>
      <c r="L578" s="84" t="s">
        <v>66</v>
      </c>
    </row>
    <row r="579" spans="1:12" ht="18.75" x14ac:dyDescent="0.3">
      <c r="A579" s="339">
        <v>45796</v>
      </c>
      <c r="B579" s="324" t="str">
        <f t="shared" si="34"/>
        <v>I</v>
      </c>
      <c r="C579" s="324" t="s">
        <v>51</v>
      </c>
      <c r="D579" s="45">
        <v>6575</v>
      </c>
      <c r="E579" s="325">
        <v>12.07</v>
      </c>
      <c r="F579" s="324">
        <v>151038</v>
      </c>
      <c r="G579" s="326"/>
      <c r="H579" s="325"/>
      <c r="I579" s="327" t="s">
        <v>231</v>
      </c>
      <c r="J579" s="324"/>
      <c r="K579" s="82" t="s">
        <v>270</v>
      </c>
      <c r="L579" s="85" t="s">
        <v>66</v>
      </c>
    </row>
    <row r="580" spans="1:12" ht="18.75" x14ac:dyDescent="0.3">
      <c r="A580" s="339">
        <v>45796</v>
      </c>
      <c r="B580" s="324" t="str">
        <f t="shared" si="34"/>
        <v>I</v>
      </c>
      <c r="C580" s="324" t="s">
        <v>51</v>
      </c>
      <c r="D580" s="45">
        <v>6576</v>
      </c>
      <c r="E580" s="325">
        <v>12.07</v>
      </c>
      <c r="F580" s="324">
        <v>151038</v>
      </c>
      <c r="G580" s="326"/>
      <c r="H580" s="325"/>
      <c r="I580" s="327" t="s">
        <v>231</v>
      </c>
      <c r="J580" s="324"/>
      <c r="K580" s="82" t="s">
        <v>270</v>
      </c>
      <c r="L580" s="85" t="s">
        <v>66</v>
      </c>
    </row>
    <row r="581" spans="1:12" ht="18.75" x14ac:dyDescent="0.3">
      <c r="A581" s="339">
        <v>45796</v>
      </c>
      <c r="B581" s="324" t="str">
        <f t="shared" si="34"/>
        <v>I</v>
      </c>
      <c r="C581" s="324" t="s">
        <v>51</v>
      </c>
      <c r="D581" s="45">
        <v>6577</v>
      </c>
      <c r="E581" s="325">
        <v>12.06</v>
      </c>
      <c r="F581" s="324">
        <v>151038</v>
      </c>
      <c r="G581" s="326"/>
      <c r="H581" s="325"/>
      <c r="I581" s="327" t="s">
        <v>231</v>
      </c>
      <c r="J581" s="324"/>
      <c r="K581" s="82" t="s">
        <v>270</v>
      </c>
      <c r="L581" s="85" t="s">
        <v>66</v>
      </c>
    </row>
    <row r="582" spans="1:12" ht="18.75" x14ac:dyDescent="0.3">
      <c r="A582" s="339">
        <v>45796</v>
      </c>
      <c r="B582" s="324" t="str">
        <f t="shared" si="34"/>
        <v>I</v>
      </c>
      <c r="C582" s="324" t="s">
        <v>51</v>
      </c>
      <c r="D582" s="45">
        <v>6578</v>
      </c>
      <c r="E582" s="325">
        <v>12.06</v>
      </c>
      <c r="F582" s="324">
        <v>151038</v>
      </c>
      <c r="G582" s="326"/>
      <c r="H582" s="325"/>
      <c r="I582" s="327" t="s">
        <v>231</v>
      </c>
      <c r="J582" s="324"/>
      <c r="K582" s="82" t="s">
        <v>270</v>
      </c>
      <c r="L582" s="85" t="s">
        <v>66</v>
      </c>
    </row>
    <row r="583" spans="1:12" ht="18.75" x14ac:dyDescent="0.3">
      <c r="A583" s="339">
        <v>45796</v>
      </c>
      <c r="B583" s="324" t="str">
        <f t="shared" si="34"/>
        <v>I</v>
      </c>
      <c r="C583" s="324" t="s">
        <v>51</v>
      </c>
      <c r="D583" s="45">
        <v>6579</v>
      </c>
      <c r="E583" s="325">
        <v>12.06</v>
      </c>
      <c r="F583" s="324">
        <v>151038</v>
      </c>
      <c r="G583" s="326"/>
      <c r="H583" s="325"/>
      <c r="I583" s="327" t="s">
        <v>231</v>
      </c>
      <c r="J583" s="324"/>
      <c r="K583" s="82" t="s">
        <v>270</v>
      </c>
      <c r="L583" s="85" t="s">
        <v>66</v>
      </c>
    </row>
    <row r="584" spans="1:12" ht="18.75" x14ac:dyDescent="0.3">
      <c r="A584" s="339">
        <v>45796</v>
      </c>
      <c r="B584" s="324" t="str">
        <f t="shared" si="34"/>
        <v>I</v>
      </c>
      <c r="C584" s="324" t="s">
        <v>51</v>
      </c>
      <c r="D584" s="45">
        <v>6580</v>
      </c>
      <c r="E584" s="325">
        <v>12.47</v>
      </c>
      <c r="F584" s="324">
        <v>151038</v>
      </c>
      <c r="G584" s="326"/>
      <c r="H584" s="325"/>
      <c r="I584" s="327" t="s">
        <v>231</v>
      </c>
      <c r="J584" s="324"/>
      <c r="K584" s="82" t="s">
        <v>270</v>
      </c>
      <c r="L584" s="85" t="s">
        <v>66</v>
      </c>
    </row>
    <row r="585" spans="1:12" ht="18.75" x14ac:dyDescent="0.3">
      <c r="A585" s="339">
        <v>45796</v>
      </c>
      <c r="B585" s="324" t="str">
        <f t="shared" si="34"/>
        <v>I</v>
      </c>
      <c r="C585" s="324" t="s">
        <v>51</v>
      </c>
      <c r="D585" s="45">
        <v>6581</v>
      </c>
      <c r="E585" s="325">
        <v>11.1</v>
      </c>
      <c r="F585" s="135">
        <v>251122</v>
      </c>
      <c r="G585" s="61" t="s">
        <v>346</v>
      </c>
      <c r="H585" s="333">
        <v>29.3</v>
      </c>
      <c r="I585" s="236" t="s">
        <v>231</v>
      </c>
      <c r="J585" s="324">
        <v>1</v>
      </c>
      <c r="K585" s="82" t="s">
        <v>270</v>
      </c>
      <c r="L585" s="85" t="s">
        <v>66</v>
      </c>
    </row>
    <row r="586" spans="1:12" ht="18.75" x14ac:dyDescent="0.3">
      <c r="A586" s="339">
        <v>45796</v>
      </c>
      <c r="B586" s="324" t="str">
        <f t="shared" si="34"/>
        <v>I</v>
      </c>
      <c r="C586" s="324" t="s">
        <v>51</v>
      </c>
      <c r="D586" s="45">
        <v>6582</v>
      </c>
      <c r="E586" s="325">
        <v>12.08</v>
      </c>
      <c r="F586" s="324">
        <v>251122</v>
      </c>
      <c r="G586" s="326"/>
      <c r="H586" s="325"/>
      <c r="I586" s="327" t="s">
        <v>231</v>
      </c>
      <c r="J586" s="324"/>
      <c r="K586" s="82" t="s">
        <v>270</v>
      </c>
      <c r="L586" s="85" t="s">
        <v>66</v>
      </c>
    </row>
    <row r="587" spans="1:12" ht="18.75" x14ac:dyDescent="0.3">
      <c r="A587" s="339">
        <v>45796</v>
      </c>
      <c r="B587" s="324" t="str">
        <f t="shared" si="34"/>
        <v>I</v>
      </c>
      <c r="C587" s="324" t="s">
        <v>51</v>
      </c>
      <c r="D587" s="45">
        <v>6583</v>
      </c>
      <c r="E587" s="325">
        <v>12.08</v>
      </c>
      <c r="F587" s="324">
        <v>251122</v>
      </c>
      <c r="G587" s="326"/>
      <c r="H587" s="325"/>
      <c r="I587" s="327" t="s">
        <v>231</v>
      </c>
      <c r="J587" s="324"/>
      <c r="K587" s="82" t="s">
        <v>270</v>
      </c>
      <c r="L587" s="85" t="s">
        <v>66</v>
      </c>
    </row>
    <row r="588" spans="1:12" ht="18.75" x14ac:dyDescent="0.3">
      <c r="A588" s="339">
        <v>45796</v>
      </c>
      <c r="B588" s="324" t="str">
        <f t="shared" si="34"/>
        <v>I</v>
      </c>
      <c r="C588" s="324" t="s">
        <v>51</v>
      </c>
      <c r="D588" s="45">
        <v>6584</v>
      </c>
      <c r="E588" s="325">
        <v>12.08</v>
      </c>
      <c r="F588" s="324">
        <v>251122</v>
      </c>
      <c r="G588" s="326"/>
      <c r="H588" s="325"/>
      <c r="I588" s="327" t="s">
        <v>231</v>
      </c>
      <c r="J588" s="324"/>
      <c r="K588" s="82" t="s">
        <v>270</v>
      </c>
      <c r="L588" s="85" t="s">
        <v>66</v>
      </c>
    </row>
    <row r="589" spans="1:12" ht="18.75" x14ac:dyDescent="0.3">
      <c r="A589" s="339">
        <v>45796</v>
      </c>
      <c r="B589" s="324" t="str">
        <f t="shared" si="34"/>
        <v>I</v>
      </c>
      <c r="C589" s="324" t="s">
        <v>51</v>
      </c>
      <c r="D589" s="45">
        <v>6585</v>
      </c>
      <c r="E589" s="325">
        <v>12.08</v>
      </c>
      <c r="F589" s="324">
        <v>251122</v>
      </c>
      <c r="G589" s="326"/>
      <c r="H589" s="325"/>
      <c r="I589" s="327" t="s">
        <v>231</v>
      </c>
      <c r="J589" s="324"/>
      <c r="K589" s="82" t="s">
        <v>270</v>
      </c>
      <c r="L589" s="85" t="s">
        <v>66</v>
      </c>
    </row>
    <row r="590" spans="1:12" ht="18.75" x14ac:dyDescent="0.3">
      <c r="A590" s="339">
        <v>45796</v>
      </c>
      <c r="B590" s="324" t="str">
        <f t="shared" si="34"/>
        <v>I</v>
      </c>
      <c r="C590" s="324" t="s">
        <v>51</v>
      </c>
      <c r="D590" s="45">
        <v>6586</v>
      </c>
      <c r="E590" s="325">
        <v>12.08</v>
      </c>
      <c r="F590" s="324">
        <v>251122</v>
      </c>
      <c r="G590" s="326"/>
      <c r="H590" s="325"/>
      <c r="I590" s="327" t="s">
        <v>231</v>
      </c>
      <c r="J590" s="324"/>
      <c r="K590" s="82" t="s">
        <v>270</v>
      </c>
      <c r="L590" s="85" t="s">
        <v>66</v>
      </c>
    </row>
    <row r="591" spans="1:12" ht="18.75" x14ac:dyDescent="0.3">
      <c r="A591" s="339">
        <v>45796</v>
      </c>
      <c r="B591" s="324" t="str">
        <f t="shared" si="34"/>
        <v>I</v>
      </c>
      <c r="C591" s="324" t="s">
        <v>51</v>
      </c>
      <c r="D591" s="45">
        <v>6587</v>
      </c>
      <c r="E591" s="325">
        <v>11.12</v>
      </c>
      <c r="F591" s="324">
        <v>251122</v>
      </c>
      <c r="G591" s="326"/>
      <c r="H591" s="325"/>
      <c r="I591" s="327" t="s">
        <v>231</v>
      </c>
      <c r="J591" s="324"/>
      <c r="K591" s="82" t="s">
        <v>270</v>
      </c>
      <c r="L591" s="85" t="s">
        <v>66</v>
      </c>
    </row>
    <row r="592" spans="1:12" ht="18.75" x14ac:dyDescent="0.3">
      <c r="A592" s="339">
        <v>45796</v>
      </c>
      <c r="B592" s="324" t="str">
        <f t="shared" ref="B592:B605" si="35">ROMAN(2)</f>
        <v>II</v>
      </c>
      <c r="C592" s="324" t="s">
        <v>45</v>
      </c>
      <c r="D592" s="45">
        <v>6588</v>
      </c>
      <c r="E592" s="325">
        <v>12.09</v>
      </c>
      <c r="F592" s="135">
        <v>150638</v>
      </c>
      <c r="G592" s="61" t="s">
        <v>345</v>
      </c>
      <c r="H592" s="333">
        <v>29.98</v>
      </c>
      <c r="I592" s="236" t="s">
        <v>231</v>
      </c>
      <c r="J592" s="324">
        <v>1</v>
      </c>
      <c r="K592" s="82" t="s">
        <v>270</v>
      </c>
      <c r="L592" s="85" t="s">
        <v>66</v>
      </c>
    </row>
    <row r="593" spans="1:12" ht="18.75" x14ac:dyDescent="0.3">
      <c r="A593" s="339">
        <v>45796</v>
      </c>
      <c r="B593" s="324" t="str">
        <f t="shared" si="35"/>
        <v>II</v>
      </c>
      <c r="C593" s="324" t="s">
        <v>45</v>
      </c>
      <c r="D593" s="45">
        <v>6589</v>
      </c>
      <c r="E593" s="325">
        <v>12.07</v>
      </c>
      <c r="F593" s="324">
        <v>150638</v>
      </c>
      <c r="G593" s="326"/>
      <c r="H593" s="325"/>
      <c r="I593" s="327" t="s">
        <v>231</v>
      </c>
      <c r="J593" s="324"/>
      <c r="K593" s="82" t="s">
        <v>270</v>
      </c>
      <c r="L593" s="85" t="s">
        <v>66</v>
      </c>
    </row>
    <row r="594" spans="1:12" ht="18.75" x14ac:dyDescent="0.3">
      <c r="A594" s="339">
        <v>45796</v>
      </c>
      <c r="B594" s="324" t="str">
        <f t="shared" si="35"/>
        <v>II</v>
      </c>
      <c r="C594" s="324" t="s">
        <v>45</v>
      </c>
      <c r="D594" s="45">
        <v>6590</v>
      </c>
      <c r="E594" s="325">
        <v>12.09</v>
      </c>
      <c r="F594" s="324">
        <v>150638</v>
      </c>
      <c r="G594" s="326"/>
      <c r="H594" s="325"/>
      <c r="I594" s="327" t="s">
        <v>231</v>
      </c>
      <c r="J594" s="324"/>
      <c r="K594" s="82" t="s">
        <v>270</v>
      </c>
      <c r="L594" s="85" t="s">
        <v>66</v>
      </c>
    </row>
    <row r="595" spans="1:12" ht="18.75" x14ac:dyDescent="0.3">
      <c r="A595" s="339">
        <v>45796</v>
      </c>
      <c r="B595" s="324" t="str">
        <f t="shared" si="35"/>
        <v>II</v>
      </c>
      <c r="C595" s="324" t="s">
        <v>45</v>
      </c>
      <c r="D595" s="45">
        <v>6591</v>
      </c>
      <c r="E595" s="325">
        <v>12.08</v>
      </c>
      <c r="F595" s="324">
        <v>150638</v>
      </c>
      <c r="G595" s="326"/>
      <c r="H595" s="325"/>
      <c r="I595" s="327" t="s">
        <v>231</v>
      </c>
      <c r="J595" s="324"/>
      <c r="K595" s="82" t="s">
        <v>270</v>
      </c>
      <c r="L595" s="85" t="s">
        <v>66</v>
      </c>
    </row>
    <row r="596" spans="1:12" ht="18.75" x14ac:dyDescent="0.3">
      <c r="A596" s="339">
        <v>45796</v>
      </c>
      <c r="B596" s="324" t="str">
        <f t="shared" si="35"/>
        <v>II</v>
      </c>
      <c r="C596" s="324" t="s">
        <v>45</v>
      </c>
      <c r="D596" s="45">
        <v>6592</v>
      </c>
      <c r="E596" s="325">
        <v>12.08</v>
      </c>
      <c r="F596" s="324">
        <v>150638</v>
      </c>
      <c r="G596" s="326"/>
      <c r="H596" s="325"/>
      <c r="I596" s="327" t="s">
        <v>231</v>
      </c>
      <c r="J596" s="324"/>
      <c r="K596" s="82" t="s">
        <v>270</v>
      </c>
      <c r="L596" s="85" t="s">
        <v>66</v>
      </c>
    </row>
    <row r="597" spans="1:12" ht="18.75" x14ac:dyDescent="0.3">
      <c r="A597" s="339">
        <v>45796</v>
      </c>
      <c r="B597" s="324" t="str">
        <f t="shared" si="35"/>
        <v>II</v>
      </c>
      <c r="C597" s="324" t="s">
        <v>45</v>
      </c>
      <c r="D597" s="45">
        <v>6593</v>
      </c>
      <c r="E597" s="325">
        <v>11.26</v>
      </c>
      <c r="F597" s="324">
        <v>150638</v>
      </c>
      <c r="G597" s="326"/>
      <c r="H597" s="325"/>
      <c r="I597" s="327" t="s">
        <v>231</v>
      </c>
      <c r="J597" s="324"/>
      <c r="K597" s="82" t="s">
        <v>270</v>
      </c>
      <c r="L597" s="85" t="s">
        <v>66</v>
      </c>
    </row>
    <row r="598" spans="1:12" ht="18.75" x14ac:dyDescent="0.3">
      <c r="A598" s="339">
        <v>45796</v>
      </c>
      <c r="B598" s="324" t="str">
        <f t="shared" si="35"/>
        <v>II</v>
      </c>
      <c r="C598" s="324" t="s">
        <v>45</v>
      </c>
      <c r="D598" s="45">
        <v>6594</v>
      </c>
      <c r="E598" s="325">
        <v>12.18</v>
      </c>
      <c r="F598" s="324">
        <v>150638</v>
      </c>
      <c r="G598" s="326"/>
      <c r="H598" s="325"/>
      <c r="I598" s="327" t="s">
        <v>231</v>
      </c>
      <c r="J598" s="324"/>
      <c r="K598" s="82" t="s">
        <v>270</v>
      </c>
      <c r="L598" s="85" t="s">
        <v>66</v>
      </c>
    </row>
    <row r="599" spans="1:12" ht="18.75" x14ac:dyDescent="0.3">
      <c r="A599" s="339">
        <v>45796</v>
      </c>
      <c r="B599" s="324" t="str">
        <f t="shared" si="35"/>
        <v>II</v>
      </c>
      <c r="C599" s="324" t="s">
        <v>45</v>
      </c>
      <c r="D599" s="45">
        <v>6595</v>
      </c>
      <c r="E599" s="325">
        <v>11.1</v>
      </c>
      <c r="F599" s="135">
        <v>351824</v>
      </c>
      <c r="G599" s="61" t="s">
        <v>344</v>
      </c>
      <c r="H599" s="333">
        <v>28.74</v>
      </c>
      <c r="I599" s="236" t="s">
        <v>231</v>
      </c>
      <c r="J599" s="324">
        <v>1</v>
      </c>
      <c r="K599" s="82" t="s">
        <v>270</v>
      </c>
      <c r="L599" s="85" t="s">
        <v>66</v>
      </c>
    </row>
    <row r="600" spans="1:12" ht="18.75" x14ac:dyDescent="0.3">
      <c r="A600" s="339">
        <v>45796</v>
      </c>
      <c r="B600" s="324" t="str">
        <f t="shared" si="35"/>
        <v>II</v>
      </c>
      <c r="C600" s="324" t="s">
        <v>45</v>
      </c>
      <c r="D600" s="45">
        <v>6596</v>
      </c>
      <c r="E600" s="325">
        <v>11.1</v>
      </c>
      <c r="F600" s="324">
        <v>351824</v>
      </c>
      <c r="G600" s="326"/>
      <c r="H600" s="325"/>
      <c r="I600" s="327" t="s">
        <v>231</v>
      </c>
      <c r="J600" s="324"/>
      <c r="K600" s="82" t="s">
        <v>270</v>
      </c>
      <c r="L600" s="85" t="s">
        <v>66</v>
      </c>
    </row>
    <row r="601" spans="1:12" ht="18.75" x14ac:dyDescent="0.3">
      <c r="A601" s="339">
        <v>45796</v>
      </c>
      <c r="B601" s="324" t="str">
        <f t="shared" si="35"/>
        <v>II</v>
      </c>
      <c r="C601" s="324" t="s">
        <v>45</v>
      </c>
      <c r="D601" s="45">
        <v>6597</v>
      </c>
      <c r="E601" s="325">
        <v>11.14</v>
      </c>
      <c r="F601" s="324">
        <v>351824</v>
      </c>
      <c r="G601" s="326"/>
      <c r="H601" s="325"/>
      <c r="I601" s="327" t="s">
        <v>231</v>
      </c>
      <c r="J601" s="324"/>
      <c r="K601" s="82" t="s">
        <v>270</v>
      </c>
      <c r="L601" s="85" t="s">
        <v>66</v>
      </c>
    </row>
    <row r="602" spans="1:12" ht="18.75" x14ac:dyDescent="0.3">
      <c r="A602" s="339">
        <v>45796</v>
      </c>
      <c r="B602" s="324" t="str">
        <f t="shared" si="35"/>
        <v>II</v>
      </c>
      <c r="C602" s="324" t="s">
        <v>45</v>
      </c>
      <c r="D602" s="45">
        <v>6598</v>
      </c>
      <c r="E602" s="325">
        <v>12.09</v>
      </c>
      <c r="F602" s="324">
        <v>351824</v>
      </c>
      <c r="G602" s="326"/>
      <c r="H602" s="325"/>
      <c r="I602" s="327" t="s">
        <v>231</v>
      </c>
      <c r="J602" s="324"/>
      <c r="K602" s="82" t="s">
        <v>270</v>
      </c>
      <c r="L602" s="85" t="s">
        <v>66</v>
      </c>
    </row>
    <row r="603" spans="1:12" ht="18.75" x14ac:dyDescent="0.3">
      <c r="A603" s="339">
        <v>45796</v>
      </c>
      <c r="B603" s="324" t="str">
        <f t="shared" si="35"/>
        <v>II</v>
      </c>
      <c r="C603" s="324" t="s">
        <v>45</v>
      </c>
      <c r="D603" s="45">
        <v>6599</v>
      </c>
      <c r="E603" s="325">
        <v>11.34</v>
      </c>
      <c r="F603" s="324">
        <v>351824</v>
      </c>
      <c r="G603" s="326"/>
      <c r="H603" s="325"/>
      <c r="I603" s="327" t="s">
        <v>231</v>
      </c>
      <c r="J603" s="324"/>
      <c r="K603" s="82" t="s">
        <v>270</v>
      </c>
      <c r="L603" s="85" t="s">
        <v>66</v>
      </c>
    </row>
    <row r="604" spans="1:12" ht="18.75" x14ac:dyDescent="0.3">
      <c r="A604" s="339">
        <v>45796</v>
      </c>
      <c r="B604" s="324" t="str">
        <f t="shared" si="35"/>
        <v>II</v>
      </c>
      <c r="C604" s="324" t="s">
        <v>45</v>
      </c>
      <c r="D604" s="45">
        <v>6600</v>
      </c>
      <c r="E604" s="325">
        <v>12.09</v>
      </c>
      <c r="F604" s="324">
        <v>351824</v>
      </c>
      <c r="G604" s="326"/>
      <c r="H604" s="325"/>
      <c r="I604" s="327" t="s">
        <v>231</v>
      </c>
      <c r="J604" s="324"/>
      <c r="K604" s="82" t="s">
        <v>270</v>
      </c>
      <c r="L604" s="85" t="s">
        <v>66</v>
      </c>
    </row>
    <row r="605" spans="1:12" ht="19.5" thickBot="1" x14ac:dyDescent="0.35">
      <c r="A605" s="346">
        <v>45796</v>
      </c>
      <c r="B605" s="337" t="str">
        <f t="shared" si="35"/>
        <v>II</v>
      </c>
      <c r="C605" s="337" t="s">
        <v>45</v>
      </c>
      <c r="D605" s="92">
        <v>6601</v>
      </c>
      <c r="E605" s="334">
        <v>11.57</v>
      </c>
      <c r="F605" s="337">
        <v>351824</v>
      </c>
      <c r="G605" s="335"/>
      <c r="H605" s="334"/>
      <c r="I605" s="336" t="s">
        <v>231</v>
      </c>
      <c r="J605" s="337"/>
      <c r="K605" s="96" t="s">
        <v>270</v>
      </c>
      <c r="L605" s="103" t="s">
        <v>66</v>
      </c>
    </row>
    <row r="606" spans="1:12" ht="18.75" x14ac:dyDescent="0.3">
      <c r="A606" s="39">
        <v>45797</v>
      </c>
      <c r="B606" s="331" t="str">
        <f t="shared" ref="B606:B617" si="36">ROMAN(1)</f>
        <v>I</v>
      </c>
      <c r="C606" s="331" t="s">
        <v>51</v>
      </c>
      <c r="D606" s="40">
        <v>6602</v>
      </c>
      <c r="E606" s="329">
        <v>12.1</v>
      </c>
      <c r="F606" s="147">
        <v>251098</v>
      </c>
      <c r="G606" s="100" t="s">
        <v>359</v>
      </c>
      <c r="H606" s="356">
        <v>27.28</v>
      </c>
      <c r="I606" s="237" t="s">
        <v>231</v>
      </c>
      <c r="J606" s="331">
        <v>1</v>
      </c>
      <c r="K606" s="81" t="s">
        <v>270</v>
      </c>
      <c r="L606" s="84" t="s">
        <v>66</v>
      </c>
    </row>
    <row r="607" spans="1:12" ht="18.75" x14ac:dyDescent="0.3">
      <c r="A607" s="339">
        <v>45797</v>
      </c>
      <c r="B607" s="324" t="str">
        <f t="shared" si="36"/>
        <v>I</v>
      </c>
      <c r="C607" s="324" t="s">
        <v>51</v>
      </c>
      <c r="D607" s="45">
        <v>6603</v>
      </c>
      <c r="E607" s="325">
        <v>13.08</v>
      </c>
      <c r="F607" s="324">
        <v>251098</v>
      </c>
      <c r="G607" s="326"/>
      <c r="H607" s="325"/>
      <c r="I607" s="327" t="s">
        <v>231</v>
      </c>
      <c r="J607" s="324"/>
      <c r="K607" s="82" t="s">
        <v>270</v>
      </c>
      <c r="L607" s="85" t="s">
        <v>66</v>
      </c>
    </row>
    <row r="608" spans="1:12" ht="18.75" x14ac:dyDescent="0.3">
      <c r="A608" s="339">
        <v>45797</v>
      </c>
      <c r="B608" s="324" t="str">
        <f t="shared" si="36"/>
        <v>I</v>
      </c>
      <c r="C608" s="324" t="s">
        <v>51</v>
      </c>
      <c r="D608" s="45">
        <v>6604</v>
      </c>
      <c r="E608" s="325">
        <v>13.07</v>
      </c>
      <c r="F608" s="324">
        <v>251098</v>
      </c>
      <c r="G608" s="326"/>
      <c r="H608" s="325"/>
      <c r="I608" s="327" t="s">
        <v>231</v>
      </c>
      <c r="J608" s="324"/>
      <c r="K608" s="82" t="s">
        <v>270</v>
      </c>
      <c r="L608" s="85" t="s">
        <v>66</v>
      </c>
    </row>
    <row r="609" spans="1:12" ht="18.75" x14ac:dyDescent="0.3">
      <c r="A609" s="339">
        <v>45797</v>
      </c>
      <c r="B609" s="324" t="str">
        <f t="shared" si="36"/>
        <v>I</v>
      </c>
      <c r="C609" s="324" t="s">
        <v>51</v>
      </c>
      <c r="D609" s="45">
        <v>6605</v>
      </c>
      <c r="E609" s="325">
        <v>13.08</v>
      </c>
      <c r="F609" s="324">
        <v>251098</v>
      </c>
      <c r="G609" s="326"/>
      <c r="H609" s="325"/>
      <c r="I609" s="327" t="s">
        <v>231</v>
      </c>
      <c r="J609" s="324"/>
      <c r="K609" s="82" t="s">
        <v>270</v>
      </c>
      <c r="L609" s="85" t="s">
        <v>66</v>
      </c>
    </row>
    <row r="610" spans="1:12" ht="18.75" x14ac:dyDescent="0.3">
      <c r="A610" s="339">
        <v>45797</v>
      </c>
      <c r="B610" s="324" t="str">
        <f t="shared" si="36"/>
        <v>I</v>
      </c>
      <c r="C610" s="324" t="s">
        <v>51</v>
      </c>
      <c r="D610" s="45">
        <v>6606</v>
      </c>
      <c r="E610" s="325">
        <v>12.08</v>
      </c>
      <c r="F610" s="324">
        <v>251098</v>
      </c>
      <c r="G610" s="326"/>
      <c r="H610" s="325"/>
      <c r="I610" s="327" t="s">
        <v>231</v>
      </c>
      <c r="J610" s="324"/>
      <c r="K610" s="82" t="s">
        <v>270</v>
      </c>
      <c r="L610" s="85" t="s">
        <v>66</v>
      </c>
    </row>
    <row r="611" spans="1:12" ht="18.75" x14ac:dyDescent="0.3">
      <c r="A611" s="339">
        <v>45797</v>
      </c>
      <c r="B611" s="324" t="str">
        <f t="shared" si="36"/>
        <v>I</v>
      </c>
      <c r="C611" s="324" t="s">
        <v>51</v>
      </c>
      <c r="D611" s="45">
        <v>6607</v>
      </c>
      <c r="E611" s="325">
        <v>12.58</v>
      </c>
      <c r="F611" s="324">
        <v>251098</v>
      </c>
      <c r="G611" s="326"/>
      <c r="H611" s="325"/>
      <c r="I611" s="327" t="s">
        <v>231</v>
      </c>
      <c r="J611" s="324"/>
      <c r="K611" s="82" t="s">
        <v>270</v>
      </c>
      <c r="L611" s="85" t="s">
        <v>66</v>
      </c>
    </row>
    <row r="612" spans="1:12" ht="18.75" x14ac:dyDescent="0.3">
      <c r="A612" s="339">
        <v>45797</v>
      </c>
      <c r="B612" s="324" t="str">
        <f t="shared" si="36"/>
        <v>I</v>
      </c>
      <c r="C612" s="324" t="s">
        <v>51</v>
      </c>
      <c r="D612" s="45">
        <v>6608</v>
      </c>
      <c r="E612" s="325">
        <v>13.07</v>
      </c>
      <c r="F612" s="135">
        <v>351817</v>
      </c>
      <c r="G612" s="61" t="s">
        <v>358</v>
      </c>
      <c r="H612" s="333">
        <v>28.24</v>
      </c>
      <c r="I612" s="236" t="s">
        <v>231</v>
      </c>
      <c r="J612" s="324">
        <v>1</v>
      </c>
      <c r="K612" s="82" t="s">
        <v>270</v>
      </c>
      <c r="L612" s="85" t="s">
        <v>66</v>
      </c>
    </row>
    <row r="613" spans="1:12" ht="18.75" x14ac:dyDescent="0.3">
      <c r="A613" s="339">
        <v>45797</v>
      </c>
      <c r="B613" s="324" t="str">
        <f t="shared" si="36"/>
        <v>I</v>
      </c>
      <c r="C613" s="324" t="s">
        <v>51</v>
      </c>
      <c r="D613" s="45">
        <v>6609</v>
      </c>
      <c r="E613" s="325">
        <v>13.07</v>
      </c>
      <c r="F613" s="324">
        <v>351817</v>
      </c>
      <c r="G613" s="326"/>
      <c r="H613" s="325"/>
      <c r="I613" s="327" t="s">
        <v>231</v>
      </c>
      <c r="J613" s="324"/>
      <c r="K613" s="82" t="s">
        <v>270</v>
      </c>
      <c r="L613" s="85" t="s">
        <v>66</v>
      </c>
    </row>
    <row r="614" spans="1:12" ht="18.75" x14ac:dyDescent="0.3">
      <c r="A614" s="339">
        <v>45797</v>
      </c>
      <c r="B614" s="324" t="str">
        <f t="shared" si="36"/>
        <v>I</v>
      </c>
      <c r="C614" s="324" t="s">
        <v>51</v>
      </c>
      <c r="D614" s="45">
        <v>6610</v>
      </c>
      <c r="E614" s="325">
        <v>13.07</v>
      </c>
      <c r="F614" s="324">
        <v>351817</v>
      </c>
      <c r="G614" s="326"/>
      <c r="H614" s="325"/>
      <c r="I614" s="327" t="s">
        <v>231</v>
      </c>
      <c r="J614" s="324"/>
      <c r="K614" s="82" t="s">
        <v>270</v>
      </c>
      <c r="L614" s="85" t="s">
        <v>66</v>
      </c>
    </row>
    <row r="615" spans="1:12" ht="18.75" x14ac:dyDescent="0.3">
      <c r="A615" s="339">
        <v>45797</v>
      </c>
      <c r="B615" s="324" t="str">
        <f t="shared" si="36"/>
        <v>I</v>
      </c>
      <c r="C615" s="324" t="s">
        <v>51</v>
      </c>
      <c r="D615" s="45">
        <v>6611</v>
      </c>
      <c r="E615" s="325">
        <v>13.07</v>
      </c>
      <c r="F615" s="324">
        <v>351817</v>
      </c>
      <c r="G615" s="326"/>
      <c r="H615" s="325"/>
      <c r="I615" s="327" t="s">
        <v>231</v>
      </c>
      <c r="J615" s="324"/>
      <c r="K615" s="82" t="s">
        <v>270</v>
      </c>
      <c r="L615" s="85" t="s">
        <v>66</v>
      </c>
    </row>
    <row r="616" spans="1:12" ht="18.75" x14ac:dyDescent="0.3">
      <c r="A616" s="339">
        <v>45797</v>
      </c>
      <c r="B616" s="324" t="str">
        <f t="shared" si="36"/>
        <v>I</v>
      </c>
      <c r="C616" s="324" t="s">
        <v>51</v>
      </c>
      <c r="D616" s="45">
        <v>6612</v>
      </c>
      <c r="E616" s="325">
        <v>13.55</v>
      </c>
      <c r="F616" s="324">
        <v>351817</v>
      </c>
      <c r="G616" s="326"/>
      <c r="H616" s="325"/>
      <c r="I616" s="327" t="s">
        <v>231</v>
      </c>
      <c r="J616" s="324"/>
      <c r="K616" s="82" t="s">
        <v>270</v>
      </c>
      <c r="L616" s="85" t="s">
        <v>66</v>
      </c>
    </row>
    <row r="617" spans="1:12" ht="18.75" x14ac:dyDescent="0.3">
      <c r="A617" s="339">
        <v>45797</v>
      </c>
      <c r="B617" s="324" t="str">
        <f t="shared" si="36"/>
        <v>I</v>
      </c>
      <c r="C617" s="324" t="s">
        <v>51</v>
      </c>
      <c r="D617" s="45">
        <v>6613</v>
      </c>
      <c r="E617" s="325">
        <v>12.9</v>
      </c>
      <c r="F617" s="324">
        <v>351817</v>
      </c>
      <c r="G617" s="326"/>
      <c r="H617" s="325"/>
      <c r="I617" s="327" t="s">
        <v>231</v>
      </c>
      <c r="J617" s="324"/>
      <c r="K617" s="82" t="s">
        <v>270</v>
      </c>
      <c r="L617" s="85" t="s">
        <v>66</v>
      </c>
    </row>
    <row r="618" spans="1:12" ht="18.75" x14ac:dyDescent="0.3">
      <c r="A618" s="339">
        <v>45797</v>
      </c>
      <c r="B618" s="324" t="str">
        <f t="shared" ref="B618:B631" si="37">ROMAN(2)</f>
        <v>II</v>
      </c>
      <c r="C618" s="324" t="s">
        <v>45</v>
      </c>
      <c r="D618" s="45">
        <v>6614</v>
      </c>
      <c r="E618" s="325">
        <v>13.06</v>
      </c>
      <c r="F618" s="135">
        <v>351147</v>
      </c>
      <c r="G618" s="61" t="s">
        <v>357</v>
      </c>
      <c r="H618" s="367">
        <v>28.16</v>
      </c>
      <c r="I618" s="368" t="s">
        <v>231</v>
      </c>
      <c r="J618" s="324">
        <v>1</v>
      </c>
      <c r="K618" s="82" t="s">
        <v>270</v>
      </c>
      <c r="L618" s="85" t="s">
        <v>66</v>
      </c>
    </row>
    <row r="619" spans="1:12" ht="18.75" x14ac:dyDescent="0.3">
      <c r="A619" s="339">
        <v>45797</v>
      </c>
      <c r="B619" s="324" t="str">
        <f t="shared" si="37"/>
        <v>II</v>
      </c>
      <c r="C619" s="324" t="s">
        <v>45</v>
      </c>
      <c r="D619" s="45">
        <v>6615</v>
      </c>
      <c r="E619" s="325">
        <v>13.06</v>
      </c>
      <c r="F619" s="324">
        <v>351147</v>
      </c>
      <c r="G619" s="326"/>
      <c r="H619" s="325"/>
      <c r="I619" s="327" t="s">
        <v>231</v>
      </c>
      <c r="J619" s="324"/>
      <c r="K619" s="82" t="s">
        <v>270</v>
      </c>
      <c r="L619" s="85" t="s">
        <v>66</v>
      </c>
    </row>
    <row r="620" spans="1:12" ht="18.75" x14ac:dyDescent="0.3">
      <c r="A620" s="339">
        <v>45797</v>
      </c>
      <c r="B620" s="324" t="str">
        <f t="shared" si="37"/>
        <v>II</v>
      </c>
      <c r="C620" s="324" t="s">
        <v>45</v>
      </c>
      <c r="D620" s="45">
        <v>6616</v>
      </c>
      <c r="E620" s="325">
        <v>13.06</v>
      </c>
      <c r="F620" s="324">
        <v>351147</v>
      </c>
      <c r="G620" s="326"/>
      <c r="H620" s="325"/>
      <c r="I620" s="327" t="s">
        <v>231</v>
      </c>
      <c r="J620" s="324"/>
      <c r="K620" s="82" t="s">
        <v>270</v>
      </c>
      <c r="L620" s="85" t="s">
        <v>66</v>
      </c>
    </row>
    <row r="621" spans="1:12" ht="18.75" x14ac:dyDescent="0.3">
      <c r="A621" s="339">
        <v>45797</v>
      </c>
      <c r="B621" s="324" t="str">
        <f t="shared" si="37"/>
        <v>II</v>
      </c>
      <c r="C621" s="324" t="s">
        <v>45</v>
      </c>
      <c r="D621" s="45">
        <v>6617</v>
      </c>
      <c r="E621" s="325">
        <v>13.06</v>
      </c>
      <c r="F621" s="324">
        <v>351147</v>
      </c>
      <c r="G621" s="326"/>
      <c r="H621" s="325"/>
      <c r="I621" s="327" t="s">
        <v>231</v>
      </c>
      <c r="J621" s="324"/>
      <c r="K621" s="82" t="s">
        <v>270</v>
      </c>
      <c r="L621" s="85" t="s">
        <v>66</v>
      </c>
    </row>
    <row r="622" spans="1:12" ht="18.75" x14ac:dyDescent="0.3">
      <c r="A622" s="339">
        <v>45797</v>
      </c>
      <c r="B622" s="324" t="str">
        <f t="shared" si="37"/>
        <v>II</v>
      </c>
      <c r="C622" s="324" t="s">
        <v>45</v>
      </c>
      <c r="D622" s="45">
        <v>6618</v>
      </c>
      <c r="E622" s="325">
        <v>13.57</v>
      </c>
      <c r="F622" s="324">
        <v>351147</v>
      </c>
      <c r="G622" s="326"/>
      <c r="H622" s="325"/>
      <c r="I622" s="327" t="s">
        <v>231</v>
      </c>
      <c r="J622" s="324"/>
      <c r="K622" s="82" t="s">
        <v>270</v>
      </c>
      <c r="L622" s="85" t="s">
        <v>66</v>
      </c>
    </row>
    <row r="623" spans="1:12" ht="18.75" x14ac:dyDescent="0.3">
      <c r="A623" s="339">
        <v>45797</v>
      </c>
      <c r="B623" s="324" t="str">
        <f t="shared" si="37"/>
        <v>II</v>
      </c>
      <c r="C623" s="324" t="s">
        <v>45</v>
      </c>
      <c r="D623" s="45">
        <v>6619</v>
      </c>
      <c r="E623" s="325">
        <v>13.57</v>
      </c>
      <c r="F623" s="324">
        <v>351147</v>
      </c>
      <c r="G623" s="326"/>
      <c r="H623" s="325"/>
      <c r="I623" s="327" t="s">
        <v>231</v>
      </c>
      <c r="J623" s="324"/>
      <c r="K623" s="82" t="s">
        <v>270</v>
      </c>
      <c r="L623" s="85" t="s">
        <v>66</v>
      </c>
    </row>
    <row r="624" spans="1:12" ht="18.75" x14ac:dyDescent="0.3">
      <c r="A624" s="339">
        <v>45797</v>
      </c>
      <c r="B624" s="324" t="str">
        <f t="shared" si="37"/>
        <v>II</v>
      </c>
      <c r="C624" s="324" t="s">
        <v>45</v>
      </c>
      <c r="D624" s="45">
        <v>6620</v>
      </c>
      <c r="E624" s="325">
        <v>13.07</v>
      </c>
      <c r="F624" s="135">
        <v>251122</v>
      </c>
      <c r="G624" s="61" t="s">
        <v>356</v>
      </c>
      <c r="H624" s="333">
        <v>29.18</v>
      </c>
      <c r="I624" s="236" t="s">
        <v>231</v>
      </c>
      <c r="J624" s="324">
        <v>1</v>
      </c>
      <c r="K624" s="82" t="s">
        <v>270</v>
      </c>
      <c r="L624" s="85" t="s">
        <v>66</v>
      </c>
    </row>
    <row r="625" spans="1:12" ht="18.75" x14ac:dyDescent="0.3">
      <c r="A625" s="339">
        <v>45797</v>
      </c>
      <c r="B625" s="324" t="str">
        <f t="shared" si="37"/>
        <v>II</v>
      </c>
      <c r="C625" s="324" t="s">
        <v>45</v>
      </c>
      <c r="D625" s="45">
        <v>6621</v>
      </c>
      <c r="E625" s="325">
        <v>13.07</v>
      </c>
      <c r="F625" s="324">
        <v>251122</v>
      </c>
      <c r="G625" s="326"/>
      <c r="H625" s="325"/>
      <c r="I625" s="327" t="s">
        <v>231</v>
      </c>
      <c r="J625" s="324"/>
      <c r="K625" s="82" t="s">
        <v>270</v>
      </c>
      <c r="L625" s="85" t="s">
        <v>66</v>
      </c>
    </row>
    <row r="626" spans="1:12" ht="18.75" x14ac:dyDescent="0.3">
      <c r="A626" s="339">
        <v>45797</v>
      </c>
      <c r="B626" s="324" t="str">
        <f t="shared" si="37"/>
        <v>II</v>
      </c>
      <c r="C626" s="324" t="s">
        <v>45</v>
      </c>
      <c r="D626" s="45">
        <v>6622</v>
      </c>
      <c r="E626" s="325">
        <v>13.05</v>
      </c>
      <c r="F626" s="324">
        <v>251122</v>
      </c>
      <c r="G626" s="326"/>
      <c r="H626" s="325"/>
      <c r="I626" s="327" t="s">
        <v>231</v>
      </c>
      <c r="J626" s="324"/>
      <c r="K626" s="82" t="s">
        <v>270</v>
      </c>
      <c r="L626" s="85" t="s">
        <v>66</v>
      </c>
    </row>
    <row r="627" spans="1:12" ht="18.75" x14ac:dyDescent="0.3">
      <c r="A627" s="339">
        <v>45797</v>
      </c>
      <c r="B627" s="324" t="str">
        <f t="shared" si="37"/>
        <v>II</v>
      </c>
      <c r="C627" s="324" t="s">
        <v>45</v>
      </c>
      <c r="D627" s="45">
        <v>6623</v>
      </c>
      <c r="E627" s="325">
        <v>13.05</v>
      </c>
      <c r="F627" s="324">
        <v>251122</v>
      </c>
      <c r="G627" s="326"/>
      <c r="H627" s="325"/>
      <c r="I627" s="327" t="s">
        <v>231</v>
      </c>
      <c r="J627" s="324"/>
      <c r="K627" s="82" t="s">
        <v>270</v>
      </c>
      <c r="L627" s="85" t="s">
        <v>66</v>
      </c>
    </row>
    <row r="628" spans="1:12" ht="18.75" x14ac:dyDescent="0.3">
      <c r="A628" s="339">
        <v>45797</v>
      </c>
      <c r="B628" s="324" t="str">
        <f t="shared" si="37"/>
        <v>II</v>
      </c>
      <c r="C628" s="324" t="s">
        <v>45</v>
      </c>
      <c r="D628" s="45">
        <v>6624</v>
      </c>
      <c r="E628" s="325">
        <v>13.55</v>
      </c>
      <c r="F628" s="324">
        <v>251122</v>
      </c>
      <c r="G628" s="326"/>
      <c r="H628" s="325"/>
      <c r="I628" s="327" t="s">
        <v>231</v>
      </c>
      <c r="J628" s="324"/>
      <c r="K628" s="82" t="s">
        <v>270</v>
      </c>
      <c r="L628" s="85" t="s">
        <v>66</v>
      </c>
    </row>
    <row r="629" spans="1:12" ht="18.75" x14ac:dyDescent="0.3">
      <c r="A629" s="339">
        <v>45797</v>
      </c>
      <c r="B629" s="324" t="str">
        <f t="shared" si="37"/>
        <v>II</v>
      </c>
      <c r="C629" s="324" t="s">
        <v>45</v>
      </c>
      <c r="D629" s="45">
        <v>6625</v>
      </c>
      <c r="E629" s="325">
        <v>13.58</v>
      </c>
      <c r="F629" s="324">
        <v>251122</v>
      </c>
      <c r="G629" s="326"/>
      <c r="H629" s="325"/>
      <c r="I629" s="327" t="s">
        <v>231</v>
      </c>
      <c r="J629" s="324"/>
      <c r="K629" s="82" t="s">
        <v>270</v>
      </c>
      <c r="L629" s="85" t="s">
        <v>66</v>
      </c>
    </row>
    <row r="630" spans="1:12" ht="18.75" x14ac:dyDescent="0.3">
      <c r="A630" s="339">
        <v>45797</v>
      </c>
      <c r="B630" s="324" t="str">
        <f t="shared" si="37"/>
        <v>II</v>
      </c>
      <c r="C630" s="324" t="s">
        <v>45</v>
      </c>
      <c r="D630" s="45">
        <v>6626</v>
      </c>
      <c r="E630" s="325">
        <v>12.1</v>
      </c>
      <c r="F630" s="135">
        <v>351817</v>
      </c>
      <c r="G630" s="61" t="s">
        <v>355</v>
      </c>
      <c r="H630" s="333">
        <v>29.28</v>
      </c>
      <c r="I630" s="236" t="s">
        <v>231</v>
      </c>
      <c r="J630" s="324">
        <v>1</v>
      </c>
      <c r="K630" s="82" t="s">
        <v>270</v>
      </c>
      <c r="L630" s="85" t="s">
        <v>66</v>
      </c>
    </row>
    <row r="631" spans="1:12" ht="19.5" thickBot="1" x14ac:dyDescent="0.35">
      <c r="A631" s="346">
        <v>45797</v>
      </c>
      <c r="B631" s="337" t="str">
        <f t="shared" si="37"/>
        <v>II</v>
      </c>
      <c r="C631" s="337" t="s">
        <v>45</v>
      </c>
      <c r="D631" s="92">
        <v>6627</v>
      </c>
      <c r="E631" s="334">
        <v>12.11</v>
      </c>
      <c r="F631" s="337">
        <v>351817</v>
      </c>
      <c r="G631" s="335"/>
      <c r="H631" s="334"/>
      <c r="I631" s="336" t="s">
        <v>231</v>
      </c>
      <c r="J631" s="337"/>
      <c r="K631" s="96" t="s">
        <v>270</v>
      </c>
      <c r="L631" s="103" t="s">
        <v>66</v>
      </c>
    </row>
    <row r="632" spans="1:12" ht="18.75" x14ac:dyDescent="0.3">
      <c r="A632" s="39">
        <v>45798</v>
      </c>
      <c r="B632" s="331" t="str">
        <f t="shared" ref="B632:B642" si="38">ROMAN(1)</f>
        <v>I</v>
      </c>
      <c r="C632" s="331" t="s">
        <v>51</v>
      </c>
      <c r="D632" s="40">
        <v>6628</v>
      </c>
      <c r="E632" s="362">
        <v>12.11</v>
      </c>
      <c r="F632" s="331">
        <v>351817</v>
      </c>
      <c r="G632" s="363"/>
      <c r="H632" s="362"/>
      <c r="I632" s="364" t="s">
        <v>231</v>
      </c>
      <c r="J632" s="365"/>
      <c r="K632" s="81" t="s">
        <v>270</v>
      </c>
      <c r="L632" s="84" t="s">
        <v>66</v>
      </c>
    </row>
    <row r="633" spans="1:12" ht="18.75" x14ac:dyDescent="0.3">
      <c r="A633" s="339">
        <v>45798</v>
      </c>
      <c r="B633" s="324" t="str">
        <f t="shared" si="38"/>
        <v>I</v>
      </c>
      <c r="C633" s="324" t="s">
        <v>51</v>
      </c>
      <c r="D633" s="45">
        <v>6629</v>
      </c>
      <c r="E633" s="359">
        <v>12.1</v>
      </c>
      <c r="F633" s="324">
        <v>351817</v>
      </c>
      <c r="G633" s="360"/>
      <c r="H633" s="359"/>
      <c r="I633" s="361" t="s">
        <v>231</v>
      </c>
      <c r="J633" s="358"/>
      <c r="K633" s="82" t="s">
        <v>270</v>
      </c>
      <c r="L633" s="85" t="s">
        <v>66</v>
      </c>
    </row>
    <row r="634" spans="1:12" ht="18.75" x14ac:dyDescent="0.3">
      <c r="A634" s="339">
        <v>45798</v>
      </c>
      <c r="B634" s="324" t="str">
        <f t="shared" si="38"/>
        <v>I</v>
      </c>
      <c r="C634" s="324" t="s">
        <v>51</v>
      </c>
      <c r="D634" s="45">
        <v>6630</v>
      </c>
      <c r="E634" s="359">
        <v>10.06</v>
      </c>
      <c r="F634" s="324">
        <v>351817</v>
      </c>
      <c r="G634" s="360"/>
      <c r="H634" s="359"/>
      <c r="I634" s="361" t="s">
        <v>231</v>
      </c>
      <c r="J634" s="358"/>
      <c r="K634" s="82" t="s">
        <v>270</v>
      </c>
      <c r="L634" s="85" t="s">
        <v>66</v>
      </c>
    </row>
    <row r="635" spans="1:12" ht="18.75" x14ac:dyDescent="0.3">
      <c r="A635" s="339">
        <v>45798</v>
      </c>
      <c r="B635" s="324" t="str">
        <f t="shared" si="38"/>
        <v>I</v>
      </c>
      <c r="C635" s="324" t="s">
        <v>51</v>
      </c>
      <c r="D635" s="45">
        <v>6631</v>
      </c>
      <c r="E635" s="359">
        <v>11.09</v>
      </c>
      <c r="F635" s="324">
        <v>351817</v>
      </c>
      <c r="G635" s="360"/>
      <c r="H635" s="359"/>
      <c r="I635" s="361" t="s">
        <v>231</v>
      </c>
      <c r="J635" s="358"/>
      <c r="K635" s="82" t="s">
        <v>270</v>
      </c>
      <c r="L635" s="85" t="s">
        <v>66</v>
      </c>
    </row>
    <row r="636" spans="1:12" ht="18.75" x14ac:dyDescent="0.3">
      <c r="A636" s="339">
        <v>45798</v>
      </c>
      <c r="B636" s="324" t="str">
        <f t="shared" si="38"/>
        <v>I</v>
      </c>
      <c r="C636" s="324" t="s">
        <v>51</v>
      </c>
      <c r="D636" s="45">
        <v>6632</v>
      </c>
      <c r="E636" s="359">
        <v>11.36</v>
      </c>
      <c r="F636" s="324">
        <v>351817</v>
      </c>
      <c r="G636" s="360"/>
      <c r="H636" s="359"/>
      <c r="I636" s="361" t="s">
        <v>231</v>
      </c>
      <c r="J636" s="358"/>
      <c r="K636" s="82" t="s">
        <v>270</v>
      </c>
      <c r="L636" s="85" t="s">
        <v>66</v>
      </c>
    </row>
    <row r="637" spans="1:12" ht="18.75" x14ac:dyDescent="0.3">
      <c r="A637" s="339">
        <v>45798</v>
      </c>
      <c r="B637" s="324" t="str">
        <f t="shared" si="38"/>
        <v>I</v>
      </c>
      <c r="C637" s="324" t="s">
        <v>51</v>
      </c>
      <c r="D637" s="45">
        <v>6633</v>
      </c>
      <c r="E637" s="359">
        <v>11.09</v>
      </c>
      <c r="F637" s="135">
        <v>251098</v>
      </c>
      <c r="G637" s="61" t="s">
        <v>372</v>
      </c>
      <c r="H637" s="366">
        <v>29.48</v>
      </c>
      <c r="I637" s="236" t="s">
        <v>231</v>
      </c>
      <c r="J637" s="358">
        <v>1</v>
      </c>
      <c r="K637" s="82" t="s">
        <v>270</v>
      </c>
      <c r="L637" s="85" t="s">
        <v>66</v>
      </c>
    </row>
    <row r="638" spans="1:12" ht="18.75" x14ac:dyDescent="0.3">
      <c r="A638" s="339">
        <v>45798</v>
      </c>
      <c r="B638" s="324" t="str">
        <f t="shared" si="38"/>
        <v>I</v>
      </c>
      <c r="C638" s="324" t="s">
        <v>51</v>
      </c>
      <c r="D638" s="45">
        <v>6634</v>
      </c>
      <c r="E638" s="359">
        <v>12.08</v>
      </c>
      <c r="F638" s="358">
        <v>251098</v>
      </c>
      <c r="G638" s="360"/>
      <c r="H638" s="359"/>
      <c r="I638" s="361" t="s">
        <v>231</v>
      </c>
      <c r="J638" s="358"/>
      <c r="K638" s="82" t="s">
        <v>270</v>
      </c>
      <c r="L638" s="85" t="s">
        <v>66</v>
      </c>
    </row>
    <row r="639" spans="1:12" ht="18.75" x14ac:dyDescent="0.3">
      <c r="A639" s="339">
        <v>45798</v>
      </c>
      <c r="B639" s="324" t="str">
        <f t="shared" si="38"/>
        <v>I</v>
      </c>
      <c r="C639" s="324" t="s">
        <v>51</v>
      </c>
      <c r="D639" s="45">
        <v>6635</v>
      </c>
      <c r="E639" s="359">
        <v>12.08</v>
      </c>
      <c r="F639" s="358">
        <v>251098</v>
      </c>
      <c r="G639" s="360"/>
      <c r="H639" s="359"/>
      <c r="I639" s="361" t="s">
        <v>231</v>
      </c>
      <c r="J639" s="358"/>
      <c r="K639" s="82" t="s">
        <v>270</v>
      </c>
      <c r="L639" s="85" t="s">
        <v>66</v>
      </c>
    </row>
    <row r="640" spans="1:12" ht="18.75" x14ac:dyDescent="0.3">
      <c r="A640" s="339">
        <v>45798</v>
      </c>
      <c r="B640" s="324" t="str">
        <f t="shared" si="38"/>
        <v>I</v>
      </c>
      <c r="C640" s="324" t="s">
        <v>51</v>
      </c>
      <c r="D640" s="45">
        <v>6636</v>
      </c>
      <c r="E640" s="359">
        <v>12.08</v>
      </c>
      <c r="F640" s="358">
        <v>251098</v>
      </c>
      <c r="G640" s="360"/>
      <c r="H640" s="359"/>
      <c r="I640" s="361" t="s">
        <v>231</v>
      </c>
      <c r="J640" s="358"/>
      <c r="K640" s="82" t="s">
        <v>270</v>
      </c>
      <c r="L640" s="85" t="s">
        <v>66</v>
      </c>
    </row>
    <row r="641" spans="1:12" ht="18.75" x14ac:dyDescent="0.3">
      <c r="A641" s="339">
        <v>45798</v>
      </c>
      <c r="B641" s="324" t="str">
        <f t="shared" si="38"/>
        <v>I</v>
      </c>
      <c r="C641" s="324" t="s">
        <v>51</v>
      </c>
      <c r="D641" s="45">
        <v>6637</v>
      </c>
      <c r="E641" s="359">
        <v>12.08</v>
      </c>
      <c r="F641" s="358">
        <v>251098</v>
      </c>
      <c r="G641" s="360"/>
      <c r="H641" s="359"/>
      <c r="I641" s="361" t="s">
        <v>231</v>
      </c>
      <c r="J641" s="358"/>
      <c r="K641" s="82" t="s">
        <v>270</v>
      </c>
      <c r="L641" s="85" t="s">
        <v>66</v>
      </c>
    </row>
    <row r="642" spans="1:12" ht="18.75" x14ac:dyDescent="0.3">
      <c r="A642" s="339">
        <v>45798</v>
      </c>
      <c r="B642" s="324" t="str">
        <f t="shared" si="38"/>
        <v>I</v>
      </c>
      <c r="C642" s="324" t="s">
        <v>51</v>
      </c>
      <c r="D642" s="45">
        <v>6638</v>
      </c>
      <c r="E642" s="359">
        <v>12.07</v>
      </c>
      <c r="F642" s="358">
        <v>251098</v>
      </c>
      <c r="G642" s="360"/>
      <c r="H642" s="359"/>
      <c r="I642" s="361" t="s">
        <v>231</v>
      </c>
      <c r="J642" s="358"/>
      <c r="K642" s="82" t="s">
        <v>270</v>
      </c>
      <c r="L642" s="85" t="s">
        <v>66</v>
      </c>
    </row>
    <row r="643" spans="1:12" ht="18.75" x14ac:dyDescent="0.3">
      <c r="A643" s="339">
        <v>45798</v>
      </c>
      <c r="B643" s="324" t="str">
        <f t="shared" ref="B643:B656" si="39">ROMAN(2)</f>
        <v>II</v>
      </c>
      <c r="C643" s="324" t="s">
        <v>45</v>
      </c>
      <c r="D643" s="45">
        <v>6639</v>
      </c>
      <c r="E643" s="359">
        <v>11.76</v>
      </c>
      <c r="F643" s="358">
        <v>251098</v>
      </c>
      <c r="G643" s="360"/>
      <c r="H643" s="359"/>
      <c r="I643" s="361" t="s">
        <v>231</v>
      </c>
      <c r="J643" s="358"/>
      <c r="K643" s="82" t="s">
        <v>270</v>
      </c>
      <c r="L643" s="85" t="s">
        <v>66</v>
      </c>
    </row>
    <row r="644" spans="1:12" ht="18.75" x14ac:dyDescent="0.3">
      <c r="A644" s="339">
        <v>45798</v>
      </c>
      <c r="B644" s="324" t="str">
        <f t="shared" si="39"/>
        <v>II</v>
      </c>
      <c r="C644" s="324" t="s">
        <v>45</v>
      </c>
      <c r="D644" s="45">
        <v>6640</v>
      </c>
      <c r="E644" s="359">
        <v>12.07</v>
      </c>
      <c r="F644" s="135">
        <v>351824</v>
      </c>
      <c r="G644" s="61" t="s">
        <v>370</v>
      </c>
      <c r="H644" s="367">
        <v>29.56</v>
      </c>
      <c r="I644" s="368" t="s">
        <v>231</v>
      </c>
      <c r="J644" s="358">
        <v>1</v>
      </c>
      <c r="K644" s="82" t="s">
        <v>270</v>
      </c>
      <c r="L644" s="85" t="s">
        <v>66</v>
      </c>
    </row>
    <row r="645" spans="1:12" ht="18.75" x14ac:dyDescent="0.3">
      <c r="A645" s="339">
        <v>45798</v>
      </c>
      <c r="B645" s="324" t="str">
        <f t="shared" si="39"/>
        <v>II</v>
      </c>
      <c r="C645" s="324" t="s">
        <v>45</v>
      </c>
      <c r="D645" s="45">
        <v>6641</v>
      </c>
      <c r="E645" s="359">
        <v>12.08</v>
      </c>
      <c r="F645" s="358">
        <v>351824</v>
      </c>
      <c r="G645" s="360"/>
      <c r="H645" s="359"/>
      <c r="I645" s="361" t="s">
        <v>231</v>
      </c>
      <c r="J645" s="358"/>
      <c r="K645" s="82" t="s">
        <v>270</v>
      </c>
      <c r="L645" s="85" t="s">
        <v>66</v>
      </c>
    </row>
    <row r="646" spans="1:12" ht="18.75" x14ac:dyDescent="0.3">
      <c r="A646" s="339">
        <v>45798</v>
      </c>
      <c r="B646" s="324" t="str">
        <f t="shared" si="39"/>
        <v>II</v>
      </c>
      <c r="C646" s="324" t="s">
        <v>45</v>
      </c>
      <c r="D646" s="45">
        <v>6642</v>
      </c>
      <c r="E646" s="359">
        <v>12.07</v>
      </c>
      <c r="F646" s="358">
        <v>351824</v>
      </c>
      <c r="G646" s="360"/>
      <c r="H646" s="359"/>
      <c r="I646" s="361" t="s">
        <v>231</v>
      </c>
      <c r="J646" s="358"/>
      <c r="K646" s="82" t="s">
        <v>270</v>
      </c>
      <c r="L646" s="85" t="s">
        <v>66</v>
      </c>
    </row>
    <row r="647" spans="1:12" ht="18.75" x14ac:dyDescent="0.3">
      <c r="A647" s="339">
        <v>45798</v>
      </c>
      <c r="B647" s="324" t="str">
        <f t="shared" si="39"/>
        <v>II</v>
      </c>
      <c r="C647" s="324" t="s">
        <v>45</v>
      </c>
      <c r="D647" s="45">
        <v>6643</v>
      </c>
      <c r="E647" s="359">
        <v>11.03</v>
      </c>
      <c r="F647" s="358">
        <v>351824</v>
      </c>
      <c r="G647" s="360"/>
      <c r="H647" s="359"/>
      <c r="I647" s="361" t="s">
        <v>231</v>
      </c>
      <c r="J647" s="358"/>
      <c r="K647" s="82" t="s">
        <v>270</v>
      </c>
      <c r="L647" s="85" t="s">
        <v>66</v>
      </c>
    </row>
    <row r="648" spans="1:12" ht="18.75" x14ac:dyDescent="0.3">
      <c r="A648" s="339">
        <v>45798</v>
      </c>
      <c r="B648" s="324" t="str">
        <f t="shared" si="39"/>
        <v>II</v>
      </c>
      <c r="C648" s="324" t="s">
        <v>45</v>
      </c>
      <c r="D648" s="45">
        <v>6644</v>
      </c>
      <c r="E648" s="359">
        <v>12.06</v>
      </c>
      <c r="F648" s="358">
        <v>351824</v>
      </c>
      <c r="G648" s="360"/>
      <c r="H648" s="359"/>
      <c r="I648" s="361" t="s">
        <v>231</v>
      </c>
      <c r="J648" s="358"/>
      <c r="K648" s="82" t="s">
        <v>270</v>
      </c>
      <c r="L648" s="85" t="s">
        <v>66</v>
      </c>
    </row>
    <row r="649" spans="1:12" ht="18.75" x14ac:dyDescent="0.3">
      <c r="A649" s="339">
        <v>45798</v>
      </c>
      <c r="B649" s="324" t="str">
        <f t="shared" si="39"/>
        <v>II</v>
      </c>
      <c r="C649" s="324" t="s">
        <v>45</v>
      </c>
      <c r="D649" s="45">
        <v>6645</v>
      </c>
      <c r="E649" s="359">
        <v>11.19</v>
      </c>
      <c r="F649" s="358">
        <v>351824</v>
      </c>
      <c r="G649" s="360"/>
      <c r="H649" s="359"/>
      <c r="I649" s="361" t="s">
        <v>231</v>
      </c>
      <c r="J649" s="358"/>
      <c r="K649" s="82" t="s">
        <v>270</v>
      </c>
      <c r="L649" s="85" t="s">
        <v>66</v>
      </c>
    </row>
    <row r="650" spans="1:12" ht="18.75" x14ac:dyDescent="0.3">
      <c r="A650" s="339">
        <v>45798</v>
      </c>
      <c r="B650" s="324" t="str">
        <f t="shared" si="39"/>
        <v>II</v>
      </c>
      <c r="C650" s="324" t="s">
        <v>45</v>
      </c>
      <c r="D650" s="45">
        <v>6646</v>
      </c>
      <c r="E650" s="359">
        <v>11.13</v>
      </c>
      <c r="F650" s="358">
        <v>351824</v>
      </c>
      <c r="G650" s="360"/>
      <c r="H650" s="359"/>
      <c r="I650" s="361" t="s">
        <v>231</v>
      </c>
      <c r="J650" s="358"/>
      <c r="K650" s="82" t="s">
        <v>270</v>
      </c>
      <c r="L650" s="85" t="s">
        <v>66</v>
      </c>
    </row>
    <row r="651" spans="1:12" ht="18.75" x14ac:dyDescent="0.3">
      <c r="A651" s="339">
        <v>45798</v>
      </c>
      <c r="B651" s="324" t="str">
        <f t="shared" si="39"/>
        <v>II</v>
      </c>
      <c r="C651" s="324" t="s">
        <v>45</v>
      </c>
      <c r="D651" s="45">
        <v>6647</v>
      </c>
      <c r="E651" s="359">
        <v>12.07</v>
      </c>
      <c r="F651" s="135">
        <v>351147</v>
      </c>
      <c r="G651" s="61" t="s">
        <v>371</v>
      </c>
      <c r="H651" s="366">
        <v>29.5</v>
      </c>
      <c r="I651" s="236" t="s">
        <v>231</v>
      </c>
      <c r="J651" s="358">
        <v>1</v>
      </c>
      <c r="K651" s="82" t="s">
        <v>270</v>
      </c>
      <c r="L651" s="85" t="s">
        <v>66</v>
      </c>
    </row>
    <row r="652" spans="1:12" ht="18.75" x14ac:dyDescent="0.3">
      <c r="A652" s="339">
        <v>45798</v>
      </c>
      <c r="B652" s="324" t="str">
        <f t="shared" si="39"/>
        <v>II</v>
      </c>
      <c r="C652" s="324" t="s">
        <v>45</v>
      </c>
      <c r="D652" s="45">
        <v>6648</v>
      </c>
      <c r="E652" s="359">
        <v>11.13</v>
      </c>
      <c r="F652" s="358">
        <v>351147</v>
      </c>
      <c r="G652" s="360"/>
      <c r="H652" s="359"/>
      <c r="I652" s="361" t="s">
        <v>231</v>
      </c>
      <c r="J652" s="358"/>
      <c r="K652" s="82" t="s">
        <v>270</v>
      </c>
      <c r="L652" s="85" t="s">
        <v>66</v>
      </c>
    </row>
    <row r="653" spans="1:12" ht="18.75" x14ac:dyDescent="0.3">
      <c r="A653" s="339">
        <v>45798</v>
      </c>
      <c r="B653" s="324" t="str">
        <f t="shared" si="39"/>
        <v>II</v>
      </c>
      <c r="C653" s="324" t="s">
        <v>45</v>
      </c>
      <c r="D653" s="45">
        <v>6649</v>
      </c>
      <c r="E653" s="359">
        <v>12.07</v>
      </c>
      <c r="F653" s="358">
        <v>351147</v>
      </c>
      <c r="G653" s="360"/>
      <c r="H653" s="359"/>
      <c r="I653" s="361" t="s">
        <v>231</v>
      </c>
      <c r="J653" s="358"/>
      <c r="K653" s="82" t="s">
        <v>270</v>
      </c>
      <c r="L653" s="85" t="s">
        <v>66</v>
      </c>
    </row>
    <row r="654" spans="1:12" ht="18.75" x14ac:dyDescent="0.3">
      <c r="A654" s="339">
        <v>45798</v>
      </c>
      <c r="B654" s="324" t="str">
        <f t="shared" si="39"/>
        <v>II</v>
      </c>
      <c r="C654" s="324" t="s">
        <v>45</v>
      </c>
      <c r="D654" s="45">
        <v>6650</v>
      </c>
      <c r="E654" s="359">
        <v>12.08</v>
      </c>
      <c r="F654" s="358">
        <v>351147</v>
      </c>
      <c r="G654" s="360"/>
      <c r="H654" s="359"/>
      <c r="I654" s="361" t="s">
        <v>231</v>
      </c>
      <c r="J654" s="358"/>
      <c r="K654" s="82" t="s">
        <v>270</v>
      </c>
      <c r="L654" s="85" t="s">
        <v>66</v>
      </c>
    </row>
    <row r="655" spans="1:12" ht="18.75" x14ac:dyDescent="0.3">
      <c r="A655" s="339">
        <v>45798</v>
      </c>
      <c r="B655" s="324" t="str">
        <f t="shared" si="39"/>
        <v>II</v>
      </c>
      <c r="C655" s="324" t="s">
        <v>45</v>
      </c>
      <c r="D655" s="45">
        <v>6651</v>
      </c>
      <c r="E655" s="359">
        <v>12.09</v>
      </c>
      <c r="F655" s="358">
        <v>351147</v>
      </c>
      <c r="G655" s="360"/>
      <c r="H655" s="359"/>
      <c r="I655" s="361" t="s">
        <v>231</v>
      </c>
      <c r="J655" s="358"/>
      <c r="K655" s="82" t="s">
        <v>270</v>
      </c>
      <c r="L655" s="85" t="s">
        <v>66</v>
      </c>
    </row>
    <row r="656" spans="1:12" ht="19.5" thickBot="1" x14ac:dyDescent="0.35">
      <c r="A656" s="346">
        <v>45798</v>
      </c>
      <c r="B656" s="337" t="str">
        <f t="shared" si="39"/>
        <v>II</v>
      </c>
      <c r="C656" s="337" t="s">
        <v>45</v>
      </c>
      <c r="D656" s="92">
        <v>6652</v>
      </c>
      <c r="E656" s="369">
        <v>12.08</v>
      </c>
      <c r="F656" s="370">
        <v>351147</v>
      </c>
      <c r="G656" s="371"/>
      <c r="H656" s="369"/>
      <c r="I656" s="372" t="s">
        <v>231</v>
      </c>
      <c r="J656" s="370"/>
      <c r="K656" s="96" t="s">
        <v>270</v>
      </c>
      <c r="L656" s="103" t="s">
        <v>66</v>
      </c>
    </row>
    <row r="657" spans="1:12" ht="18.75" x14ac:dyDescent="0.3">
      <c r="A657" s="39">
        <v>45799</v>
      </c>
      <c r="B657" s="331" t="str">
        <f t="shared" ref="B657:B668" si="40">ROMAN(1)</f>
        <v>I</v>
      </c>
      <c r="C657" s="331" t="s">
        <v>51</v>
      </c>
      <c r="D657" s="40">
        <v>6653</v>
      </c>
      <c r="E657" s="362">
        <v>11.84</v>
      </c>
      <c r="F657" s="365">
        <v>351147</v>
      </c>
      <c r="G657" s="363"/>
      <c r="H657" s="362"/>
      <c r="I657" s="364" t="s">
        <v>231</v>
      </c>
      <c r="J657" s="365"/>
      <c r="K657" s="81" t="s">
        <v>270</v>
      </c>
      <c r="L657" s="84" t="s">
        <v>66</v>
      </c>
    </row>
    <row r="658" spans="1:12" ht="18.75" x14ac:dyDescent="0.3">
      <c r="A658" s="339">
        <v>45799</v>
      </c>
      <c r="B658" s="324" t="str">
        <f t="shared" si="40"/>
        <v>I</v>
      </c>
      <c r="C658" s="324" t="s">
        <v>51</v>
      </c>
      <c r="D658" s="45">
        <v>6654</v>
      </c>
      <c r="E658" s="359">
        <v>12.08</v>
      </c>
      <c r="F658" s="135">
        <v>104129</v>
      </c>
      <c r="G658" s="61" t="s">
        <v>74</v>
      </c>
      <c r="H658" s="366">
        <v>31.94</v>
      </c>
      <c r="I658" s="236" t="s">
        <v>230</v>
      </c>
      <c r="J658" s="358">
        <v>1</v>
      </c>
      <c r="K658" s="82" t="s">
        <v>270</v>
      </c>
      <c r="L658" s="85" t="s">
        <v>66</v>
      </c>
    </row>
    <row r="659" spans="1:12" ht="18.75" x14ac:dyDescent="0.3">
      <c r="A659" s="339">
        <v>45799</v>
      </c>
      <c r="B659" s="324" t="str">
        <f t="shared" si="40"/>
        <v>I</v>
      </c>
      <c r="C659" s="324" t="s">
        <v>51</v>
      </c>
      <c r="D659" s="45">
        <v>6655</v>
      </c>
      <c r="E659" s="359">
        <v>12.08</v>
      </c>
      <c r="F659" s="358">
        <v>104129</v>
      </c>
      <c r="G659" s="360"/>
      <c r="H659" s="359"/>
      <c r="I659" s="238" t="s">
        <v>230</v>
      </c>
      <c r="J659" s="358"/>
      <c r="K659" s="82" t="s">
        <v>270</v>
      </c>
      <c r="L659" s="85" t="s">
        <v>66</v>
      </c>
    </row>
    <row r="660" spans="1:12" ht="18.75" x14ac:dyDescent="0.3">
      <c r="A660" s="339">
        <v>45799</v>
      </c>
      <c r="B660" s="324" t="str">
        <f t="shared" si="40"/>
        <v>I</v>
      </c>
      <c r="C660" s="324" t="s">
        <v>51</v>
      </c>
      <c r="D660" s="45">
        <v>6656</v>
      </c>
      <c r="E660" s="359">
        <v>13.09</v>
      </c>
      <c r="F660" s="358">
        <v>104129</v>
      </c>
      <c r="G660" s="360"/>
      <c r="H660" s="359"/>
      <c r="I660" s="238" t="s">
        <v>230</v>
      </c>
      <c r="J660" s="358"/>
      <c r="K660" s="82" t="s">
        <v>270</v>
      </c>
      <c r="L660" s="85" t="s">
        <v>66</v>
      </c>
    </row>
    <row r="661" spans="1:12" ht="18.75" x14ac:dyDescent="0.3">
      <c r="A661" s="339">
        <v>45799</v>
      </c>
      <c r="B661" s="324" t="str">
        <f t="shared" si="40"/>
        <v>I</v>
      </c>
      <c r="C661" s="324" t="s">
        <v>51</v>
      </c>
      <c r="D661" s="45">
        <v>6657</v>
      </c>
      <c r="E661" s="359">
        <v>13.09</v>
      </c>
      <c r="F661" s="358">
        <v>104129</v>
      </c>
      <c r="G661" s="360"/>
      <c r="H661" s="359"/>
      <c r="I661" s="238" t="s">
        <v>230</v>
      </c>
      <c r="J661" s="358"/>
      <c r="K661" s="82" t="s">
        <v>270</v>
      </c>
      <c r="L661" s="85" t="s">
        <v>66</v>
      </c>
    </row>
    <row r="662" spans="1:12" ht="18.75" x14ac:dyDescent="0.3">
      <c r="A662" s="339">
        <v>45799</v>
      </c>
      <c r="B662" s="324" t="str">
        <f t="shared" si="40"/>
        <v>I</v>
      </c>
      <c r="C662" s="324" t="s">
        <v>51</v>
      </c>
      <c r="D662" s="45">
        <v>6658</v>
      </c>
      <c r="E662" s="359">
        <v>13.09</v>
      </c>
      <c r="F662" s="358">
        <v>104129</v>
      </c>
      <c r="G662" s="360"/>
      <c r="H662" s="359"/>
      <c r="I662" s="238" t="s">
        <v>230</v>
      </c>
      <c r="J662" s="358"/>
      <c r="K662" s="82" t="s">
        <v>270</v>
      </c>
      <c r="L662" s="85" t="s">
        <v>66</v>
      </c>
    </row>
    <row r="663" spans="1:12" ht="18.75" x14ac:dyDescent="0.3">
      <c r="A663" s="339">
        <v>45799</v>
      </c>
      <c r="B663" s="324" t="str">
        <f t="shared" si="40"/>
        <v>I</v>
      </c>
      <c r="C663" s="324" t="s">
        <v>51</v>
      </c>
      <c r="D663" s="45">
        <v>6659</v>
      </c>
      <c r="E663" s="359">
        <v>13.09</v>
      </c>
      <c r="F663" s="358">
        <v>104129</v>
      </c>
      <c r="G663" s="360"/>
      <c r="H663" s="359"/>
      <c r="I663" s="238" t="s">
        <v>230</v>
      </c>
      <c r="J663" s="358"/>
      <c r="K663" s="82" t="s">
        <v>270</v>
      </c>
      <c r="L663" s="85" t="s">
        <v>66</v>
      </c>
    </row>
    <row r="664" spans="1:12" ht="18.75" x14ac:dyDescent="0.3">
      <c r="A664" s="339">
        <v>45799</v>
      </c>
      <c r="B664" s="324" t="str">
        <f t="shared" si="40"/>
        <v>I</v>
      </c>
      <c r="C664" s="324" t="s">
        <v>51</v>
      </c>
      <c r="D664" s="45">
        <v>6660</v>
      </c>
      <c r="E664" s="359">
        <v>12.03</v>
      </c>
      <c r="F664" s="358">
        <v>104129</v>
      </c>
      <c r="G664" s="360"/>
      <c r="H664" s="359"/>
      <c r="I664" s="238" t="s">
        <v>230</v>
      </c>
      <c r="J664" s="358"/>
      <c r="K664" s="82" t="s">
        <v>270</v>
      </c>
      <c r="L664" s="85" t="s">
        <v>66</v>
      </c>
    </row>
    <row r="665" spans="1:12" ht="18.75" x14ac:dyDescent="0.3">
      <c r="A665" s="339">
        <v>45799</v>
      </c>
      <c r="B665" s="324" t="str">
        <f t="shared" si="40"/>
        <v>I</v>
      </c>
      <c r="C665" s="324" t="s">
        <v>51</v>
      </c>
      <c r="D665" s="45">
        <v>6661</v>
      </c>
      <c r="E665" s="359">
        <v>11.09</v>
      </c>
      <c r="F665" s="135">
        <v>151043</v>
      </c>
      <c r="G665" s="61" t="s">
        <v>387</v>
      </c>
      <c r="H665" s="366">
        <v>29.4</v>
      </c>
      <c r="I665" s="236" t="s">
        <v>231</v>
      </c>
      <c r="J665" s="358">
        <v>1</v>
      </c>
      <c r="K665" s="82" t="s">
        <v>270</v>
      </c>
      <c r="L665" s="85" t="s">
        <v>66</v>
      </c>
    </row>
    <row r="666" spans="1:12" ht="18.75" x14ac:dyDescent="0.3">
      <c r="A666" s="339">
        <v>45799</v>
      </c>
      <c r="B666" s="324" t="str">
        <f t="shared" si="40"/>
        <v>I</v>
      </c>
      <c r="C666" s="324" t="s">
        <v>51</v>
      </c>
      <c r="D666" s="45">
        <v>6662</v>
      </c>
      <c r="E666" s="359">
        <v>12.1</v>
      </c>
      <c r="F666" s="358">
        <v>151043</v>
      </c>
      <c r="G666" s="360"/>
      <c r="H666" s="359"/>
      <c r="I666" s="361" t="s">
        <v>231</v>
      </c>
      <c r="J666" s="358"/>
      <c r="K666" s="82" t="s">
        <v>270</v>
      </c>
      <c r="L666" s="85" t="s">
        <v>66</v>
      </c>
    </row>
    <row r="667" spans="1:12" ht="18.75" x14ac:dyDescent="0.3">
      <c r="A667" s="339">
        <v>45799</v>
      </c>
      <c r="B667" s="324" t="str">
        <f t="shared" si="40"/>
        <v>I</v>
      </c>
      <c r="C667" s="324" t="s">
        <v>51</v>
      </c>
      <c r="D667" s="45">
        <v>6663</v>
      </c>
      <c r="E667" s="359">
        <v>12.1</v>
      </c>
      <c r="F667" s="358">
        <v>151043</v>
      </c>
      <c r="G667" s="360"/>
      <c r="H667" s="359"/>
      <c r="I667" s="361" t="s">
        <v>231</v>
      </c>
      <c r="J667" s="358"/>
      <c r="K667" s="82" t="s">
        <v>270</v>
      </c>
      <c r="L667" s="85" t="s">
        <v>66</v>
      </c>
    </row>
    <row r="668" spans="1:12" ht="18.75" x14ac:dyDescent="0.3">
      <c r="A668" s="339">
        <v>45799</v>
      </c>
      <c r="B668" s="324" t="str">
        <f t="shared" si="40"/>
        <v>I</v>
      </c>
      <c r="C668" s="324" t="s">
        <v>51</v>
      </c>
      <c r="D668" s="45">
        <v>6664</v>
      </c>
      <c r="E668" s="359">
        <v>12.08</v>
      </c>
      <c r="F668" s="358">
        <v>151043</v>
      </c>
      <c r="G668" s="360"/>
      <c r="H668" s="359"/>
      <c r="I668" s="361" t="s">
        <v>231</v>
      </c>
      <c r="J668" s="358"/>
      <c r="K668" s="82" t="s">
        <v>270</v>
      </c>
      <c r="L668" s="85" t="s">
        <v>66</v>
      </c>
    </row>
    <row r="669" spans="1:12" ht="18.75" x14ac:dyDescent="0.3">
      <c r="A669" s="339">
        <v>45799</v>
      </c>
      <c r="B669" s="324" t="str">
        <f t="shared" ref="B669:B681" si="41">ROMAN(2)</f>
        <v>II</v>
      </c>
      <c r="C669" s="324" t="s">
        <v>45</v>
      </c>
      <c r="D669" s="45">
        <v>6665</v>
      </c>
      <c r="E669" s="359">
        <v>10.54</v>
      </c>
      <c r="F669" s="358">
        <v>151043</v>
      </c>
      <c r="G669" s="360"/>
      <c r="H669" s="359"/>
      <c r="I669" s="361" t="s">
        <v>231</v>
      </c>
      <c r="J669" s="358"/>
      <c r="K669" s="82" t="s">
        <v>270</v>
      </c>
      <c r="L669" s="85" t="s">
        <v>66</v>
      </c>
    </row>
    <row r="670" spans="1:12" ht="18.75" x14ac:dyDescent="0.3">
      <c r="A670" s="339">
        <v>45799</v>
      </c>
      <c r="B670" s="324" t="str">
        <f t="shared" si="41"/>
        <v>II</v>
      </c>
      <c r="C670" s="324" t="s">
        <v>45</v>
      </c>
      <c r="D670" s="45">
        <v>6666</v>
      </c>
      <c r="E670" s="359">
        <v>11.17</v>
      </c>
      <c r="F670" s="358">
        <v>151043</v>
      </c>
      <c r="G670" s="360"/>
      <c r="H670" s="359"/>
      <c r="I670" s="361" t="s">
        <v>231</v>
      </c>
      <c r="J670" s="358"/>
      <c r="K670" s="82" t="s">
        <v>270</v>
      </c>
      <c r="L670" s="85" t="s">
        <v>66</v>
      </c>
    </row>
    <row r="671" spans="1:12" ht="18.75" x14ac:dyDescent="0.3">
      <c r="A671" s="339">
        <v>45799</v>
      </c>
      <c r="B671" s="324" t="str">
        <f t="shared" si="41"/>
        <v>II</v>
      </c>
      <c r="C671" s="324" t="s">
        <v>45</v>
      </c>
      <c r="D671" s="45">
        <v>6667</v>
      </c>
      <c r="E671" s="359">
        <v>13.04</v>
      </c>
      <c r="F671" s="358">
        <v>151043</v>
      </c>
      <c r="G671" s="360"/>
      <c r="H671" s="359"/>
      <c r="I671" s="361" t="s">
        <v>231</v>
      </c>
      <c r="J671" s="358"/>
      <c r="K671" s="82" t="s">
        <v>270</v>
      </c>
      <c r="L671" s="85" t="s">
        <v>66</v>
      </c>
    </row>
    <row r="672" spans="1:12" ht="18.75" x14ac:dyDescent="0.3">
      <c r="A672" s="339">
        <v>45799</v>
      </c>
      <c r="B672" s="324" t="str">
        <f t="shared" si="41"/>
        <v>II</v>
      </c>
      <c r="C672" s="324" t="s">
        <v>45</v>
      </c>
      <c r="D672" s="45">
        <v>6668</v>
      </c>
      <c r="E672" s="359">
        <v>12.09</v>
      </c>
      <c r="F672" s="135">
        <v>251127</v>
      </c>
      <c r="G672" s="61" t="s">
        <v>386</v>
      </c>
      <c r="H672" s="366">
        <v>29.76</v>
      </c>
      <c r="I672" s="236" t="s">
        <v>231</v>
      </c>
      <c r="J672" s="358">
        <v>1</v>
      </c>
      <c r="K672" s="82" t="s">
        <v>270</v>
      </c>
      <c r="L672" s="85" t="s">
        <v>66</v>
      </c>
    </row>
    <row r="673" spans="1:12" ht="18.75" x14ac:dyDescent="0.3">
      <c r="A673" s="339">
        <v>45799</v>
      </c>
      <c r="B673" s="324" t="str">
        <f t="shared" si="41"/>
        <v>II</v>
      </c>
      <c r="C673" s="324" t="s">
        <v>45</v>
      </c>
      <c r="D673" s="45">
        <v>6669</v>
      </c>
      <c r="E673" s="359">
        <v>12.07</v>
      </c>
      <c r="F673" s="358">
        <v>251127</v>
      </c>
      <c r="G673" s="360"/>
      <c r="H673" s="359"/>
      <c r="I673" s="361" t="s">
        <v>231</v>
      </c>
      <c r="J673" s="358"/>
      <c r="K673" s="82" t="s">
        <v>270</v>
      </c>
      <c r="L673" s="85" t="s">
        <v>66</v>
      </c>
    </row>
    <row r="674" spans="1:12" ht="18.75" x14ac:dyDescent="0.3">
      <c r="A674" s="339">
        <v>45799</v>
      </c>
      <c r="B674" s="324" t="str">
        <f t="shared" si="41"/>
        <v>II</v>
      </c>
      <c r="C674" s="324" t="s">
        <v>45</v>
      </c>
      <c r="D674" s="45">
        <v>6670</v>
      </c>
      <c r="E674" s="359">
        <v>12.09</v>
      </c>
      <c r="F674" s="358">
        <v>251127</v>
      </c>
      <c r="G674" s="360"/>
      <c r="H674" s="359"/>
      <c r="I674" s="361" t="s">
        <v>231</v>
      </c>
      <c r="J674" s="358"/>
      <c r="K674" s="82" t="s">
        <v>270</v>
      </c>
      <c r="L674" s="85" t="s">
        <v>66</v>
      </c>
    </row>
    <row r="675" spans="1:12" ht="18.75" x14ac:dyDescent="0.3">
      <c r="A675" s="339">
        <v>45799</v>
      </c>
      <c r="B675" s="324" t="str">
        <f t="shared" si="41"/>
        <v>II</v>
      </c>
      <c r="C675" s="324" t="s">
        <v>45</v>
      </c>
      <c r="D675" s="45">
        <v>6671</v>
      </c>
      <c r="E675" s="359">
        <v>12.09</v>
      </c>
      <c r="F675" s="358">
        <v>251127</v>
      </c>
      <c r="G675" s="360"/>
      <c r="H675" s="359"/>
      <c r="I675" s="361" t="s">
        <v>231</v>
      </c>
      <c r="J675" s="358"/>
      <c r="K675" s="82" t="s">
        <v>270</v>
      </c>
      <c r="L675" s="85" t="s">
        <v>66</v>
      </c>
    </row>
    <row r="676" spans="1:12" ht="18.75" x14ac:dyDescent="0.3">
      <c r="A676" s="339">
        <v>45799</v>
      </c>
      <c r="B676" s="324" t="str">
        <f t="shared" si="41"/>
        <v>II</v>
      </c>
      <c r="C676" s="324" t="s">
        <v>45</v>
      </c>
      <c r="D676" s="45">
        <v>6672</v>
      </c>
      <c r="E676" s="359">
        <v>12.09</v>
      </c>
      <c r="F676" s="358">
        <v>251127</v>
      </c>
      <c r="G676" s="360"/>
      <c r="H676" s="359"/>
      <c r="I676" s="361" t="s">
        <v>231</v>
      </c>
      <c r="J676" s="358"/>
      <c r="K676" s="82" t="s">
        <v>270</v>
      </c>
      <c r="L676" s="85" t="s">
        <v>66</v>
      </c>
    </row>
    <row r="677" spans="1:12" ht="18.75" x14ac:dyDescent="0.3">
      <c r="A677" s="339">
        <v>45799</v>
      </c>
      <c r="B677" s="324" t="str">
        <f t="shared" si="41"/>
        <v>II</v>
      </c>
      <c r="C677" s="324" t="s">
        <v>45</v>
      </c>
      <c r="D677" s="45">
        <v>6673</v>
      </c>
      <c r="E677" s="359">
        <v>11.2</v>
      </c>
      <c r="F677" s="358">
        <v>251127</v>
      </c>
      <c r="G677" s="360"/>
      <c r="H677" s="359"/>
      <c r="I677" s="361" t="s">
        <v>231</v>
      </c>
      <c r="J677" s="358"/>
      <c r="K677" s="82" t="s">
        <v>270</v>
      </c>
      <c r="L677" s="85" t="s">
        <v>66</v>
      </c>
    </row>
    <row r="678" spans="1:12" ht="18.75" x14ac:dyDescent="0.3">
      <c r="A678" s="339">
        <v>45799</v>
      </c>
      <c r="B678" s="324" t="str">
        <f t="shared" si="41"/>
        <v>II</v>
      </c>
      <c r="C678" s="324" t="s">
        <v>45</v>
      </c>
      <c r="D678" s="45">
        <v>6674</v>
      </c>
      <c r="E678" s="359">
        <v>11.72</v>
      </c>
      <c r="F678" s="358">
        <v>251127</v>
      </c>
      <c r="G678" s="360"/>
      <c r="H678" s="359"/>
      <c r="I678" s="361" t="s">
        <v>231</v>
      </c>
      <c r="J678" s="358"/>
      <c r="K678" s="82" t="s">
        <v>270</v>
      </c>
      <c r="L678" s="85" t="s">
        <v>66</v>
      </c>
    </row>
    <row r="679" spans="1:12" ht="18.75" x14ac:dyDescent="0.3">
      <c r="A679" s="339">
        <v>45799</v>
      </c>
      <c r="B679" s="324" t="str">
        <f t="shared" si="41"/>
        <v>II</v>
      </c>
      <c r="C679" s="324" t="s">
        <v>45</v>
      </c>
      <c r="D679" s="45">
        <v>6675</v>
      </c>
      <c r="E679" s="359">
        <v>12.09</v>
      </c>
      <c r="F679" s="135">
        <v>251127</v>
      </c>
      <c r="G679" s="61" t="s">
        <v>385</v>
      </c>
      <c r="H679" s="367">
        <v>29.76</v>
      </c>
      <c r="I679" s="368" t="s">
        <v>231</v>
      </c>
      <c r="J679" s="358">
        <v>1</v>
      </c>
      <c r="K679" s="82" t="s">
        <v>270</v>
      </c>
      <c r="L679" s="85" t="s">
        <v>66</v>
      </c>
    </row>
    <row r="680" spans="1:12" ht="18.75" x14ac:dyDescent="0.3">
      <c r="A680" s="339">
        <v>45799</v>
      </c>
      <c r="B680" s="324" t="str">
        <f t="shared" si="41"/>
        <v>II</v>
      </c>
      <c r="C680" s="324" t="s">
        <v>45</v>
      </c>
      <c r="D680" s="45">
        <v>6676</v>
      </c>
      <c r="E680" s="359">
        <v>12.09</v>
      </c>
      <c r="F680" s="358">
        <v>251127</v>
      </c>
      <c r="G680" s="360"/>
      <c r="H680" s="359"/>
      <c r="I680" s="361" t="s">
        <v>231</v>
      </c>
      <c r="J680" s="358"/>
      <c r="K680" s="82" t="s">
        <v>270</v>
      </c>
      <c r="L680" s="85" t="s">
        <v>66</v>
      </c>
    </row>
    <row r="681" spans="1:12" ht="19.5" thickBot="1" x14ac:dyDescent="0.35">
      <c r="A681" s="346">
        <v>45799</v>
      </c>
      <c r="B681" s="337" t="str">
        <f t="shared" si="41"/>
        <v>II</v>
      </c>
      <c r="C681" s="337" t="s">
        <v>45</v>
      </c>
      <c r="D681" s="92">
        <v>6677</v>
      </c>
      <c r="E681" s="369">
        <v>12.09</v>
      </c>
      <c r="F681" s="370">
        <v>251127</v>
      </c>
      <c r="G681" s="371"/>
      <c r="H681" s="369"/>
      <c r="I681" s="372" t="s">
        <v>231</v>
      </c>
      <c r="J681" s="370"/>
      <c r="K681" s="96" t="s">
        <v>270</v>
      </c>
      <c r="L681" s="103" t="s">
        <v>66</v>
      </c>
    </row>
    <row r="682" spans="1:12" ht="18.75" x14ac:dyDescent="0.3">
      <c r="A682" s="39">
        <v>45800</v>
      </c>
      <c r="B682" s="331" t="str">
        <f t="shared" ref="B682:B691" si="42">ROMAN(1)</f>
        <v>I</v>
      </c>
      <c r="C682" s="331" t="s">
        <v>51</v>
      </c>
      <c r="D682" s="40">
        <v>6678</v>
      </c>
      <c r="E682" s="362">
        <v>12.09</v>
      </c>
      <c r="F682" s="365">
        <v>251127</v>
      </c>
      <c r="G682" s="363"/>
      <c r="H682" s="362"/>
      <c r="I682" s="364" t="s">
        <v>231</v>
      </c>
      <c r="J682" s="365"/>
      <c r="K682" s="81" t="s">
        <v>270</v>
      </c>
      <c r="L682" s="84" t="s">
        <v>66</v>
      </c>
    </row>
    <row r="683" spans="1:12" ht="18.75" x14ac:dyDescent="0.3">
      <c r="A683" s="339">
        <v>45800</v>
      </c>
      <c r="B683" s="324" t="str">
        <f t="shared" si="42"/>
        <v>I</v>
      </c>
      <c r="C683" s="324" t="s">
        <v>51</v>
      </c>
      <c r="D683" s="45">
        <v>6679</v>
      </c>
      <c r="E683" s="359">
        <v>12.08</v>
      </c>
      <c r="F683" s="358">
        <v>251127</v>
      </c>
      <c r="G683" s="360"/>
      <c r="H683" s="359"/>
      <c r="I683" s="361" t="s">
        <v>231</v>
      </c>
      <c r="J683" s="358"/>
      <c r="K683" s="82" t="s">
        <v>270</v>
      </c>
      <c r="L683" s="85" t="s">
        <v>66</v>
      </c>
    </row>
    <row r="684" spans="1:12" ht="18.75" x14ac:dyDescent="0.3">
      <c r="A684" s="339">
        <v>45800</v>
      </c>
      <c r="B684" s="324" t="str">
        <f t="shared" si="42"/>
        <v>I</v>
      </c>
      <c r="C684" s="324" t="s">
        <v>51</v>
      </c>
      <c r="D684" s="45">
        <v>6680</v>
      </c>
      <c r="E684" s="359">
        <v>12.09</v>
      </c>
      <c r="F684" s="358">
        <v>251127</v>
      </c>
      <c r="G684" s="360"/>
      <c r="H684" s="359"/>
      <c r="I684" s="361" t="s">
        <v>231</v>
      </c>
      <c r="J684" s="358"/>
      <c r="K684" s="82" t="s">
        <v>270</v>
      </c>
      <c r="L684" s="85" t="s">
        <v>66</v>
      </c>
    </row>
    <row r="685" spans="1:12" ht="18.75" x14ac:dyDescent="0.3">
      <c r="A685" s="339">
        <v>45800</v>
      </c>
      <c r="B685" s="324" t="str">
        <f t="shared" si="42"/>
        <v>I</v>
      </c>
      <c r="C685" s="324" t="s">
        <v>51</v>
      </c>
      <c r="D685" s="45">
        <v>6681</v>
      </c>
      <c r="E685" s="359">
        <v>10.97</v>
      </c>
      <c r="F685" s="358">
        <v>251127</v>
      </c>
      <c r="G685" s="360"/>
      <c r="H685" s="359"/>
      <c r="I685" s="361" t="s">
        <v>231</v>
      </c>
      <c r="J685" s="358"/>
      <c r="K685" s="82" t="s">
        <v>270</v>
      </c>
      <c r="L685" s="85" t="s">
        <v>66</v>
      </c>
    </row>
    <row r="686" spans="1:12" ht="18.75" x14ac:dyDescent="0.3">
      <c r="A686" s="339">
        <v>45800</v>
      </c>
      <c r="B686" s="324" t="str">
        <f t="shared" si="42"/>
        <v>I</v>
      </c>
      <c r="C686" s="324" t="s">
        <v>51</v>
      </c>
      <c r="D686" s="45">
        <v>6682</v>
      </c>
      <c r="E686" s="359">
        <v>13.08</v>
      </c>
      <c r="F686" s="135">
        <v>251098</v>
      </c>
      <c r="G686" s="61" t="s">
        <v>396</v>
      </c>
      <c r="H686" s="366">
        <v>28.11</v>
      </c>
      <c r="I686" s="236" t="s">
        <v>231</v>
      </c>
      <c r="J686" s="358">
        <v>1</v>
      </c>
      <c r="K686" s="82" t="s">
        <v>270</v>
      </c>
      <c r="L686" s="85" t="s">
        <v>66</v>
      </c>
    </row>
    <row r="687" spans="1:12" ht="18.75" x14ac:dyDescent="0.3">
      <c r="A687" s="339">
        <v>45800</v>
      </c>
      <c r="B687" s="324" t="str">
        <f t="shared" si="42"/>
        <v>I</v>
      </c>
      <c r="C687" s="324" t="s">
        <v>51</v>
      </c>
      <c r="D687" s="45">
        <v>6683</v>
      </c>
      <c r="E687" s="359">
        <v>13.09</v>
      </c>
      <c r="F687" s="358">
        <v>251098</v>
      </c>
      <c r="G687" s="360"/>
      <c r="H687" s="359"/>
      <c r="I687" s="361" t="s">
        <v>231</v>
      </c>
      <c r="J687" s="358"/>
      <c r="K687" s="82" t="s">
        <v>270</v>
      </c>
      <c r="L687" s="85" t="s">
        <v>66</v>
      </c>
    </row>
    <row r="688" spans="1:12" ht="18.75" x14ac:dyDescent="0.3">
      <c r="A688" s="339">
        <v>45800</v>
      </c>
      <c r="B688" s="324" t="str">
        <f t="shared" si="42"/>
        <v>I</v>
      </c>
      <c r="C688" s="324" t="s">
        <v>51</v>
      </c>
      <c r="D688" s="45">
        <v>6684</v>
      </c>
      <c r="E688" s="359">
        <v>13.08</v>
      </c>
      <c r="F688" s="358">
        <v>251098</v>
      </c>
      <c r="G688" s="360"/>
      <c r="H688" s="359"/>
      <c r="I688" s="361" t="s">
        <v>231</v>
      </c>
      <c r="J688" s="358"/>
      <c r="K688" s="82" t="s">
        <v>270</v>
      </c>
      <c r="L688" s="85" t="s">
        <v>66</v>
      </c>
    </row>
    <row r="689" spans="1:12" ht="18.75" x14ac:dyDescent="0.3">
      <c r="A689" s="339">
        <v>45800</v>
      </c>
      <c r="B689" s="324" t="str">
        <f t="shared" si="42"/>
        <v>I</v>
      </c>
      <c r="C689" s="324" t="s">
        <v>51</v>
      </c>
      <c r="D689" s="45">
        <v>6685</v>
      </c>
      <c r="E689" s="359">
        <v>13.07</v>
      </c>
      <c r="F689" s="358">
        <v>251098</v>
      </c>
      <c r="G689" s="360"/>
      <c r="H689" s="359"/>
      <c r="I689" s="361" t="s">
        <v>231</v>
      </c>
      <c r="J689" s="358"/>
      <c r="K689" s="82" t="s">
        <v>270</v>
      </c>
      <c r="L689" s="85" t="s">
        <v>66</v>
      </c>
    </row>
    <row r="690" spans="1:12" ht="18.75" x14ac:dyDescent="0.3">
      <c r="A690" s="339">
        <v>45800</v>
      </c>
      <c r="B690" s="324" t="str">
        <f t="shared" si="42"/>
        <v>I</v>
      </c>
      <c r="C690" s="324" t="s">
        <v>51</v>
      </c>
      <c r="D690" s="45">
        <v>6686</v>
      </c>
      <c r="E690" s="359">
        <v>13.53</v>
      </c>
      <c r="F690" s="358">
        <v>251098</v>
      </c>
      <c r="G690" s="360"/>
      <c r="H690" s="359"/>
      <c r="I690" s="361" t="s">
        <v>231</v>
      </c>
      <c r="J690" s="358"/>
      <c r="K690" s="82" t="s">
        <v>270</v>
      </c>
      <c r="L690" s="85" t="s">
        <v>66</v>
      </c>
    </row>
    <row r="691" spans="1:12" ht="18.75" x14ac:dyDescent="0.3">
      <c r="A691" s="339">
        <v>45800</v>
      </c>
      <c r="B691" s="324" t="str">
        <f t="shared" si="42"/>
        <v>I</v>
      </c>
      <c r="C691" s="324" t="s">
        <v>51</v>
      </c>
      <c r="D691" s="45">
        <v>6687</v>
      </c>
      <c r="E691" s="359">
        <v>13.3</v>
      </c>
      <c r="F691" s="358">
        <v>251098</v>
      </c>
      <c r="G691" s="360"/>
      <c r="H691" s="359"/>
      <c r="I691" s="361" t="s">
        <v>231</v>
      </c>
      <c r="J691" s="358"/>
      <c r="K691" s="82" t="s">
        <v>270</v>
      </c>
      <c r="L691" s="85" t="s">
        <v>66</v>
      </c>
    </row>
    <row r="692" spans="1:12" ht="18.75" x14ac:dyDescent="0.3">
      <c r="A692" s="339">
        <v>45800</v>
      </c>
      <c r="B692" s="324" t="str">
        <f t="shared" ref="B692:B705" si="43">ROMAN(2)</f>
        <v>II</v>
      </c>
      <c r="C692" s="324" t="s">
        <v>45</v>
      </c>
      <c r="D692" s="45">
        <v>6688</v>
      </c>
      <c r="E692" s="359">
        <v>12.06</v>
      </c>
      <c r="F692" s="135">
        <v>150638</v>
      </c>
      <c r="G692" s="61" t="s">
        <v>395</v>
      </c>
      <c r="H692" s="366">
        <v>30.18</v>
      </c>
      <c r="I692" s="236" t="s">
        <v>231</v>
      </c>
      <c r="J692" s="358">
        <v>1</v>
      </c>
      <c r="K692" s="82" t="s">
        <v>270</v>
      </c>
      <c r="L692" s="85" t="s">
        <v>66</v>
      </c>
    </row>
    <row r="693" spans="1:12" ht="18.75" x14ac:dyDescent="0.3">
      <c r="A693" s="339">
        <v>45800</v>
      </c>
      <c r="B693" s="324" t="str">
        <f t="shared" si="43"/>
        <v>II</v>
      </c>
      <c r="C693" s="324" t="s">
        <v>45</v>
      </c>
      <c r="D693" s="45">
        <v>6689</v>
      </c>
      <c r="E693" s="359">
        <v>12.07</v>
      </c>
      <c r="F693" s="358">
        <v>150638</v>
      </c>
      <c r="G693" s="360"/>
      <c r="H693" s="359"/>
      <c r="I693" s="361" t="s">
        <v>231</v>
      </c>
      <c r="J693" s="358"/>
      <c r="K693" s="82" t="s">
        <v>270</v>
      </c>
      <c r="L693" s="85" t="s">
        <v>66</v>
      </c>
    </row>
    <row r="694" spans="1:12" ht="18.75" x14ac:dyDescent="0.3">
      <c r="A694" s="339">
        <v>45800</v>
      </c>
      <c r="B694" s="324" t="str">
        <f t="shared" si="43"/>
        <v>II</v>
      </c>
      <c r="C694" s="324" t="s">
        <v>45</v>
      </c>
      <c r="D694" s="45">
        <v>6690</v>
      </c>
      <c r="E694" s="359">
        <v>12.07</v>
      </c>
      <c r="F694" s="358">
        <v>150638</v>
      </c>
      <c r="G694" s="360"/>
      <c r="H694" s="359"/>
      <c r="I694" s="361" t="s">
        <v>231</v>
      </c>
      <c r="J694" s="358"/>
      <c r="K694" s="82" t="s">
        <v>270</v>
      </c>
      <c r="L694" s="85" t="s">
        <v>66</v>
      </c>
    </row>
    <row r="695" spans="1:12" ht="18.75" x14ac:dyDescent="0.3">
      <c r="A695" s="339">
        <v>45800</v>
      </c>
      <c r="B695" s="324" t="str">
        <f t="shared" si="43"/>
        <v>II</v>
      </c>
      <c r="C695" s="324" t="s">
        <v>45</v>
      </c>
      <c r="D695" s="45">
        <v>6691</v>
      </c>
      <c r="E695" s="359">
        <v>12.08</v>
      </c>
      <c r="F695" s="358">
        <v>150638</v>
      </c>
      <c r="G695" s="360"/>
      <c r="H695" s="359"/>
      <c r="I695" s="361" t="s">
        <v>231</v>
      </c>
      <c r="J695" s="358"/>
      <c r="K695" s="82" t="s">
        <v>270</v>
      </c>
      <c r="L695" s="85" t="s">
        <v>66</v>
      </c>
    </row>
    <row r="696" spans="1:12" ht="18.75" x14ac:dyDescent="0.3">
      <c r="A696" s="339">
        <v>45800</v>
      </c>
      <c r="B696" s="324" t="str">
        <f t="shared" si="43"/>
        <v>II</v>
      </c>
      <c r="C696" s="324" t="s">
        <v>45</v>
      </c>
      <c r="D696" s="45">
        <v>6692</v>
      </c>
      <c r="E696" s="359">
        <v>12.07</v>
      </c>
      <c r="F696" s="358">
        <v>150638</v>
      </c>
      <c r="G696" s="360"/>
      <c r="H696" s="359"/>
      <c r="I696" s="361" t="s">
        <v>231</v>
      </c>
      <c r="J696" s="358"/>
      <c r="K696" s="82" t="s">
        <v>270</v>
      </c>
      <c r="L696" s="85" t="s">
        <v>66</v>
      </c>
    </row>
    <row r="697" spans="1:12" ht="18.75" x14ac:dyDescent="0.3">
      <c r="A697" s="339">
        <v>45800</v>
      </c>
      <c r="B697" s="324" t="str">
        <f t="shared" si="43"/>
        <v>II</v>
      </c>
      <c r="C697" s="324" t="s">
        <v>45</v>
      </c>
      <c r="D697" s="45">
        <v>6693</v>
      </c>
      <c r="E697" s="359">
        <v>12.08</v>
      </c>
      <c r="F697" s="358">
        <v>150638</v>
      </c>
      <c r="G697" s="360"/>
      <c r="H697" s="359"/>
      <c r="I697" s="361" t="s">
        <v>231</v>
      </c>
      <c r="J697" s="358"/>
      <c r="K697" s="82" t="s">
        <v>270</v>
      </c>
      <c r="L697" s="85" t="s">
        <v>66</v>
      </c>
    </row>
    <row r="698" spans="1:12" ht="18.75" x14ac:dyDescent="0.3">
      <c r="A698" s="339">
        <v>45800</v>
      </c>
      <c r="B698" s="324" t="str">
        <f t="shared" si="43"/>
        <v>II</v>
      </c>
      <c r="C698" s="324" t="s">
        <v>45</v>
      </c>
      <c r="D698" s="45">
        <v>6694</v>
      </c>
      <c r="E698" s="359">
        <v>12.74</v>
      </c>
      <c r="F698" s="358">
        <v>150638</v>
      </c>
      <c r="G698" s="360"/>
      <c r="H698" s="359"/>
      <c r="I698" s="361" t="s">
        <v>231</v>
      </c>
      <c r="J698" s="358"/>
      <c r="K698" s="82" t="s">
        <v>270</v>
      </c>
      <c r="L698" s="85" t="s">
        <v>66</v>
      </c>
    </row>
    <row r="699" spans="1:12" ht="18.75" x14ac:dyDescent="0.3">
      <c r="A699" s="339">
        <v>45800</v>
      </c>
      <c r="B699" s="324" t="str">
        <f t="shared" si="43"/>
        <v>II</v>
      </c>
      <c r="C699" s="324" t="s">
        <v>45</v>
      </c>
      <c r="D699" s="45">
        <v>6695</v>
      </c>
      <c r="E699" s="359">
        <v>12.07</v>
      </c>
      <c r="F699" s="135">
        <v>251093</v>
      </c>
      <c r="G699" s="61" t="s">
        <v>394</v>
      </c>
      <c r="H699" s="366">
        <v>29.74</v>
      </c>
      <c r="I699" s="236" t="s">
        <v>231</v>
      </c>
      <c r="J699" s="358">
        <v>1</v>
      </c>
      <c r="K699" s="82" t="s">
        <v>270</v>
      </c>
      <c r="L699" s="85" t="s">
        <v>66</v>
      </c>
    </row>
    <row r="700" spans="1:12" ht="18.75" x14ac:dyDescent="0.3">
      <c r="A700" s="339">
        <v>45800</v>
      </c>
      <c r="B700" s="324" t="str">
        <f t="shared" si="43"/>
        <v>II</v>
      </c>
      <c r="C700" s="324" t="s">
        <v>45</v>
      </c>
      <c r="D700" s="45">
        <v>6696</v>
      </c>
      <c r="E700" s="359">
        <v>12.07</v>
      </c>
      <c r="F700" s="358">
        <v>251093</v>
      </c>
      <c r="G700" s="360"/>
      <c r="H700" s="359"/>
      <c r="I700" s="361" t="s">
        <v>231</v>
      </c>
      <c r="J700" s="358"/>
      <c r="K700" s="82" t="s">
        <v>270</v>
      </c>
      <c r="L700" s="85" t="s">
        <v>66</v>
      </c>
    </row>
    <row r="701" spans="1:12" ht="18.75" x14ac:dyDescent="0.3">
      <c r="A701" s="339">
        <v>45800</v>
      </c>
      <c r="B701" s="324" t="str">
        <f t="shared" si="43"/>
        <v>II</v>
      </c>
      <c r="C701" s="324" t="s">
        <v>45</v>
      </c>
      <c r="D701" s="45">
        <v>6697</v>
      </c>
      <c r="E701" s="359">
        <v>12.07</v>
      </c>
      <c r="F701" s="358">
        <v>251093</v>
      </c>
      <c r="G701" s="360"/>
      <c r="H701" s="359"/>
      <c r="I701" s="361" t="s">
        <v>231</v>
      </c>
      <c r="J701" s="358"/>
      <c r="K701" s="82" t="s">
        <v>270</v>
      </c>
      <c r="L701" s="85" t="s">
        <v>66</v>
      </c>
    </row>
    <row r="702" spans="1:12" ht="18.75" x14ac:dyDescent="0.3">
      <c r="A702" s="339">
        <v>45800</v>
      </c>
      <c r="B702" s="324" t="str">
        <f t="shared" si="43"/>
        <v>II</v>
      </c>
      <c r="C702" s="324" t="s">
        <v>45</v>
      </c>
      <c r="D702" s="45">
        <v>6698</v>
      </c>
      <c r="E702" s="359">
        <v>12.07</v>
      </c>
      <c r="F702" s="358">
        <v>251093</v>
      </c>
      <c r="G702" s="360"/>
      <c r="H702" s="359"/>
      <c r="I702" s="361" t="s">
        <v>231</v>
      </c>
      <c r="J702" s="358"/>
      <c r="K702" s="82" t="s">
        <v>270</v>
      </c>
      <c r="L702" s="85" t="s">
        <v>66</v>
      </c>
    </row>
    <row r="703" spans="1:12" ht="18.75" x14ac:dyDescent="0.3">
      <c r="A703" s="339">
        <v>45800</v>
      </c>
      <c r="B703" s="324" t="str">
        <f t="shared" si="43"/>
        <v>II</v>
      </c>
      <c r="C703" s="324" t="s">
        <v>45</v>
      </c>
      <c r="D703" s="45">
        <v>6699</v>
      </c>
      <c r="E703" s="359">
        <v>12.07</v>
      </c>
      <c r="F703" s="358">
        <v>251093</v>
      </c>
      <c r="G703" s="360"/>
      <c r="H703" s="359"/>
      <c r="I703" s="361" t="s">
        <v>231</v>
      </c>
      <c r="J703" s="358"/>
      <c r="K703" s="82" t="s">
        <v>270</v>
      </c>
      <c r="L703" s="85" t="s">
        <v>66</v>
      </c>
    </row>
    <row r="704" spans="1:12" ht="18.75" x14ac:dyDescent="0.3">
      <c r="A704" s="339">
        <v>45800</v>
      </c>
      <c r="B704" s="324" t="str">
        <f t="shared" si="43"/>
        <v>II</v>
      </c>
      <c r="C704" s="324" t="s">
        <v>45</v>
      </c>
      <c r="D704" s="45">
        <v>6700</v>
      </c>
      <c r="E704" s="359">
        <v>12.03</v>
      </c>
      <c r="F704" s="358">
        <v>251093</v>
      </c>
      <c r="G704" s="360"/>
      <c r="H704" s="359"/>
      <c r="I704" s="361" t="s">
        <v>231</v>
      </c>
      <c r="J704" s="358"/>
      <c r="K704" s="82" t="s">
        <v>270</v>
      </c>
      <c r="L704" s="85" t="s">
        <v>66</v>
      </c>
    </row>
    <row r="705" spans="1:12" ht="19.5" thickBot="1" x14ac:dyDescent="0.35">
      <c r="A705" s="346">
        <v>45800</v>
      </c>
      <c r="B705" s="337" t="str">
        <f t="shared" si="43"/>
        <v>II</v>
      </c>
      <c r="C705" s="337" t="s">
        <v>45</v>
      </c>
      <c r="D705" s="92">
        <v>6701</v>
      </c>
      <c r="E705" s="369">
        <v>11.56</v>
      </c>
      <c r="F705" s="370">
        <v>251093</v>
      </c>
      <c r="G705" s="371"/>
      <c r="H705" s="369"/>
      <c r="I705" s="372" t="s">
        <v>231</v>
      </c>
      <c r="J705" s="370"/>
      <c r="K705" s="96" t="s">
        <v>270</v>
      </c>
      <c r="L705" s="103" t="s">
        <v>66</v>
      </c>
    </row>
    <row r="706" spans="1:12" ht="18.75" x14ac:dyDescent="0.3">
      <c r="A706" s="39">
        <v>45801</v>
      </c>
      <c r="B706" s="331" t="str">
        <f t="shared" ref="B706:B717" si="44">ROMAN(1)</f>
        <v>I</v>
      </c>
      <c r="C706" s="331" t="s">
        <v>51</v>
      </c>
      <c r="D706" s="40">
        <v>6702</v>
      </c>
      <c r="E706" s="98">
        <v>11.08</v>
      </c>
      <c r="F706" s="147">
        <v>250444</v>
      </c>
      <c r="G706" s="100" t="s">
        <v>401</v>
      </c>
      <c r="H706" s="89">
        <v>29.96</v>
      </c>
      <c r="I706" s="237" t="s">
        <v>231</v>
      </c>
      <c r="J706" s="87">
        <v>1</v>
      </c>
      <c r="K706" s="81" t="s">
        <v>270</v>
      </c>
      <c r="L706" s="84" t="s">
        <v>66</v>
      </c>
    </row>
    <row r="707" spans="1:12" ht="18.75" x14ac:dyDescent="0.3">
      <c r="A707" s="339">
        <v>45801</v>
      </c>
      <c r="B707" s="324" t="str">
        <f t="shared" si="44"/>
        <v>I</v>
      </c>
      <c r="C707" s="324" t="s">
        <v>51</v>
      </c>
      <c r="D707" s="45">
        <v>6703</v>
      </c>
      <c r="E707" s="49">
        <v>12.05</v>
      </c>
      <c r="F707" s="44">
        <v>250444</v>
      </c>
      <c r="G707" s="61"/>
      <c r="H707" s="49"/>
      <c r="I707" s="238" t="s">
        <v>231</v>
      </c>
      <c r="J707" s="44"/>
      <c r="K707" s="82" t="s">
        <v>270</v>
      </c>
      <c r="L707" s="85" t="s">
        <v>66</v>
      </c>
    </row>
    <row r="708" spans="1:12" ht="18.75" x14ac:dyDescent="0.3">
      <c r="A708" s="339">
        <v>45801</v>
      </c>
      <c r="B708" s="324" t="str">
        <f t="shared" si="44"/>
        <v>I</v>
      </c>
      <c r="C708" s="324" t="s">
        <v>51</v>
      </c>
      <c r="D708" s="45">
        <v>6704</v>
      </c>
      <c r="E708" s="49">
        <v>12.05</v>
      </c>
      <c r="F708" s="44">
        <v>250444</v>
      </c>
      <c r="G708" s="61"/>
      <c r="H708" s="49"/>
      <c r="I708" s="238" t="s">
        <v>231</v>
      </c>
      <c r="J708" s="44"/>
      <c r="K708" s="82" t="s">
        <v>270</v>
      </c>
      <c r="L708" s="85" t="s">
        <v>66</v>
      </c>
    </row>
    <row r="709" spans="1:12" ht="18.75" x14ac:dyDescent="0.3">
      <c r="A709" s="339">
        <v>45801</v>
      </c>
      <c r="B709" s="324" t="str">
        <f t="shared" si="44"/>
        <v>I</v>
      </c>
      <c r="C709" s="324" t="s">
        <v>51</v>
      </c>
      <c r="D709" s="45">
        <v>6705</v>
      </c>
      <c r="E709" s="49">
        <v>12.05</v>
      </c>
      <c r="F709" s="44">
        <v>250444</v>
      </c>
      <c r="G709" s="61"/>
      <c r="H709" s="49"/>
      <c r="I709" s="238" t="s">
        <v>231</v>
      </c>
      <c r="J709" s="44"/>
      <c r="K709" s="82" t="s">
        <v>270</v>
      </c>
      <c r="L709" s="85" t="s">
        <v>66</v>
      </c>
    </row>
    <row r="710" spans="1:12" ht="18.75" x14ac:dyDescent="0.3">
      <c r="A710" s="339">
        <v>45801</v>
      </c>
      <c r="B710" s="324" t="str">
        <f t="shared" si="44"/>
        <v>I</v>
      </c>
      <c r="C710" s="324" t="s">
        <v>51</v>
      </c>
      <c r="D710" s="45">
        <v>6706</v>
      </c>
      <c r="E710" s="49">
        <v>12.05</v>
      </c>
      <c r="F710" s="44">
        <v>250444</v>
      </c>
      <c r="G710" s="61"/>
      <c r="H710" s="49"/>
      <c r="I710" s="238" t="s">
        <v>231</v>
      </c>
      <c r="J710" s="44"/>
      <c r="K710" s="82" t="s">
        <v>270</v>
      </c>
      <c r="L710" s="85" t="s">
        <v>66</v>
      </c>
    </row>
    <row r="711" spans="1:12" ht="18.75" x14ac:dyDescent="0.3">
      <c r="A711" s="339">
        <v>45801</v>
      </c>
      <c r="B711" s="324" t="str">
        <f t="shared" si="44"/>
        <v>I</v>
      </c>
      <c r="C711" s="324" t="s">
        <v>51</v>
      </c>
      <c r="D711" s="45">
        <v>6707</v>
      </c>
      <c r="E711" s="49">
        <v>12.05</v>
      </c>
      <c r="F711" s="44">
        <v>250444</v>
      </c>
      <c r="G711" s="61"/>
      <c r="H711" s="49"/>
      <c r="I711" s="238" t="s">
        <v>231</v>
      </c>
      <c r="J711" s="44"/>
      <c r="K711" s="82" t="s">
        <v>270</v>
      </c>
      <c r="L711" s="85" t="s">
        <v>66</v>
      </c>
    </row>
    <row r="712" spans="1:12" ht="18.75" x14ac:dyDescent="0.3">
      <c r="A712" s="339">
        <v>45801</v>
      </c>
      <c r="B712" s="324" t="str">
        <f t="shared" si="44"/>
        <v>I</v>
      </c>
      <c r="C712" s="324" t="s">
        <v>51</v>
      </c>
      <c r="D712" s="45">
        <v>6708</v>
      </c>
      <c r="E712" s="49">
        <v>12.37</v>
      </c>
      <c r="F712" s="44">
        <v>250444</v>
      </c>
      <c r="G712" s="61"/>
      <c r="H712" s="49"/>
      <c r="I712" s="238" t="s">
        <v>231</v>
      </c>
      <c r="J712" s="44"/>
      <c r="K712" s="82" t="s">
        <v>270</v>
      </c>
      <c r="L712" s="85" t="s">
        <v>66</v>
      </c>
    </row>
    <row r="713" spans="1:12" ht="18.75" x14ac:dyDescent="0.3">
      <c r="A713" s="339">
        <v>45801</v>
      </c>
      <c r="B713" s="324" t="str">
        <f t="shared" si="44"/>
        <v>I</v>
      </c>
      <c r="C713" s="324" t="s">
        <v>51</v>
      </c>
      <c r="D713" s="45">
        <v>6709</v>
      </c>
      <c r="E713" s="49">
        <v>11.1</v>
      </c>
      <c r="F713" s="135" t="s">
        <v>399</v>
      </c>
      <c r="G713" s="61" t="s">
        <v>400</v>
      </c>
      <c r="H713" s="88">
        <v>29.08</v>
      </c>
      <c r="I713" s="236" t="s">
        <v>231</v>
      </c>
      <c r="J713" s="44">
        <v>1</v>
      </c>
      <c r="K713" s="82" t="s">
        <v>270</v>
      </c>
      <c r="L713" s="85" t="s">
        <v>66</v>
      </c>
    </row>
    <row r="714" spans="1:12" ht="18.75" x14ac:dyDescent="0.3">
      <c r="A714" s="339">
        <v>45801</v>
      </c>
      <c r="B714" s="324" t="str">
        <f t="shared" si="44"/>
        <v>I</v>
      </c>
      <c r="C714" s="324" t="s">
        <v>51</v>
      </c>
      <c r="D714" s="45">
        <v>6710</v>
      </c>
      <c r="E714" s="49">
        <v>12.07</v>
      </c>
      <c r="F714" s="44" t="s">
        <v>399</v>
      </c>
      <c r="G714" s="61"/>
      <c r="H714" s="49"/>
      <c r="I714" s="238" t="s">
        <v>231</v>
      </c>
      <c r="J714" s="44"/>
      <c r="K714" s="82" t="s">
        <v>270</v>
      </c>
      <c r="L714" s="85" t="s">
        <v>66</v>
      </c>
    </row>
    <row r="715" spans="1:12" ht="18.75" x14ac:dyDescent="0.3">
      <c r="A715" s="339">
        <v>45801</v>
      </c>
      <c r="B715" s="324" t="str">
        <f t="shared" si="44"/>
        <v>I</v>
      </c>
      <c r="C715" s="324" t="s">
        <v>51</v>
      </c>
      <c r="D715" s="45">
        <v>6711</v>
      </c>
      <c r="E715" s="49">
        <v>12.07</v>
      </c>
      <c r="F715" s="44" t="s">
        <v>399</v>
      </c>
      <c r="G715" s="61"/>
      <c r="H715" s="49"/>
      <c r="I715" s="238" t="s">
        <v>231</v>
      </c>
      <c r="J715" s="44"/>
      <c r="K715" s="82" t="s">
        <v>270</v>
      </c>
      <c r="L715" s="85" t="s">
        <v>66</v>
      </c>
    </row>
    <row r="716" spans="1:12" ht="18.75" x14ac:dyDescent="0.3">
      <c r="A716" s="339">
        <v>45801</v>
      </c>
      <c r="B716" s="324" t="str">
        <f t="shared" si="44"/>
        <v>I</v>
      </c>
      <c r="C716" s="324" t="s">
        <v>51</v>
      </c>
      <c r="D716" s="45">
        <v>6712</v>
      </c>
      <c r="E716" s="49">
        <v>12.06</v>
      </c>
      <c r="F716" s="44" t="s">
        <v>399</v>
      </c>
      <c r="G716" s="61"/>
      <c r="H716" s="49"/>
      <c r="I716" s="238" t="s">
        <v>231</v>
      </c>
      <c r="J716" s="44"/>
      <c r="K716" s="82" t="s">
        <v>270</v>
      </c>
      <c r="L716" s="85" t="s">
        <v>66</v>
      </c>
    </row>
    <row r="717" spans="1:12" ht="18.75" x14ac:dyDescent="0.3">
      <c r="A717" s="339">
        <v>45801</v>
      </c>
      <c r="B717" s="324" t="str">
        <f t="shared" si="44"/>
        <v>I</v>
      </c>
      <c r="C717" s="324" t="s">
        <v>51</v>
      </c>
      <c r="D717" s="45">
        <v>6713</v>
      </c>
      <c r="E717" s="49">
        <v>12.06</v>
      </c>
      <c r="F717" s="44" t="s">
        <v>399</v>
      </c>
      <c r="G717" s="61"/>
      <c r="H717" s="49"/>
      <c r="I717" s="238" t="s">
        <v>231</v>
      </c>
      <c r="J717" s="44"/>
      <c r="K717" s="82" t="s">
        <v>270</v>
      </c>
      <c r="L717" s="85" t="s">
        <v>66</v>
      </c>
    </row>
    <row r="718" spans="1:12" ht="18.75" x14ac:dyDescent="0.3">
      <c r="A718" s="339">
        <v>45801</v>
      </c>
      <c r="B718" s="324" t="str">
        <f t="shared" ref="B718:B730" si="45">ROMAN(2)</f>
        <v>II</v>
      </c>
      <c r="C718" s="324" t="s">
        <v>45</v>
      </c>
      <c r="D718" s="45">
        <v>6714</v>
      </c>
      <c r="E718" s="49">
        <v>11.12</v>
      </c>
      <c r="F718" s="44" t="s">
        <v>399</v>
      </c>
      <c r="G718" s="61"/>
      <c r="H718" s="49"/>
      <c r="I718" s="238" t="s">
        <v>231</v>
      </c>
      <c r="J718" s="44"/>
      <c r="K718" s="82" t="s">
        <v>270</v>
      </c>
      <c r="L718" s="85" t="s">
        <v>66</v>
      </c>
    </row>
    <row r="719" spans="1:12" ht="18.75" x14ac:dyDescent="0.3">
      <c r="A719" s="339">
        <v>45801</v>
      </c>
      <c r="B719" s="324" t="str">
        <f t="shared" si="45"/>
        <v>II</v>
      </c>
      <c r="C719" s="324" t="s">
        <v>45</v>
      </c>
      <c r="D719" s="45">
        <v>6715</v>
      </c>
      <c r="E719" s="49">
        <v>11.39</v>
      </c>
      <c r="F719" s="44" t="s">
        <v>399</v>
      </c>
      <c r="G719" s="61"/>
      <c r="H719" s="49"/>
      <c r="I719" s="238" t="s">
        <v>231</v>
      </c>
      <c r="J719" s="44"/>
      <c r="K719" s="82" t="s">
        <v>270</v>
      </c>
      <c r="L719" s="85" t="s">
        <v>66</v>
      </c>
    </row>
    <row r="720" spans="1:12" ht="18.75" x14ac:dyDescent="0.3">
      <c r="A720" s="339">
        <v>45801</v>
      </c>
      <c r="B720" s="324" t="str">
        <f t="shared" si="45"/>
        <v>II</v>
      </c>
      <c r="C720" s="324" t="s">
        <v>45</v>
      </c>
      <c r="D720" s="45">
        <v>6716</v>
      </c>
      <c r="E720" s="49">
        <v>13.07</v>
      </c>
      <c r="F720" s="135">
        <v>251124</v>
      </c>
      <c r="G720" s="61" t="s">
        <v>398</v>
      </c>
      <c r="H720" s="88">
        <v>28.36</v>
      </c>
      <c r="I720" s="236" t="s">
        <v>231</v>
      </c>
      <c r="J720" s="44">
        <v>1</v>
      </c>
      <c r="K720" s="82" t="s">
        <v>270</v>
      </c>
      <c r="L720" s="85" t="s">
        <v>66</v>
      </c>
    </row>
    <row r="721" spans="1:12" ht="18.75" x14ac:dyDescent="0.3">
      <c r="A721" s="339">
        <v>45801</v>
      </c>
      <c r="B721" s="324" t="str">
        <f t="shared" si="45"/>
        <v>II</v>
      </c>
      <c r="C721" s="324" t="s">
        <v>45</v>
      </c>
      <c r="D721" s="45">
        <v>6717</v>
      </c>
      <c r="E721" s="49">
        <v>13.09</v>
      </c>
      <c r="F721" s="44">
        <v>251124</v>
      </c>
      <c r="G721" s="61"/>
      <c r="H721" s="49"/>
      <c r="I721" s="238" t="s">
        <v>231</v>
      </c>
      <c r="J721" s="44"/>
      <c r="K721" s="82" t="s">
        <v>270</v>
      </c>
      <c r="L721" s="85" t="s">
        <v>66</v>
      </c>
    </row>
    <row r="722" spans="1:12" ht="18.75" x14ac:dyDescent="0.3">
      <c r="A722" s="339">
        <v>45801</v>
      </c>
      <c r="B722" s="324" t="str">
        <f t="shared" si="45"/>
        <v>II</v>
      </c>
      <c r="C722" s="324" t="s">
        <v>45</v>
      </c>
      <c r="D722" s="45">
        <v>6718</v>
      </c>
      <c r="E722" s="49">
        <v>13.06</v>
      </c>
      <c r="F722" s="44">
        <v>251124</v>
      </c>
      <c r="G722" s="61"/>
      <c r="H722" s="49"/>
      <c r="I722" s="238" t="s">
        <v>231</v>
      </c>
      <c r="J722" s="44"/>
      <c r="K722" s="82" t="s">
        <v>270</v>
      </c>
      <c r="L722" s="85" t="s">
        <v>66</v>
      </c>
    </row>
    <row r="723" spans="1:12" ht="18.75" x14ac:dyDescent="0.3">
      <c r="A723" s="339">
        <v>45801</v>
      </c>
      <c r="B723" s="324" t="str">
        <f t="shared" si="45"/>
        <v>II</v>
      </c>
      <c r="C723" s="324" t="s">
        <v>45</v>
      </c>
      <c r="D723" s="45">
        <v>6719</v>
      </c>
      <c r="E723" s="49">
        <v>13.06</v>
      </c>
      <c r="F723" s="44">
        <v>251124</v>
      </c>
      <c r="G723" s="61"/>
      <c r="H723" s="49"/>
      <c r="I723" s="238" t="s">
        <v>231</v>
      </c>
      <c r="J723" s="44"/>
      <c r="K723" s="82" t="s">
        <v>270</v>
      </c>
      <c r="L723" s="85" t="s">
        <v>66</v>
      </c>
    </row>
    <row r="724" spans="1:12" ht="18.75" x14ac:dyDescent="0.3">
      <c r="A724" s="339">
        <v>45801</v>
      </c>
      <c r="B724" s="324" t="str">
        <f t="shared" si="45"/>
        <v>II</v>
      </c>
      <c r="C724" s="324" t="s">
        <v>45</v>
      </c>
      <c r="D724" s="45">
        <v>6720</v>
      </c>
      <c r="E724" s="49">
        <v>13.56</v>
      </c>
      <c r="F724" s="44">
        <v>251124</v>
      </c>
      <c r="G724" s="61"/>
      <c r="H724" s="49"/>
      <c r="I724" s="238" t="s">
        <v>231</v>
      </c>
      <c r="J724" s="44"/>
      <c r="K724" s="82" t="s">
        <v>270</v>
      </c>
      <c r="L724" s="85" t="s">
        <v>66</v>
      </c>
    </row>
    <row r="725" spans="1:12" ht="18.75" x14ac:dyDescent="0.3">
      <c r="A725" s="339">
        <v>45801</v>
      </c>
      <c r="B725" s="324" t="str">
        <f t="shared" si="45"/>
        <v>II</v>
      </c>
      <c r="C725" s="324" t="s">
        <v>45</v>
      </c>
      <c r="D725" s="45">
        <v>6721</v>
      </c>
      <c r="E725" s="49">
        <v>13.55</v>
      </c>
      <c r="F725" s="44">
        <v>251124</v>
      </c>
      <c r="G725" s="61"/>
      <c r="H725" s="49"/>
      <c r="I725" s="238" t="s">
        <v>231</v>
      </c>
      <c r="J725" s="44"/>
      <c r="K725" s="82" t="s">
        <v>270</v>
      </c>
      <c r="L725" s="85" t="s">
        <v>66</v>
      </c>
    </row>
    <row r="726" spans="1:12" ht="18.75" x14ac:dyDescent="0.3">
      <c r="A726" s="339">
        <v>45801</v>
      </c>
      <c r="B726" s="324" t="str">
        <f t="shared" si="45"/>
        <v>II</v>
      </c>
      <c r="C726" s="324" t="s">
        <v>45</v>
      </c>
      <c r="D726" s="45">
        <v>6722</v>
      </c>
      <c r="E726" s="49">
        <v>12.07</v>
      </c>
      <c r="F726" s="135">
        <v>150350</v>
      </c>
      <c r="G726" s="61" t="s">
        <v>397</v>
      </c>
      <c r="H726" s="88">
        <v>30.08</v>
      </c>
      <c r="I726" s="236" t="s">
        <v>231</v>
      </c>
      <c r="J726" s="44">
        <v>1</v>
      </c>
      <c r="K726" s="82" t="s">
        <v>270</v>
      </c>
      <c r="L726" s="85" t="s">
        <v>66</v>
      </c>
    </row>
    <row r="727" spans="1:12" ht="18.75" x14ac:dyDescent="0.3">
      <c r="A727" s="339">
        <v>45801</v>
      </c>
      <c r="B727" s="324" t="str">
        <f t="shared" si="45"/>
        <v>II</v>
      </c>
      <c r="C727" s="324" t="s">
        <v>45</v>
      </c>
      <c r="D727" s="45">
        <v>6723</v>
      </c>
      <c r="E727" s="49">
        <v>12.08</v>
      </c>
      <c r="F727" s="44">
        <v>150350</v>
      </c>
      <c r="G727" s="61"/>
      <c r="H727" s="49"/>
      <c r="I727" s="238" t="s">
        <v>231</v>
      </c>
      <c r="J727" s="44"/>
      <c r="K727" s="82" t="s">
        <v>270</v>
      </c>
      <c r="L727" s="85" t="s">
        <v>66</v>
      </c>
    </row>
    <row r="728" spans="1:12" ht="18.75" x14ac:dyDescent="0.3">
      <c r="A728" s="339">
        <v>45801</v>
      </c>
      <c r="B728" s="324" t="str">
        <f t="shared" si="45"/>
        <v>II</v>
      </c>
      <c r="C728" s="324" t="s">
        <v>45</v>
      </c>
      <c r="D728" s="45">
        <v>6724</v>
      </c>
      <c r="E728" s="49">
        <v>12.08</v>
      </c>
      <c r="F728" s="44">
        <v>150350</v>
      </c>
      <c r="G728" s="61"/>
      <c r="H728" s="49"/>
      <c r="I728" s="238" t="s">
        <v>231</v>
      </c>
      <c r="J728" s="44"/>
      <c r="K728" s="82" t="s">
        <v>270</v>
      </c>
      <c r="L728" s="85" t="s">
        <v>66</v>
      </c>
    </row>
    <row r="729" spans="1:12" ht="18.75" x14ac:dyDescent="0.3">
      <c r="A729" s="339">
        <v>45801</v>
      </c>
      <c r="B729" s="324" t="str">
        <f t="shared" si="45"/>
        <v>II</v>
      </c>
      <c r="C729" s="324" t="s">
        <v>45</v>
      </c>
      <c r="D729" s="45">
        <v>6725</v>
      </c>
      <c r="E729" s="49">
        <v>12.07</v>
      </c>
      <c r="F729" s="44">
        <v>150350</v>
      </c>
      <c r="G729" s="61"/>
      <c r="H729" s="49"/>
      <c r="I729" s="238" t="s">
        <v>231</v>
      </c>
      <c r="J729" s="44"/>
      <c r="K729" s="82" t="s">
        <v>270</v>
      </c>
      <c r="L729" s="85" t="s">
        <v>66</v>
      </c>
    </row>
    <row r="730" spans="1:12" ht="19.5" thickBot="1" x14ac:dyDescent="0.35">
      <c r="A730" s="346">
        <v>45801</v>
      </c>
      <c r="B730" s="337" t="str">
        <f t="shared" si="45"/>
        <v>II</v>
      </c>
      <c r="C730" s="337" t="s">
        <v>45</v>
      </c>
      <c r="D730" s="92">
        <v>6726</v>
      </c>
      <c r="E730" s="93">
        <v>12.08</v>
      </c>
      <c r="F730" s="91">
        <v>150350</v>
      </c>
      <c r="G730" s="95"/>
      <c r="H730" s="93"/>
      <c r="I730" s="241" t="s">
        <v>231</v>
      </c>
      <c r="J730" s="91"/>
      <c r="K730" s="96" t="s">
        <v>270</v>
      </c>
      <c r="L730" s="103" t="s">
        <v>66</v>
      </c>
    </row>
    <row r="731" spans="1:12" ht="18.75" x14ac:dyDescent="0.3">
      <c r="A731" s="39">
        <v>45802</v>
      </c>
      <c r="B731" s="87">
        <v>1</v>
      </c>
      <c r="C731" s="331" t="s">
        <v>51</v>
      </c>
      <c r="D731" s="40">
        <v>6727</v>
      </c>
      <c r="E731" s="98">
        <v>12.08</v>
      </c>
      <c r="F731" s="87">
        <v>150350</v>
      </c>
      <c r="G731" s="100"/>
      <c r="H731" s="98"/>
      <c r="I731" s="242" t="s">
        <v>231</v>
      </c>
      <c r="J731" s="87"/>
      <c r="K731" s="81" t="s">
        <v>270</v>
      </c>
      <c r="L731" s="84" t="s">
        <v>66</v>
      </c>
    </row>
    <row r="732" spans="1:12" ht="18.75" x14ac:dyDescent="0.3">
      <c r="A732" s="339">
        <v>45802</v>
      </c>
      <c r="B732" s="44">
        <v>1</v>
      </c>
      <c r="C732" s="324" t="s">
        <v>51</v>
      </c>
      <c r="D732" s="45">
        <v>6728</v>
      </c>
      <c r="E732" s="49">
        <v>11.44</v>
      </c>
      <c r="F732" s="44">
        <v>150350</v>
      </c>
      <c r="G732" s="61"/>
      <c r="H732" s="49"/>
      <c r="I732" s="238" t="s">
        <v>231</v>
      </c>
      <c r="J732" s="44"/>
      <c r="K732" s="82" t="s">
        <v>270</v>
      </c>
      <c r="L732" s="85" t="s">
        <v>66</v>
      </c>
    </row>
    <row r="733" spans="1:12" ht="18.75" x14ac:dyDescent="0.3">
      <c r="A733" s="339">
        <v>45802</v>
      </c>
      <c r="B733" s="44">
        <v>1</v>
      </c>
      <c r="C733" s="324" t="s">
        <v>51</v>
      </c>
      <c r="D733" s="45">
        <v>6729</v>
      </c>
      <c r="E733" s="49">
        <v>13.07</v>
      </c>
      <c r="F733" s="135">
        <v>250444</v>
      </c>
      <c r="G733" s="61" t="s">
        <v>402</v>
      </c>
      <c r="H733" s="88">
        <v>28.24</v>
      </c>
      <c r="I733" s="236" t="s">
        <v>231</v>
      </c>
      <c r="J733" s="44">
        <v>1</v>
      </c>
      <c r="K733" s="82" t="s">
        <v>270</v>
      </c>
      <c r="L733" s="85" t="s">
        <v>66</v>
      </c>
    </row>
    <row r="734" spans="1:12" ht="18.75" x14ac:dyDescent="0.3">
      <c r="A734" s="339">
        <v>45802</v>
      </c>
      <c r="B734" s="44">
        <v>1</v>
      </c>
      <c r="C734" s="324" t="s">
        <v>51</v>
      </c>
      <c r="D734" s="45">
        <v>6730</v>
      </c>
      <c r="E734" s="49">
        <v>13.07</v>
      </c>
      <c r="F734" s="44">
        <v>250444</v>
      </c>
      <c r="G734" s="61"/>
      <c r="H734" s="49"/>
      <c r="I734" s="238" t="s">
        <v>231</v>
      </c>
      <c r="J734" s="44"/>
      <c r="K734" s="82" t="s">
        <v>270</v>
      </c>
      <c r="L734" s="85" t="s">
        <v>66</v>
      </c>
    </row>
    <row r="735" spans="1:12" ht="18.75" x14ac:dyDescent="0.3">
      <c r="A735" s="339">
        <v>45802</v>
      </c>
      <c r="B735" s="44">
        <v>1</v>
      </c>
      <c r="C735" s="324" t="s">
        <v>51</v>
      </c>
      <c r="D735" s="45">
        <v>6731</v>
      </c>
      <c r="E735" s="49">
        <v>13.08</v>
      </c>
      <c r="F735" s="44">
        <v>250444</v>
      </c>
      <c r="G735" s="61"/>
      <c r="H735" s="49"/>
      <c r="I735" s="238" t="s">
        <v>231</v>
      </c>
      <c r="J735" s="44"/>
      <c r="K735" s="82" t="s">
        <v>270</v>
      </c>
      <c r="L735" s="85" t="s">
        <v>66</v>
      </c>
    </row>
    <row r="736" spans="1:12" ht="18.75" x14ac:dyDescent="0.3">
      <c r="A736" s="339">
        <v>45802</v>
      </c>
      <c r="B736" s="44">
        <v>1</v>
      </c>
      <c r="C736" s="324" t="s">
        <v>51</v>
      </c>
      <c r="D736" s="45">
        <v>6732</v>
      </c>
      <c r="E736" s="49">
        <v>13.07</v>
      </c>
      <c r="F736" s="44">
        <v>250444</v>
      </c>
      <c r="G736" s="61"/>
      <c r="H736" s="49"/>
      <c r="I736" s="238" t="s">
        <v>231</v>
      </c>
      <c r="J736" s="44"/>
      <c r="K736" s="82" t="s">
        <v>270</v>
      </c>
      <c r="L736" s="85" t="s">
        <v>66</v>
      </c>
    </row>
    <row r="737" spans="1:12" ht="18.75" x14ac:dyDescent="0.3">
      <c r="A737" s="339">
        <v>45802</v>
      </c>
      <c r="B737" s="44">
        <v>1</v>
      </c>
      <c r="C737" s="324" t="s">
        <v>51</v>
      </c>
      <c r="D737" s="45">
        <v>6733</v>
      </c>
      <c r="E737" s="49">
        <v>13.08</v>
      </c>
      <c r="F737" s="44">
        <v>250444</v>
      </c>
      <c r="G737" s="61"/>
      <c r="H737" s="49"/>
      <c r="I737" s="238" t="s">
        <v>231</v>
      </c>
      <c r="J737" s="44"/>
      <c r="K737" s="82" t="s">
        <v>270</v>
      </c>
      <c r="L737" s="85" t="s">
        <v>66</v>
      </c>
    </row>
    <row r="738" spans="1:12" ht="19.5" thickBot="1" x14ac:dyDescent="0.35">
      <c r="A738" s="346">
        <v>45802</v>
      </c>
      <c r="B738" s="91">
        <v>1</v>
      </c>
      <c r="C738" s="337" t="s">
        <v>51</v>
      </c>
      <c r="D738" s="92">
        <v>6734</v>
      </c>
      <c r="E738" s="93">
        <v>12.63</v>
      </c>
      <c r="F738" s="91">
        <v>250444</v>
      </c>
      <c r="G738" s="95"/>
      <c r="H738" s="93"/>
      <c r="I738" s="241" t="s">
        <v>231</v>
      </c>
      <c r="J738" s="91"/>
      <c r="K738" s="96" t="s">
        <v>270</v>
      </c>
      <c r="L738" s="103" t="s">
        <v>66</v>
      </c>
    </row>
    <row r="739" spans="1:12" ht="18.75" x14ac:dyDescent="0.3">
      <c r="A739" s="39">
        <v>45803</v>
      </c>
      <c r="B739" s="331" t="str">
        <f t="shared" ref="B739:B752" si="46">ROMAN(1)</f>
        <v>I</v>
      </c>
      <c r="C739" s="331" t="s">
        <v>45</v>
      </c>
      <c r="D739" s="40">
        <v>6735</v>
      </c>
      <c r="E739" s="98">
        <v>11.22</v>
      </c>
      <c r="F739" s="147">
        <v>251098</v>
      </c>
      <c r="G739" s="100" t="s">
        <v>426</v>
      </c>
      <c r="H739" s="399">
        <v>29.12</v>
      </c>
      <c r="I739" s="400" t="s">
        <v>231</v>
      </c>
      <c r="J739" s="87">
        <v>1</v>
      </c>
      <c r="K739" s="81" t="s">
        <v>270</v>
      </c>
      <c r="L739" s="84" t="s">
        <v>66</v>
      </c>
    </row>
    <row r="740" spans="1:12" ht="18.75" x14ac:dyDescent="0.3">
      <c r="A740" s="339">
        <v>45803</v>
      </c>
      <c r="B740" s="324" t="str">
        <f t="shared" si="46"/>
        <v>I</v>
      </c>
      <c r="C740" s="324" t="s">
        <v>45</v>
      </c>
      <c r="D740" s="45">
        <v>6736</v>
      </c>
      <c r="E740" s="49">
        <v>11.05</v>
      </c>
      <c r="F740" s="44">
        <v>251098</v>
      </c>
      <c r="G740" s="61"/>
      <c r="H740" s="49"/>
      <c r="I740" s="238" t="s">
        <v>231</v>
      </c>
      <c r="J740" s="44"/>
      <c r="K740" s="82" t="s">
        <v>270</v>
      </c>
      <c r="L740" s="85" t="s">
        <v>66</v>
      </c>
    </row>
    <row r="741" spans="1:12" ht="18.75" x14ac:dyDescent="0.3">
      <c r="A741" s="339">
        <v>45803</v>
      </c>
      <c r="B741" s="324" t="str">
        <f t="shared" si="46"/>
        <v>I</v>
      </c>
      <c r="C741" s="324" t="s">
        <v>45</v>
      </c>
      <c r="D741" s="45">
        <v>6737</v>
      </c>
      <c r="E741" s="49">
        <v>12.06</v>
      </c>
      <c r="F741" s="44">
        <v>251098</v>
      </c>
      <c r="G741" s="61"/>
      <c r="H741" s="49"/>
      <c r="I741" s="238" t="s">
        <v>231</v>
      </c>
      <c r="J741" s="44"/>
      <c r="K741" s="82" t="s">
        <v>270</v>
      </c>
      <c r="L741" s="85" t="s">
        <v>66</v>
      </c>
    </row>
    <row r="742" spans="1:12" ht="18.75" x14ac:dyDescent="0.3">
      <c r="A742" s="339">
        <v>45803</v>
      </c>
      <c r="B742" s="324" t="str">
        <f t="shared" si="46"/>
        <v>I</v>
      </c>
      <c r="C742" s="324" t="s">
        <v>45</v>
      </c>
      <c r="D742" s="45">
        <v>6738</v>
      </c>
      <c r="E742" s="49">
        <v>12.06</v>
      </c>
      <c r="F742" s="44">
        <v>251098</v>
      </c>
      <c r="G742" s="61"/>
      <c r="H742" s="49"/>
      <c r="I742" s="238" t="s">
        <v>231</v>
      </c>
      <c r="J742" s="44"/>
      <c r="K742" s="82" t="s">
        <v>270</v>
      </c>
      <c r="L742" s="85" t="s">
        <v>66</v>
      </c>
    </row>
    <row r="743" spans="1:12" ht="18.75" x14ac:dyDescent="0.3">
      <c r="A743" s="339">
        <v>45803</v>
      </c>
      <c r="B743" s="324" t="str">
        <f t="shared" si="46"/>
        <v>I</v>
      </c>
      <c r="C743" s="324" t="s">
        <v>45</v>
      </c>
      <c r="D743" s="45">
        <v>6739</v>
      </c>
      <c r="E743" s="49">
        <v>12.06</v>
      </c>
      <c r="F743" s="44">
        <v>251098</v>
      </c>
      <c r="G743" s="61"/>
      <c r="H743" s="49"/>
      <c r="I743" s="238" t="s">
        <v>231</v>
      </c>
      <c r="J743" s="44"/>
      <c r="K743" s="82" t="s">
        <v>270</v>
      </c>
      <c r="L743" s="85" t="s">
        <v>66</v>
      </c>
    </row>
    <row r="744" spans="1:12" ht="18.75" x14ac:dyDescent="0.3">
      <c r="A744" s="339">
        <v>45803</v>
      </c>
      <c r="B744" s="324" t="str">
        <f t="shared" si="46"/>
        <v>I</v>
      </c>
      <c r="C744" s="324" t="s">
        <v>45</v>
      </c>
      <c r="D744" s="45">
        <v>6740</v>
      </c>
      <c r="E744" s="49">
        <v>11.1</v>
      </c>
      <c r="F744" s="44">
        <v>251098</v>
      </c>
      <c r="G744" s="61"/>
      <c r="H744" s="49"/>
      <c r="I744" s="238" t="s">
        <v>231</v>
      </c>
      <c r="J744" s="44"/>
      <c r="K744" s="82" t="s">
        <v>270</v>
      </c>
      <c r="L744" s="85" t="s">
        <v>66</v>
      </c>
    </row>
    <row r="745" spans="1:12" ht="18.75" x14ac:dyDescent="0.3">
      <c r="A745" s="339">
        <v>45803</v>
      </c>
      <c r="B745" s="324" t="str">
        <f t="shared" si="46"/>
        <v>I</v>
      </c>
      <c r="C745" s="324" t="s">
        <v>45</v>
      </c>
      <c r="D745" s="45">
        <v>6741</v>
      </c>
      <c r="E745" s="49">
        <v>12.64</v>
      </c>
      <c r="F745" s="44">
        <v>251098</v>
      </c>
      <c r="G745" s="61"/>
      <c r="H745" s="49"/>
      <c r="I745" s="238" t="s">
        <v>231</v>
      </c>
      <c r="J745" s="44"/>
      <c r="K745" s="82" t="s">
        <v>270</v>
      </c>
      <c r="L745" s="85" t="s">
        <v>66</v>
      </c>
    </row>
    <row r="746" spans="1:12" ht="18.75" x14ac:dyDescent="0.3">
      <c r="A746" s="339">
        <v>45803</v>
      </c>
      <c r="B746" s="324" t="str">
        <f t="shared" si="46"/>
        <v>I</v>
      </c>
      <c r="C746" s="324" t="s">
        <v>45</v>
      </c>
      <c r="D746" s="45">
        <v>6742</v>
      </c>
      <c r="E746" s="49">
        <v>13.06</v>
      </c>
      <c r="F746" s="135">
        <v>250446</v>
      </c>
      <c r="G746" s="61" t="s">
        <v>427</v>
      </c>
      <c r="H746" s="88">
        <v>28.44</v>
      </c>
      <c r="I746" s="236" t="s">
        <v>231</v>
      </c>
      <c r="J746" s="44">
        <v>1</v>
      </c>
      <c r="K746" s="82" t="s">
        <v>270</v>
      </c>
      <c r="L746" s="85" t="s">
        <v>66</v>
      </c>
    </row>
    <row r="747" spans="1:12" ht="18.75" x14ac:dyDescent="0.3">
      <c r="A747" s="339">
        <v>45803</v>
      </c>
      <c r="B747" s="324" t="str">
        <f t="shared" si="46"/>
        <v>I</v>
      </c>
      <c r="C747" s="324" t="s">
        <v>45</v>
      </c>
      <c r="D747" s="45">
        <v>6743</v>
      </c>
      <c r="E747" s="49">
        <v>13.1</v>
      </c>
      <c r="F747" s="44">
        <v>250446</v>
      </c>
      <c r="G747" s="61"/>
      <c r="H747" s="49"/>
      <c r="I747" s="238" t="s">
        <v>231</v>
      </c>
      <c r="J747" s="44"/>
      <c r="K747" s="82" t="s">
        <v>270</v>
      </c>
      <c r="L747" s="85" t="s">
        <v>66</v>
      </c>
    </row>
    <row r="748" spans="1:12" ht="18.75" x14ac:dyDescent="0.3">
      <c r="A748" s="339">
        <v>45803</v>
      </c>
      <c r="B748" s="324" t="str">
        <f t="shared" si="46"/>
        <v>I</v>
      </c>
      <c r="C748" s="324" t="s">
        <v>45</v>
      </c>
      <c r="D748" s="45">
        <v>6744</v>
      </c>
      <c r="E748" s="49">
        <v>13.56</v>
      </c>
      <c r="F748" s="44">
        <v>250446</v>
      </c>
      <c r="G748" s="61"/>
      <c r="H748" s="49"/>
      <c r="I748" s="238" t="s">
        <v>231</v>
      </c>
      <c r="J748" s="44"/>
      <c r="K748" s="82" t="s">
        <v>270</v>
      </c>
      <c r="L748" s="85" t="s">
        <v>66</v>
      </c>
    </row>
    <row r="749" spans="1:12" ht="18.75" x14ac:dyDescent="0.3">
      <c r="A749" s="339">
        <v>45803</v>
      </c>
      <c r="B749" s="324" t="str">
        <f t="shared" si="46"/>
        <v>I</v>
      </c>
      <c r="C749" s="324" t="s">
        <v>45</v>
      </c>
      <c r="D749" s="45">
        <v>6745</v>
      </c>
      <c r="E749" s="49">
        <v>13.1</v>
      </c>
      <c r="F749" s="44">
        <v>250446</v>
      </c>
      <c r="G749" s="61"/>
      <c r="H749" s="49"/>
      <c r="I749" s="238" t="s">
        <v>231</v>
      </c>
      <c r="J749" s="44"/>
      <c r="K749" s="82" t="s">
        <v>270</v>
      </c>
      <c r="L749" s="85" t="s">
        <v>66</v>
      </c>
    </row>
    <row r="750" spans="1:12" ht="18.75" x14ac:dyDescent="0.3">
      <c r="A750" s="339">
        <v>45803</v>
      </c>
      <c r="B750" s="324" t="str">
        <f t="shared" si="46"/>
        <v>I</v>
      </c>
      <c r="C750" s="324" t="s">
        <v>45</v>
      </c>
      <c r="D750" s="45">
        <v>6746</v>
      </c>
      <c r="E750" s="49">
        <v>13.1</v>
      </c>
      <c r="F750" s="44">
        <v>250446</v>
      </c>
      <c r="G750" s="61"/>
      <c r="H750" s="49"/>
      <c r="I750" s="238" t="s">
        <v>231</v>
      </c>
      <c r="J750" s="44"/>
      <c r="K750" s="82" t="s">
        <v>270</v>
      </c>
      <c r="L750" s="85" t="s">
        <v>66</v>
      </c>
    </row>
    <row r="751" spans="1:12" ht="18.75" x14ac:dyDescent="0.3">
      <c r="A751" s="339">
        <v>45803</v>
      </c>
      <c r="B751" s="324" t="str">
        <f t="shared" si="46"/>
        <v>I</v>
      </c>
      <c r="C751" s="324" t="s">
        <v>45</v>
      </c>
      <c r="D751" s="45">
        <v>6747</v>
      </c>
      <c r="E751" s="49">
        <v>12.63</v>
      </c>
      <c r="F751" s="44">
        <v>250446</v>
      </c>
      <c r="G751" s="61"/>
      <c r="H751" s="49"/>
      <c r="I751" s="238" t="s">
        <v>231</v>
      </c>
      <c r="J751" s="44"/>
      <c r="K751" s="82" t="s">
        <v>270</v>
      </c>
      <c r="L751" s="85" t="s">
        <v>66</v>
      </c>
    </row>
    <row r="752" spans="1:12" ht="18.75" x14ac:dyDescent="0.3">
      <c r="A752" s="339">
        <v>45803</v>
      </c>
      <c r="B752" s="324" t="str">
        <f t="shared" si="46"/>
        <v>I</v>
      </c>
      <c r="C752" s="324" t="s">
        <v>45</v>
      </c>
      <c r="D752" s="45">
        <v>6748</v>
      </c>
      <c r="E752" s="49">
        <v>12.07</v>
      </c>
      <c r="F752" s="135">
        <v>250444</v>
      </c>
      <c r="G752" s="61" t="s">
        <v>428</v>
      </c>
      <c r="H752" s="88">
        <v>30.2</v>
      </c>
      <c r="I752" s="236" t="s">
        <v>231</v>
      </c>
      <c r="J752" s="44">
        <v>1</v>
      </c>
      <c r="K752" s="82" t="s">
        <v>270</v>
      </c>
      <c r="L752" s="85" t="s">
        <v>66</v>
      </c>
    </row>
    <row r="753" spans="1:12" ht="18.75" x14ac:dyDescent="0.3">
      <c r="A753" s="339">
        <v>45803</v>
      </c>
      <c r="B753" s="324" t="str">
        <f t="shared" ref="B753:B767" si="47">ROMAN(2)</f>
        <v>II</v>
      </c>
      <c r="C753" s="324" t="s">
        <v>51</v>
      </c>
      <c r="D753" s="45">
        <v>6749</v>
      </c>
      <c r="E753" s="49">
        <v>12.07</v>
      </c>
      <c r="F753" s="44">
        <v>250444</v>
      </c>
      <c r="G753" s="61"/>
      <c r="H753" s="49"/>
      <c r="I753" s="238" t="s">
        <v>231</v>
      </c>
      <c r="J753" s="44"/>
      <c r="K753" s="82" t="s">
        <v>270</v>
      </c>
      <c r="L753" s="85" t="s">
        <v>66</v>
      </c>
    </row>
    <row r="754" spans="1:12" ht="18.75" x14ac:dyDescent="0.3">
      <c r="A754" s="339">
        <v>45803</v>
      </c>
      <c r="B754" s="324" t="str">
        <f t="shared" si="47"/>
        <v>II</v>
      </c>
      <c r="C754" s="324" t="s">
        <v>51</v>
      </c>
      <c r="D754" s="45">
        <v>6750</v>
      </c>
      <c r="E754" s="49">
        <v>12.08</v>
      </c>
      <c r="F754" s="44">
        <v>250444</v>
      </c>
      <c r="G754" s="61"/>
      <c r="H754" s="49"/>
      <c r="I754" s="238" t="s">
        <v>231</v>
      </c>
      <c r="J754" s="44"/>
      <c r="K754" s="82" t="s">
        <v>270</v>
      </c>
      <c r="L754" s="85" t="s">
        <v>66</v>
      </c>
    </row>
    <row r="755" spans="1:12" ht="18.75" x14ac:dyDescent="0.3">
      <c r="A755" s="339">
        <v>45803</v>
      </c>
      <c r="B755" s="324" t="str">
        <f t="shared" si="47"/>
        <v>II</v>
      </c>
      <c r="C755" s="324" t="s">
        <v>51</v>
      </c>
      <c r="D755" s="45">
        <v>6751</v>
      </c>
      <c r="E755" s="49">
        <v>12.08</v>
      </c>
      <c r="F755" s="44">
        <v>250444</v>
      </c>
      <c r="G755" s="61"/>
      <c r="H755" s="49"/>
      <c r="I755" s="238" t="s">
        <v>231</v>
      </c>
      <c r="J755" s="44"/>
      <c r="K755" s="82" t="s">
        <v>270</v>
      </c>
      <c r="L755" s="85" t="s">
        <v>66</v>
      </c>
    </row>
    <row r="756" spans="1:12" ht="18.75" x14ac:dyDescent="0.3">
      <c r="A756" s="339">
        <v>45803</v>
      </c>
      <c r="B756" s="324" t="str">
        <f t="shared" si="47"/>
        <v>II</v>
      </c>
      <c r="C756" s="324" t="s">
        <v>51</v>
      </c>
      <c r="D756" s="45">
        <v>6752</v>
      </c>
      <c r="E756" s="49">
        <v>12.08</v>
      </c>
      <c r="F756" s="44">
        <v>250444</v>
      </c>
      <c r="G756" s="61"/>
      <c r="H756" s="49"/>
      <c r="I756" s="238" t="s">
        <v>231</v>
      </c>
      <c r="J756" s="44"/>
      <c r="K756" s="82" t="s">
        <v>270</v>
      </c>
      <c r="L756" s="85" t="s">
        <v>66</v>
      </c>
    </row>
    <row r="757" spans="1:12" ht="18.75" x14ac:dyDescent="0.3">
      <c r="A757" s="339">
        <v>45803</v>
      </c>
      <c r="B757" s="324" t="str">
        <f t="shared" si="47"/>
        <v>II</v>
      </c>
      <c r="C757" s="324" t="s">
        <v>51</v>
      </c>
      <c r="D757" s="45">
        <v>6753</v>
      </c>
      <c r="E757" s="49">
        <v>12.08</v>
      </c>
      <c r="F757" s="44">
        <v>250444</v>
      </c>
      <c r="G757" s="61"/>
      <c r="H757" s="49"/>
      <c r="I757" s="238" t="s">
        <v>231</v>
      </c>
      <c r="J757" s="44"/>
      <c r="K757" s="82" t="s">
        <v>270</v>
      </c>
      <c r="L757" s="85" t="s">
        <v>66</v>
      </c>
    </row>
    <row r="758" spans="1:12" ht="18.75" x14ac:dyDescent="0.3">
      <c r="A758" s="339">
        <v>45803</v>
      </c>
      <c r="B758" s="324" t="str">
        <f t="shared" si="47"/>
        <v>II</v>
      </c>
      <c r="C758" s="324" t="s">
        <v>51</v>
      </c>
      <c r="D758" s="45">
        <v>6754</v>
      </c>
      <c r="E758" s="49">
        <v>12.49</v>
      </c>
      <c r="F758" s="44">
        <v>250444</v>
      </c>
      <c r="G758" s="61"/>
      <c r="H758" s="49"/>
      <c r="I758" s="238" t="s">
        <v>231</v>
      </c>
      <c r="J758" s="44"/>
      <c r="K758" s="82" t="s">
        <v>270</v>
      </c>
      <c r="L758" s="85" t="s">
        <v>66</v>
      </c>
    </row>
    <row r="759" spans="1:12" ht="18.75" x14ac:dyDescent="0.3">
      <c r="A759" s="339">
        <v>45803</v>
      </c>
      <c r="B759" s="324" t="str">
        <f t="shared" si="47"/>
        <v>II</v>
      </c>
      <c r="C759" s="324" t="s">
        <v>51</v>
      </c>
      <c r="D759" s="45">
        <v>6755</v>
      </c>
      <c r="E759" s="49">
        <v>11.11</v>
      </c>
      <c r="F759" s="135">
        <v>150633</v>
      </c>
      <c r="G759" s="61" t="s">
        <v>429</v>
      </c>
      <c r="H759" s="88">
        <v>29.12</v>
      </c>
      <c r="I759" s="236" t="s">
        <v>231</v>
      </c>
      <c r="J759" s="44">
        <v>1</v>
      </c>
      <c r="K759" s="82" t="s">
        <v>270</v>
      </c>
      <c r="L759" s="85" t="s">
        <v>66</v>
      </c>
    </row>
    <row r="760" spans="1:12" ht="18.75" x14ac:dyDescent="0.3">
      <c r="A760" s="339">
        <v>45803</v>
      </c>
      <c r="B760" s="324" t="str">
        <f t="shared" si="47"/>
        <v>II</v>
      </c>
      <c r="C760" s="324" t="s">
        <v>51</v>
      </c>
      <c r="D760" s="45">
        <v>6756</v>
      </c>
      <c r="E760" s="49">
        <v>12.09</v>
      </c>
      <c r="F760" s="44">
        <v>150633</v>
      </c>
      <c r="G760" s="61"/>
      <c r="H760" s="49"/>
      <c r="I760" s="238" t="s">
        <v>231</v>
      </c>
      <c r="J760" s="44"/>
      <c r="K760" s="82" t="s">
        <v>270</v>
      </c>
      <c r="L760" s="85" t="s">
        <v>66</v>
      </c>
    </row>
    <row r="761" spans="1:12" ht="18.75" x14ac:dyDescent="0.3">
      <c r="A761" s="339">
        <v>45803</v>
      </c>
      <c r="B761" s="324" t="str">
        <f t="shared" si="47"/>
        <v>II</v>
      </c>
      <c r="C761" s="324" t="s">
        <v>51</v>
      </c>
      <c r="D761" s="45">
        <v>6757</v>
      </c>
      <c r="E761" s="49">
        <v>12.09</v>
      </c>
      <c r="F761" s="44">
        <v>150633</v>
      </c>
      <c r="G761" s="61"/>
      <c r="H761" s="49"/>
      <c r="I761" s="238" t="s">
        <v>231</v>
      </c>
      <c r="J761" s="44"/>
      <c r="K761" s="82" t="s">
        <v>270</v>
      </c>
      <c r="L761" s="85" t="s">
        <v>66</v>
      </c>
    </row>
    <row r="762" spans="1:12" ht="18.75" x14ac:dyDescent="0.3">
      <c r="A762" s="339">
        <v>45803</v>
      </c>
      <c r="B762" s="324" t="str">
        <f t="shared" si="47"/>
        <v>II</v>
      </c>
      <c r="C762" s="324" t="s">
        <v>51</v>
      </c>
      <c r="D762" s="45">
        <v>6758</v>
      </c>
      <c r="E762" s="49">
        <v>12.09</v>
      </c>
      <c r="F762" s="44">
        <v>150633</v>
      </c>
      <c r="G762" s="61"/>
      <c r="H762" s="49"/>
      <c r="I762" s="238" t="s">
        <v>231</v>
      </c>
      <c r="J762" s="44"/>
      <c r="K762" s="82" t="s">
        <v>270</v>
      </c>
      <c r="L762" s="85" t="s">
        <v>66</v>
      </c>
    </row>
    <row r="763" spans="1:12" ht="18.75" x14ac:dyDescent="0.3">
      <c r="A763" s="339">
        <v>45803</v>
      </c>
      <c r="B763" s="324" t="str">
        <f t="shared" si="47"/>
        <v>II</v>
      </c>
      <c r="C763" s="324" t="s">
        <v>51</v>
      </c>
      <c r="D763" s="45">
        <v>6759</v>
      </c>
      <c r="E763" s="49">
        <v>12.09</v>
      </c>
      <c r="F763" s="44">
        <v>150633</v>
      </c>
      <c r="G763" s="61"/>
      <c r="H763" s="49"/>
      <c r="I763" s="238" t="s">
        <v>231</v>
      </c>
      <c r="J763" s="44"/>
      <c r="K763" s="82" t="s">
        <v>270</v>
      </c>
      <c r="L763" s="85" t="s">
        <v>66</v>
      </c>
    </row>
    <row r="764" spans="1:12" ht="18.75" x14ac:dyDescent="0.3">
      <c r="A764" s="339">
        <v>45803</v>
      </c>
      <c r="B764" s="324" t="str">
        <f t="shared" si="47"/>
        <v>II</v>
      </c>
      <c r="C764" s="324" t="s">
        <v>51</v>
      </c>
      <c r="D764" s="45">
        <v>6760</v>
      </c>
      <c r="E764" s="49">
        <v>11.09</v>
      </c>
      <c r="F764" s="44">
        <v>150633</v>
      </c>
      <c r="G764" s="61"/>
      <c r="H764" s="49"/>
      <c r="I764" s="238" t="s">
        <v>231</v>
      </c>
      <c r="J764" s="44"/>
      <c r="K764" s="82" t="s">
        <v>270</v>
      </c>
      <c r="L764" s="85" t="s">
        <v>66</v>
      </c>
    </row>
    <row r="765" spans="1:12" ht="18.75" x14ac:dyDescent="0.3">
      <c r="A765" s="339">
        <v>45803</v>
      </c>
      <c r="B765" s="324" t="str">
        <f t="shared" si="47"/>
        <v>II</v>
      </c>
      <c r="C765" s="324" t="s">
        <v>51</v>
      </c>
      <c r="D765" s="45">
        <v>6761</v>
      </c>
      <c r="E765" s="49">
        <v>11.9</v>
      </c>
      <c r="F765" s="44">
        <v>150633</v>
      </c>
      <c r="G765" s="61"/>
      <c r="H765" s="49"/>
      <c r="I765" s="238" t="s">
        <v>231</v>
      </c>
      <c r="J765" s="44"/>
      <c r="K765" s="82" t="s">
        <v>270</v>
      </c>
      <c r="L765" s="85" t="s">
        <v>66</v>
      </c>
    </row>
    <row r="766" spans="1:12" ht="18.75" x14ac:dyDescent="0.3">
      <c r="A766" s="339">
        <v>45803</v>
      </c>
      <c r="B766" s="324" t="str">
        <f t="shared" si="47"/>
        <v>II</v>
      </c>
      <c r="C766" s="324" t="s">
        <v>51</v>
      </c>
      <c r="D766" s="45">
        <v>6762</v>
      </c>
      <c r="E766" s="49">
        <v>12.09</v>
      </c>
      <c r="F766" s="135">
        <v>150637</v>
      </c>
      <c r="G766" s="61" t="s">
        <v>430</v>
      </c>
      <c r="H766" s="88">
        <v>29.7</v>
      </c>
      <c r="I766" s="236" t="s">
        <v>231</v>
      </c>
      <c r="J766" s="44">
        <v>1</v>
      </c>
      <c r="K766" s="82" t="s">
        <v>270</v>
      </c>
      <c r="L766" s="85" t="s">
        <v>66</v>
      </c>
    </row>
    <row r="767" spans="1:12" ht="19.5" thickBot="1" x14ac:dyDescent="0.35">
      <c r="A767" s="346">
        <v>45803</v>
      </c>
      <c r="B767" s="337" t="str">
        <f t="shared" si="47"/>
        <v>II</v>
      </c>
      <c r="C767" s="337" t="s">
        <v>51</v>
      </c>
      <c r="D767" s="92">
        <v>6763</v>
      </c>
      <c r="E767" s="93">
        <v>12.09</v>
      </c>
      <c r="F767" s="91">
        <v>150637</v>
      </c>
      <c r="G767" s="95"/>
      <c r="H767" s="93"/>
      <c r="I767" s="241" t="s">
        <v>231</v>
      </c>
      <c r="J767" s="91"/>
      <c r="K767" s="96" t="s">
        <v>270</v>
      </c>
      <c r="L767" s="103" t="s">
        <v>66</v>
      </c>
    </row>
    <row r="768" spans="1:12" ht="18.75" x14ac:dyDescent="0.3">
      <c r="A768" s="39">
        <v>45804</v>
      </c>
      <c r="B768" s="331" t="str">
        <f t="shared" ref="B768:B782" si="48">ROMAN(1)</f>
        <v>I</v>
      </c>
      <c r="C768" s="331" t="s">
        <v>45</v>
      </c>
      <c r="D768" s="40">
        <v>6764</v>
      </c>
      <c r="E768" s="362">
        <v>12.09</v>
      </c>
      <c r="F768" s="405">
        <v>150637</v>
      </c>
      <c r="G768" s="363"/>
      <c r="H768" s="362"/>
      <c r="I768" s="364" t="s">
        <v>231</v>
      </c>
      <c r="J768" s="365"/>
      <c r="K768" s="81" t="s">
        <v>270</v>
      </c>
      <c r="L768" s="84" t="s">
        <v>66</v>
      </c>
    </row>
    <row r="769" spans="1:12" ht="18.75" x14ac:dyDescent="0.3">
      <c r="A769" s="339">
        <v>45804</v>
      </c>
      <c r="B769" s="324" t="str">
        <f t="shared" si="48"/>
        <v>I</v>
      </c>
      <c r="C769" s="324" t="s">
        <v>45</v>
      </c>
      <c r="D769" s="45">
        <v>6765</v>
      </c>
      <c r="E769" s="359">
        <v>12.09</v>
      </c>
      <c r="F769" s="91">
        <v>150637</v>
      </c>
      <c r="G769" s="360"/>
      <c r="H769" s="359"/>
      <c r="I769" s="361" t="s">
        <v>231</v>
      </c>
      <c r="J769" s="358"/>
      <c r="K769" s="82" t="s">
        <v>270</v>
      </c>
      <c r="L769" s="85" t="s">
        <v>66</v>
      </c>
    </row>
    <row r="770" spans="1:12" ht="18.75" x14ac:dyDescent="0.3">
      <c r="A770" s="339">
        <v>45804</v>
      </c>
      <c r="B770" s="324" t="str">
        <f t="shared" si="48"/>
        <v>I</v>
      </c>
      <c r="C770" s="324" t="s">
        <v>45</v>
      </c>
      <c r="D770" s="45">
        <v>6766</v>
      </c>
      <c r="E770" s="359">
        <v>11.1</v>
      </c>
      <c r="F770" s="91">
        <v>150637</v>
      </c>
      <c r="G770" s="360"/>
      <c r="H770" s="359"/>
      <c r="I770" s="361" t="s">
        <v>231</v>
      </c>
      <c r="J770" s="358"/>
      <c r="K770" s="82" t="s">
        <v>270</v>
      </c>
      <c r="L770" s="85" t="s">
        <v>66</v>
      </c>
    </row>
    <row r="771" spans="1:12" ht="18.75" x14ac:dyDescent="0.3">
      <c r="A771" s="339">
        <v>45804</v>
      </c>
      <c r="B771" s="324" t="str">
        <f t="shared" si="48"/>
        <v>I</v>
      </c>
      <c r="C771" s="324" t="s">
        <v>45</v>
      </c>
      <c r="D771" s="45">
        <v>6767</v>
      </c>
      <c r="E771" s="359">
        <v>12.09</v>
      </c>
      <c r="F771" s="91">
        <v>150637</v>
      </c>
      <c r="G771" s="360"/>
      <c r="H771" s="359"/>
      <c r="I771" s="361" t="s">
        <v>231</v>
      </c>
      <c r="J771" s="358"/>
      <c r="K771" s="82" t="s">
        <v>270</v>
      </c>
      <c r="L771" s="85" t="s">
        <v>66</v>
      </c>
    </row>
    <row r="772" spans="1:12" ht="18.75" x14ac:dyDescent="0.3">
      <c r="A772" s="339">
        <v>45804</v>
      </c>
      <c r="B772" s="324" t="str">
        <f t="shared" si="48"/>
        <v>I</v>
      </c>
      <c r="C772" s="324" t="s">
        <v>45</v>
      </c>
      <c r="D772" s="45">
        <v>6768</v>
      </c>
      <c r="E772" s="359">
        <v>12.44</v>
      </c>
      <c r="F772" s="91">
        <v>150637</v>
      </c>
      <c r="G772" s="360"/>
      <c r="H772" s="359"/>
      <c r="I772" s="361" t="s">
        <v>231</v>
      </c>
      <c r="J772" s="358"/>
      <c r="K772" s="82" t="s">
        <v>270</v>
      </c>
      <c r="L772" s="85" t="s">
        <v>66</v>
      </c>
    </row>
    <row r="773" spans="1:12" ht="18.75" x14ac:dyDescent="0.3">
      <c r="A773" s="339">
        <v>45804</v>
      </c>
      <c r="B773" s="324" t="str">
        <f t="shared" si="48"/>
        <v>I</v>
      </c>
      <c r="C773" s="324" t="s">
        <v>45</v>
      </c>
      <c r="D773" s="45">
        <v>6769</v>
      </c>
      <c r="E773" s="359">
        <v>13.06</v>
      </c>
      <c r="F773" s="135">
        <v>250444</v>
      </c>
      <c r="G773" s="61" t="s">
        <v>444</v>
      </c>
      <c r="H773" s="366">
        <v>28.34</v>
      </c>
      <c r="I773" s="236" t="s">
        <v>231</v>
      </c>
      <c r="J773" s="358">
        <v>1</v>
      </c>
      <c r="K773" s="82" t="s">
        <v>270</v>
      </c>
      <c r="L773" s="85" t="s">
        <v>66</v>
      </c>
    </row>
    <row r="774" spans="1:12" ht="18.75" x14ac:dyDescent="0.3">
      <c r="A774" s="339">
        <v>45804</v>
      </c>
      <c r="B774" s="324" t="str">
        <f t="shared" si="48"/>
        <v>I</v>
      </c>
      <c r="C774" s="324" t="s">
        <v>45</v>
      </c>
      <c r="D774" s="45">
        <v>6770</v>
      </c>
      <c r="E774" s="359">
        <v>13.06</v>
      </c>
      <c r="F774" s="358">
        <v>250444</v>
      </c>
      <c r="G774" s="360"/>
      <c r="H774" s="359"/>
      <c r="I774" s="361" t="s">
        <v>231</v>
      </c>
      <c r="J774" s="358"/>
      <c r="K774" s="82" t="s">
        <v>270</v>
      </c>
      <c r="L774" s="85" t="s">
        <v>66</v>
      </c>
    </row>
    <row r="775" spans="1:12" ht="18.75" x14ac:dyDescent="0.3">
      <c r="A775" s="339">
        <v>45804</v>
      </c>
      <c r="B775" s="324" t="str">
        <f t="shared" si="48"/>
        <v>I</v>
      </c>
      <c r="C775" s="324" t="s">
        <v>45</v>
      </c>
      <c r="D775" s="45">
        <v>6771</v>
      </c>
      <c r="E775" s="359">
        <v>13</v>
      </c>
      <c r="F775" s="358">
        <v>250444</v>
      </c>
      <c r="G775" s="360"/>
      <c r="H775" s="359"/>
      <c r="I775" s="361" t="s">
        <v>231</v>
      </c>
      <c r="J775" s="358"/>
      <c r="K775" s="82" t="s">
        <v>270</v>
      </c>
      <c r="L775" s="85" t="s">
        <v>66</v>
      </c>
    </row>
    <row r="776" spans="1:12" ht="18.75" x14ac:dyDescent="0.3">
      <c r="A776" s="339">
        <v>45804</v>
      </c>
      <c r="B776" s="324" t="str">
        <f t="shared" si="48"/>
        <v>I</v>
      </c>
      <c r="C776" s="324" t="s">
        <v>45</v>
      </c>
      <c r="D776" s="45">
        <v>6772</v>
      </c>
      <c r="E776" s="359">
        <v>13.06</v>
      </c>
      <c r="F776" s="358">
        <v>250444</v>
      </c>
      <c r="G776" s="360"/>
      <c r="H776" s="359"/>
      <c r="I776" s="361" t="s">
        <v>231</v>
      </c>
      <c r="J776" s="358"/>
      <c r="K776" s="82" t="s">
        <v>270</v>
      </c>
      <c r="L776" s="85" t="s">
        <v>66</v>
      </c>
    </row>
    <row r="777" spans="1:12" ht="18.75" x14ac:dyDescent="0.3">
      <c r="A777" s="339">
        <v>45804</v>
      </c>
      <c r="B777" s="324" t="str">
        <f t="shared" si="48"/>
        <v>I</v>
      </c>
      <c r="C777" s="324" t="s">
        <v>45</v>
      </c>
      <c r="D777" s="45">
        <v>6773</v>
      </c>
      <c r="E777" s="359">
        <v>13.54</v>
      </c>
      <c r="F777" s="358">
        <v>250444</v>
      </c>
      <c r="G777" s="360"/>
      <c r="H777" s="359"/>
      <c r="I777" s="361" t="s">
        <v>231</v>
      </c>
      <c r="J777" s="358"/>
      <c r="K777" s="82" t="s">
        <v>270</v>
      </c>
      <c r="L777" s="85" t="s">
        <v>66</v>
      </c>
    </row>
    <row r="778" spans="1:12" ht="18.75" x14ac:dyDescent="0.3">
      <c r="A778" s="339">
        <v>45804</v>
      </c>
      <c r="B778" s="324" t="str">
        <f t="shared" si="48"/>
        <v>I</v>
      </c>
      <c r="C778" s="324" t="s">
        <v>45</v>
      </c>
      <c r="D778" s="45">
        <v>6774</v>
      </c>
      <c r="E778" s="359">
        <v>13.53</v>
      </c>
      <c r="F778" s="358">
        <v>250444</v>
      </c>
      <c r="G778" s="360"/>
      <c r="H778" s="359"/>
      <c r="I778" s="361" t="s">
        <v>231</v>
      </c>
      <c r="J778" s="358"/>
      <c r="K778" s="82" t="s">
        <v>270</v>
      </c>
      <c r="L778" s="85" t="s">
        <v>66</v>
      </c>
    </row>
    <row r="779" spans="1:12" ht="18.75" x14ac:dyDescent="0.3">
      <c r="A779" s="339">
        <v>45804</v>
      </c>
      <c r="B779" s="324" t="str">
        <f t="shared" si="48"/>
        <v>I</v>
      </c>
      <c r="C779" s="324" t="s">
        <v>45</v>
      </c>
      <c r="D779" s="45">
        <v>6775</v>
      </c>
      <c r="E779" s="359">
        <v>13.05</v>
      </c>
      <c r="F779" s="135">
        <v>150636</v>
      </c>
      <c r="G779" s="61" t="s">
        <v>443</v>
      </c>
      <c r="H779" s="366">
        <v>28.26</v>
      </c>
      <c r="I779" s="236" t="s">
        <v>231</v>
      </c>
      <c r="J779" s="358">
        <v>1</v>
      </c>
      <c r="K779" s="82" t="s">
        <v>270</v>
      </c>
      <c r="L779" s="85" t="s">
        <v>66</v>
      </c>
    </row>
    <row r="780" spans="1:12" ht="18.75" x14ac:dyDescent="0.3">
      <c r="A780" s="339">
        <v>45804</v>
      </c>
      <c r="B780" s="324" t="str">
        <f t="shared" si="48"/>
        <v>I</v>
      </c>
      <c r="C780" s="324" t="s">
        <v>45</v>
      </c>
      <c r="D780" s="45">
        <v>6776</v>
      </c>
      <c r="E780" s="359">
        <v>13.05</v>
      </c>
      <c r="F780" s="358">
        <v>150636</v>
      </c>
      <c r="G780" s="360"/>
      <c r="H780" s="359"/>
      <c r="I780" s="361" t="s">
        <v>231</v>
      </c>
      <c r="J780" s="358"/>
      <c r="K780" s="82" t="s">
        <v>270</v>
      </c>
      <c r="L780" s="85" t="s">
        <v>66</v>
      </c>
    </row>
    <row r="781" spans="1:12" ht="18.75" x14ac:dyDescent="0.3">
      <c r="A781" s="339">
        <v>45804</v>
      </c>
      <c r="B781" s="324" t="str">
        <f t="shared" si="48"/>
        <v>I</v>
      </c>
      <c r="C781" s="324" t="s">
        <v>45</v>
      </c>
      <c r="D781" s="45">
        <v>6777</v>
      </c>
      <c r="E781" s="359">
        <v>13.05</v>
      </c>
      <c r="F781" s="358">
        <v>150636</v>
      </c>
      <c r="G781" s="360"/>
      <c r="H781" s="359"/>
      <c r="I781" s="361" t="s">
        <v>231</v>
      </c>
      <c r="J781" s="358"/>
      <c r="K781" s="82" t="s">
        <v>270</v>
      </c>
      <c r="L781" s="85" t="s">
        <v>66</v>
      </c>
    </row>
    <row r="782" spans="1:12" ht="18.75" x14ac:dyDescent="0.3">
      <c r="A782" s="339">
        <v>45804</v>
      </c>
      <c r="B782" s="324" t="str">
        <f t="shared" si="48"/>
        <v>I</v>
      </c>
      <c r="C782" s="324" t="s">
        <v>45</v>
      </c>
      <c r="D782" s="45">
        <v>6778</v>
      </c>
      <c r="E782" s="359">
        <v>13.06</v>
      </c>
      <c r="F782" s="358">
        <v>150636</v>
      </c>
      <c r="G782" s="360"/>
      <c r="H782" s="359"/>
      <c r="I782" s="361" t="s">
        <v>231</v>
      </c>
      <c r="J782" s="358"/>
      <c r="K782" s="82" t="s">
        <v>270</v>
      </c>
      <c r="L782" s="85" t="s">
        <v>66</v>
      </c>
    </row>
    <row r="783" spans="1:12" ht="18.75" x14ac:dyDescent="0.3">
      <c r="A783" s="339">
        <v>45804</v>
      </c>
      <c r="B783" s="324" t="str">
        <f t="shared" ref="B783:B797" si="49">ROMAN(2)</f>
        <v>II</v>
      </c>
      <c r="C783" s="324" t="s">
        <v>51</v>
      </c>
      <c r="D783" s="45">
        <v>6779</v>
      </c>
      <c r="E783" s="359">
        <v>13.51</v>
      </c>
      <c r="F783" s="358">
        <v>150636</v>
      </c>
      <c r="G783" s="360"/>
      <c r="H783" s="359"/>
      <c r="I783" s="361" t="s">
        <v>231</v>
      </c>
      <c r="J783" s="358"/>
      <c r="K783" s="82" t="s">
        <v>270</v>
      </c>
      <c r="L783" s="85" t="s">
        <v>66</v>
      </c>
    </row>
    <row r="784" spans="1:12" ht="18.75" x14ac:dyDescent="0.3">
      <c r="A784" s="339">
        <v>45804</v>
      </c>
      <c r="B784" s="324" t="str">
        <f t="shared" si="49"/>
        <v>II</v>
      </c>
      <c r="C784" s="324" t="s">
        <v>51</v>
      </c>
      <c r="D784" s="45">
        <v>6780</v>
      </c>
      <c r="E784" s="359">
        <v>13.56</v>
      </c>
      <c r="F784" s="358">
        <v>150636</v>
      </c>
      <c r="G784" s="360"/>
      <c r="H784" s="359"/>
      <c r="I784" s="361" t="s">
        <v>231</v>
      </c>
      <c r="J784" s="358"/>
      <c r="K784" s="82" t="s">
        <v>270</v>
      </c>
      <c r="L784" s="85" t="s">
        <v>66</v>
      </c>
    </row>
    <row r="785" spans="1:12" ht="18.75" x14ac:dyDescent="0.3">
      <c r="A785" s="339">
        <v>45804</v>
      </c>
      <c r="B785" s="324" t="str">
        <f t="shared" si="49"/>
        <v>II</v>
      </c>
      <c r="C785" s="324" t="s">
        <v>51</v>
      </c>
      <c r="D785" s="45">
        <v>6781</v>
      </c>
      <c r="E785" s="359">
        <v>12.09</v>
      </c>
      <c r="F785" s="135">
        <v>250664</v>
      </c>
      <c r="G785" s="61" t="s">
        <v>442</v>
      </c>
      <c r="H785" s="366">
        <v>29.14</v>
      </c>
      <c r="I785" s="236" t="s">
        <v>231</v>
      </c>
      <c r="J785" s="358">
        <v>1</v>
      </c>
      <c r="K785" s="82" t="s">
        <v>270</v>
      </c>
      <c r="L785" s="85" t="s">
        <v>66</v>
      </c>
    </row>
    <row r="786" spans="1:12" ht="18.75" x14ac:dyDescent="0.3">
      <c r="A786" s="339">
        <v>45804</v>
      </c>
      <c r="B786" s="324" t="str">
        <f t="shared" si="49"/>
        <v>II</v>
      </c>
      <c r="C786" s="324" t="s">
        <v>51</v>
      </c>
      <c r="D786" s="45">
        <v>6782</v>
      </c>
      <c r="E786" s="359">
        <v>12.1</v>
      </c>
      <c r="F786" s="358">
        <v>250664</v>
      </c>
      <c r="G786" s="360"/>
      <c r="H786" s="359"/>
      <c r="I786" s="361" t="s">
        <v>231</v>
      </c>
      <c r="J786" s="358"/>
      <c r="K786" s="82" t="s">
        <v>270</v>
      </c>
      <c r="L786" s="85" t="s">
        <v>66</v>
      </c>
    </row>
    <row r="787" spans="1:12" ht="18.75" x14ac:dyDescent="0.3">
      <c r="A787" s="339">
        <v>45804</v>
      </c>
      <c r="B787" s="324" t="str">
        <f t="shared" si="49"/>
        <v>II</v>
      </c>
      <c r="C787" s="324" t="s">
        <v>51</v>
      </c>
      <c r="D787" s="45">
        <v>6783</v>
      </c>
      <c r="E787" s="359">
        <v>12.1</v>
      </c>
      <c r="F787" s="358">
        <v>250664</v>
      </c>
      <c r="G787" s="360"/>
      <c r="H787" s="359"/>
      <c r="I787" s="361" t="s">
        <v>231</v>
      </c>
      <c r="J787" s="358"/>
      <c r="K787" s="82" t="s">
        <v>270</v>
      </c>
      <c r="L787" s="85" t="s">
        <v>66</v>
      </c>
    </row>
    <row r="788" spans="1:12" ht="18.75" x14ac:dyDescent="0.3">
      <c r="A788" s="339">
        <v>45804</v>
      </c>
      <c r="B788" s="324" t="str">
        <f t="shared" si="49"/>
        <v>II</v>
      </c>
      <c r="C788" s="324" t="s">
        <v>51</v>
      </c>
      <c r="D788" s="45">
        <v>6784</v>
      </c>
      <c r="E788" s="359">
        <v>12.1</v>
      </c>
      <c r="F788" s="358">
        <v>250664</v>
      </c>
      <c r="G788" s="360"/>
      <c r="H788" s="359"/>
      <c r="I788" s="361" t="s">
        <v>231</v>
      </c>
      <c r="J788" s="358"/>
      <c r="K788" s="82" t="s">
        <v>270</v>
      </c>
      <c r="L788" s="85" t="s">
        <v>66</v>
      </c>
    </row>
    <row r="789" spans="1:12" ht="18.75" x14ac:dyDescent="0.3">
      <c r="A789" s="339">
        <v>45804</v>
      </c>
      <c r="B789" s="324" t="str">
        <f t="shared" si="49"/>
        <v>II</v>
      </c>
      <c r="C789" s="324" t="s">
        <v>51</v>
      </c>
      <c r="D789" s="45">
        <v>6785</v>
      </c>
      <c r="E789" s="359">
        <v>11.08</v>
      </c>
      <c r="F789" s="358">
        <v>250664</v>
      </c>
      <c r="G789" s="360"/>
      <c r="H789" s="359"/>
      <c r="I789" s="361" t="s">
        <v>231</v>
      </c>
      <c r="J789" s="358"/>
      <c r="K789" s="82" t="s">
        <v>270</v>
      </c>
      <c r="L789" s="85" t="s">
        <v>66</v>
      </c>
    </row>
    <row r="790" spans="1:12" ht="18.75" x14ac:dyDescent="0.3">
      <c r="A790" s="339">
        <v>45804</v>
      </c>
      <c r="B790" s="324" t="str">
        <f t="shared" si="49"/>
        <v>II</v>
      </c>
      <c r="C790" s="324" t="s">
        <v>51</v>
      </c>
      <c r="D790" s="45">
        <v>6786</v>
      </c>
      <c r="E790" s="359">
        <v>11.12</v>
      </c>
      <c r="F790" s="358">
        <v>250664</v>
      </c>
      <c r="G790" s="360"/>
      <c r="H790" s="359"/>
      <c r="I790" s="361" t="s">
        <v>231</v>
      </c>
      <c r="J790" s="358"/>
      <c r="K790" s="82" t="s">
        <v>270</v>
      </c>
      <c r="L790" s="85" t="s">
        <v>66</v>
      </c>
    </row>
    <row r="791" spans="1:12" ht="18.75" x14ac:dyDescent="0.3">
      <c r="A791" s="339">
        <v>45804</v>
      </c>
      <c r="B791" s="324" t="str">
        <f t="shared" si="49"/>
        <v>II</v>
      </c>
      <c r="C791" s="324" t="s">
        <v>51</v>
      </c>
      <c r="D791" s="45">
        <v>6787</v>
      </c>
      <c r="E791" s="359">
        <v>11.84</v>
      </c>
      <c r="F791" s="358">
        <v>250664</v>
      </c>
      <c r="G791" s="360"/>
      <c r="H791" s="359"/>
      <c r="I791" s="361" t="s">
        <v>231</v>
      </c>
      <c r="J791" s="358"/>
      <c r="K791" s="82" t="s">
        <v>270</v>
      </c>
      <c r="L791" s="85" t="s">
        <v>66</v>
      </c>
    </row>
    <row r="792" spans="1:12" ht="18.75" x14ac:dyDescent="0.3">
      <c r="A792" s="339">
        <v>45804</v>
      </c>
      <c r="B792" s="324" t="str">
        <f t="shared" si="49"/>
        <v>II</v>
      </c>
      <c r="C792" s="324" t="s">
        <v>51</v>
      </c>
      <c r="D792" s="45">
        <v>6788</v>
      </c>
      <c r="E792" s="359">
        <v>11.12</v>
      </c>
      <c r="F792" s="135">
        <v>250664</v>
      </c>
      <c r="G792" s="61" t="s">
        <v>441</v>
      </c>
      <c r="H792" s="366">
        <v>29.28</v>
      </c>
      <c r="I792" s="236" t="s">
        <v>231</v>
      </c>
      <c r="J792" s="358">
        <v>1</v>
      </c>
      <c r="K792" s="82" t="s">
        <v>270</v>
      </c>
      <c r="L792" s="85" t="s">
        <v>66</v>
      </c>
    </row>
    <row r="793" spans="1:12" ht="18.75" x14ac:dyDescent="0.3">
      <c r="A793" s="339">
        <v>45804</v>
      </c>
      <c r="B793" s="324" t="str">
        <f t="shared" si="49"/>
        <v>II</v>
      </c>
      <c r="C793" s="324" t="s">
        <v>51</v>
      </c>
      <c r="D793" s="45">
        <v>6789</v>
      </c>
      <c r="E793" s="359">
        <v>12.09</v>
      </c>
      <c r="F793" s="358">
        <v>250664</v>
      </c>
      <c r="G793" s="360"/>
      <c r="H793" s="359"/>
      <c r="I793" s="361" t="s">
        <v>231</v>
      </c>
      <c r="J793" s="358"/>
      <c r="K793" s="82" t="s">
        <v>270</v>
      </c>
      <c r="L793" s="85" t="s">
        <v>66</v>
      </c>
    </row>
    <row r="794" spans="1:12" ht="18.75" x14ac:dyDescent="0.3">
      <c r="A794" s="339">
        <v>45804</v>
      </c>
      <c r="B794" s="324" t="str">
        <f t="shared" si="49"/>
        <v>II</v>
      </c>
      <c r="C794" s="324" t="s">
        <v>51</v>
      </c>
      <c r="D794" s="45">
        <v>6790</v>
      </c>
      <c r="E794" s="359">
        <v>12.08</v>
      </c>
      <c r="F794" s="358">
        <v>250664</v>
      </c>
      <c r="G794" s="360"/>
      <c r="H794" s="359"/>
      <c r="I794" s="361" t="s">
        <v>231</v>
      </c>
      <c r="J794" s="358"/>
      <c r="K794" s="82" t="s">
        <v>270</v>
      </c>
      <c r="L794" s="85" t="s">
        <v>66</v>
      </c>
    </row>
    <row r="795" spans="1:12" ht="18.75" x14ac:dyDescent="0.3">
      <c r="A795" s="339">
        <v>45804</v>
      </c>
      <c r="B795" s="324" t="str">
        <f t="shared" si="49"/>
        <v>II</v>
      </c>
      <c r="C795" s="324" t="s">
        <v>51</v>
      </c>
      <c r="D795" s="45">
        <v>6791</v>
      </c>
      <c r="E795" s="359">
        <v>12.09</v>
      </c>
      <c r="F795" s="358">
        <v>250664</v>
      </c>
      <c r="G795" s="360"/>
      <c r="H795" s="359"/>
      <c r="I795" s="361" t="s">
        <v>231</v>
      </c>
      <c r="J795" s="358"/>
      <c r="K795" s="82" t="s">
        <v>270</v>
      </c>
      <c r="L795" s="85" t="s">
        <v>66</v>
      </c>
    </row>
    <row r="796" spans="1:12" ht="18.75" x14ac:dyDescent="0.3">
      <c r="A796" s="339">
        <v>45804</v>
      </c>
      <c r="B796" s="324" t="str">
        <f t="shared" si="49"/>
        <v>II</v>
      </c>
      <c r="C796" s="324" t="s">
        <v>51</v>
      </c>
      <c r="D796" s="45">
        <v>6792</v>
      </c>
      <c r="E796" s="359">
        <v>12.09</v>
      </c>
      <c r="F796" s="358">
        <v>250664</v>
      </c>
      <c r="G796" s="360"/>
      <c r="H796" s="359"/>
      <c r="I796" s="361" t="s">
        <v>231</v>
      </c>
      <c r="J796" s="358"/>
      <c r="K796" s="82" t="s">
        <v>270</v>
      </c>
      <c r="L796" s="85" t="s">
        <v>66</v>
      </c>
    </row>
    <row r="797" spans="1:12" ht="19.5" thickBot="1" x14ac:dyDescent="0.35">
      <c r="A797" s="346">
        <v>45804</v>
      </c>
      <c r="B797" s="337" t="str">
        <f t="shared" si="49"/>
        <v>II</v>
      </c>
      <c r="C797" s="337" t="s">
        <v>51</v>
      </c>
      <c r="D797" s="92">
        <v>6793</v>
      </c>
      <c r="E797" s="369">
        <v>11.12</v>
      </c>
      <c r="F797" s="370">
        <v>250664</v>
      </c>
      <c r="G797" s="371"/>
      <c r="H797" s="369"/>
      <c r="I797" s="372" t="s">
        <v>231</v>
      </c>
      <c r="J797" s="370"/>
      <c r="K797" s="96" t="s">
        <v>270</v>
      </c>
      <c r="L797" s="103" t="s">
        <v>66</v>
      </c>
    </row>
    <row r="798" spans="1:12" ht="18.75" x14ac:dyDescent="0.3">
      <c r="A798" s="39">
        <v>45806</v>
      </c>
      <c r="B798" s="331" t="str">
        <f t="shared" ref="B798:B812" si="50">ROMAN(1)</f>
        <v>I</v>
      </c>
      <c r="C798" s="331" t="s">
        <v>45</v>
      </c>
      <c r="D798" s="40">
        <v>6794</v>
      </c>
      <c r="E798" s="98">
        <v>11.91</v>
      </c>
      <c r="F798" s="365">
        <v>250664</v>
      </c>
      <c r="G798" s="100"/>
      <c r="H798" s="98"/>
      <c r="I798" s="242" t="s">
        <v>231</v>
      </c>
      <c r="J798" s="87"/>
      <c r="K798" s="81" t="s">
        <v>270</v>
      </c>
      <c r="L798" s="84" t="s">
        <v>66</v>
      </c>
    </row>
    <row r="799" spans="1:12" ht="18.75" x14ac:dyDescent="0.3">
      <c r="A799" s="339">
        <v>45806</v>
      </c>
      <c r="B799" s="324" t="str">
        <f t="shared" si="50"/>
        <v>I</v>
      </c>
      <c r="C799" s="324" t="s">
        <v>45</v>
      </c>
      <c r="D799" s="45">
        <v>6795</v>
      </c>
      <c r="E799" s="49">
        <v>11.12</v>
      </c>
      <c r="F799" s="135">
        <v>350367</v>
      </c>
      <c r="G799" s="61" t="s">
        <v>468</v>
      </c>
      <c r="H799" s="88">
        <v>27.94</v>
      </c>
      <c r="I799" s="236" t="s">
        <v>231</v>
      </c>
      <c r="J799" s="44">
        <v>1</v>
      </c>
      <c r="K799" s="82" t="s">
        <v>270</v>
      </c>
      <c r="L799" s="85" t="s">
        <v>66</v>
      </c>
    </row>
    <row r="800" spans="1:12" ht="18.75" x14ac:dyDescent="0.3">
      <c r="A800" s="339">
        <v>45806</v>
      </c>
      <c r="B800" s="324" t="str">
        <f t="shared" si="50"/>
        <v>I</v>
      </c>
      <c r="C800" s="324" t="s">
        <v>45</v>
      </c>
      <c r="D800" s="45">
        <v>6796</v>
      </c>
      <c r="E800" s="49">
        <v>11.11</v>
      </c>
      <c r="F800" s="44">
        <v>350367</v>
      </c>
      <c r="G800" s="61"/>
      <c r="H800" s="49"/>
      <c r="I800" s="238" t="s">
        <v>231</v>
      </c>
      <c r="J800" s="44"/>
      <c r="K800" s="82" t="s">
        <v>270</v>
      </c>
      <c r="L800" s="85" t="s">
        <v>66</v>
      </c>
    </row>
    <row r="801" spans="1:12" ht="18.75" x14ac:dyDescent="0.3">
      <c r="A801" s="339">
        <v>45806</v>
      </c>
      <c r="B801" s="324" t="str">
        <f t="shared" si="50"/>
        <v>I</v>
      </c>
      <c r="C801" s="324" t="s">
        <v>45</v>
      </c>
      <c r="D801" s="45">
        <v>6797</v>
      </c>
      <c r="E801" s="49">
        <v>11.11</v>
      </c>
      <c r="F801" s="44">
        <v>350367</v>
      </c>
      <c r="G801" s="61"/>
      <c r="H801" s="49"/>
      <c r="I801" s="238" t="s">
        <v>231</v>
      </c>
      <c r="J801" s="44"/>
      <c r="K801" s="82" t="s">
        <v>270</v>
      </c>
      <c r="L801" s="85" t="s">
        <v>66</v>
      </c>
    </row>
    <row r="802" spans="1:12" ht="18.75" x14ac:dyDescent="0.3">
      <c r="A802" s="339">
        <v>45806</v>
      </c>
      <c r="B802" s="324" t="str">
        <f t="shared" si="50"/>
        <v>I</v>
      </c>
      <c r="C802" s="324" t="s">
        <v>45</v>
      </c>
      <c r="D802" s="45">
        <v>6798</v>
      </c>
      <c r="E802" s="49">
        <v>11.12</v>
      </c>
      <c r="F802" s="44">
        <v>350367</v>
      </c>
      <c r="G802" s="61"/>
      <c r="H802" s="49"/>
      <c r="I802" s="238" t="s">
        <v>231</v>
      </c>
      <c r="J802" s="44"/>
      <c r="K802" s="82" t="s">
        <v>270</v>
      </c>
      <c r="L802" s="85" t="s">
        <v>66</v>
      </c>
    </row>
    <row r="803" spans="1:12" ht="18.75" x14ac:dyDescent="0.3">
      <c r="A803" s="339">
        <v>45806</v>
      </c>
      <c r="B803" s="324" t="str">
        <f t="shared" si="50"/>
        <v>I</v>
      </c>
      <c r="C803" s="324" t="s">
        <v>45</v>
      </c>
      <c r="D803" s="45">
        <v>6799</v>
      </c>
      <c r="E803" s="49">
        <v>10.68</v>
      </c>
      <c r="F803" s="44">
        <v>350367</v>
      </c>
      <c r="G803" s="61"/>
      <c r="H803" s="49"/>
      <c r="I803" s="238" t="s">
        <v>231</v>
      </c>
      <c r="J803" s="44"/>
      <c r="K803" s="82" t="s">
        <v>270</v>
      </c>
      <c r="L803" s="85" t="s">
        <v>66</v>
      </c>
    </row>
    <row r="804" spans="1:12" ht="18.75" x14ac:dyDescent="0.3">
      <c r="A804" s="339">
        <v>45806</v>
      </c>
      <c r="B804" s="324" t="str">
        <f t="shared" si="50"/>
        <v>I</v>
      </c>
      <c r="C804" s="324" t="s">
        <v>45</v>
      </c>
      <c r="D804" s="45">
        <v>6800</v>
      </c>
      <c r="E804" s="49">
        <v>12.06</v>
      </c>
      <c r="F804" s="44">
        <v>350367</v>
      </c>
      <c r="G804" s="61"/>
      <c r="H804" s="49"/>
      <c r="I804" s="238" t="s">
        <v>231</v>
      </c>
      <c r="J804" s="44"/>
      <c r="K804" s="82" t="s">
        <v>270</v>
      </c>
      <c r="L804" s="85" t="s">
        <v>66</v>
      </c>
    </row>
    <row r="805" spans="1:12" ht="18.75" x14ac:dyDescent="0.3">
      <c r="A805" s="339">
        <v>45806</v>
      </c>
      <c r="B805" s="324" t="str">
        <f t="shared" si="50"/>
        <v>I</v>
      </c>
      <c r="C805" s="324" t="s">
        <v>45</v>
      </c>
      <c r="D805" s="45">
        <v>6801</v>
      </c>
      <c r="E805" s="49">
        <v>11.31</v>
      </c>
      <c r="F805" s="44">
        <v>350367</v>
      </c>
      <c r="G805" s="61"/>
      <c r="H805" s="49"/>
      <c r="I805" s="238" t="s">
        <v>231</v>
      </c>
      <c r="J805" s="44"/>
      <c r="K805" s="82" t="s">
        <v>270</v>
      </c>
      <c r="L805" s="85" t="s">
        <v>66</v>
      </c>
    </row>
    <row r="806" spans="1:12" ht="18.75" x14ac:dyDescent="0.3">
      <c r="A806" s="339">
        <v>45806</v>
      </c>
      <c r="B806" s="324" t="str">
        <f t="shared" si="50"/>
        <v>I</v>
      </c>
      <c r="C806" s="324" t="s">
        <v>45</v>
      </c>
      <c r="D806" s="45">
        <v>6802</v>
      </c>
      <c r="E806" s="49">
        <v>11.12</v>
      </c>
      <c r="F806" s="135">
        <v>350457</v>
      </c>
      <c r="G806" s="61" t="s">
        <v>467</v>
      </c>
      <c r="H806" s="88">
        <v>29.18</v>
      </c>
      <c r="I806" s="236" t="s">
        <v>231</v>
      </c>
      <c r="J806" s="44">
        <v>1</v>
      </c>
      <c r="K806" s="82" t="s">
        <v>270</v>
      </c>
      <c r="L806" s="85" t="s">
        <v>66</v>
      </c>
    </row>
    <row r="807" spans="1:12" ht="18.75" x14ac:dyDescent="0.3">
      <c r="A807" s="339">
        <v>45806</v>
      </c>
      <c r="B807" s="324" t="str">
        <f t="shared" si="50"/>
        <v>I</v>
      </c>
      <c r="C807" s="324" t="s">
        <v>45</v>
      </c>
      <c r="D807" s="45">
        <v>6803</v>
      </c>
      <c r="E807" s="49">
        <v>12.09</v>
      </c>
      <c r="F807" s="44">
        <v>350457</v>
      </c>
      <c r="G807" s="61"/>
      <c r="H807" s="49"/>
      <c r="I807" s="238" t="s">
        <v>231</v>
      </c>
      <c r="J807" s="44"/>
      <c r="K807" s="82" t="s">
        <v>270</v>
      </c>
      <c r="L807" s="85" t="s">
        <v>66</v>
      </c>
    </row>
    <row r="808" spans="1:12" ht="18.75" x14ac:dyDescent="0.3">
      <c r="A808" s="339">
        <v>45806</v>
      </c>
      <c r="B808" s="324" t="str">
        <f t="shared" si="50"/>
        <v>I</v>
      </c>
      <c r="C808" s="324" t="s">
        <v>45</v>
      </c>
      <c r="D808" s="45">
        <v>6804</v>
      </c>
      <c r="E808" s="49">
        <v>12.1</v>
      </c>
      <c r="F808" s="44">
        <v>350457</v>
      </c>
      <c r="G808" s="61"/>
      <c r="H808" s="49"/>
      <c r="I808" s="238" t="s">
        <v>231</v>
      </c>
      <c r="J808" s="44"/>
      <c r="K808" s="82" t="s">
        <v>270</v>
      </c>
      <c r="L808" s="85" t="s">
        <v>66</v>
      </c>
    </row>
    <row r="809" spans="1:12" ht="18.75" x14ac:dyDescent="0.3">
      <c r="A809" s="339">
        <v>45806</v>
      </c>
      <c r="B809" s="324" t="str">
        <f t="shared" si="50"/>
        <v>I</v>
      </c>
      <c r="C809" s="324" t="s">
        <v>45</v>
      </c>
      <c r="D809" s="45">
        <v>6805</v>
      </c>
      <c r="E809" s="49">
        <v>12.1</v>
      </c>
      <c r="F809" s="44">
        <v>350457</v>
      </c>
      <c r="G809" s="61"/>
      <c r="H809" s="49"/>
      <c r="I809" s="238" t="s">
        <v>231</v>
      </c>
      <c r="J809" s="44"/>
      <c r="K809" s="82" t="s">
        <v>270</v>
      </c>
      <c r="L809" s="85" t="s">
        <v>66</v>
      </c>
    </row>
    <row r="810" spans="1:12" ht="18.75" x14ac:dyDescent="0.3">
      <c r="A810" s="339">
        <v>45806</v>
      </c>
      <c r="B810" s="324" t="str">
        <f t="shared" si="50"/>
        <v>I</v>
      </c>
      <c r="C810" s="324" t="s">
        <v>45</v>
      </c>
      <c r="D810" s="45">
        <v>6806</v>
      </c>
      <c r="E810" s="49">
        <v>11.1</v>
      </c>
      <c r="F810" s="44">
        <v>350457</v>
      </c>
      <c r="G810" s="61"/>
      <c r="H810" s="49"/>
      <c r="I810" s="238" t="s">
        <v>231</v>
      </c>
      <c r="J810" s="44"/>
      <c r="K810" s="82" t="s">
        <v>270</v>
      </c>
      <c r="L810" s="85" t="s">
        <v>66</v>
      </c>
    </row>
    <row r="811" spans="1:12" ht="18.75" x14ac:dyDescent="0.3">
      <c r="A811" s="339">
        <v>45806</v>
      </c>
      <c r="B811" s="324" t="str">
        <f t="shared" si="50"/>
        <v>I</v>
      </c>
      <c r="C811" s="324" t="s">
        <v>45</v>
      </c>
      <c r="D811" s="45">
        <v>6807</v>
      </c>
      <c r="E811" s="49">
        <v>12.1</v>
      </c>
      <c r="F811" s="44">
        <v>350457</v>
      </c>
      <c r="G811" s="61"/>
      <c r="H811" s="49"/>
      <c r="I811" s="238" t="s">
        <v>231</v>
      </c>
      <c r="J811" s="44"/>
      <c r="K811" s="82" t="s">
        <v>270</v>
      </c>
      <c r="L811" s="85" t="s">
        <v>66</v>
      </c>
    </row>
    <row r="812" spans="1:12" ht="18.75" x14ac:dyDescent="0.3">
      <c r="A812" s="339">
        <v>45806</v>
      </c>
      <c r="B812" s="324" t="str">
        <f t="shared" si="50"/>
        <v>I</v>
      </c>
      <c r="C812" s="324" t="s">
        <v>45</v>
      </c>
      <c r="D812" s="45">
        <v>6808</v>
      </c>
      <c r="E812" s="49">
        <v>11.1</v>
      </c>
      <c r="F812" s="44">
        <v>350457</v>
      </c>
      <c r="G812" s="61"/>
      <c r="H812" s="49"/>
      <c r="I812" s="238" t="s">
        <v>231</v>
      </c>
      <c r="J812" s="44"/>
      <c r="K812" s="82" t="s">
        <v>270</v>
      </c>
      <c r="L812" s="85" t="s">
        <v>66</v>
      </c>
    </row>
    <row r="813" spans="1:12" ht="18.75" x14ac:dyDescent="0.3">
      <c r="A813" s="339">
        <v>45806</v>
      </c>
      <c r="B813" s="324" t="str">
        <f t="shared" ref="B813:B827" si="51">ROMAN(2)</f>
        <v>II</v>
      </c>
      <c r="C813" s="324" t="s">
        <v>51</v>
      </c>
      <c r="D813" s="45">
        <v>6809</v>
      </c>
      <c r="E813" s="49">
        <v>13.09</v>
      </c>
      <c r="F813" s="135">
        <v>351112</v>
      </c>
      <c r="G813" s="61" t="s">
        <v>466</v>
      </c>
      <c r="H813" s="88">
        <v>28.58</v>
      </c>
      <c r="I813" s="236" t="s">
        <v>231</v>
      </c>
      <c r="J813" s="44">
        <v>1</v>
      </c>
      <c r="K813" s="82" t="s">
        <v>270</v>
      </c>
      <c r="L813" s="85" t="s">
        <v>66</v>
      </c>
    </row>
    <row r="814" spans="1:12" ht="18.75" x14ac:dyDescent="0.3">
      <c r="A814" s="339">
        <v>45806</v>
      </c>
      <c r="B814" s="324" t="str">
        <f t="shared" si="51"/>
        <v>II</v>
      </c>
      <c r="C814" s="324" t="s">
        <v>51</v>
      </c>
      <c r="D814" s="45">
        <v>6810</v>
      </c>
      <c r="E814" s="49">
        <v>13.1</v>
      </c>
      <c r="F814" s="44">
        <v>351112</v>
      </c>
      <c r="G814" s="61"/>
      <c r="H814" s="49"/>
      <c r="I814" s="238" t="s">
        <v>231</v>
      </c>
      <c r="J814" s="44"/>
      <c r="K814" s="82" t="s">
        <v>270</v>
      </c>
      <c r="L814" s="85" t="s">
        <v>66</v>
      </c>
    </row>
    <row r="815" spans="1:12" ht="18.75" x14ac:dyDescent="0.3">
      <c r="A815" s="339">
        <v>45806</v>
      </c>
      <c r="B815" s="324" t="str">
        <f t="shared" si="51"/>
        <v>II</v>
      </c>
      <c r="C815" s="324" t="s">
        <v>51</v>
      </c>
      <c r="D815" s="45">
        <v>6811</v>
      </c>
      <c r="E815" s="49">
        <v>13.1</v>
      </c>
      <c r="F815" s="44">
        <v>351112</v>
      </c>
      <c r="G815" s="61"/>
      <c r="H815" s="49"/>
      <c r="I815" s="238" t="s">
        <v>231</v>
      </c>
      <c r="J815" s="44"/>
      <c r="K815" s="82" t="s">
        <v>270</v>
      </c>
      <c r="L815" s="85" t="s">
        <v>66</v>
      </c>
    </row>
    <row r="816" spans="1:12" ht="18.75" x14ac:dyDescent="0.3">
      <c r="A816" s="339">
        <v>45806</v>
      </c>
      <c r="B816" s="324" t="str">
        <f t="shared" si="51"/>
        <v>II</v>
      </c>
      <c r="C816" s="324" t="s">
        <v>51</v>
      </c>
      <c r="D816" s="45">
        <v>6812</v>
      </c>
      <c r="E816" s="49">
        <v>13.1</v>
      </c>
      <c r="F816" s="44">
        <v>351112</v>
      </c>
      <c r="G816" s="61"/>
      <c r="H816" s="49"/>
      <c r="I816" s="238" t="s">
        <v>231</v>
      </c>
      <c r="J816" s="44"/>
      <c r="K816" s="82" t="s">
        <v>270</v>
      </c>
      <c r="L816" s="85" t="s">
        <v>66</v>
      </c>
    </row>
    <row r="817" spans="1:12" ht="18.75" x14ac:dyDescent="0.3">
      <c r="A817" s="339">
        <v>45806</v>
      </c>
      <c r="B817" s="324" t="str">
        <f t="shared" si="51"/>
        <v>II</v>
      </c>
      <c r="C817" s="324" t="s">
        <v>51</v>
      </c>
      <c r="D817" s="45">
        <v>6813</v>
      </c>
      <c r="E817" s="49">
        <v>13.55</v>
      </c>
      <c r="F817" s="44">
        <v>351112</v>
      </c>
      <c r="G817" s="61"/>
      <c r="H817" s="49"/>
      <c r="I817" s="238" t="s">
        <v>231</v>
      </c>
      <c r="J817" s="44"/>
      <c r="K817" s="82" t="s">
        <v>270</v>
      </c>
      <c r="L817" s="85" t="s">
        <v>66</v>
      </c>
    </row>
    <row r="818" spans="1:12" ht="18.75" x14ac:dyDescent="0.3">
      <c r="A818" s="339">
        <v>45806</v>
      </c>
      <c r="B818" s="324" t="str">
        <f t="shared" si="51"/>
        <v>II</v>
      </c>
      <c r="C818" s="324" t="s">
        <v>51</v>
      </c>
      <c r="D818" s="45">
        <v>6814</v>
      </c>
      <c r="E818" s="49">
        <v>13.23</v>
      </c>
      <c r="F818" s="44">
        <v>351112</v>
      </c>
      <c r="G818" s="61"/>
      <c r="H818" s="49"/>
      <c r="I818" s="238" t="s">
        <v>231</v>
      </c>
      <c r="J818" s="44"/>
      <c r="K818" s="82" t="s">
        <v>270</v>
      </c>
      <c r="L818" s="85" t="s">
        <v>66</v>
      </c>
    </row>
    <row r="819" spans="1:12" ht="18.75" x14ac:dyDescent="0.3">
      <c r="A819" s="339">
        <v>45806</v>
      </c>
      <c r="B819" s="324" t="str">
        <f t="shared" si="51"/>
        <v>II</v>
      </c>
      <c r="C819" s="324" t="s">
        <v>51</v>
      </c>
      <c r="D819" s="45">
        <v>6815</v>
      </c>
      <c r="E819" s="49">
        <v>11.11</v>
      </c>
      <c r="F819" s="135">
        <v>351817</v>
      </c>
      <c r="G819" s="61" t="s">
        <v>465</v>
      </c>
      <c r="H819" s="88">
        <v>29.42</v>
      </c>
      <c r="I819" s="236" t="s">
        <v>231</v>
      </c>
      <c r="J819" s="44">
        <v>1</v>
      </c>
      <c r="K819" s="82" t="s">
        <v>270</v>
      </c>
      <c r="L819" s="85" t="s">
        <v>66</v>
      </c>
    </row>
    <row r="820" spans="1:12" ht="18.75" x14ac:dyDescent="0.3">
      <c r="A820" s="339">
        <v>45806</v>
      </c>
      <c r="B820" s="324" t="str">
        <f t="shared" si="51"/>
        <v>II</v>
      </c>
      <c r="C820" s="324" t="s">
        <v>51</v>
      </c>
      <c r="D820" s="45">
        <v>6816</v>
      </c>
      <c r="E820" s="49">
        <v>12.1</v>
      </c>
      <c r="F820" s="44">
        <v>351817</v>
      </c>
      <c r="G820" s="61"/>
      <c r="H820" s="49"/>
      <c r="I820" s="238" t="s">
        <v>231</v>
      </c>
      <c r="J820" s="44"/>
      <c r="K820" s="82" t="s">
        <v>270</v>
      </c>
      <c r="L820" s="85" t="s">
        <v>66</v>
      </c>
    </row>
    <row r="821" spans="1:12" ht="18.75" x14ac:dyDescent="0.3">
      <c r="A821" s="339">
        <v>45806</v>
      </c>
      <c r="B821" s="324" t="str">
        <f t="shared" si="51"/>
        <v>II</v>
      </c>
      <c r="C821" s="324" t="s">
        <v>51</v>
      </c>
      <c r="D821" s="45">
        <v>6817</v>
      </c>
      <c r="E821" s="49">
        <v>12.1</v>
      </c>
      <c r="F821" s="44">
        <v>351817</v>
      </c>
      <c r="G821" s="61"/>
      <c r="H821" s="49"/>
      <c r="I821" s="238" t="s">
        <v>231</v>
      </c>
      <c r="J821" s="44"/>
      <c r="K821" s="82" t="s">
        <v>270</v>
      </c>
      <c r="L821" s="85" t="s">
        <v>66</v>
      </c>
    </row>
    <row r="822" spans="1:12" ht="18.75" x14ac:dyDescent="0.3">
      <c r="A822" s="339">
        <v>45806</v>
      </c>
      <c r="B822" s="324" t="str">
        <f t="shared" si="51"/>
        <v>II</v>
      </c>
      <c r="C822" s="324" t="s">
        <v>51</v>
      </c>
      <c r="D822" s="45">
        <v>6818</v>
      </c>
      <c r="E822" s="49">
        <v>12.1</v>
      </c>
      <c r="F822" s="44">
        <v>351817</v>
      </c>
      <c r="G822" s="61"/>
      <c r="H822" s="49"/>
      <c r="I822" s="238" t="s">
        <v>231</v>
      </c>
      <c r="J822" s="44"/>
      <c r="K822" s="82" t="s">
        <v>270</v>
      </c>
      <c r="L822" s="85" t="s">
        <v>66</v>
      </c>
    </row>
    <row r="823" spans="1:12" ht="18.75" x14ac:dyDescent="0.3">
      <c r="A823" s="339">
        <v>45806</v>
      </c>
      <c r="B823" s="324" t="str">
        <f t="shared" si="51"/>
        <v>II</v>
      </c>
      <c r="C823" s="324" t="s">
        <v>51</v>
      </c>
      <c r="D823" s="45">
        <v>6819</v>
      </c>
      <c r="E823" s="49">
        <v>12.09</v>
      </c>
      <c r="F823" s="44">
        <v>351817</v>
      </c>
      <c r="G823" s="61"/>
      <c r="H823" s="49"/>
      <c r="I823" s="238" t="s">
        <v>231</v>
      </c>
      <c r="J823" s="44"/>
      <c r="K823" s="82" t="s">
        <v>270</v>
      </c>
      <c r="L823" s="85" t="s">
        <v>66</v>
      </c>
    </row>
    <row r="824" spans="1:12" ht="18.75" x14ac:dyDescent="0.3">
      <c r="A824" s="339">
        <v>45806</v>
      </c>
      <c r="B824" s="324" t="str">
        <f t="shared" si="51"/>
        <v>II</v>
      </c>
      <c r="C824" s="324" t="s">
        <v>51</v>
      </c>
      <c r="D824" s="45">
        <v>6820</v>
      </c>
      <c r="E824" s="49">
        <v>11.11</v>
      </c>
      <c r="F824" s="44">
        <v>351817</v>
      </c>
      <c r="G824" s="61"/>
      <c r="H824" s="49"/>
      <c r="I824" s="238" t="s">
        <v>231</v>
      </c>
      <c r="J824" s="44"/>
      <c r="K824" s="82" t="s">
        <v>270</v>
      </c>
      <c r="L824" s="85" t="s">
        <v>66</v>
      </c>
    </row>
    <row r="825" spans="1:12" ht="18.75" x14ac:dyDescent="0.3">
      <c r="A825" s="339">
        <v>45806</v>
      </c>
      <c r="B825" s="324" t="str">
        <f t="shared" si="51"/>
        <v>II</v>
      </c>
      <c r="C825" s="324" t="s">
        <v>51</v>
      </c>
      <c r="D825" s="45">
        <v>6821</v>
      </c>
      <c r="E825" s="49">
        <v>10.96</v>
      </c>
      <c r="F825" s="44">
        <v>351817</v>
      </c>
      <c r="G825" s="61"/>
      <c r="H825" s="49"/>
      <c r="I825" s="238" t="s">
        <v>231</v>
      </c>
      <c r="J825" s="44"/>
      <c r="K825" s="82" t="s">
        <v>270</v>
      </c>
      <c r="L825" s="85" t="s">
        <v>66</v>
      </c>
    </row>
    <row r="826" spans="1:12" ht="18.75" x14ac:dyDescent="0.3">
      <c r="A826" s="339">
        <v>45806</v>
      </c>
      <c r="B826" s="324" t="str">
        <f t="shared" si="51"/>
        <v>II</v>
      </c>
      <c r="C826" s="324" t="s">
        <v>51</v>
      </c>
      <c r="D826" s="45">
        <v>6822</v>
      </c>
      <c r="E826" s="49">
        <v>13.09</v>
      </c>
      <c r="F826" s="135">
        <v>150637</v>
      </c>
      <c r="G826" s="61" t="s">
        <v>464</v>
      </c>
      <c r="H826" s="88">
        <v>27.96</v>
      </c>
      <c r="I826" s="236" t="s">
        <v>231</v>
      </c>
      <c r="J826" s="44">
        <v>1</v>
      </c>
      <c r="K826" s="82" t="s">
        <v>270</v>
      </c>
      <c r="L826" s="85" t="s">
        <v>66</v>
      </c>
    </row>
    <row r="827" spans="1:12" ht="19.5" thickBot="1" x14ac:dyDescent="0.35">
      <c r="A827" s="346">
        <v>45806</v>
      </c>
      <c r="B827" s="337" t="str">
        <f t="shared" si="51"/>
        <v>II</v>
      </c>
      <c r="C827" s="337" t="s">
        <v>51</v>
      </c>
      <c r="D827" s="92">
        <v>6823</v>
      </c>
      <c r="E827" s="93">
        <v>13.09</v>
      </c>
      <c r="F827" s="91">
        <v>150637</v>
      </c>
      <c r="G827" s="95"/>
      <c r="H827" s="93"/>
      <c r="I827" s="241" t="s">
        <v>231</v>
      </c>
      <c r="J827" s="91"/>
      <c r="K827" s="96" t="s">
        <v>270</v>
      </c>
      <c r="L827" s="103" t="s">
        <v>66</v>
      </c>
    </row>
    <row r="828" spans="1:12" ht="18.75" x14ac:dyDescent="0.3">
      <c r="A828" s="39">
        <v>45807</v>
      </c>
      <c r="B828" s="331" t="str">
        <f t="shared" ref="B828:B842" si="52">ROMAN(1)</f>
        <v>I</v>
      </c>
      <c r="C828" s="331" t="s">
        <v>45</v>
      </c>
      <c r="D828" s="40">
        <v>6824</v>
      </c>
      <c r="E828" s="362">
        <v>13.08</v>
      </c>
      <c r="F828" s="405">
        <v>150637</v>
      </c>
      <c r="G828" s="363"/>
      <c r="H828" s="362"/>
      <c r="I828" s="364" t="s">
        <v>231</v>
      </c>
      <c r="J828" s="365"/>
      <c r="K828" s="81" t="s">
        <v>270</v>
      </c>
      <c r="L828" s="84" t="s">
        <v>66</v>
      </c>
    </row>
    <row r="829" spans="1:12" ht="18.75" x14ac:dyDescent="0.3">
      <c r="A829" s="339">
        <v>45807</v>
      </c>
      <c r="B829" s="324" t="str">
        <f t="shared" si="52"/>
        <v>I</v>
      </c>
      <c r="C829" s="324" t="s">
        <v>45</v>
      </c>
      <c r="D829" s="45">
        <v>6825</v>
      </c>
      <c r="E829" s="359">
        <v>13.08</v>
      </c>
      <c r="F829" s="91">
        <v>150637</v>
      </c>
      <c r="G829" s="360"/>
      <c r="H829" s="359"/>
      <c r="I829" s="361" t="s">
        <v>231</v>
      </c>
      <c r="J829" s="358"/>
      <c r="K829" s="82" t="s">
        <v>270</v>
      </c>
      <c r="L829" s="85" t="s">
        <v>66</v>
      </c>
    </row>
    <row r="830" spans="1:12" ht="18.75" x14ac:dyDescent="0.3">
      <c r="A830" s="339">
        <v>45807</v>
      </c>
      <c r="B830" s="324" t="str">
        <f t="shared" si="52"/>
        <v>I</v>
      </c>
      <c r="C830" s="324" t="s">
        <v>45</v>
      </c>
      <c r="D830" s="45">
        <v>6826</v>
      </c>
      <c r="E830" s="359">
        <v>13.56</v>
      </c>
      <c r="F830" s="91">
        <v>150637</v>
      </c>
      <c r="G830" s="360"/>
      <c r="H830" s="359"/>
      <c r="I830" s="361" t="s">
        <v>231</v>
      </c>
      <c r="J830" s="358"/>
      <c r="K830" s="82" t="s">
        <v>270</v>
      </c>
      <c r="L830" s="85" t="s">
        <v>66</v>
      </c>
    </row>
    <row r="831" spans="1:12" ht="18.75" x14ac:dyDescent="0.3">
      <c r="A831" s="339">
        <v>45807</v>
      </c>
      <c r="B831" s="324" t="str">
        <f t="shared" si="52"/>
        <v>I</v>
      </c>
      <c r="C831" s="324" t="s">
        <v>45</v>
      </c>
      <c r="D831" s="45">
        <v>6827</v>
      </c>
      <c r="E831" s="359">
        <v>13.06</v>
      </c>
      <c r="F831" s="91">
        <v>150637</v>
      </c>
      <c r="G831" s="360"/>
      <c r="H831" s="359"/>
      <c r="I831" s="361" t="s">
        <v>231</v>
      </c>
      <c r="J831" s="358"/>
      <c r="K831" s="82" t="s">
        <v>270</v>
      </c>
      <c r="L831" s="85" t="s">
        <v>66</v>
      </c>
    </row>
    <row r="832" spans="1:12" ht="18.75" x14ac:dyDescent="0.3">
      <c r="A832" s="339">
        <v>45807</v>
      </c>
      <c r="B832" s="324" t="str">
        <f t="shared" si="52"/>
        <v>I</v>
      </c>
      <c r="C832" s="324" t="s">
        <v>45</v>
      </c>
      <c r="D832" s="45">
        <v>6828</v>
      </c>
      <c r="E832" s="359">
        <v>11.08</v>
      </c>
      <c r="F832" s="135">
        <v>251127</v>
      </c>
      <c r="G832" s="61" t="s">
        <v>471</v>
      </c>
      <c r="H832" s="366">
        <v>29.16</v>
      </c>
      <c r="I832" s="236" t="s">
        <v>231</v>
      </c>
      <c r="J832" s="358">
        <v>1</v>
      </c>
      <c r="K832" s="82" t="s">
        <v>270</v>
      </c>
      <c r="L832" s="85" t="s">
        <v>66</v>
      </c>
    </row>
    <row r="833" spans="1:12" ht="18.75" x14ac:dyDescent="0.3">
      <c r="A833" s="339">
        <v>45807</v>
      </c>
      <c r="B833" s="324" t="str">
        <f t="shared" si="52"/>
        <v>I</v>
      </c>
      <c r="C833" s="324" t="s">
        <v>45</v>
      </c>
      <c r="D833" s="45">
        <v>6829</v>
      </c>
      <c r="E833" s="359">
        <v>11.09</v>
      </c>
      <c r="F833" s="358">
        <v>251127</v>
      </c>
      <c r="G833" s="360"/>
      <c r="H833" s="359"/>
      <c r="I833" s="361" t="s">
        <v>231</v>
      </c>
      <c r="J833" s="358"/>
      <c r="K833" s="82" t="s">
        <v>270</v>
      </c>
      <c r="L833" s="85" t="s">
        <v>66</v>
      </c>
    </row>
    <row r="834" spans="1:12" ht="18.75" x14ac:dyDescent="0.3">
      <c r="A834" s="339">
        <v>45807</v>
      </c>
      <c r="B834" s="324" t="str">
        <f t="shared" si="52"/>
        <v>I</v>
      </c>
      <c r="C834" s="324" t="s">
        <v>45</v>
      </c>
      <c r="D834" s="45">
        <v>6830</v>
      </c>
      <c r="E834" s="359">
        <v>12.1</v>
      </c>
      <c r="F834" s="358">
        <v>251127</v>
      </c>
      <c r="G834" s="360"/>
      <c r="H834" s="359"/>
      <c r="I834" s="361" t="s">
        <v>231</v>
      </c>
      <c r="J834" s="358"/>
      <c r="K834" s="82" t="s">
        <v>270</v>
      </c>
      <c r="L834" s="85" t="s">
        <v>66</v>
      </c>
    </row>
    <row r="835" spans="1:12" ht="18.75" x14ac:dyDescent="0.3">
      <c r="A835" s="339">
        <v>45807</v>
      </c>
      <c r="B835" s="324" t="str">
        <f t="shared" si="52"/>
        <v>I</v>
      </c>
      <c r="C835" s="324" t="s">
        <v>45</v>
      </c>
      <c r="D835" s="45">
        <v>6831</v>
      </c>
      <c r="E835" s="359">
        <v>12.1</v>
      </c>
      <c r="F835" s="358">
        <v>251127</v>
      </c>
      <c r="G835" s="360"/>
      <c r="H835" s="359"/>
      <c r="I835" s="361" t="s">
        <v>231</v>
      </c>
      <c r="J835" s="358"/>
      <c r="K835" s="82" t="s">
        <v>270</v>
      </c>
      <c r="L835" s="85" t="s">
        <v>66</v>
      </c>
    </row>
    <row r="836" spans="1:12" ht="18.75" x14ac:dyDescent="0.3">
      <c r="A836" s="339">
        <v>45807</v>
      </c>
      <c r="B836" s="324" t="str">
        <f t="shared" si="52"/>
        <v>I</v>
      </c>
      <c r="C836" s="324" t="s">
        <v>45</v>
      </c>
      <c r="D836" s="45">
        <v>6832</v>
      </c>
      <c r="E836" s="359">
        <v>12.1</v>
      </c>
      <c r="F836" s="358">
        <v>251127</v>
      </c>
      <c r="G836" s="360"/>
      <c r="H836" s="359"/>
      <c r="I836" s="361" t="s">
        <v>231</v>
      </c>
      <c r="J836" s="358"/>
      <c r="K836" s="82" t="s">
        <v>270</v>
      </c>
      <c r="L836" s="85" t="s">
        <v>66</v>
      </c>
    </row>
    <row r="837" spans="1:12" ht="18.75" x14ac:dyDescent="0.3">
      <c r="A837" s="339">
        <v>45807</v>
      </c>
      <c r="B837" s="324" t="str">
        <f t="shared" si="52"/>
        <v>I</v>
      </c>
      <c r="C837" s="324" t="s">
        <v>45</v>
      </c>
      <c r="D837" s="45">
        <v>6833</v>
      </c>
      <c r="E837" s="359">
        <v>11.1</v>
      </c>
      <c r="F837" s="358">
        <v>251127</v>
      </c>
      <c r="G837" s="360"/>
      <c r="H837" s="359"/>
      <c r="I837" s="361" t="s">
        <v>231</v>
      </c>
      <c r="J837" s="358"/>
      <c r="K837" s="82" t="s">
        <v>270</v>
      </c>
      <c r="L837" s="85" t="s">
        <v>66</v>
      </c>
    </row>
    <row r="838" spans="1:12" ht="18.75" x14ac:dyDescent="0.3">
      <c r="A838" s="339">
        <v>45807</v>
      </c>
      <c r="B838" s="324" t="str">
        <f t="shared" si="52"/>
        <v>I</v>
      </c>
      <c r="C838" s="324" t="s">
        <v>45</v>
      </c>
      <c r="D838" s="45">
        <v>6834</v>
      </c>
      <c r="E838" s="359">
        <v>12.22</v>
      </c>
      <c r="F838" s="358">
        <v>251127</v>
      </c>
      <c r="G838" s="360"/>
      <c r="H838" s="359"/>
      <c r="I838" s="361" t="s">
        <v>231</v>
      </c>
      <c r="J838" s="358"/>
      <c r="K838" s="82" t="s">
        <v>270</v>
      </c>
      <c r="L838" s="85" t="s">
        <v>66</v>
      </c>
    </row>
    <row r="839" spans="1:12" ht="18.75" x14ac:dyDescent="0.3">
      <c r="A839" s="339">
        <v>45807</v>
      </c>
      <c r="B839" s="324" t="str">
        <f t="shared" si="52"/>
        <v>I</v>
      </c>
      <c r="C839" s="324" t="s">
        <v>45</v>
      </c>
      <c r="D839" s="45">
        <v>6835</v>
      </c>
      <c r="E839" s="359">
        <v>11.09</v>
      </c>
      <c r="F839" s="135">
        <v>350457</v>
      </c>
      <c r="G839" s="61" t="s">
        <v>470</v>
      </c>
      <c r="H839" s="366">
        <v>28.98</v>
      </c>
      <c r="I839" s="236" t="s">
        <v>231</v>
      </c>
      <c r="J839" s="358">
        <v>1</v>
      </c>
      <c r="K839" s="82" t="s">
        <v>270</v>
      </c>
      <c r="L839" s="85" t="s">
        <v>66</v>
      </c>
    </row>
    <row r="840" spans="1:12" ht="18.75" x14ac:dyDescent="0.3">
      <c r="A840" s="339">
        <v>45807</v>
      </c>
      <c r="B840" s="324" t="str">
        <f t="shared" si="52"/>
        <v>I</v>
      </c>
      <c r="C840" s="324" t="s">
        <v>45</v>
      </c>
      <c r="D840" s="45">
        <v>6836</v>
      </c>
      <c r="E840" s="359">
        <v>11.09</v>
      </c>
      <c r="F840" s="358">
        <v>350457</v>
      </c>
      <c r="G840" s="360"/>
      <c r="H840" s="359"/>
      <c r="I840" s="361" t="s">
        <v>231</v>
      </c>
      <c r="J840" s="358"/>
      <c r="K840" s="82" t="s">
        <v>270</v>
      </c>
      <c r="L840" s="85" t="s">
        <v>66</v>
      </c>
    </row>
    <row r="841" spans="1:12" ht="18.75" x14ac:dyDescent="0.3">
      <c r="A841" s="339">
        <v>45807</v>
      </c>
      <c r="B841" s="324" t="str">
        <f t="shared" si="52"/>
        <v>I</v>
      </c>
      <c r="C841" s="324" t="s">
        <v>45</v>
      </c>
      <c r="D841" s="45">
        <v>6837</v>
      </c>
      <c r="E841" s="359">
        <v>12.1</v>
      </c>
      <c r="F841" s="358">
        <v>350457</v>
      </c>
      <c r="G841" s="360"/>
      <c r="H841" s="359"/>
      <c r="I841" s="361" t="s">
        <v>231</v>
      </c>
      <c r="J841" s="358"/>
      <c r="K841" s="82" t="s">
        <v>270</v>
      </c>
      <c r="L841" s="85" t="s">
        <v>66</v>
      </c>
    </row>
    <row r="842" spans="1:12" ht="18.75" x14ac:dyDescent="0.3">
      <c r="A842" s="339">
        <v>45807</v>
      </c>
      <c r="B842" s="324" t="str">
        <f t="shared" si="52"/>
        <v>I</v>
      </c>
      <c r="C842" s="324" t="s">
        <v>45</v>
      </c>
      <c r="D842" s="45">
        <v>6838</v>
      </c>
      <c r="E842" s="359">
        <v>12.09</v>
      </c>
      <c r="F842" s="358">
        <v>350457</v>
      </c>
      <c r="G842" s="360"/>
      <c r="H842" s="359"/>
      <c r="I842" s="361" t="s">
        <v>231</v>
      </c>
      <c r="J842" s="358"/>
      <c r="K842" s="82" t="s">
        <v>270</v>
      </c>
      <c r="L842" s="85" t="s">
        <v>66</v>
      </c>
    </row>
    <row r="843" spans="1:12" ht="18.75" x14ac:dyDescent="0.3">
      <c r="A843" s="339">
        <v>45807</v>
      </c>
      <c r="B843" s="324" t="str">
        <f t="shared" ref="B843:B851" si="53">ROMAN(2)</f>
        <v>II</v>
      </c>
      <c r="C843" s="324" t="s">
        <v>51</v>
      </c>
      <c r="D843" s="45">
        <v>6839</v>
      </c>
      <c r="E843" s="359">
        <v>11.09</v>
      </c>
      <c r="F843" s="358">
        <v>350457</v>
      </c>
      <c r="G843" s="360"/>
      <c r="H843" s="359"/>
      <c r="I843" s="361" t="s">
        <v>231</v>
      </c>
      <c r="J843" s="358"/>
      <c r="K843" s="82" t="s">
        <v>270</v>
      </c>
      <c r="L843" s="85" t="s">
        <v>66</v>
      </c>
    </row>
    <row r="844" spans="1:12" ht="18.75" x14ac:dyDescent="0.3">
      <c r="A844" s="339">
        <v>45807</v>
      </c>
      <c r="B844" s="324" t="str">
        <f t="shared" si="53"/>
        <v>II</v>
      </c>
      <c r="C844" s="324" t="s">
        <v>51</v>
      </c>
      <c r="D844" s="45">
        <v>6840</v>
      </c>
      <c r="E844" s="359">
        <v>12.1</v>
      </c>
      <c r="F844" s="358">
        <v>350457</v>
      </c>
      <c r="G844" s="360"/>
      <c r="H844" s="359"/>
      <c r="I844" s="361" t="s">
        <v>231</v>
      </c>
      <c r="J844" s="358"/>
      <c r="K844" s="82" t="s">
        <v>270</v>
      </c>
      <c r="L844" s="85" t="s">
        <v>66</v>
      </c>
    </row>
    <row r="845" spans="1:12" ht="18.75" x14ac:dyDescent="0.3">
      <c r="A845" s="339">
        <v>45807</v>
      </c>
      <c r="B845" s="324" t="str">
        <f t="shared" si="53"/>
        <v>II</v>
      </c>
      <c r="C845" s="324" t="s">
        <v>51</v>
      </c>
      <c r="D845" s="45">
        <v>6841</v>
      </c>
      <c r="E845" s="359">
        <v>12.24</v>
      </c>
      <c r="F845" s="358">
        <v>350457</v>
      </c>
      <c r="G845" s="360"/>
      <c r="H845" s="359"/>
      <c r="I845" s="361" t="s">
        <v>231</v>
      </c>
      <c r="J845" s="358"/>
      <c r="K845" s="82" t="s">
        <v>270</v>
      </c>
      <c r="L845" s="85" t="s">
        <v>66</v>
      </c>
    </row>
    <row r="846" spans="1:12" ht="18.75" x14ac:dyDescent="0.3">
      <c r="A846" s="339">
        <v>45807</v>
      </c>
      <c r="B846" s="324" t="str">
        <f t="shared" si="53"/>
        <v>II</v>
      </c>
      <c r="C846" s="324" t="s">
        <v>51</v>
      </c>
      <c r="D846" s="45">
        <v>6842</v>
      </c>
      <c r="E846" s="359">
        <v>13.09</v>
      </c>
      <c r="F846" s="135">
        <v>351112</v>
      </c>
      <c r="G846" s="61" t="s">
        <v>469</v>
      </c>
      <c r="H846" s="366">
        <v>28.32</v>
      </c>
      <c r="I846" s="236" t="s">
        <v>231</v>
      </c>
      <c r="J846" s="358">
        <v>1</v>
      </c>
      <c r="K846" s="82" t="s">
        <v>270</v>
      </c>
      <c r="L846" s="85" t="s">
        <v>66</v>
      </c>
    </row>
    <row r="847" spans="1:12" ht="18.75" x14ac:dyDescent="0.3">
      <c r="A847" s="339">
        <v>45807</v>
      </c>
      <c r="B847" s="324" t="str">
        <f t="shared" si="53"/>
        <v>II</v>
      </c>
      <c r="C847" s="324" t="s">
        <v>51</v>
      </c>
      <c r="D847" s="45">
        <v>6843</v>
      </c>
      <c r="E847" s="359">
        <v>13.08</v>
      </c>
      <c r="F847" s="358">
        <v>351112</v>
      </c>
      <c r="G847" s="360"/>
      <c r="H847" s="359"/>
      <c r="I847" s="361" t="s">
        <v>231</v>
      </c>
      <c r="J847" s="358"/>
      <c r="K847" s="82" t="s">
        <v>270</v>
      </c>
      <c r="L847" s="85" t="s">
        <v>66</v>
      </c>
    </row>
    <row r="848" spans="1:12" ht="18.75" x14ac:dyDescent="0.3">
      <c r="A848" s="339">
        <v>45807</v>
      </c>
      <c r="B848" s="324" t="str">
        <f t="shared" si="53"/>
        <v>II</v>
      </c>
      <c r="C848" s="324" t="s">
        <v>51</v>
      </c>
      <c r="D848" s="45">
        <v>6844</v>
      </c>
      <c r="E848" s="359">
        <v>13.09</v>
      </c>
      <c r="F848" s="358">
        <v>351112</v>
      </c>
      <c r="G848" s="360"/>
      <c r="H848" s="359"/>
      <c r="I848" s="361" t="s">
        <v>231</v>
      </c>
      <c r="J848" s="358"/>
      <c r="K848" s="82" t="s">
        <v>270</v>
      </c>
      <c r="L848" s="85" t="s">
        <v>66</v>
      </c>
    </row>
    <row r="849" spans="1:12" ht="18.75" x14ac:dyDescent="0.3">
      <c r="A849" s="339">
        <v>45807</v>
      </c>
      <c r="B849" s="324" t="str">
        <f t="shared" si="53"/>
        <v>II</v>
      </c>
      <c r="C849" s="324" t="s">
        <v>51</v>
      </c>
      <c r="D849" s="45">
        <v>6845</v>
      </c>
      <c r="E849" s="359">
        <v>13.09</v>
      </c>
      <c r="F849" s="358">
        <v>351112</v>
      </c>
      <c r="G849" s="360"/>
      <c r="H849" s="359"/>
      <c r="I849" s="361" t="s">
        <v>231</v>
      </c>
      <c r="J849" s="358"/>
      <c r="K849" s="82" t="s">
        <v>270</v>
      </c>
      <c r="L849" s="85" t="s">
        <v>66</v>
      </c>
    </row>
    <row r="850" spans="1:12" ht="18.75" x14ac:dyDescent="0.3">
      <c r="A850" s="339">
        <v>45807</v>
      </c>
      <c r="B850" s="324" t="str">
        <f t="shared" si="53"/>
        <v>II</v>
      </c>
      <c r="C850" s="324" t="s">
        <v>51</v>
      </c>
      <c r="D850" s="45">
        <v>6846</v>
      </c>
      <c r="E850" s="359">
        <v>13.09</v>
      </c>
      <c r="F850" s="358">
        <v>351112</v>
      </c>
      <c r="G850" s="360"/>
      <c r="H850" s="359"/>
      <c r="I850" s="361" t="s">
        <v>231</v>
      </c>
      <c r="J850" s="358"/>
      <c r="K850" s="82" t="s">
        <v>270</v>
      </c>
      <c r="L850" s="85" t="s">
        <v>66</v>
      </c>
    </row>
    <row r="851" spans="1:12" ht="19.5" thickBot="1" x14ac:dyDescent="0.35">
      <c r="A851" s="357">
        <v>45807</v>
      </c>
      <c r="B851" s="332" t="str">
        <f t="shared" si="53"/>
        <v>II</v>
      </c>
      <c r="C851" s="332" t="s">
        <v>51</v>
      </c>
      <c r="D851" s="163">
        <v>6847</v>
      </c>
      <c r="E851" s="401">
        <v>13.54</v>
      </c>
      <c r="F851" s="402">
        <v>351112</v>
      </c>
      <c r="G851" s="403"/>
      <c r="H851" s="401"/>
      <c r="I851" s="404" t="s">
        <v>231</v>
      </c>
      <c r="J851" s="402"/>
      <c r="K851" s="165" t="s">
        <v>270</v>
      </c>
      <c r="L851" s="166" t="s">
        <v>66</v>
      </c>
    </row>
  </sheetData>
  <mergeCells count="10">
    <mergeCell ref="T4:U4"/>
    <mergeCell ref="M5:M7"/>
    <mergeCell ref="G1:H1"/>
    <mergeCell ref="L1:M1"/>
    <mergeCell ref="G2:H2"/>
    <mergeCell ref="L2:M2"/>
    <mergeCell ref="N4:O4"/>
    <mergeCell ref="Q4:R4"/>
    <mergeCell ref="I1:J1"/>
    <mergeCell ref="I2:J2"/>
  </mergeCells>
  <pageMargins left="0.7" right="0.7" top="0.75" bottom="0.75" header="0.3" footer="0.3"/>
  <pageSetup paperSize="9" scale="70" orientation="portrait" r:id="rId1"/>
  <colBreaks count="1" manualBreakCount="1">
    <brk id="13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10"/>
  <sheetViews>
    <sheetView topLeftCell="A1080" zoomScale="90" zoomScaleNormal="90" workbookViewId="0">
      <selection activeCell="D1106" sqref="D1106"/>
    </sheetView>
  </sheetViews>
  <sheetFormatPr defaultColWidth="9.140625" defaultRowHeight="15" x14ac:dyDescent="0.25"/>
  <cols>
    <col min="1" max="1" width="19" style="7" customWidth="1"/>
    <col min="2" max="2" width="15.5703125" style="8" customWidth="1"/>
    <col min="3" max="3" width="18.7109375" style="8" customWidth="1"/>
    <col min="4" max="4" width="18.42578125" style="8" customWidth="1"/>
    <col min="5" max="5" width="15.85546875" style="8" customWidth="1"/>
    <col min="6" max="6" width="27.140625" style="8" customWidth="1"/>
    <col min="7" max="7" width="20.140625" style="8" customWidth="1"/>
    <col min="8" max="9" width="17" style="8" customWidth="1"/>
    <col min="10" max="10" width="20" style="21" customWidth="1"/>
    <col min="11" max="11" width="63.85546875" style="8" customWidth="1"/>
    <col min="12" max="12" width="22.42578125" style="8" customWidth="1"/>
    <col min="13" max="13" width="13.140625" style="8" customWidth="1"/>
    <col min="14" max="14" width="16.42578125" style="8" bestFit="1" customWidth="1"/>
    <col min="15" max="15" width="13" style="8" customWidth="1"/>
    <col min="16" max="16" width="5.5703125" style="8" customWidth="1"/>
    <col min="17" max="17" width="16.140625" style="8" bestFit="1" customWidth="1"/>
    <col min="18" max="18" width="12.7109375" style="8" customWidth="1"/>
    <col min="19" max="19" width="5.42578125" style="8" customWidth="1"/>
    <col min="20" max="20" width="16.140625" style="8" bestFit="1" customWidth="1"/>
    <col min="21" max="21" width="11.7109375" style="8" customWidth="1"/>
    <col min="22" max="22" width="11" style="8" customWidth="1"/>
    <col min="23" max="23" width="5.85546875" style="8" customWidth="1"/>
    <col min="24" max="16384" width="9.140625" style="8"/>
  </cols>
  <sheetData>
    <row r="1" spans="1:21" ht="40.5" customHeight="1" x14ac:dyDescent="0.25">
      <c r="A1" s="19" t="s">
        <v>0</v>
      </c>
      <c r="B1" s="73" t="s">
        <v>1</v>
      </c>
      <c r="C1" s="73" t="s">
        <v>42</v>
      </c>
      <c r="D1" s="73" t="s">
        <v>33</v>
      </c>
      <c r="E1" s="73" t="s">
        <v>32</v>
      </c>
      <c r="F1" s="20" t="s">
        <v>28</v>
      </c>
      <c r="G1" s="444" t="s">
        <v>29</v>
      </c>
      <c r="H1" s="444"/>
      <c r="I1" s="448" t="s">
        <v>26</v>
      </c>
      <c r="J1" s="449"/>
      <c r="K1" s="73" t="s">
        <v>57</v>
      </c>
      <c r="L1" s="444" t="s">
        <v>59</v>
      </c>
      <c r="M1" s="444"/>
      <c r="N1" s="23" t="s">
        <v>27</v>
      </c>
    </row>
    <row r="2" spans="1:21" ht="70.5" customHeight="1" thickBot="1" x14ac:dyDescent="0.3">
      <c r="A2" s="18" t="s">
        <v>52</v>
      </c>
      <c r="B2" s="75" t="s">
        <v>53</v>
      </c>
      <c r="C2" s="75" t="s">
        <v>54</v>
      </c>
      <c r="D2" s="74" t="s">
        <v>55</v>
      </c>
      <c r="E2" s="74" t="s">
        <v>56</v>
      </c>
      <c r="F2" s="75">
        <v>58000</v>
      </c>
      <c r="G2" s="445" t="s">
        <v>215</v>
      </c>
      <c r="H2" s="445"/>
      <c r="I2" s="450" t="s">
        <v>49</v>
      </c>
      <c r="J2" s="451"/>
      <c r="K2" s="74" t="s">
        <v>67</v>
      </c>
      <c r="L2" s="445" t="s">
        <v>58</v>
      </c>
      <c r="M2" s="445"/>
      <c r="N2" s="66" t="s">
        <v>50</v>
      </c>
    </row>
    <row r="3" spans="1:21" ht="14.45" thickBot="1" x14ac:dyDescent="0.3">
      <c r="K3" s="8" t="s">
        <v>36</v>
      </c>
      <c r="L3" s="8" t="s">
        <v>37</v>
      </c>
      <c r="M3" s="60"/>
    </row>
    <row r="4" spans="1:21" ht="22.5" customHeight="1" thickBot="1" x14ac:dyDescent="0.35">
      <c r="A4" s="52" t="s">
        <v>2</v>
      </c>
      <c r="B4" s="53" t="s">
        <v>3</v>
      </c>
      <c r="C4" s="53" t="s">
        <v>35</v>
      </c>
      <c r="D4" s="53" t="s">
        <v>4</v>
      </c>
      <c r="E4" s="53" t="s">
        <v>5</v>
      </c>
      <c r="F4" s="53" t="s">
        <v>6</v>
      </c>
      <c r="G4" s="53" t="s">
        <v>7</v>
      </c>
      <c r="H4" s="53" t="s">
        <v>40</v>
      </c>
      <c r="I4" s="224" t="s">
        <v>232</v>
      </c>
      <c r="J4" s="54" t="s">
        <v>8</v>
      </c>
      <c r="K4" s="55" t="s">
        <v>38</v>
      </c>
      <c r="L4" s="56" t="s">
        <v>39</v>
      </c>
      <c r="M4" s="57"/>
      <c r="N4" s="441" t="s">
        <v>30</v>
      </c>
      <c r="O4" s="442"/>
      <c r="P4" s="28"/>
      <c r="Q4" s="446" t="s">
        <v>31</v>
      </c>
      <c r="R4" s="447"/>
      <c r="S4" s="29"/>
      <c r="T4" s="441" t="s">
        <v>34</v>
      </c>
      <c r="U4" s="442"/>
    </row>
    <row r="5" spans="1:21" ht="18.75" customHeight="1" x14ac:dyDescent="0.3">
      <c r="A5" s="39">
        <v>45727</v>
      </c>
      <c r="B5" s="68">
        <v>1</v>
      </c>
      <c r="C5" s="68" t="s">
        <v>51</v>
      </c>
      <c r="D5" s="40">
        <v>3001</v>
      </c>
      <c r="E5" s="41">
        <v>12.5</v>
      </c>
      <c r="F5" s="69" t="s">
        <v>61</v>
      </c>
      <c r="G5" s="42" t="s">
        <v>62</v>
      </c>
      <c r="H5" s="89">
        <v>30.06</v>
      </c>
      <c r="I5" s="237" t="s">
        <v>230</v>
      </c>
      <c r="J5" s="40">
        <v>1</v>
      </c>
      <c r="K5" s="81" t="s">
        <v>65</v>
      </c>
      <c r="L5" s="84" t="s">
        <v>66</v>
      </c>
      <c r="M5" s="443"/>
      <c r="N5" s="24" t="s">
        <v>5</v>
      </c>
      <c r="O5" s="76">
        <f>SUM(E5:E3586)</f>
        <v>13651.46000000003</v>
      </c>
      <c r="P5" s="22"/>
      <c r="Q5" s="24" t="s">
        <v>5</v>
      </c>
      <c r="R5" s="76">
        <f>SUM(E499:E3386)</f>
        <v>7536.320000000007</v>
      </c>
      <c r="S5" s="22"/>
      <c r="T5" s="24" t="s">
        <v>5</v>
      </c>
      <c r="U5" s="76">
        <f>SUMIFS(E:E,A:A,MAX(A:A))</f>
        <v>195.87000000000003</v>
      </c>
    </row>
    <row r="6" spans="1:21" ht="18.75" x14ac:dyDescent="0.3">
      <c r="A6" s="51">
        <v>45727</v>
      </c>
      <c r="B6" s="67">
        <v>2</v>
      </c>
      <c r="C6" s="67" t="s">
        <v>45</v>
      </c>
      <c r="D6" s="45">
        <v>3002</v>
      </c>
      <c r="E6" s="46">
        <v>12.5</v>
      </c>
      <c r="F6" s="47" t="s">
        <v>61</v>
      </c>
      <c r="G6" s="48"/>
      <c r="H6" s="49"/>
      <c r="I6" s="238" t="s">
        <v>230</v>
      </c>
      <c r="J6" s="45"/>
      <c r="K6" s="83" t="s">
        <v>65</v>
      </c>
      <c r="L6" s="85" t="s">
        <v>66</v>
      </c>
      <c r="M6" s="443"/>
      <c r="N6" s="24" t="s">
        <v>9</v>
      </c>
      <c r="O6" s="77">
        <f>COUNT(D5:D3586)</f>
        <v>1105</v>
      </c>
      <c r="P6" s="22"/>
      <c r="Q6" s="24" t="s">
        <v>9</v>
      </c>
      <c r="R6" s="77">
        <f>COUNT(D499:D3386)</f>
        <v>611</v>
      </c>
      <c r="S6" s="22"/>
      <c r="T6" s="24" t="s">
        <v>9</v>
      </c>
      <c r="U6" s="77">
        <f>COUNTIFS(A:A,MAX(A:A))</f>
        <v>16</v>
      </c>
    </row>
    <row r="7" spans="1:21" ht="18.75" x14ac:dyDescent="0.3">
      <c r="A7" s="51">
        <v>45727</v>
      </c>
      <c r="B7" s="67">
        <v>2</v>
      </c>
      <c r="C7" s="67" t="s">
        <v>45</v>
      </c>
      <c r="D7" s="45">
        <v>3003</v>
      </c>
      <c r="E7" s="46">
        <v>12.67</v>
      </c>
      <c r="F7" s="47" t="s">
        <v>61</v>
      </c>
      <c r="G7" s="48"/>
      <c r="H7" s="49"/>
      <c r="I7" s="238" t="s">
        <v>230</v>
      </c>
      <c r="J7" s="45"/>
      <c r="K7" s="83" t="s">
        <v>65</v>
      </c>
      <c r="L7" s="85" t="s">
        <v>66</v>
      </c>
      <c r="M7" s="443"/>
      <c r="N7" s="24" t="s">
        <v>10</v>
      </c>
      <c r="O7" s="76">
        <f>0.3473*O5</f>
        <v>4741.1520580000106</v>
      </c>
      <c r="P7" s="22"/>
      <c r="Q7" s="24" t="s">
        <v>10</v>
      </c>
      <c r="R7" s="76">
        <f>0.3473*R5</f>
        <v>2617.3639360000025</v>
      </c>
      <c r="S7" s="22"/>
      <c r="T7" s="24" t="s">
        <v>10</v>
      </c>
      <c r="U7" s="76">
        <f>0.3473*U5</f>
        <v>68.025651000000011</v>
      </c>
    </row>
    <row r="8" spans="1:21" ht="18.75" x14ac:dyDescent="0.3">
      <c r="A8" s="51">
        <v>45727</v>
      </c>
      <c r="B8" s="44">
        <v>2</v>
      </c>
      <c r="C8" s="67" t="s">
        <v>45</v>
      </c>
      <c r="D8" s="45">
        <v>3004</v>
      </c>
      <c r="E8" s="46">
        <v>12.08</v>
      </c>
      <c r="F8" s="47" t="s">
        <v>61</v>
      </c>
      <c r="G8" s="48"/>
      <c r="H8" s="49"/>
      <c r="I8" s="238" t="s">
        <v>230</v>
      </c>
      <c r="J8" s="45"/>
      <c r="K8" s="83" t="s">
        <v>65</v>
      </c>
      <c r="L8" s="85" t="s">
        <v>66</v>
      </c>
      <c r="M8" s="58"/>
      <c r="N8" s="24" t="s">
        <v>41</v>
      </c>
      <c r="O8" s="76">
        <f>SUM(H5:H3586)</f>
        <v>4960.4999999999973</v>
      </c>
      <c r="Q8" s="24" t="s">
        <v>41</v>
      </c>
      <c r="R8" s="76">
        <f>SUM(H499:H2512)</f>
        <v>2735.9900000000025</v>
      </c>
      <c r="T8" s="24" t="s">
        <v>41</v>
      </c>
      <c r="U8" s="76">
        <f>SUMIFS(H:H,A:A,MAX(A:A))</f>
        <v>49.730000000000004</v>
      </c>
    </row>
    <row r="9" spans="1:21" ht="19.5" thickBot="1" x14ac:dyDescent="0.35">
      <c r="A9" s="51">
        <v>45727</v>
      </c>
      <c r="B9" s="67">
        <v>2</v>
      </c>
      <c r="C9" s="67" t="s">
        <v>45</v>
      </c>
      <c r="D9" s="45">
        <v>3005</v>
      </c>
      <c r="E9" s="46">
        <v>13.05</v>
      </c>
      <c r="F9" s="47" t="s">
        <v>61</v>
      </c>
      <c r="G9" s="72"/>
      <c r="H9" s="71"/>
      <c r="I9" s="238" t="s">
        <v>230</v>
      </c>
      <c r="J9" s="70"/>
      <c r="K9" s="83" t="s">
        <v>65</v>
      </c>
      <c r="L9" s="85" t="s">
        <v>66</v>
      </c>
      <c r="M9" s="59"/>
      <c r="N9" s="25" t="s">
        <v>11</v>
      </c>
      <c r="O9" s="78">
        <f>COUNT(J5:J3586)</f>
        <v>166</v>
      </c>
      <c r="Q9" s="25" t="s">
        <v>11</v>
      </c>
      <c r="R9" s="78">
        <f>COUNT(J499:J2512)</f>
        <v>91</v>
      </c>
      <c r="T9" s="25" t="s">
        <v>11</v>
      </c>
      <c r="U9" s="78">
        <f>SUMIFS(J:J,A:A,MAX(A:A))</f>
        <v>2</v>
      </c>
    </row>
    <row r="10" spans="1:21" ht="18.75" x14ac:dyDescent="0.3">
      <c r="A10" s="51">
        <v>45727</v>
      </c>
      <c r="B10" s="67">
        <v>2</v>
      </c>
      <c r="C10" s="67" t="s">
        <v>45</v>
      </c>
      <c r="D10" s="45">
        <v>3006</v>
      </c>
      <c r="E10" s="46">
        <v>12.81</v>
      </c>
      <c r="F10" s="47" t="s">
        <v>61</v>
      </c>
      <c r="G10" s="72"/>
      <c r="H10" s="71"/>
      <c r="I10" s="238" t="s">
        <v>230</v>
      </c>
      <c r="J10" s="70"/>
      <c r="K10" s="83" t="s">
        <v>65</v>
      </c>
      <c r="L10" s="85" t="s">
        <v>66</v>
      </c>
    </row>
    <row r="11" spans="1:21" ht="18.75" x14ac:dyDescent="0.3">
      <c r="A11" s="51">
        <v>45727</v>
      </c>
      <c r="B11" s="67">
        <v>2</v>
      </c>
      <c r="C11" s="67" t="s">
        <v>45</v>
      </c>
      <c r="D11" s="45">
        <v>3007</v>
      </c>
      <c r="E11" s="49">
        <v>12.06</v>
      </c>
      <c r="F11" s="80" t="s">
        <v>63</v>
      </c>
      <c r="G11" s="61" t="s">
        <v>64</v>
      </c>
      <c r="H11" s="88">
        <v>32.340000000000003</v>
      </c>
      <c r="I11" s="236" t="s">
        <v>230</v>
      </c>
      <c r="J11" s="44">
        <v>1</v>
      </c>
      <c r="K11" s="83" t="s">
        <v>65</v>
      </c>
      <c r="L11" s="85" t="s">
        <v>66</v>
      </c>
    </row>
    <row r="12" spans="1:21" ht="19.5" thickBot="1" x14ac:dyDescent="0.35">
      <c r="A12" s="90">
        <v>45727</v>
      </c>
      <c r="B12" s="101">
        <v>2</v>
      </c>
      <c r="C12" s="101" t="s">
        <v>45</v>
      </c>
      <c r="D12" s="92">
        <v>3008</v>
      </c>
      <c r="E12" s="93">
        <v>13.06</v>
      </c>
      <c r="F12" s="94" t="s">
        <v>63</v>
      </c>
      <c r="G12" s="95"/>
      <c r="H12" s="93"/>
      <c r="I12" s="241" t="s">
        <v>230</v>
      </c>
      <c r="J12" s="91"/>
      <c r="K12" s="102" t="s">
        <v>65</v>
      </c>
      <c r="L12" s="103" t="s">
        <v>66</v>
      </c>
    </row>
    <row r="13" spans="1:21" ht="18.75" x14ac:dyDescent="0.3">
      <c r="A13" s="39">
        <v>45728</v>
      </c>
      <c r="B13" s="87">
        <v>1</v>
      </c>
      <c r="C13" s="87" t="s">
        <v>51</v>
      </c>
      <c r="D13" s="40">
        <v>3009</v>
      </c>
      <c r="E13" s="98">
        <v>13.05</v>
      </c>
      <c r="F13" s="99" t="s">
        <v>63</v>
      </c>
      <c r="G13" s="100"/>
      <c r="H13" s="98"/>
      <c r="I13" s="242" t="s">
        <v>230</v>
      </c>
      <c r="J13" s="87"/>
      <c r="K13" s="104" t="s">
        <v>65</v>
      </c>
      <c r="L13" s="84" t="s">
        <v>66</v>
      </c>
    </row>
    <row r="14" spans="1:21" ht="18.75" x14ac:dyDescent="0.3">
      <c r="A14" s="51">
        <v>45728</v>
      </c>
      <c r="B14" s="44">
        <v>1</v>
      </c>
      <c r="C14" s="44" t="s">
        <v>51</v>
      </c>
      <c r="D14" s="45">
        <v>3010</v>
      </c>
      <c r="E14" s="49">
        <v>12.05</v>
      </c>
      <c r="F14" s="79" t="s">
        <v>63</v>
      </c>
      <c r="G14" s="61"/>
      <c r="H14" s="49"/>
      <c r="I14" s="238" t="s">
        <v>230</v>
      </c>
      <c r="J14" s="44"/>
      <c r="K14" s="83" t="s">
        <v>65</v>
      </c>
      <c r="L14" s="85" t="s">
        <v>66</v>
      </c>
    </row>
    <row r="15" spans="1:21" ht="18.75" x14ac:dyDescent="0.3">
      <c r="A15" s="51">
        <v>45728</v>
      </c>
      <c r="B15" s="44">
        <v>1</v>
      </c>
      <c r="C15" s="44" t="s">
        <v>51</v>
      </c>
      <c r="D15" s="45">
        <v>3011</v>
      </c>
      <c r="E15" s="49">
        <v>13.05</v>
      </c>
      <c r="F15" s="79" t="s">
        <v>63</v>
      </c>
      <c r="G15" s="61"/>
      <c r="H15" s="49"/>
      <c r="I15" s="238" t="s">
        <v>230</v>
      </c>
      <c r="J15" s="44"/>
      <c r="K15" s="83" t="s">
        <v>65</v>
      </c>
      <c r="L15" s="85" t="s">
        <v>66</v>
      </c>
    </row>
    <row r="16" spans="1:21" ht="18.75" x14ac:dyDescent="0.3">
      <c r="A16" s="51">
        <v>45728</v>
      </c>
      <c r="B16" s="44">
        <v>1</v>
      </c>
      <c r="C16" s="44" t="s">
        <v>51</v>
      </c>
      <c r="D16" s="45">
        <v>3012</v>
      </c>
      <c r="E16" s="49">
        <v>13.05</v>
      </c>
      <c r="F16" s="79" t="s">
        <v>63</v>
      </c>
      <c r="G16" s="61"/>
      <c r="H16" s="49"/>
      <c r="I16" s="238" t="s">
        <v>230</v>
      </c>
      <c r="J16" s="44"/>
      <c r="K16" s="83" t="s">
        <v>65</v>
      </c>
      <c r="L16" s="85" t="s">
        <v>66</v>
      </c>
    </row>
    <row r="17" spans="1:12" ht="18.75" x14ac:dyDescent="0.3">
      <c r="A17" s="51">
        <v>45728</v>
      </c>
      <c r="B17" s="44">
        <v>1</v>
      </c>
      <c r="C17" s="44" t="s">
        <v>51</v>
      </c>
      <c r="D17" s="45">
        <v>3013</v>
      </c>
      <c r="E17" s="49">
        <v>12.33</v>
      </c>
      <c r="F17" s="79" t="s">
        <v>63</v>
      </c>
      <c r="G17" s="61"/>
      <c r="H17" s="49"/>
      <c r="I17" s="238" t="s">
        <v>230</v>
      </c>
      <c r="J17" s="44"/>
      <c r="K17" s="83" t="s">
        <v>65</v>
      </c>
      <c r="L17" s="85" t="s">
        <v>66</v>
      </c>
    </row>
    <row r="18" spans="1:12" ht="18.75" x14ac:dyDescent="0.3">
      <c r="A18" s="51">
        <v>45728</v>
      </c>
      <c r="B18" s="44">
        <v>1</v>
      </c>
      <c r="C18" s="44" t="s">
        <v>51</v>
      </c>
      <c r="D18" s="45">
        <v>3014</v>
      </c>
      <c r="E18" s="49">
        <v>12.09</v>
      </c>
      <c r="F18" s="80" t="s">
        <v>76</v>
      </c>
      <c r="G18" s="61" t="s">
        <v>75</v>
      </c>
      <c r="H18" s="88">
        <v>31.09</v>
      </c>
      <c r="I18" s="236" t="s">
        <v>230</v>
      </c>
      <c r="J18" s="44">
        <v>1</v>
      </c>
      <c r="K18" s="83" t="s">
        <v>65</v>
      </c>
      <c r="L18" s="85" t="s">
        <v>66</v>
      </c>
    </row>
    <row r="19" spans="1:12" ht="18.75" x14ac:dyDescent="0.3">
      <c r="A19" s="51">
        <v>45728</v>
      </c>
      <c r="B19" s="44">
        <v>1</v>
      </c>
      <c r="C19" s="44" t="s">
        <v>51</v>
      </c>
      <c r="D19" s="45">
        <v>3015</v>
      </c>
      <c r="E19" s="49">
        <v>12.08</v>
      </c>
      <c r="F19" s="79" t="s">
        <v>76</v>
      </c>
      <c r="G19" s="61"/>
      <c r="H19" s="49"/>
      <c r="I19" s="238" t="s">
        <v>230</v>
      </c>
      <c r="J19" s="44"/>
      <c r="K19" s="83" t="s">
        <v>65</v>
      </c>
      <c r="L19" s="85" t="s">
        <v>66</v>
      </c>
    </row>
    <row r="20" spans="1:12" ht="18.75" x14ac:dyDescent="0.3">
      <c r="A20" s="51">
        <v>45728</v>
      </c>
      <c r="B20" s="44">
        <v>1</v>
      </c>
      <c r="C20" s="44" t="s">
        <v>51</v>
      </c>
      <c r="D20" s="45">
        <v>3016</v>
      </c>
      <c r="E20" s="49">
        <v>12.05</v>
      </c>
      <c r="F20" s="79" t="s">
        <v>76</v>
      </c>
      <c r="G20" s="61"/>
      <c r="H20" s="49"/>
      <c r="I20" s="238" t="s">
        <v>230</v>
      </c>
      <c r="J20" s="44"/>
      <c r="K20" s="83" t="s">
        <v>65</v>
      </c>
      <c r="L20" s="85" t="s">
        <v>66</v>
      </c>
    </row>
    <row r="21" spans="1:12" ht="18.75" x14ac:dyDescent="0.3">
      <c r="A21" s="51">
        <v>45728</v>
      </c>
      <c r="B21" s="44">
        <v>2</v>
      </c>
      <c r="C21" s="44" t="s">
        <v>45</v>
      </c>
      <c r="D21" s="45">
        <v>3017</v>
      </c>
      <c r="E21" s="49">
        <v>12.61</v>
      </c>
      <c r="F21" s="79" t="s">
        <v>76</v>
      </c>
      <c r="G21" s="61"/>
      <c r="H21" s="49"/>
      <c r="I21" s="238" t="s">
        <v>230</v>
      </c>
      <c r="J21" s="44"/>
      <c r="K21" s="83" t="s">
        <v>65</v>
      </c>
      <c r="L21" s="85" t="s">
        <v>66</v>
      </c>
    </row>
    <row r="22" spans="1:12" ht="18.75" x14ac:dyDescent="0.3">
      <c r="A22" s="51">
        <v>45728</v>
      </c>
      <c r="B22" s="44">
        <v>2</v>
      </c>
      <c r="C22" s="44" t="s">
        <v>45</v>
      </c>
      <c r="D22" s="45">
        <v>3018</v>
      </c>
      <c r="E22" s="49">
        <v>12.09</v>
      </c>
      <c r="F22" s="79" t="s">
        <v>76</v>
      </c>
      <c r="G22" s="61"/>
      <c r="H22" s="49"/>
      <c r="I22" s="238" t="s">
        <v>230</v>
      </c>
      <c r="J22" s="44"/>
      <c r="K22" s="83" t="s">
        <v>65</v>
      </c>
      <c r="L22" s="85" t="s">
        <v>66</v>
      </c>
    </row>
    <row r="23" spans="1:12" ht="18.75" x14ac:dyDescent="0.3">
      <c r="A23" s="51">
        <v>45728</v>
      </c>
      <c r="B23" s="44">
        <v>2</v>
      </c>
      <c r="C23" s="44" t="s">
        <v>45</v>
      </c>
      <c r="D23" s="45">
        <v>3019</v>
      </c>
      <c r="E23" s="49">
        <v>12.06</v>
      </c>
      <c r="F23" s="79" t="s">
        <v>76</v>
      </c>
      <c r="G23" s="61"/>
      <c r="H23" s="49"/>
      <c r="I23" s="238" t="s">
        <v>230</v>
      </c>
      <c r="J23" s="44"/>
      <c r="K23" s="83" t="s">
        <v>65</v>
      </c>
      <c r="L23" s="85" t="s">
        <v>66</v>
      </c>
    </row>
    <row r="24" spans="1:12" ht="18.75" x14ac:dyDescent="0.3">
      <c r="A24" s="51">
        <v>45728</v>
      </c>
      <c r="B24" s="44">
        <v>2</v>
      </c>
      <c r="C24" s="44" t="s">
        <v>45</v>
      </c>
      <c r="D24" s="45">
        <v>3020</v>
      </c>
      <c r="E24" s="49">
        <v>12.14</v>
      </c>
      <c r="F24" s="79" t="s">
        <v>76</v>
      </c>
      <c r="G24" s="61"/>
      <c r="H24" s="49"/>
      <c r="I24" s="238" t="s">
        <v>230</v>
      </c>
      <c r="J24" s="44"/>
      <c r="K24" s="83" t="s">
        <v>65</v>
      </c>
      <c r="L24" s="85" t="s">
        <v>66</v>
      </c>
    </row>
    <row r="25" spans="1:12" ht="18.75" x14ac:dyDescent="0.3">
      <c r="A25" s="51">
        <v>45728</v>
      </c>
      <c r="B25" s="44">
        <v>2</v>
      </c>
      <c r="C25" s="44" t="s">
        <v>45</v>
      </c>
      <c r="D25" s="45">
        <v>3021</v>
      </c>
      <c r="E25" s="49">
        <v>12.09</v>
      </c>
      <c r="F25" s="80" t="s">
        <v>73</v>
      </c>
      <c r="G25" s="61" t="s">
        <v>74</v>
      </c>
      <c r="H25" s="88">
        <v>32.58</v>
      </c>
      <c r="I25" s="236" t="s">
        <v>230</v>
      </c>
      <c r="J25" s="44">
        <v>1</v>
      </c>
      <c r="K25" s="83" t="s">
        <v>65</v>
      </c>
      <c r="L25" s="85" t="s">
        <v>66</v>
      </c>
    </row>
    <row r="26" spans="1:12" ht="18.75" x14ac:dyDescent="0.3">
      <c r="A26" s="51">
        <v>45728</v>
      </c>
      <c r="B26" s="44">
        <v>2</v>
      </c>
      <c r="C26" s="44" t="s">
        <v>45</v>
      </c>
      <c r="D26" s="45">
        <v>3022</v>
      </c>
      <c r="E26" s="49">
        <v>12.1</v>
      </c>
      <c r="F26" s="79" t="s">
        <v>73</v>
      </c>
      <c r="G26" s="61"/>
      <c r="H26" s="49"/>
      <c r="I26" s="238" t="s">
        <v>230</v>
      </c>
      <c r="J26" s="44"/>
      <c r="K26" s="83" t="s">
        <v>65</v>
      </c>
      <c r="L26" s="85" t="s">
        <v>66</v>
      </c>
    </row>
    <row r="27" spans="1:12" ht="19.5" thickBot="1" x14ac:dyDescent="0.35">
      <c r="A27" s="90">
        <v>45728</v>
      </c>
      <c r="B27" s="91">
        <v>2</v>
      </c>
      <c r="C27" s="91" t="s">
        <v>45</v>
      </c>
      <c r="D27" s="92">
        <v>3023</v>
      </c>
      <c r="E27" s="93">
        <v>13.06</v>
      </c>
      <c r="F27" s="94" t="s">
        <v>73</v>
      </c>
      <c r="G27" s="95"/>
      <c r="H27" s="93"/>
      <c r="I27" s="241" t="s">
        <v>230</v>
      </c>
      <c r="J27" s="91"/>
      <c r="K27" s="102" t="s">
        <v>65</v>
      </c>
      <c r="L27" s="103" t="s">
        <v>66</v>
      </c>
    </row>
    <row r="28" spans="1:12" ht="18.75" x14ac:dyDescent="0.3">
      <c r="A28" s="39">
        <v>45729</v>
      </c>
      <c r="B28" s="87">
        <v>1</v>
      </c>
      <c r="C28" s="87" t="s">
        <v>51</v>
      </c>
      <c r="D28" s="40">
        <v>3024</v>
      </c>
      <c r="E28" s="114">
        <v>13.04</v>
      </c>
      <c r="F28" s="99" t="s">
        <v>73</v>
      </c>
      <c r="G28" s="115"/>
      <c r="H28" s="114"/>
      <c r="I28" s="242" t="s">
        <v>230</v>
      </c>
      <c r="J28" s="116"/>
      <c r="K28" s="104" t="s">
        <v>65</v>
      </c>
      <c r="L28" s="84" t="s">
        <v>66</v>
      </c>
    </row>
    <row r="29" spans="1:12" ht="18.75" x14ac:dyDescent="0.3">
      <c r="A29" s="51">
        <v>45729</v>
      </c>
      <c r="B29" s="44">
        <v>1</v>
      </c>
      <c r="C29" s="44" t="s">
        <v>51</v>
      </c>
      <c r="D29" s="45">
        <v>3025</v>
      </c>
      <c r="E29" s="111">
        <v>13.04</v>
      </c>
      <c r="F29" s="79" t="s">
        <v>73</v>
      </c>
      <c r="G29" s="113"/>
      <c r="H29" s="111"/>
      <c r="I29" s="238" t="s">
        <v>230</v>
      </c>
      <c r="J29" s="110"/>
      <c r="K29" s="83" t="s">
        <v>65</v>
      </c>
      <c r="L29" s="85" t="s">
        <v>66</v>
      </c>
    </row>
    <row r="30" spans="1:12" ht="18.75" x14ac:dyDescent="0.3">
      <c r="A30" s="51">
        <v>45729</v>
      </c>
      <c r="B30" s="44">
        <v>1</v>
      </c>
      <c r="C30" s="44" t="s">
        <v>51</v>
      </c>
      <c r="D30" s="45">
        <v>3026</v>
      </c>
      <c r="E30" s="111">
        <v>13.04</v>
      </c>
      <c r="F30" s="79" t="s">
        <v>73</v>
      </c>
      <c r="G30" s="113"/>
      <c r="H30" s="111"/>
      <c r="I30" s="238" t="s">
        <v>230</v>
      </c>
      <c r="J30" s="110"/>
      <c r="K30" s="83" t="s">
        <v>65</v>
      </c>
      <c r="L30" s="85" t="s">
        <v>66</v>
      </c>
    </row>
    <row r="31" spans="1:12" ht="18.75" x14ac:dyDescent="0.3">
      <c r="A31" s="51">
        <v>45729</v>
      </c>
      <c r="B31" s="44">
        <v>1</v>
      </c>
      <c r="C31" s="44" t="s">
        <v>51</v>
      </c>
      <c r="D31" s="45">
        <v>3027</v>
      </c>
      <c r="E31" s="111">
        <v>13.04</v>
      </c>
      <c r="F31" s="79" t="s">
        <v>73</v>
      </c>
      <c r="G31" s="113"/>
      <c r="H31" s="111"/>
      <c r="I31" s="238" t="s">
        <v>230</v>
      </c>
      <c r="J31" s="110"/>
      <c r="K31" s="83" t="s">
        <v>65</v>
      </c>
      <c r="L31" s="85" t="s">
        <v>66</v>
      </c>
    </row>
    <row r="32" spans="1:12" ht="18.75" x14ac:dyDescent="0.3">
      <c r="A32" s="51">
        <v>45729</v>
      </c>
      <c r="B32" s="44">
        <v>1</v>
      </c>
      <c r="C32" s="44" t="s">
        <v>51</v>
      </c>
      <c r="D32" s="45">
        <v>3028</v>
      </c>
      <c r="E32" s="111">
        <v>12.05</v>
      </c>
      <c r="F32" s="80" t="s">
        <v>86</v>
      </c>
      <c r="G32" s="113" t="s">
        <v>85</v>
      </c>
      <c r="H32" s="131">
        <v>31.27</v>
      </c>
      <c r="I32" s="236" t="s">
        <v>230</v>
      </c>
      <c r="J32" s="110">
        <v>1</v>
      </c>
      <c r="K32" s="83" t="s">
        <v>65</v>
      </c>
      <c r="L32" s="85" t="s">
        <v>66</v>
      </c>
    </row>
    <row r="33" spans="1:12" ht="18.75" x14ac:dyDescent="0.3">
      <c r="A33" s="51">
        <v>45729</v>
      </c>
      <c r="B33" s="44">
        <v>1</v>
      </c>
      <c r="C33" s="44" t="s">
        <v>51</v>
      </c>
      <c r="D33" s="45">
        <v>3029</v>
      </c>
      <c r="E33" s="111">
        <v>12.04</v>
      </c>
      <c r="F33" s="112" t="s">
        <v>86</v>
      </c>
      <c r="G33" s="113"/>
      <c r="H33" s="111"/>
      <c r="I33" s="238" t="s">
        <v>230</v>
      </c>
      <c r="J33" s="110"/>
      <c r="K33" s="83" t="s">
        <v>65</v>
      </c>
      <c r="L33" s="85" t="s">
        <v>66</v>
      </c>
    </row>
    <row r="34" spans="1:12" ht="18.75" x14ac:dyDescent="0.3">
      <c r="A34" s="51">
        <v>45729</v>
      </c>
      <c r="B34" s="44">
        <v>1</v>
      </c>
      <c r="C34" s="44" t="s">
        <v>51</v>
      </c>
      <c r="D34" s="45">
        <v>3030</v>
      </c>
      <c r="E34" s="111">
        <v>12.05</v>
      </c>
      <c r="F34" s="112" t="s">
        <v>86</v>
      </c>
      <c r="G34" s="113"/>
      <c r="H34" s="111"/>
      <c r="I34" s="238" t="s">
        <v>230</v>
      </c>
      <c r="J34" s="110"/>
      <c r="K34" s="83" t="s">
        <v>65</v>
      </c>
      <c r="L34" s="85" t="s">
        <v>66</v>
      </c>
    </row>
    <row r="35" spans="1:12" ht="18.75" x14ac:dyDescent="0.3">
      <c r="A35" s="51">
        <v>45729</v>
      </c>
      <c r="B35" s="44">
        <v>1</v>
      </c>
      <c r="C35" s="44" t="s">
        <v>51</v>
      </c>
      <c r="D35" s="45">
        <v>3031</v>
      </c>
      <c r="E35" s="111">
        <v>12.05</v>
      </c>
      <c r="F35" s="112" t="s">
        <v>86</v>
      </c>
      <c r="G35" s="113"/>
      <c r="H35" s="111"/>
      <c r="I35" s="238" t="s">
        <v>230</v>
      </c>
      <c r="J35" s="110"/>
      <c r="K35" s="83" t="s">
        <v>65</v>
      </c>
      <c r="L35" s="85" t="s">
        <v>66</v>
      </c>
    </row>
    <row r="36" spans="1:12" ht="18.75" x14ac:dyDescent="0.3">
      <c r="A36" s="51">
        <v>45729</v>
      </c>
      <c r="B36" s="44">
        <v>1</v>
      </c>
      <c r="C36" s="44" t="s">
        <v>51</v>
      </c>
      <c r="D36" s="45">
        <v>3032</v>
      </c>
      <c r="E36" s="111">
        <v>13.04</v>
      </c>
      <c r="F36" s="112" t="s">
        <v>86</v>
      </c>
      <c r="G36" s="113"/>
      <c r="H36" s="111"/>
      <c r="I36" s="238" t="s">
        <v>230</v>
      </c>
      <c r="J36" s="110"/>
      <c r="K36" s="83" t="s">
        <v>65</v>
      </c>
      <c r="L36" s="85" t="s">
        <v>66</v>
      </c>
    </row>
    <row r="37" spans="1:12" ht="18.75" x14ac:dyDescent="0.3">
      <c r="A37" s="51">
        <v>45729</v>
      </c>
      <c r="B37" s="44">
        <v>2</v>
      </c>
      <c r="C37" s="44" t="s">
        <v>45</v>
      </c>
      <c r="D37" s="45">
        <v>3033</v>
      </c>
      <c r="E37" s="111">
        <v>12.05</v>
      </c>
      <c r="F37" s="112" t="s">
        <v>86</v>
      </c>
      <c r="G37" s="113"/>
      <c r="H37" s="111"/>
      <c r="I37" s="238" t="s">
        <v>230</v>
      </c>
      <c r="J37" s="110"/>
      <c r="K37" s="83" t="s">
        <v>65</v>
      </c>
      <c r="L37" s="85" t="s">
        <v>66</v>
      </c>
    </row>
    <row r="38" spans="1:12" ht="18.75" x14ac:dyDescent="0.3">
      <c r="A38" s="51">
        <v>45729</v>
      </c>
      <c r="B38" s="44">
        <v>2</v>
      </c>
      <c r="C38" s="44" t="s">
        <v>45</v>
      </c>
      <c r="D38" s="45">
        <v>3034</v>
      </c>
      <c r="E38" s="111">
        <v>12.93</v>
      </c>
      <c r="F38" s="112" t="s">
        <v>86</v>
      </c>
      <c r="G38" s="113"/>
      <c r="H38" s="111"/>
      <c r="I38" s="238" t="s">
        <v>230</v>
      </c>
      <c r="J38" s="110"/>
      <c r="K38" s="83" t="s">
        <v>65</v>
      </c>
      <c r="L38" s="85" t="s">
        <v>66</v>
      </c>
    </row>
    <row r="39" spans="1:12" ht="18.75" x14ac:dyDescent="0.3">
      <c r="A39" s="51">
        <v>45729</v>
      </c>
      <c r="B39" s="44">
        <v>2</v>
      </c>
      <c r="C39" s="44" t="s">
        <v>45</v>
      </c>
      <c r="D39" s="45">
        <v>3035</v>
      </c>
      <c r="E39" s="111">
        <v>12.07</v>
      </c>
      <c r="F39" s="80" t="s">
        <v>83</v>
      </c>
      <c r="G39" s="113" t="s">
        <v>84</v>
      </c>
      <c r="H39" s="131">
        <v>32.22</v>
      </c>
      <c r="I39" s="236" t="s">
        <v>230</v>
      </c>
      <c r="J39" s="110">
        <v>1</v>
      </c>
      <c r="K39" s="83" t="s">
        <v>65</v>
      </c>
      <c r="L39" s="85" t="s">
        <v>66</v>
      </c>
    </row>
    <row r="40" spans="1:12" ht="18.75" x14ac:dyDescent="0.3">
      <c r="A40" s="51">
        <v>45729</v>
      </c>
      <c r="B40" s="44">
        <v>2</v>
      </c>
      <c r="C40" s="44" t="s">
        <v>45</v>
      </c>
      <c r="D40" s="45">
        <v>3036</v>
      </c>
      <c r="E40" s="111">
        <v>12.07</v>
      </c>
      <c r="F40" s="112" t="s">
        <v>83</v>
      </c>
      <c r="G40" s="113"/>
      <c r="H40" s="111"/>
      <c r="I40" s="238" t="s">
        <v>230</v>
      </c>
      <c r="J40" s="110"/>
      <c r="K40" s="83" t="s">
        <v>65</v>
      </c>
      <c r="L40" s="85" t="s">
        <v>66</v>
      </c>
    </row>
    <row r="41" spans="1:12" ht="18.75" x14ac:dyDescent="0.3">
      <c r="A41" s="51">
        <v>45729</v>
      </c>
      <c r="B41" s="44">
        <v>2</v>
      </c>
      <c r="C41" s="44" t="s">
        <v>45</v>
      </c>
      <c r="D41" s="45">
        <v>3037</v>
      </c>
      <c r="E41" s="111">
        <v>11.06</v>
      </c>
      <c r="F41" s="112" t="s">
        <v>83</v>
      </c>
      <c r="G41" s="113"/>
      <c r="H41" s="111"/>
      <c r="I41" s="238" t="s">
        <v>230</v>
      </c>
      <c r="J41" s="110"/>
      <c r="K41" s="83" t="s">
        <v>65</v>
      </c>
      <c r="L41" s="85" t="s">
        <v>66</v>
      </c>
    </row>
    <row r="42" spans="1:12" ht="18.75" x14ac:dyDescent="0.3">
      <c r="A42" s="51">
        <v>45729</v>
      </c>
      <c r="B42" s="44">
        <v>2</v>
      </c>
      <c r="C42" s="44" t="s">
        <v>45</v>
      </c>
      <c r="D42" s="45">
        <v>3038</v>
      </c>
      <c r="E42" s="111">
        <v>11.03</v>
      </c>
      <c r="F42" s="112" t="s">
        <v>83</v>
      </c>
      <c r="G42" s="113"/>
      <c r="H42" s="111"/>
      <c r="I42" s="238" t="s">
        <v>230</v>
      </c>
      <c r="J42" s="110"/>
      <c r="K42" s="83" t="s">
        <v>65</v>
      </c>
      <c r="L42" s="85" t="s">
        <v>66</v>
      </c>
    </row>
    <row r="43" spans="1:12" ht="19.5" thickBot="1" x14ac:dyDescent="0.35">
      <c r="A43" s="90">
        <v>45729</v>
      </c>
      <c r="B43" s="91">
        <v>2</v>
      </c>
      <c r="C43" s="91" t="s">
        <v>45</v>
      </c>
      <c r="D43" s="92">
        <v>3039</v>
      </c>
      <c r="E43" s="134">
        <v>13.07</v>
      </c>
      <c r="F43" s="136" t="s">
        <v>83</v>
      </c>
      <c r="G43" s="133"/>
      <c r="H43" s="134"/>
      <c r="I43" s="241" t="s">
        <v>230</v>
      </c>
      <c r="J43" s="132"/>
      <c r="K43" s="102" t="s">
        <v>65</v>
      </c>
      <c r="L43" s="103" t="s">
        <v>66</v>
      </c>
    </row>
    <row r="44" spans="1:12" ht="18.75" x14ac:dyDescent="0.3">
      <c r="A44" s="39">
        <v>45730</v>
      </c>
      <c r="B44" s="87">
        <v>1</v>
      </c>
      <c r="C44" s="87" t="s">
        <v>51</v>
      </c>
      <c r="D44" s="40">
        <v>3040</v>
      </c>
      <c r="E44" s="98">
        <v>13.47</v>
      </c>
      <c r="F44" s="137" t="s">
        <v>83</v>
      </c>
      <c r="G44" s="100"/>
      <c r="H44" s="98"/>
      <c r="I44" s="242" t="s">
        <v>230</v>
      </c>
      <c r="J44" s="87"/>
      <c r="K44" s="104" t="s">
        <v>65</v>
      </c>
      <c r="L44" s="84" t="s">
        <v>66</v>
      </c>
    </row>
    <row r="45" spans="1:12" ht="18.75" x14ac:dyDescent="0.3">
      <c r="A45" s="51">
        <v>45730</v>
      </c>
      <c r="B45" s="44">
        <v>1</v>
      </c>
      <c r="C45" s="44" t="s">
        <v>51</v>
      </c>
      <c r="D45" s="45">
        <v>3041</v>
      </c>
      <c r="E45" s="49">
        <v>13.47</v>
      </c>
      <c r="F45" s="112" t="s">
        <v>83</v>
      </c>
      <c r="G45" s="61"/>
      <c r="H45" s="49"/>
      <c r="I45" s="238" t="s">
        <v>230</v>
      </c>
      <c r="J45" s="44"/>
      <c r="K45" s="83" t="s">
        <v>65</v>
      </c>
      <c r="L45" s="85" t="s">
        <v>66</v>
      </c>
    </row>
    <row r="46" spans="1:12" ht="18.75" x14ac:dyDescent="0.3">
      <c r="A46" s="51">
        <v>45730</v>
      </c>
      <c r="B46" s="44">
        <v>1</v>
      </c>
      <c r="C46" s="44" t="s">
        <v>51</v>
      </c>
      <c r="D46" s="45">
        <v>3042</v>
      </c>
      <c r="E46" s="49">
        <v>12.07</v>
      </c>
      <c r="F46" s="80" t="s">
        <v>96</v>
      </c>
      <c r="G46" s="61" t="s">
        <v>100</v>
      </c>
      <c r="H46" s="88">
        <v>32.14</v>
      </c>
      <c r="I46" s="236" t="s">
        <v>230</v>
      </c>
      <c r="J46" s="44">
        <v>1</v>
      </c>
      <c r="K46" s="83" t="s">
        <v>65</v>
      </c>
      <c r="L46" s="85" t="s">
        <v>66</v>
      </c>
    </row>
    <row r="47" spans="1:12" ht="18.75" x14ac:dyDescent="0.3">
      <c r="A47" s="51">
        <v>45730</v>
      </c>
      <c r="B47" s="44">
        <v>1</v>
      </c>
      <c r="C47" s="44" t="s">
        <v>51</v>
      </c>
      <c r="D47" s="45">
        <v>3043</v>
      </c>
      <c r="E47" s="49">
        <v>13.05</v>
      </c>
      <c r="F47" s="79" t="s">
        <v>96</v>
      </c>
      <c r="G47" s="61"/>
      <c r="H47" s="49"/>
      <c r="I47" s="238" t="s">
        <v>230</v>
      </c>
      <c r="J47" s="44"/>
      <c r="K47" s="83" t="s">
        <v>65</v>
      </c>
      <c r="L47" s="85" t="s">
        <v>66</v>
      </c>
    </row>
    <row r="48" spans="1:12" ht="18.75" x14ac:dyDescent="0.3">
      <c r="A48" s="51">
        <v>45730</v>
      </c>
      <c r="B48" s="44">
        <v>1</v>
      </c>
      <c r="C48" s="44" t="s">
        <v>51</v>
      </c>
      <c r="D48" s="45">
        <v>3044</v>
      </c>
      <c r="E48" s="49">
        <v>13.06</v>
      </c>
      <c r="F48" s="79" t="s">
        <v>96</v>
      </c>
      <c r="G48" s="61"/>
      <c r="H48" s="49"/>
      <c r="I48" s="238" t="s">
        <v>230</v>
      </c>
      <c r="J48" s="44"/>
      <c r="K48" s="83" t="s">
        <v>65</v>
      </c>
      <c r="L48" s="85" t="s">
        <v>66</v>
      </c>
    </row>
    <row r="49" spans="1:12" ht="18.75" x14ac:dyDescent="0.3">
      <c r="A49" s="51">
        <v>45730</v>
      </c>
      <c r="B49" s="44">
        <v>1</v>
      </c>
      <c r="C49" s="44" t="s">
        <v>51</v>
      </c>
      <c r="D49" s="45">
        <v>3045</v>
      </c>
      <c r="E49" s="49">
        <v>13.06</v>
      </c>
      <c r="F49" s="79" t="s">
        <v>96</v>
      </c>
      <c r="G49" s="61"/>
      <c r="H49" s="49"/>
      <c r="I49" s="238" t="s">
        <v>230</v>
      </c>
      <c r="J49" s="44"/>
      <c r="K49" s="83" t="s">
        <v>65</v>
      </c>
      <c r="L49" s="85" t="s">
        <v>66</v>
      </c>
    </row>
    <row r="50" spans="1:12" ht="18.75" x14ac:dyDescent="0.3">
      <c r="A50" s="51">
        <v>45730</v>
      </c>
      <c r="B50" s="44">
        <v>1</v>
      </c>
      <c r="C50" s="44" t="s">
        <v>51</v>
      </c>
      <c r="D50" s="45">
        <v>3046</v>
      </c>
      <c r="E50" s="49">
        <v>13.06</v>
      </c>
      <c r="F50" s="79" t="s">
        <v>96</v>
      </c>
      <c r="G50" s="61"/>
      <c r="H50" s="49"/>
      <c r="I50" s="238" t="s">
        <v>230</v>
      </c>
      <c r="J50" s="44"/>
      <c r="K50" s="83" t="s">
        <v>65</v>
      </c>
      <c r="L50" s="85" t="s">
        <v>66</v>
      </c>
    </row>
    <row r="51" spans="1:12" ht="18.75" x14ac:dyDescent="0.3">
      <c r="A51" s="51">
        <v>45730</v>
      </c>
      <c r="B51" s="44">
        <v>2</v>
      </c>
      <c r="C51" s="44" t="s">
        <v>45</v>
      </c>
      <c r="D51" s="45">
        <v>3047</v>
      </c>
      <c r="E51" s="49">
        <v>12.06</v>
      </c>
      <c r="F51" s="79" t="s">
        <v>96</v>
      </c>
      <c r="G51" s="61"/>
      <c r="H51" s="49"/>
      <c r="I51" s="238" t="s">
        <v>230</v>
      </c>
      <c r="J51" s="44"/>
      <c r="K51" s="83" t="s">
        <v>65</v>
      </c>
      <c r="L51" s="85" t="s">
        <v>66</v>
      </c>
    </row>
    <row r="52" spans="1:12" ht="18.75" x14ac:dyDescent="0.3">
      <c r="A52" s="51">
        <v>45730</v>
      </c>
      <c r="B52" s="44">
        <v>2</v>
      </c>
      <c r="C52" s="44" t="s">
        <v>45</v>
      </c>
      <c r="D52" s="45">
        <v>3048</v>
      </c>
      <c r="E52" s="49">
        <v>11.68</v>
      </c>
      <c r="F52" s="79" t="s">
        <v>96</v>
      </c>
      <c r="G52" s="61"/>
      <c r="H52" s="49"/>
      <c r="I52" s="238" t="s">
        <v>230</v>
      </c>
      <c r="J52" s="44"/>
      <c r="K52" s="83" t="s">
        <v>65</v>
      </c>
      <c r="L52" s="85" t="s">
        <v>66</v>
      </c>
    </row>
    <row r="53" spans="1:12" ht="18.75" x14ac:dyDescent="0.3">
      <c r="A53" s="51">
        <v>45730</v>
      </c>
      <c r="B53" s="44">
        <v>2</v>
      </c>
      <c r="C53" s="44" t="s">
        <v>45</v>
      </c>
      <c r="D53" s="45">
        <v>3049</v>
      </c>
      <c r="E53" s="49">
        <v>12.07</v>
      </c>
      <c r="F53" s="80" t="s">
        <v>96</v>
      </c>
      <c r="G53" s="61" t="s">
        <v>99</v>
      </c>
      <c r="H53" s="88">
        <v>32.159999999999997</v>
      </c>
      <c r="I53" s="236" t="s">
        <v>230</v>
      </c>
      <c r="J53" s="44">
        <v>1</v>
      </c>
      <c r="K53" s="83" t="s">
        <v>65</v>
      </c>
      <c r="L53" s="85" t="s">
        <v>66</v>
      </c>
    </row>
    <row r="54" spans="1:12" ht="18.75" x14ac:dyDescent="0.3">
      <c r="A54" s="51">
        <v>45730</v>
      </c>
      <c r="B54" s="44">
        <v>2</v>
      </c>
      <c r="C54" s="44" t="s">
        <v>45</v>
      </c>
      <c r="D54" s="45">
        <v>3050</v>
      </c>
      <c r="E54" s="49">
        <v>12.07</v>
      </c>
      <c r="F54" s="79" t="s">
        <v>96</v>
      </c>
      <c r="G54" s="61"/>
      <c r="H54" s="49"/>
      <c r="I54" s="238" t="s">
        <v>230</v>
      </c>
      <c r="J54" s="44"/>
      <c r="K54" s="83" t="s">
        <v>65</v>
      </c>
      <c r="L54" s="85" t="s">
        <v>66</v>
      </c>
    </row>
    <row r="55" spans="1:12" ht="18.75" x14ac:dyDescent="0.3">
      <c r="A55" s="51">
        <v>45730</v>
      </c>
      <c r="B55" s="44">
        <v>2</v>
      </c>
      <c r="C55" s="44" t="s">
        <v>45</v>
      </c>
      <c r="D55" s="45">
        <v>3051</v>
      </c>
      <c r="E55" s="49">
        <v>13.05</v>
      </c>
      <c r="F55" s="79" t="s">
        <v>96</v>
      </c>
      <c r="G55" s="61"/>
      <c r="H55" s="49"/>
      <c r="I55" s="238" t="s">
        <v>230</v>
      </c>
      <c r="J55" s="44"/>
      <c r="K55" s="83" t="s">
        <v>65</v>
      </c>
      <c r="L55" s="85" t="s">
        <v>66</v>
      </c>
    </row>
    <row r="56" spans="1:12" ht="18.75" x14ac:dyDescent="0.3">
      <c r="A56" s="51">
        <v>45730</v>
      </c>
      <c r="B56" s="44">
        <v>2</v>
      </c>
      <c r="C56" s="44" t="s">
        <v>45</v>
      </c>
      <c r="D56" s="45">
        <v>3052</v>
      </c>
      <c r="E56" s="49">
        <v>13.05</v>
      </c>
      <c r="F56" s="79" t="s">
        <v>96</v>
      </c>
      <c r="G56" s="61"/>
      <c r="H56" s="49"/>
      <c r="I56" s="238" t="s">
        <v>230</v>
      </c>
      <c r="J56" s="44"/>
      <c r="K56" s="83" t="s">
        <v>65</v>
      </c>
      <c r="L56" s="85" t="s">
        <v>66</v>
      </c>
    </row>
    <row r="57" spans="1:12" ht="18.75" x14ac:dyDescent="0.3">
      <c r="A57" s="51">
        <v>45730</v>
      </c>
      <c r="B57" s="44">
        <v>2</v>
      </c>
      <c r="C57" s="44" t="s">
        <v>45</v>
      </c>
      <c r="D57" s="45">
        <v>3053</v>
      </c>
      <c r="E57" s="49">
        <v>13.05</v>
      </c>
      <c r="F57" s="79" t="s">
        <v>96</v>
      </c>
      <c r="G57" s="61"/>
      <c r="H57" s="49"/>
      <c r="I57" s="238" t="s">
        <v>230</v>
      </c>
      <c r="J57" s="44"/>
      <c r="K57" s="83" t="s">
        <v>65</v>
      </c>
      <c r="L57" s="85" t="s">
        <v>66</v>
      </c>
    </row>
    <row r="58" spans="1:12" ht="18.75" x14ac:dyDescent="0.3">
      <c r="A58" s="51">
        <v>45730</v>
      </c>
      <c r="B58" s="44">
        <v>2</v>
      </c>
      <c r="C58" s="44" t="s">
        <v>45</v>
      </c>
      <c r="D58" s="45">
        <v>3054</v>
      </c>
      <c r="E58" s="49">
        <v>13.03</v>
      </c>
      <c r="F58" s="79" t="s">
        <v>96</v>
      </c>
      <c r="G58" s="61"/>
      <c r="H58" s="49"/>
      <c r="I58" s="238" t="s">
        <v>230</v>
      </c>
      <c r="J58" s="44"/>
      <c r="K58" s="83" t="s">
        <v>65</v>
      </c>
      <c r="L58" s="85" t="s">
        <v>66</v>
      </c>
    </row>
    <row r="59" spans="1:12" ht="19.5" thickBot="1" x14ac:dyDescent="0.35">
      <c r="A59" s="90">
        <v>45730</v>
      </c>
      <c r="B59" s="91">
        <v>2</v>
      </c>
      <c r="C59" s="91" t="s">
        <v>45</v>
      </c>
      <c r="D59" s="92">
        <v>3055</v>
      </c>
      <c r="E59" s="49">
        <v>13.05</v>
      </c>
      <c r="F59" s="94" t="s">
        <v>96</v>
      </c>
      <c r="G59" s="95"/>
      <c r="H59" s="93"/>
      <c r="I59" s="241" t="s">
        <v>230</v>
      </c>
      <c r="J59" s="91"/>
      <c r="K59" s="102" t="s">
        <v>65</v>
      </c>
      <c r="L59" s="103" t="s">
        <v>66</v>
      </c>
    </row>
    <row r="60" spans="1:12" ht="18.75" x14ac:dyDescent="0.3">
      <c r="A60" s="39">
        <v>45731</v>
      </c>
      <c r="B60" s="87">
        <v>1</v>
      </c>
      <c r="C60" s="87" t="s">
        <v>51</v>
      </c>
      <c r="D60" s="40">
        <v>3056</v>
      </c>
      <c r="E60" s="98">
        <v>12.05</v>
      </c>
      <c r="F60" s="69" t="s">
        <v>103</v>
      </c>
      <c r="G60" s="100" t="s">
        <v>102</v>
      </c>
      <c r="H60" s="89">
        <v>32.44</v>
      </c>
      <c r="I60" s="237" t="s">
        <v>230</v>
      </c>
      <c r="J60" s="87">
        <v>1</v>
      </c>
      <c r="K60" s="104" t="s">
        <v>65</v>
      </c>
      <c r="L60" s="84" t="s">
        <v>66</v>
      </c>
    </row>
    <row r="61" spans="1:12" ht="18.75" x14ac:dyDescent="0.3">
      <c r="A61" s="51">
        <v>45731</v>
      </c>
      <c r="B61" s="44">
        <v>1</v>
      </c>
      <c r="C61" s="44" t="s">
        <v>51</v>
      </c>
      <c r="D61" s="45">
        <v>3057</v>
      </c>
      <c r="E61" s="49">
        <v>12.04</v>
      </c>
      <c r="F61" s="79" t="s">
        <v>103</v>
      </c>
      <c r="G61" s="61"/>
      <c r="H61" s="49"/>
      <c r="I61" s="238" t="s">
        <v>230</v>
      </c>
      <c r="J61" s="44"/>
      <c r="K61" s="83" t="s">
        <v>65</v>
      </c>
      <c r="L61" s="85" t="s">
        <v>66</v>
      </c>
    </row>
    <row r="62" spans="1:12" ht="18.75" x14ac:dyDescent="0.3">
      <c r="A62" s="51">
        <v>45731</v>
      </c>
      <c r="B62" s="44">
        <v>1</v>
      </c>
      <c r="C62" s="44" t="s">
        <v>51</v>
      </c>
      <c r="D62" s="45">
        <v>3058</v>
      </c>
      <c r="E62" s="49">
        <v>13.03</v>
      </c>
      <c r="F62" s="79" t="s">
        <v>103</v>
      </c>
      <c r="G62" s="61"/>
      <c r="H62" s="49"/>
      <c r="I62" s="238" t="s">
        <v>230</v>
      </c>
      <c r="J62" s="44"/>
      <c r="K62" s="83" t="s">
        <v>65</v>
      </c>
      <c r="L62" s="85" t="s">
        <v>66</v>
      </c>
    </row>
    <row r="63" spans="1:12" ht="18.75" x14ac:dyDescent="0.3">
      <c r="A63" s="51">
        <v>45731</v>
      </c>
      <c r="B63" s="44">
        <v>1</v>
      </c>
      <c r="C63" s="44" t="s">
        <v>51</v>
      </c>
      <c r="D63" s="45">
        <v>3059</v>
      </c>
      <c r="E63" s="49">
        <v>13.02</v>
      </c>
      <c r="F63" s="79" t="s">
        <v>103</v>
      </c>
      <c r="G63" s="61"/>
      <c r="H63" s="49"/>
      <c r="I63" s="238" t="s">
        <v>230</v>
      </c>
      <c r="J63" s="44"/>
      <c r="K63" s="83" t="s">
        <v>65</v>
      </c>
      <c r="L63" s="85" t="s">
        <v>66</v>
      </c>
    </row>
    <row r="64" spans="1:12" ht="18.75" x14ac:dyDescent="0.3">
      <c r="A64" s="51">
        <v>45731</v>
      </c>
      <c r="B64" s="44">
        <v>1</v>
      </c>
      <c r="C64" s="44" t="s">
        <v>51</v>
      </c>
      <c r="D64" s="45">
        <v>3060</v>
      </c>
      <c r="E64" s="49">
        <v>13.03</v>
      </c>
      <c r="F64" s="79" t="s">
        <v>103</v>
      </c>
      <c r="G64" s="61"/>
      <c r="H64" s="49"/>
      <c r="I64" s="238" t="s">
        <v>230</v>
      </c>
      <c r="J64" s="44"/>
      <c r="K64" s="83" t="s">
        <v>65</v>
      </c>
      <c r="L64" s="85" t="s">
        <v>66</v>
      </c>
    </row>
    <row r="65" spans="1:12" ht="18.75" x14ac:dyDescent="0.3">
      <c r="A65" s="51">
        <v>45731</v>
      </c>
      <c r="B65" s="44">
        <v>1</v>
      </c>
      <c r="C65" s="44" t="s">
        <v>51</v>
      </c>
      <c r="D65" s="45">
        <v>3061</v>
      </c>
      <c r="E65" s="49">
        <v>13.04</v>
      </c>
      <c r="F65" s="79" t="s">
        <v>103</v>
      </c>
      <c r="G65" s="61"/>
      <c r="H65" s="49"/>
      <c r="I65" s="238" t="s">
        <v>230</v>
      </c>
      <c r="J65" s="44"/>
      <c r="K65" s="83" t="s">
        <v>65</v>
      </c>
      <c r="L65" s="85" t="s">
        <v>66</v>
      </c>
    </row>
    <row r="66" spans="1:12" ht="18.75" x14ac:dyDescent="0.3">
      <c r="A66" s="51">
        <v>45731</v>
      </c>
      <c r="B66" s="44">
        <v>1</v>
      </c>
      <c r="C66" s="44" t="s">
        <v>51</v>
      </c>
      <c r="D66" s="45">
        <v>3062</v>
      </c>
      <c r="E66" s="49">
        <v>13.04</v>
      </c>
      <c r="F66" s="79" t="s">
        <v>103</v>
      </c>
      <c r="G66" s="61"/>
      <c r="H66" s="49"/>
      <c r="I66" s="238" t="s">
        <v>230</v>
      </c>
      <c r="J66" s="44"/>
      <c r="K66" s="83" t="s">
        <v>65</v>
      </c>
      <c r="L66" s="85" t="s">
        <v>66</v>
      </c>
    </row>
    <row r="67" spans="1:12" ht="18.75" x14ac:dyDescent="0.3">
      <c r="A67" s="51">
        <v>45731</v>
      </c>
      <c r="B67" s="44">
        <v>1</v>
      </c>
      <c r="C67" s="44" t="s">
        <v>51</v>
      </c>
      <c r="D67" s="45">
        <v>3063</v>
      </c>
      <c r="E67" s="49">
        <v>12.05</v>
      </c>
      <c r="F67" s="80" t="s">
        <v>96</v>
      </c>
      <c r="G67" s="61" t="s">
        <v>75</v>
      </c>
      <c r="H67" s="88">
        <v>29.77</v>
      </c>
      <c r="I67" s="236" t="s">
        <v>230</v>
      </c>
      <c r="J67" s="44">
        <v>1</v>
      </c>
      <c r="K67" s="83" t="s">
        <v>65</v>
      </c>
      <c r="L67" s="85" t="s">
        <v>66</v>
      </c>
    </row>
    <row r="68" spans="1:12" ht="18.75" x14ac:dyDescent="0.3">
      <c r="A68" s="51">
        <v>45731</v>
      </c>
      <c r="B68" s="44">
        <v>1</v>
      </c>
      <c r="C68" s="44" t="s">
        <v>51</v>
      </c>
      <c r="D68" s="45">
        <v>3064</v>
      </c>
      <c r="E68" s="49">
        <v>12.04</v>
      </c>
      <c r="F68" s="79" t="s">
        <v>96</v>
      </c>
      <c r="G68" s="61"/>
      <c r="H68" s="49"/>
      <c r="I68" s="238" t="s">
        <v>230</v>
      </c>
      <c r="J68" s="44"/>
      <c r="K68" s="83" t="s">
        <v>65</v>
      </c>
      <c r="L68" s="85" t="s">
        <v>66</v>
      </c>
    </row>
    <row r="69" spans="1:12" ht="18.75" x14ac:dyDescent="0.3">
      <c r="A69" s="51">
        <v>45731</v>
      </c>
      <c r="B69" s="44">
        <v>1</v>
      </c>
      <c r="C69" s="44" t="s">
        <v>51</v>
      </c>
      <c r="D69" s="45">
        <v>3065</v>
      </c>
      <c r="E69" s="49">
        <v>12.06</v>
      </c>
      <c r="F69" s="79" t="s">
        <v>96</v>
      </c>
      <c r="G69" s="61"/>
      <c r="H69" s="49"/>
      <c r="I69" s="238" t="s">
        <v>230</v>
      </c>
      <c r="J69" s="44"/>
      <c r="K69" s="83" t="s">
        <v>65</v>
      </c>
      <c r="L69" s="85" t="s">
        <v>66</v>
      </c>
    </row>
    <row r="70" spans="1:12" ht="18.75" x14ac:dyDescent="0.3">
      <c r="A70" s="51">
        <v>45731</v>
      </c>
      <c r="B70" s="44">
        <v>2</v>
      </c>
      <c r="C70" s="44" t="s">
        <v>45</v>
      </c>
      <c r="D70" s="45">
        <v>3066</v>
      </c>
      <c r="E70" s="49">
        <v>12.04</v>
      </c>
      <c r="F70" s="79" t="s">
        <v>96</v>
      </c>
      <c r="G70" s="61"/>
      <c r="H70" s="49"/>
      <c r="I70" s="238" t="s">
        <v>230</v>
      </c>
      <c r="J70" s="44"/>
      <c r="K70" s="83" t="s">
        <v>65</v>
      </c>
      <c r="L70" s="85" t="s">
        <v>66</v>
      </c>
    </row>
    <row r="71" spans="1:12" ht="18.75" x14ac:dyDescent="0.3">
      <c r="A71" s="51">
        <v>45731</v>
      </c>
      <c r="B71" s="44">
        <v>2</v>
      </c>
      <c r="C71" s="44" t="s">
        <v>45</v>
      </c>
      <c r="D71" s="45">
        <v>3067</v>
      </c>
      <c r="E71" s="49">
        <v>11.08</v>
      </c>
      <c r="F71" s="79" t="s">
        <v>96</v>
      </c>
      <c r="G71" s="61"/>
      <c r="H71" s="49"/>
      <c r="I71" s="238" t="s">
        <v>230</v>
      </c>
      <c r="J71" s="44"/>
      <c r="K71" s="83" t="s">
        <v>65</v>
      </c>
      <c r="L71" s="85" t="s">
        <v>66</v>
      </c>
    </row>
    <row r="72" spans="1:12" ht="18.75" x14ac:dyDescent="0.3">
      <c r="A72" s="51">
        <v>45731</v>
      </c>
      <c r="B72" s="44">
        <v>2</v>
      </c>
      <c r="C72" s="44" t="s">
        <v>45</v>
      </c>
      <c r="D72" s="45">
        <v>3068</v>
      </c>
      <c r="E72" s="49">
        <v>11.09</v>
      </c>
      <c r="F72" s="79" t="s">
        <v>96</v>
      </c>
      <c r="G72" s="61"/>
      <c r="H72" s="49"/>
      <c r="I72" s="238" t="s">
        <v>230</v>
      </c>
      <c r="J72" s="44"/>
      <c r="K72" s="83" t="s">
        <v>65</v>
      </c>
      <c r="L72" s="85" t="s">
        <v>66</v>
      </c>
    </row>
    <row r="73" spans="1:12" ht="18.75" x14ac:dyDescent="0.3">
      <c r="A73" s="51">
        <v>45731</v>
      </c>
      <c r="B73" s="44">
        <v>2</v>
      </c>
      <c r="C73" s="44" t="s">
        <v>45</v>
      </c>
      <c r="D73" s="45">
        <v>3069</v>
      </c>
      <c r="E73" s="49">
        <v>12.35</v>
      </c>
      <c r="F73" s="79" t="s">
        <v>96</v>
      </c>
      <c r="G73" s="61"/>
      <c r="H73" s="49"/>
      <c r="I73" s="238" t="s">
        <v>230</v>
      </c>
      <c r="J73" s="44"/>
      <c r="K73" s="83" t="s">
        <v>65</v>
      </c>
      <c r="L73" s="85" t="s">
        <v>66</v>
      </c>
    </row>
    <row r="74" spans="1:12" ht="18.75" x14ac:dyDescent="0.3">
      <c r="A74" s="51">
        <v>45731</v>
      </c>
      <c r="B74" s="44">
        <v>2</v>
      </c>
      <c r="C74" s="44" t="s">
        <v>45</v>
      </c>
      <c r="D74" s="45">
        <v>3070</v>
      </c>
      <c r="E74" s="49">
        <v>11.09</v>
      </c>
      <c r="F74" s="80" t="s">
        <v>96</v>
      </c>
      <c r="G74" s="61" t="s">
        <v>101</v>
      </c>
      <c r="H74" s="88">
        <v>30.99</v>
      </c>
      <c r="I74" s="236" t="s">
        <v>230</v>
      </c>
      <c r="J74" s="44">
        <v>1</v>
      </c>
      <c r="K74" s="83" t="s">
        <v>65</v>
      </c>
      <c r="L74" s="85" t="s">
        <v>66</v>
      </c>
    </row>
    <row r="75" spans="1:12" ht="19.5" thickBot="1" x14ac:dyDescent="0.35">
      <c r="A75" s="90">
        <v>45731</v>
      </c>
      <c r="B75" s="91">
        <v>2</v>
      </c>
      <c r="C75" s="91" t="s">
        <v>45</v>
      </c>
      <c r="D75" s="92">
        <v>3071</v>
      </c>
      <c r="E75" s="93">
        <v>12.07</v>
      </c>
      <c r="F75" s="94" t="s">
        <v>96</v>
      </c>
      <c r="G75" s="95"/>
      <c r="H75" s="93"/>
      <c r="I75" s="241" t="s">
        <v>230</v>
      </c>
      <c r="J75" s="91"/>
      <c r="K75" s="102" t="s">
        <v>65</v>
      </c>
      <c r="L75" s="103" t="s">
        <v>66</v>
      </c>
    </row>
    <row r="76" spans="1:12" ht="18.75" x14ac:dyDescent="0.3">
      <c r="A76" s="39">
        <v>45733</v>
      </c>
      <c r="B76" s="87" t="str">
        <f t="shared" ref="B76:B88" si="0">ROMAN(1)</f>
        <v>I</v>
      </c>
      <c r="C76" s="87" t="s">
        <v>45</v>
      </c>
      <c r="D76" s="40">
        <v>3072</v>
      </c>
      <c r="E76" s="98">
        <v>10.06</v>
      </c>
      <c r="F76" s="99" t="s">
        <v>96</v>
      </c>
      <c r="G76" s="100"/>
      <c r="H76" s="98"/>
      <c r="I76" s="242" t="s">
        <v>230</v>
      </c>
      <c r="J76" s="87"/>
      <c r="K76" s="104" t="s">
        <v>65</v>
      </c>
      <c r="L76" s="84" t="s">
        <v>66</v>
      </c>
    </row>
    <row r="77" spans="1:12" ht="18.75" x14ac:dyDescent="0.3">
      <c r="A77" s="51">
        <v>45733</v>
      </c>
      <c r="B77" s="44" t="str">
        <f t="shared" si="0"/>
        <v>I</v>
      </c>
      <c r="C77" s="44" t="s">
        <v>45</v>
      </c>
      <c r="D77" s="45">
        <v>3073</v>
      </c>
      <c r="E77" s="49">
        <v>10.7</v>
      </c>
      <c r="F77" s="79" t="s">
        <v>96</v>
      </c>
      <c r="G77" s="61"/>
      <c r="H77" s="49"/>
      <c r="I77" s="238" t="s">
        <v>230</v>
      </c>
      <c r="J77" s="44"/>
      <c r="K77" s="83" t="s">
        <v>65</v>
      </c>
      <c r="L77" s="85" t="s">
        <v>66</v>
      </c>
    </row>
    <row r="78" spans="1:12" ht="18.75" x14ac:dyDescent="0.3">
      <c r="A78" s="51">
        <v>45733</v>
      </c>
      <c r="B78" s="44" t="str">
        <f t="shared" si="0"/>
        <v>I</v>
      </c>
      <c r="C78" s="44" t="s">
        <v>45</v>
      </c>
      <c r="D78" s="45">
        <v>3074</v>
      </c>
      <c r="E78" s="49">
        <v>13.07</v>
      </c>
      <c r="F78" s="79" t="s">
        <v>96</v>
      </c>
      <c r="G78" s="61"/>
      <c r="H78" s="49"/>
      <c r="I78" s="238" t="s">
        <v>230</v>
      </c>
      <c r="J78" s="44"/>
      <c r="K78" s="83" t="s">
        <v>65</v>
      </c>
      <c r="L78" s="85" t="s">
        <v>66</v>
      </c>
    </row>
    <row r="79" spans="1:12" ht="18.75" x14ac:dyDescent="0.3">
      <c r="A79" s="51">
        <v>45733</v>
      </c>
      <c r="B79" s="44" t="str">
        <f t="shared" si="0"/>
        <v>I</v>
      </c>
      <c r="C79" s="44" t="s">
        <v>45</v>
      </c>
      <c r="D79" s="45">
        <v>3075</v>
      </c>
      <c r="E79" s="49">
        <v>13.06</v>
      </c>
      <c r="F79" s="79" t="s">
        <v>96</v>
      </c>
      <c r="G79" s="61"/>
      <c r="H79" s="49"/>
      <c r="I79" s="238" t="s">
        <v>230</v>
      </c>
      <c r="J79" s="44"/>
      <c r="K79" s="83" t="s">
        <v>65</v>
      </c>
      <c r="L79" s="85" t="s">
        <v>66</v>
      </c>
    </row>
    <row r="80" spans="1:12" ht="18.75" x14ac:dyDescent="0.3">
      <c r="A80" s="51">
        <v>45733</v>
      </c>
      <c r="B80" s="44" t="str">
        <f t="shared" si="0"/>
        <v>I</v>
      </c>
      <c r="C80" s="44" t="s">
        <v>45</v>
      </c>
      <c r="D80" s="45">
        <v>3076</v>
      </c>
      <c r="E80" s="49">
        <v>13.15</v>
      </c>
      <c r="F80" s="79" t="s">
        <v>96</v>
      </c>
      <c r="G80" s="61"/>
      <c r="H80" s="49"/>
      <c r="I80" s="238" t="s">
        <v>230</v>
      </c>
      <c r="J80" s="44"/>
      <c r="K80" s="83" t="s">
        <v>65</v>
      </c>
      <c r="L80" s="85" t="s">
        <v>66</v>
      </c>
    </row>
    <row r="81" spans="1:12" ht="18.75" x14ac:dyDescent="0.3">
      <c r="A81" s="51">
        <v>45733</v>
      </c>
      <c r="B81" s="44" t="str">
        <f t="shared" si="0"/>
        <v>I</v>
      </c>
      <c r="C81" s="44" t="s">
        <v>45</v>
      </c>
      <c r="D81" s="45">
        <v>3077</v>
      </c>
      <c r="E81" s="49">
        <v>11.19</v>
      </c>
      <c r="F81" s="80" t="s">
        <v>63</v>
      </c>
      <c r="G81" s="61" t="s">
        <v>87</v>
      </c>
      <c r="H81" s="88">
        <v>32.32</v>
      </c>
      <c r="I81" s="236" t="s">
        <v>230</v>
      </c>
      <c r="J81" s="44">
        <v>1</v>
      </c>
      <c r="K81" s="83" t="s">
        <v>65</v>
      </c>
      <c r="L81" s="85" t="s">
        <v>66</v>
      </c>
    </row>
    <row r="82" spans="1:12" ht="18.75" x14ac:dyDescent="0.3">
      <c r="A82" s="51">
        <v>45733</v>
      </c>
      <c r="B82" s="44" t="str">
        <f t="shared" si="0"/>
        <v>I</v>
      </c>
      <c r="C82" s="44" t="s">
        <v>45</v>
      </c>
      <c r="D82" s="45">
        <v>3078</v>
      </c>
      <c r="E82" s="49">
        <v>12.08</v>
      </c>
      <c r="F82" s="79" t="s">
        <v>63</v>
      </c>
      <c r="G82" s="61"/>
      <c r="H82" s="49"/>
      <c r="I82" s="238" t="s">
        <v>230</v>
      </c>
      <c r="J82" s="44"/>
      <c r="K82" s="83" t="s">
        <v>65</v>
      </c>
      <c r="L82" s="85" t="s">
        <v>66</v>
      </c>
    </row>
    <row r="83" spans="1:12" ht="18.75" x14ac:dyDescent="0.3">
      <c r="A83" s="51">
        <v>45733</v>
      </c>
      <c r="B83" s="44" t="str">
        <f t="shared" si="0"/>
        <v>I</v>
      </c>
      <c r="C83" s="44" t="s">
        <v>45</v>
      </c>
      <c r="D83" s="45">
        <v>3079</v>
      </c>
      <c r="E83" s="49">
        <v>13.07</v>
      </c>
      <c r="F83" s="79" t="s">
        <v>63</v>
      </c>
      <c r="G83" s="61"/>
      <c r="H83" s="49"/>
      <c r="I83" s="238" t="s">
        <v>230</v>
      </c>
      <c r="J83" s="44"/>
      <c r="K83" s="83" t="s">
        <v>65</v>
      </c>
      <c r="L83" s="85" t="s">
        <v>66</v>
      </c>
    </row>
    <row r="84" spans="1:12" ht="18.75" x14ac:dyDescent="0.3">
      <c r="A84" s="51">
        <v>45733</v>
      </c>
      <c r="B84" s="44" t="str">
        <f t="shared" si="0"/>
        <v>I</v>
      </c>
      <c r="C84" s="44" t="s">
        <v>45</v>
      </c>
      <c r="D84" s="45">
        <v>3080</v>
      </c>
      <c r="E84" s="49">
        <v>13.07</v>
      </c>
      <c r="F84" s="79" t="s">
        <v>63</v>
      </c>
      <c r="G84" s="61"/>
      <c r="H84" s="49"/>
      <c r="I84" s="238" t="s">
        <v>230</v>
      </c>
      <c r="J84" s="44"/>
      <c r="K84" s="83" t="s">
        <v>65</v>
      </c>
      <c r="L84" s="85" t="s">
        <v>66</v>
      </c>
    </row>
    <row r="85" spans="1:12" ht="18.75" x14ac:dyDescent="0.3">
      <c r="A85" s="51">
        <v>45733</v>
      </c>
      <c r="B85" s="44" t="str">
        <f t="shared" si="0"/>
        <v>I</v>
      </c>
      <c r="C85" s="44" t="s">
        <v>45</v>
      </c>
      <c r="D85" s="45">
        <v>3081</v>
      </c>
      <c r="E85" s="49">
        <v>13.08</v>
      </c>
      <c r="F85" s="79" t="s">
        <v>63</v>
      </c>
      <c r="G85" s="61"/>
      <c r="H85" s="49"/>
      <c r="I85" s="238" t="s">
        <v>230</v>
      </c>
      <c r="J85" s="44"/>
      <c r="K85" s="83" t="s">
        <v>65</v>
      </c>
      <c r="L85" s="85" t="s">
        <v>66</v>
      </c>
    </row>
    <row r="86" spans="1:12" ht="18.75" x14ac:dyDescent="0.3">
      <c r="A86" s="51">
        <v>45733</v>
      </c>
      <c r="B86" s="44" t="str">
        <f t="shared" si="0"/>
        <v>I</v>
      </c>
      <c r="C86" s="44" t="s">
        <v>45</v>
      </c>
      <c r="D86" s="45">
        <v>3082</v>
      </c>
      <c r="E86" s="49">
        <v>13.08</v>
      </c>
      <c r="F86" s="79" t="s">
        <v>63</v>
      </c>
      <c r="G86" s="61"/>
      <c r="H86" s="49"/>
      <c r="I86" s="238" t="s">
        <v>230</v>
      </c>
      <c r="J86" s="44"/>
      <c r="K86" s="83" t="s">
        <v>65</v>
      </c>
      <c r="L86" s="85" t="s">
        <v>66</v>
      </c>
    </row>
    <row r="87" spans="1:12" ht="18.75" x14ac:dyDescent="0.3">
      <c r="A87" s="51">
        <v>45733</v>
      </c>
      <c r="B87" s="44" t="str">
        <f t="shared" si="0"/>
        <v>I</v>
      </c>
      <c r="C87" s="44" t="s">
        <v>45</v>
      </c>
      <c r="D87" s="45">
        <v>3083</v>
      </c>
      <c r="E87" s="49">
        <v>13.08</v>
      </c>
      <c r="F87" s="79" t="s">
        <v>63</v>
      </c>
      <c r="G87" s="61"/>
      <c r="H87" s="49"/>
      <c r="I87" s="238" t="s">
        <v>230</v>
      </c>
      <c r="J87" s="44"/>
      <c r="K87" s="83" t="s">
        <v>65</v>
      </c>
      <c r="L87" s="85" t="s">
        <v>66</v>
      </c>
    </row>
    <row r="88" spans="1:12" ht="18.75" x14ac:dyDescent="0.3">
      <c r="A88" s="51">
        <v>45733</v>
      </c>
      <c r="B88" s="44" t="str">
        <f t="shared" si="0"/>
        <v>I</v>
      </c>
      <c r="C88" s="44" t="s">
        <v>45</v>
      </c>
      <c r="D88" s="45">
        <v>3084</v>
      </c>
      <c r="E88" s="49">
        <v>13.48</v>
      </c>
      <c r="F88" s="80" t="s">
        <v>112</v>
      </c>
      <c r="G88" s="61" t="s">
        <v>113</v>
      </c>
      <c r="H88" s="88">
        <v>31.69</v>
      </c>
      <c r="I88" s="236" t="s">
        <v>230</v>
      </c>
      <c r="J88" s="44">
        <v>1</v>
      </c>
      <c r="K88" s="83" t="s">
        <v>65</v>
      </c>
      <c r="L88" s="85" t="s">
        <v>66</v>
      </c>
    </row>
    <row r="89" spans="1:12" ht="18.75" x14ac:dyDescent="0.3">
      <c r="A89" s="51">
        <v>45733</v>
      </c>
      <c r="B89" s="44" t="str">
        <f t="shared" ref="B89:B103" si="1">ROMAN(2)</f>
        <v>II</v>
      </c>
      <c r="C89" s="44" t="s">
        <v>51</v>
      </c>
      <c r="D89" s="45">
        <v>3085</v>
      </c>
      <c r="E89" s="49">
        <v>12.06</v>
      </c>
      <c r="F89" s="79" t="s">
        <v>112</v>
      </c>
      <c r="G89" s="61"/>
      <c r="H89" s="49"/>
      <c r="I89" s="238" t="s">
        <v>230</v>
      </c>
      <c r="J89" s="44"/>
      <c r="K89" s="83" t="s">
        <v>65</v>
      </c>
      <c r="L89" s="85" t="s">
        <v>66</v>
      </c>
    </row>
    <row r="90" spans="1:12" ht="18.75" x14ac:dyDescent="0.3">
      <c r="A90" s="51">
        <v>45733</v>
      </c>
      <c r="B90" s="44" t="str">
        <f t="shared" si="1"/>
        <v>II</v>
      </c>
      <c r="C90" s="44" t="s">
        <v>51</v>
      </c>
      <c r="D90" s="45">
        <v>3086</v>
      </c>
      <c r="E90" s="49">
        <v>12.07</v>
      </c>
      <c r="F90" s="79" t="s">
        <v>112</v>
      </c>
      <c r="G90" s="61"/>
      <c r="H90" s="49"/>
      <c r="I90" s="238" t="s">
        <v>230</v>
      </c>
      <c r="J90" s="44"/>
      <c r="K90" s="83" t="s">
        <v>65</v>
      </c>
      <c r="L90" s="85" t="s">
        <v>66</v>
      </c>
    </row>
    <row r="91" spans="1:12" ht="18.75" x14ac:dyDescent="0.3">
      <c r="A91" s="51">
        <v>45733</v>
      </c>
      <c r="B91" s="44" t="str">
        <f t="shared" si="1"/>
        <v>II</v>
      </c>
      <c r="C91" s="44" t="s">
        <v>51</v>
      </c>
      <c r="D91" s="45">
        <v>3087</v>
      </c>
      <c r="E91" s="49">
        <v>12.06</v>
      </c>
      <c r="F91" s="79" t="s">
        <v>112</v>
      </c>
      <c r="G91" s="61"/>
      <c r="H91" s="49"/>
      <c r="I91" s="238" t="s">
        <v>230</v>
      </c>
      <c r="J91" s="44"/>
      <c r="K91" s="83" t="s">
        <v>65</v>
      </c>
      <c r="L91" s="85" t="s">
        <v>66</v>
      </c>
    </row>
    <row r="92" spans="1:12" ht="18.75" x14ac:dyDescent="0.3">
      <c r="A92" s="51">
        <v>45733</v>
      </c>
      <c r="B92" s="44" t="str">
        <f t="shared" si="1"/>
        <v>II</v>
      </c>
      <c r="C92" s="44" t="s">
        <v>51</v>
      </c>
      <c r="D92" s="45">
        <v>3088</v>
      </c>
      <c r="E92" s="49">
        <v>12.07</v>
      </c>
      <c r="F92" s="79" t="s">
        <v>112</v>
      </c>
      <c r="G92" s="61"/>
      <c r="H92" s="49"/>
      <c r="I92" s="238" t="s">
        <v>230</v>
      </c>
      <c r="J92" s="44"/>
      <c r="K92" s="83" t="s">
        <v>65</v>
      </c>
      <c r="L92" s="85" t="s">
        <v>66</v>
      </c>
    </row>
    <row r="93" spans="1:12" ht="18.75" x14ac:dyDescent="0.3">
      <c r="A93" s="51">
        <v>45733</v>
      </c>
      <c r="B93" s="44" t="str">
        <f t="shared" si="1"/>
        <v>II</v>
      </c>
      <c r="C93" s="44" t="s">
        <v>51</v>
      </c>
      <c r="D93" s="45">
        <v>3089</v>
      </c>
      <c r="E93" s="49">
        <v>12.07</v>
      </c>
      <c r="F93" s="79" t="s">
        <v>112</v>
      </c>
      <c r="G93" s="61"/>
      <c r="H93" s="49"/>
      <c r="I93" s="238" t="s">
        <v>230</v>
      </c>
      <c r="J93" s="44"/>
      <c r="K93" s="83" t="s">
        <v>65</v>
      </c>
      <c r="L93" s="85" t="s">
        <v>66</v>
      </c>
    </row>
    <row r="94" spans="1:12" ht="18.75" x14ac:dyDescent="0.3">
      <c r="A94" s="51">
        <v>45733</v>
      </c>
      <c r="B94" s="44" t="str">
        <f t="shared" si="1"/>
        <v>II</v>
      </c>
      <c r="C94" s="44" t="s">
        <v>51</v>
      </c>
      <c r="D94" s="45">
        <v>3090</v>
      </c>
      <c r="E94" s="49">
        <v>12.08</v>
      </c>
      <c r="F94" s="79" t="s">
        <v>112</v>
      </c>
      <c r="G94" s="61"/>
      <c r="H94" s="49"/>
      <c r="I94" s="238" t="s">
        <v>230</v>
      </c>
      <c r="J94" s="44"/>
      <c r="K94" s="83" t="s">
        <v>65</v>
      </c>
      <c r="L94" s="85" t="s">
        <v>66</v>
      </c>
    </row>
    <row r="95" spans="1:12" ht="18.75" x14ac:dyDescent="0.3">
      <c r="A95" s="51">
        <v>45733</v>
      </c>
      <c r="B95" s="44" t="str">
        <f t="shared" si="1"/>
        <v>II</v>
      </c>
      <c r="C95" s="44" t="s">
        <v>51</v>
      </c>
      <c r="D95" s="45">
        <v>3091</v>
      </c>
      <c r="E95" s="49">
        <v>12.99</v>
      </c>
      <c r="F95" s="80">
        <v>100944</v>
      </c>
      <c r="G95" s="61" t="s">
        <v>99</v>
      </c>
      <c r="H95" s="88">
        <v>32.24</v>
      </c>
      <c r="I95" s="236" t="s">
        <v>230</v>
      </c>
      <c r="J95" s="44">
        <v>1</v>
      </c>
      <c r="K95" s="83" t="s">
        <v>65</v>
      </c>
      <c r="L95" s="85" t="s">
        <v>66</v>
      </c>
    </row>
    <row r="96" spans="1:12" ht="18.75" x14ac:dyDescent="0.3">
      <c r="A96" s="51">
        <v>45733</v>
      </c>
      <c r="B96" s="44" t="str">
        <f t="shared" si="1"/>
        <v>II</v>
      </c>
      <c r="C96" s="44" t="s">
        <v>51</v>
      </c>
      <c r="D96" s="45">
        <v>3092</v>
      </c>
      <c r="E96" s="49">
        <v>13.04</v>
      </c>
      <c r="F96" s="79">
        <v>100944</v>
      </c>
      <c r="G96" s="61"/>
      <c r="H96" s="49"/>
      <c r="I96" s="238" t="s">
        <v>230</v>
      </c>
      <c r="J96" s="44"/>
      <c r="K96" s="83" t="s">
        <v>65</v>
      </c>
      <c r="L96" s="85" t="s">
        <v>66</v>
      </c>
    </row>
    <row r="97" spans="1:12" ht="18.75" x14ac:dyDescent="0.3">
      <c r="A97" s="51">
        <v>45733</v>
      </c>
      <c r="B97" s="44" t="str">
        <f t="shared" si="1"/>
        <v>II</v>
      </c>
      <c r="C97" s="44" t="s">
        <v>51</v>
      </c>
      <c r="D97" s="45">
        <v>3093</v>
      </c>
      <c r="E97" s="49">
        <v>12.07</v>
      </c>
      <c r="F97" s="79">
        <v>100944</v>
      </c>
      <c r="G97" s="61"/>
      <c r="H97" s="49"/>
      <c r="I97" s="238" t="s">
        <v>230</v>
      </c>
      <c r="J97" s="44"/>
      <c r="K97" s="83" t="s">
        <v>65</v>
      </c>
      <c r="L97" s="85" t="s">
        <v>66</v>
      </c>
    </row>
    <row r="98" spans="1:12" ht="18.75" x14ac:dyDescent="0.3">
      <c r="A98" s="51">
        <v>45733</v>
      </c>
      <c r="B98" s="44" t="str">
        <f t="shared" si="1"/>
        <v>II</v>
      </c>
      <c r="C98" s="44" t="s">
        <v>51</v>
      </c>
      <c r="D98" s="45">
        <v>3094</v>
      </c>
      <c r="E98" s="49">
        <v>13.02</v>
      </c>
      <c r="F98" s="79">
        <v>100944</v>
      </c>
      <c r="G98" s="61"/>
      <c r="H98" s="49"/>
      <c r="I98" s="238" t="s">
        <v>230</v>
      </c>
      <c r="J98" s="44"/>
      <c r="K98" s="83" t="s">
        <v>65</v>
      </c>
      <c r="L98" s="85" t="s">
        <v>66</v>
      </c>
    </row>
    <row r="99" spans="1:12" ht="18.75" x14ac:dyDescent="0.3">
      <c r="A99" s="51">
        <v>45733</v>
      </c>
      <c r="B99" s="44" t="str">
        <f t="shared" si="1"/>
        <v>II</v>
      </c>
      <c r="C99" s="44" t="s">
        <v>51</v>
      </c>
      <c r="D99" s="45">
        <v>3095</v>
      </c>
      <c r="E99" s="49">
        <v>13.02</v>
      </c>
      <c r="F99" s="79">
        <v>100944</v>
      </c>
      <c r="G99" s="61"/>
      <c r="H99" s="49"/>
      <c r="I99" s="238" t="s">
        <v>230</v>
      </c>
      <c r="J99" s="44"/>
      <c r="K99" s="83" t="s">
        <v>65</v>
      </c>
      <c r="L99" s="85" t="s">
        <v>66</v>
      </c>
    </row>
    <row r="100" spans="1:12" ht="18.75" x14ac:dyDescent="0.3">
      <c r="A100" s="51">
        <v>45733</v>
      </c>
      <c r="B100" s="44" t="str">
        <f t="shared" si="1"/>
        <v>II</v>
      </c>
      <c r="C100" s="44" t="s">
        <v>51</v>
      </c>
      <c r="D100" s="45">
        <v>3096</v>
      </c>
      <c r="E100" s="49">
        <v>12.84</v>
      </c>
      <c r="F100" s="79">
        <v>100944</v>
      </c>
      <c r="G100" s="61"/>
      <c r="H100" s="49"/>
      <c r="I100" s="238" t="s">
        <v>230</v>
      </c>
      <c r="J100" s="44"/>
      <c r="K100" s="83" t="s">
        <v>65</v>
      </c>
      <c r="L100" s="85" t="s">
        <v>66</v>
      </c>
    </row>
    <row r="101" spans="1:12" ht="18.75" x14ac:dyDescent="0.3">
      <c r="A101" s="51">
        <v>45733</v>
      </c>
      <c r="B101" s="44" t="str">
        <f t="shared" si="1"/>
        <v>II</v>
      </c>
      <c r="C101" s="44" t="s">
        <v>51</v>
      </c>
      <c r="D101" s="45">
        <v>3097</v>
      </c>
      <c r="E101" s="49">
        <v>12.08</v>
      </c>
      <c r="F101" s="79">
        <v>100944</v>
      </c>
      <c r="G101" s="61"/>
      <c r="H101" s="49"/>
      <c r="I101" s="238" t="s">
        <v>230</v>
      </c>
      <c r="J101" s="44"/>
      <c r="K101" s="83" t="s">
        <v>65</v>
      </c>
      <c r="L101" s="85" t="s">
        <v>66</v>
      </c>
    </row>
    <row r="102" spans="1:12" ht="18.75" x14ac:dyDescent="0.3">
      <c r="A102" s="51">
        <v>45733</v>
      </c>
      <c r="B102" s="44" t="str">
        <f t="shared" si="1"/>
        <v>II</v>
      </c>
      <c r="C102" s="44" t="s">
        <v>51</v>
      </c>
      <c r="D102" s="45">
        <v>3098</v>
      </c>
      <c r="E102" s="49">
        <v>12.06</v>
      </c>
      <c r="F102" s="80" t="s">
        <v>96</v>
      </c>
      <c r="G102" s="61" t="s">
        <v>62</v>
      </c>
      <c r="H102" s="88">
        <v>29.81</v>
      </c>
      <c r="I102" s="236" t="s">
        <v>230</v>
      </c>
      <c r="J102" s="44">
        <v>1</v>
      </c>
      <c r="K102" s="83" t="s">
        <v>65</v>
      </c>
      <c r="L102" s="85" t="s">
        <v>66</v>
      </c>
    </row>
    <row r="103" spans="1:12" ht="19.5" thickBot="1" x14ac:dyDescent="0.35">
      <c r="A103" s="90">
        <v>45733</v>
      </c>
      <c r="B103" s="91" t="str">
        <f t="shared" si="1"/>
        <v>II</v>
      </c>
      <c r="C103" s="91" t="s">
        <v>51</v>
      </c>
      <c r="D103" s="92">
        <v>3099</v>
      </c>
      <c r="E103" s="93">
        <v>12.07</v>
      </c>
      <c r="F103" s="94" t="s">
        <v>96</v>
      </c>
      <c r="G103" s="95"/>
      <c r="H103" s="93"/>
      <c r="I103" s="241" t="s">
        <v>230</v>
      </c>
      <c r="J103" s="91"/>
      <c r="K103" s="102" t="s">
        <v>65</v>
      </c>
      <c r="L103" s="103" t="s">
        <v>66</v>
      </c>
    </row>
    <row r="104" spans="1:12" ht="18.75" x14ac:dyDescent="0.3">
      <c r="A104" s="39">
        <v>45734</v>
      </c>
      <c r="B104" s="87" t="str">
        <f t="shared" ref="B104:B111" si="2">ROMAN(1)</f>
        <v>I</v>
      </c>
      <c r="C104" s="87" t="s">
        <v>45</v>
      </c>
      <c r="D104" s="40">
        <v>3100</v>
      </c>
      <c r="E104" s="98">
        <v>12.04</v>
      </c>
      <c r="F104" s="99" t="s">
        <v>96</v>
      </c>
      <c r="G104" s="100"/>
      <c r="H104" s="98"/>
      <c r="I104" s="242" t="s">
        <v>230</v>
      </c>
      <c r="J104" s="87"/>
      <c r="K104" s="104" t="s">
        <v>65</v>
      </c>
      <c r="L104" s="84" t="s">
        <v>66</v>
      </c>
    </row>
    <row r="105" spans="1:12" ht="18.75" x14ac:dyDescent="0.3">
      <c r="A105" s="51">
        <v>45734</v>
      </c>
      <c r="B105" s="44" t="str">
        <f t="shared" si="2"/>
        <v>I</v>
      </c>
      <c r="C105" s="44" t="s">
        <v>45</v>
      </c>
      <c r="D105" s="45">
        <v>3101</v>
      </c>
      <c r="E105" s="49">
        <v>12.08</v>
      </c>
      <c r="F105" s="79" t="s">
        <v>96</v>
      </c>
      <c r="G105" s="61"/>
      <c r="H105" s="49"/>
      <c r="I105" s="238" t="s">
        <v>230</v>
      </c>
      <c r="J105" s="44"/>
      <c r="K105" s="83" t="s">
        <v>65</v>
      </c>
      <c r="L105" s="85" t="s">
        <v>66</v>
      </c>
    </row>
    <row r="106" spans="1:12" ht="18.75" x14ac:dyDescent="0.3">
      <c r="A106" s="51">
        <v>45734</v>
      </c>
      <c r="B106" s="44" t="str">
        <f t="shared" si="2"/>
        <v>I</v>
      </c>
      <c r="C106" s="44" t="s">
        <v>45</v>
      </c>
      <c r="D106" s="45">
        <v>3102</v>
      </c>
      <c r="E106" s="49">
        <v>11.09</v>
      </c>
      <c r="F106" s="79" t="s">
        <v>96</v>
      </c>
      <c r="G106" s="61"/>
      <c r="H106" s="49"/>
      <c r="I106" s="238" t="s">
        <v>230</v>
      </c>
      <c r="J106" s="44"/>
      <c r="K106" s="83" t="s">
        <v>65</v>
      </c>
      <c r="L106" s="85" t="s">
        <v>66</v>
      </c>
    </row>
    <row r="107" spans="1:12" ht="18.75" x14ac:dyDescent="0.3">
      <c r="A107" s="51">
        <v>45734</v>
      </c>
      <c r="B107" s="44" t="str">
        <f t="shared" si="2"/>
        <v>I</v>
      </c>
      <c r="C107" s="44" t="s">
        <v>45</v>
      </c>
      <c r="D107" s="45">
        <v>3103</v>
      </c>
      <c r="E107" s="49">
        <v>10.57</v>
      </c>
      <c r="F107" s="79" t="s">
        <v>96</v>
      </c>
      <c r="G107" s="61"/>
      <c r="H107" s="49"/>
      <c r="I107" s="238" t="s">
        <v>230</v>
      </c>
      <c r="J107" s="44"/>
      <c r="K107" s="83" t="s">
        <v>65</v>
      </c>
      <c r="L107" s="85" t="s">
        <v>66</v>
      </c>
    </row>
    <row r="108" spans="1:12" ht="18.75" x14ac:dyDescent="0.3">
      <c r="A108" s="51">
        <v>45734</v>
      </c>
      <c r="B108" s="44" t="str">
        <f t="shared" si="2"/>
        <v>I</v>
      </c>
      <c r="C108" s="44" t="s">
        <v>45</v>
      </c>
      <c r="D108" s="45">
        <v>3104</v>
      </c>
      <c r="E108" s="49">
        <v>12.6</v>
      </c>
      <c r="F108" s="79" t="s">
        <v>96</v>
      </c>
      <c r="G108" s="61"/>
      <c r="H108" s="49"/>
      <c r="I108" s="238" t="s">
        <v>230</v>
      </c>
      <c r="J108" s="44"/>
      <c r="K108" s="83" t="s">
        <v>65</v>
      </c>
      <c r="L108" s="85" t="s">
        <v>66</v>
      </c>
    </row>
    <row r="109" spans="1:12" ht="18.75" x14ac:dyDescent="0.3">
      <c r="A109" s="51">
        <v>45734</v>
      </c>
      <c r="B109" s="44" t="str">
        <f t="shared" si="2"/>
        <v>I</v>
      </c>
      <c r="C109" s="44" t="s">
        <v>45</v>
      </c>
      <c r="D109" s="45">
        <v>3105</v>
      </c>
      <c r="E109" s="49">
        <v>13.54</v>
      </c>
      <c r="F109" s="80" t="s">
        <v>116</v>
      </c>
      <c r="G109" s="61" t="s">
        <v>115</v>
      </c>
      <c r="H109" s="88">
        <v>24.47</v>
      </c>
      <c r="I109" s="236" t="s">
        <v>230</v>
      </c>
      <c r="J109" s="44">
        <v>1</v>
      </c>
      <c r="K109" s="83" t="s">
        <v>65</v>
      </c>
      <c r="L109" s="85" t="s">
        <v>66</v>
      </c>
    </row>
    <row r="110" spans="1:12" ht="18.75" x14ac:dyDescent="0.3">
      <c r="A110" s="51">
        <v>45734</v>
      </c>
      <c r="B110" s="44" t="str">
        <f t="shared" si="2"/>
        <v>I</v>
      </c>
      <c r="C110" s="44" t="s">
        <v>45</v>
      </c>
      <c r="D110" s="45">
        <v>3106</v>
      </c>
      <c r="E110" s="49">
        <v>13.55</v>
      </c>
      <c r="F110" s="79" t="s">
        <v>116</v>
      </c>
      <c r="G110" s="61"/>
      <c r="H110" s="49"/>
      <c r="I110" s="238" t="s">
        <v>230</v>
      </c>
      <c r="J110" s="44"/>
      <c r="K110" s="83" t="s">
        <v>65</v>
      </c>
      <c r="L110" s="85" t="s">
        <v>66</v>
      </c>
    </row>
    <row r="111" spans="1:12" ht="18.75" x14ac:dyDescent="0.3">
      <c r="A111" s="51">
        <v>45734</v>
      </c>
      <c r="B111" s="44" t="str">
        <f t="shared" si="2"/>
        <v>I</v>
      </c>
      <c r="C111" s="44" t="s">
        <v>45</v>
      </c>
      <c r="D111" s="45">
        <v>3107</v>
      </c>
      <c r="E111" s="49">
        <v>13.55</v>
      </c>
      <c r="F111" s="79" t="s">
        <v>116</v>
      </c>
      <c r="G111" s="61"/>
      <c r="H111" s="49"/>
      <c r="I111" s="238" t="s">
        <v>230</v>
      </c>
      <c r="J111" s="44"/>
      <c r="K111" s="83" t="s">
        <v>65</v>
      </c>
      <c r="L111" s="85" t="s">
        <v>66</v>
      </c>
    </row>
    <row r="112" spans="1:12" ht="18.75" x14ac:dyDescent="0.3">
      <c r="A112" s="51">
        <v>45734</v>
      </c>
      <c r="B112" s="44" t="str">
        <f t="shared" ref="B112:B124" si="3">ROMAN(2)</f>
        <v>II</v>
      </c>
      <c r="C112" s="44" t="s">
        <v>51</v>
      </c>
      <c r="D112" s="45">
        <v>3108</v>
      </c>
      <c r="E112" s="49">
        <v>13.5</v>
      </c>
      <c r="F112" s="79" t="s">
        <v>116</v>
      </c>
      <c r="G112" s="61"/>
      <c r="H112" s="49"/>
      <c r="I112" s="238" t="s">
        <v>230</v>
      </c>
      <c r="J112" s="44"/>
      <c r="K112" s="83" t="s">
        <v>65</v>
      </c>
      <c r="L112" s="85" t="s">
        <v>66</v>
      </c>
    </row>
    <row r="113" spans="1:12" ht="18.75" x14ac:dyDescent="0.3">
      <c r="A113" s="51">
        <v>45734</v>
      </c>
      <c r="B113" s="44" t="str">
        <f t="shared" si="3"/>
        <v>II</v>
      </c>
      <c r="C113" s="44" t="s">
        <v>51</v>
      </c>
      <c r="D113" s="45">
        <v>3109</v>
      </c>
      <c r="E113" s="49">
        <v>13.23</v>
      </c>
      <c r="F113" s="79" t="s">
        <v>116</v>
      </c>
      <c r="G113" s="61"/>
      <c r="H113" s="49"/>
      <c r="I113" s="238" t="s">
        <v>230</v>
      </c>
      <c r="J113" s="44"/>
      <c r="K113" s="83" t="s">
        <v>65</v>
      </c>
      <c r="L113" s="85" t="s">
        <v>66</v>
      </c>
    </row>
    <row r="114" spans="1:12" ht="18.75" x14ac:dyDescent="0.3">
      <c r="A114" s="51">
        <v>45734</v>
      </c>
      <c r="B114" s="44" t="str">
        <f t="shared" si="3"/>
        <v>II</v>
      </c>
      <c r="C114" s="44" t="s">
        <v>51</v>
      </c>
      <c r="D114" s="45">
        <v>3110</v>
      </c>
      <c r="E114" s="49">
        <v>12.06</v>
      </c>
      <c r="F114" s="80">
        <v>100949</v>
      </c>
      <c r="G114" s="61" t="s">
        <v>99</v>
      </c>
      <c r="H114" s="88">
        <v>32.32</v>
      </c>
      <c r="I114" s="236" t="s">
        <v>230</v>
      </c>
      <c r="J114" s="44">
        <v>1</v>
      </c>
      <c r="K114" s="83" t="s">
        <v>65</v>
      </c>
      <c r="L114" s="85" t="s">
        <v>66</v>
      </c>
    </row>
    <row r="115" spans="1:12" ht="18.75" x14ac:dyDescent="0.3">
      <c r="A115" s="51">
        <v>45734</v>
      </c>
      <c r="B115" s="44" t="str">
        <f t="shared" si="3"/>
        <v>II</v>
      </c>
      <c r="C115" s="44" t="s">
        <v>51</v>
      </c>
      <c r="D115" s="45">
        <v>3111</v>
      </c>
      <c r="E115" s="49">
        <v>13.04</v>
      </c>
      <c r="F115" s="79">
        <v>100949</v>
      </c>
      <c r="G115" s="61"/>
      <c r="H115" s="49"/>
      <c r="I115" s="238" t="s">
        <v>230</v>
      </c>
      <c r="J115" s="44"/>
      <c r="K115" s="83" t="s">
        <v>65</v>
      </c>
      <c r="L115" s="85" t="s">
        <v>66</v>
      </c>
    </row>
    <row r="116" spans="1:12" ht="18.75" x14ac:dyDescent="0.3">
      <c r="A116" s="51">
        <v>45734</v>
      </c>
      <c r="B116" s="44" t="str">
        <f t="shared" si="3"/>
        <v>II</v>
      </c>
      <c r="C116" s="44" t="s">
        <v>51</v>
      </c>
      <c r="D116" s="45">
        <v>3112</v>
      </c>
      <c r="E116" s="49">
        <v>13.05</v>
      </c>
      <c r="F116" s="79">
        <v>100949</v>
      </c>
      <c r="G116" s="61"/>
      <c r="H116" s="49"/>
      <c r="I116" s="238" t="s">
        <v>230</v>
      </c>
      <c r="J116" s="44"/>
      <c r="K116" s="83" t="s">
        <v>65</v>
      </c>
      <c r="L116" s="85" t="s">
        <v>66</v>
      </c>
    </row>
    <row r="117" spans="1:12" ht="18.75" x14ac:dyDescent="0.3">
      <c r="A117" s="51">
        <v>45734</v>
      </c>
      <c r="B117" s="44" t="str">
        <f t="shared" si="3"/>
        <v>II</v>
      </c>
      <c r="C117" s="44" t="s">
        <v>51</v>
      </c>
      <c r="D117" s="45">
        <v>3113</v>
      </c>
      <c r="E117" s="49">
        <v>12.05</v>
      </c>
      <c r="F117" s="79">
        <v>100949</v>
      </c>
      <c r="G117" s="61"/>
      <c r="H117" s="49"/>
      <c r="I117" s="238" t="s">
        <v>230</v>
      </c>
      <c r="J117" s="44"/>
      <c r="K117" s="83" t="s">
        <v>65</v>
      </c>
      <c r="L117" s="85" t="s">
        <v>66</v>
      </c>
    </row>
    <row r="118" spans="1:12" ht="18.75" x14ac:dyDescent="0.3">
      <c r="A118" s="51">
        <v>45734</v>
      </c>
      <c r="B118" s="44" t="str">
        <f t="shared" si="3"/>
        <v>II</v>
      </c>
      <c r="C118" s="44" t="s">
        <v>51</v>
      </c>
      <c r="D118" s="45">
        <v>3114</v>
      </c>
      <c r="E118" s="49">
        <v>13.47</v>
      </c>
      <c r="F118" s="79">
        <v>100949</v>
      </c>
      <c r="G118" s="61"/>
      <c r="H118" s="49"/>
      <c r="I118" s="238" t="s">
        <v>230</v>
      </c>
      <c r="J118" s="44"/>
      <c r="K118" s="83" t="s">
        <v>65</v>
      </c>
      <c r="L118" s="85" t="s">
        <v>66</v>
      </c>
    </row>
    <row r="119" spans="1:12" ht="18.75" x14ac:dyDescent="0.3">
      <c r="A119" s="51">
        <v>45734</v>
      </c>
      <c r="B119" s="44" t="str">
        <f t="shared" si="3"/>
        <v>II</v>
      </c>
      <c r="C119" s="44" t="s">
        <v>51</v>
      </c>
      <c r="D119" s="45">
        <v>3115</v>
      </c>
      <c r="E119" s="49">
        <v>13.05</v>
      </c>
      <c r="F119" s="79">
        <v>100949</v>
      </c>
      <c r="G119" s="61"/>
      <c r="H119" s="49"/>
      <c r="I119" s="238" t="s">
        <v>230</v>
      </c>
      <c r="J119" s="44"/>
      <c r="K119" s="83" t="s">
        <v>65</v>
      </c>
      <c r="L119" s="85" t="s">
        <v>66</v>
      </c>
    </row>
    <row r="120" spans="1:12" ht="18.75" x14ac:dyDescent="0.3">
      <c r="A120" s="51">
        <v>45734</v>
      </c>
      <c r="B120" s="44" t="str">
        <f t="shared" si="3"/>
        <v>II</v>
      </c>
      <c r="C120" s="44" t="s">
        <v>51</v>
      </c>
      <c r="D120" s="45">
        <v>3116</v>
      </c>
      <c r="E120" s="49">
        <v>12.38</v>
      </c>
      <c r="F120" s="79">
        <v>100949</v>
      </c>
      <c r="G120" s="61"/>
      <c r="H120" s="49"/>
      <c r="I120" s="238" t="s">
        <v>230</v>
      </c>
      <c r="J120" s="44"/>
      <c r="K120" s="83" t="s">
        <v>65</v>
      </c>
      <c r="L120" s="85" t="s">
        <v>66</v>
      </c>
    </row>
    <row r="121" spans="1:12" ht="18.75" x14ac:dyDescent="0.3">
      <c r="A121" s="51">
        <v>45734</v>
      </c>
      <c r="B121" s="44" t="str">
        <f t="shared" si="3"/>
        <v>II</v>
      </c>
      <c r="C121" s="44" t="s">
        <v>51</v>
      </c>
      <c r="D121" s="45">
        <v>3117</v>
      </c>
      <c r="E121" s="49">
        <v>12.09</v>
      </c>
      <c r="F121" s="80">
        <v>100960</v>
      </c>
      <c r="G121" s="61" t="s">
        <v>74</v>
      </c>
      <c r="H121" s="88">
        <v>32.340000000000003</v>
      </c>
      <c r="I121" s="236" t="s">
        <v>230</v>
      </c>
      <c r="J121" s="44">
        <v>1</v>
      </c>
      <c r="K121" s="83" t="s">
        <v>65</v>
      </c>
      <c r="L121" s="85" t="s">
        <v>66</v>
      </c>
    </row>
    <row r="122" spans="1:12" ht="18.75" x14ac:dyDescent="0.3">
      <c r="A122" s="51">
        <v>45734</v>
      </c>
      <c r="B122" s="44" t="str">
        <f t="shared" si="3"/>
        <v>II</v>
      </c>
      <c r="C122" s="44" t="s">
        <v>51</v>
      </c>
      <c r="D122" s="45">
        <v>3118</v>
      </c>
      <c r="E122" s="49">
        <v>13.05</v>
      </c>
      <c r="F122" s="79">
        <v>100960</v>
      </c>
      <c r="G122" s="61"/>
      <c r="H122" s="49"/>
      <c r="I122" s="238" t="s">
        <v>230</v>
      </c>
      <c r="J122" s="44"/>
      <c r="K122" s="83" t="s">
        <v>65</v>
      </c>
      <c r="L122" s="85" t="s">
        <v>66</v>
      </c>
    </row>
    <row r="123" spans="1:12" ht="18.75" x14ac:dyDescent="0.3">
      <c r="A123" s="51">
        <v>45734</v>
      </c>
      <c r="B123" s="44" t="str">
        <f t="shared" si="3"/>
        <v>II</v>
      </c>
      <c r="C123" s="44" t="s">
        <v>51</v>
      </c>
      <c r="D123" s="45">
        <v>3119</v>
      </c>
      <c r="E123" s="49">
        <v>13.05</v>
      </c>
      <c r="F123" s="79">
        <v>100960</v>
      </c>
      <c r="G123" s="61"/>
      <c r="H123" s="49"/>
      <c r="I123" s="238" t="s">
        <v>230</v>
      </c>
      <c r="J123" s="44"/>
      <c r="K123" s="83" t="s">
        <v>65</v>
      </c>
      <c r="L123" s="85" t="s">
        <v>66</v>
      </c>
    </row>
    <row r="124" spans="1:12" ht="19.5" thickBot="1" x14ac:dyDescent="0.35">
      <c r="A124" s="90">
        <v>45734</v>
      </c>
      <c r="B124" s="91" t="str">
        <f t="shared" si="3"/>
        <v>II</v>
      </c>
      <c r="C124" s="91" t="s">
        <v>51</v>
      </c>
      <c r="D124" s="92">
        <v>3120</v>
      </c>
      <c r="E124" s="93">
        <v>13.04</v>
      </c>
      <c r="F124" s="94">
        <v>100960</v>
      </c>
      <c r="G124" s="95"/>
      <c r="H124" s="93"/>
      <c r="I124" s="241" t="s">
        <v>230</v>
      </c>
      <c r="J124" s="91"/>
      <c r="K124" s="102" t="s">
        <v>65</v>
      </c>
      <c r="L124" s="103" t="s">
        <v>66</v>
      </c>
    </row>
    <row r="125" spans="1:12" ht="18.75" x14ac:dyDescent="0.3">
      <c r="A125" s="39">
        <v>45735</v>
      </c>
      <c r="B125" s="87" t="str">
        <f t="shared" ref="B125:B136" si="4">ROMAN(1)</f>
        <v>I</v>
      </c>
      <c r="C125" s="87" t="s">
        <v>45</v>
      </c>
      <c r="D125" s="40">
        <v>3121</v>
      </c>
      <c r="E125" s="98">
        <v>13.5</v>
      </c>
      <c r="F125" s="99">
        <v>100960</v>
      </c>
      <c r="G125" s="100"/>
      <c r="H125" s="98"/>
      <c r="I125" s="242" t="s">
        <v>230</v>
      </c>
      <c r="J125" s="87"/>
      <c r="K125" s="104" t="s">
        <v>65</v>
      </c>
      <c r="L125" s="84" t="s">
        <v>66</v>
      </c>
    </row>
    <row r="126" spans="1:12" ht="18.75" x14ac:dyDescent="0.3">
      <c r="A126" s="51">
        <v>45735</v>
      </c>
      <c r="B126" s="44" t="str">
        <f t="shared" si="4"/>
        <v>I</v>
      </c>
      <c r="C126" s="44" t="s">
        <v>45</v>
      </c>
      <c r="D126" s="45">
        <v>3122</v>
      </c>
      <c r="E126" s="49">
        <v>12.08</v>
      </c>
      <c r="F126" s="79">
        <v>100960</v>
      </c>
      <c r="G126" s="61"/>
      <c r="H126" s="49"/>
      <c r="I126" s="238" t="s">
        <v>230</v>
      </c>
      <c r="J126" s="44"/>
      <c r="K126" s="83" t="s">
        <v>65</v>
      </c>
      <c r="L126" s="85" t="s">
        <v>66</v>
      </c>
    </row>
    <row r="127" spans="1:12" ht="18.75" x14ac:dyDescent="0.3">
      <c r="A127" s="51">
        <v>45735</v>
      </c>
      <c r="B127" s="44" t="str">
        <f t="shared" si="4"/>
        <v>I</v>
      </c>
      <c r="C127" s="44" t="s">
        <v>45</v>
      </c>
      <c r="D127" s="45">
        <v>3123</v>
      </c>
      <c r="E127" s="49">
        <v>13.31</v>
      </c>
      <c r="F127" s="79">
        <v>100960</v>
      </c>
      <c r="G127" s="61"/>
      <c r="H127" s="49"/>
      <c r="I127" s="238" t="s">
        <v>230</v>
      </c>
      <c r="J127" s="44"/>
      <c r="K127" s="83" t="s">
        <v>65</v>
      </c>
      <c r="L127" s="85" t="s">
        <v>66</v>
      </c>
    </row>
    <row r="128" spans="1:12" ht="18.75" x14ac:dyDescent="0.3">
      <c r="A128" s="51">
        <v>45735</v>
      </c>
      <c r="B128" s="44" t="str">
        <f t="shared" si="4"/>
        <v>I</v>
      </c>
      <c r="C128" s="44" t="s">
        <v>45</v>
      </c>
      <c r="D128" s="45">
        <v>3124</v>
      </c>
      <c r="E128" s="49">
        <v>12.08</v>
      </c>
      <c r="F128" s="80">
        <v>300941</v>
      </c>
      <c r="G128" s="61" t="s">
        <v>99</v>
      </c>
      <c r="H128" s="88">
        <v>32.64</v>
      </c>
      <c r="I128" s="236" t="s">
        <v>230</v>
      </c>
      <c r="J128" s="44">
        <v>1</v>
      </c>
      <c r="K128" s="83" t="s">
        <v>65</v>
      </c>
      <c r="L128" s="85" t="s">
        <v>66</v>
      </c>
    </row>
    <row r="129" spans="1:12" ht="18.75" x14ac:dyDescent="0.3">
      <c r="A129" s="51">
        <v>45735</v>
      </c>
      <c r="B129" s="44" t="str">
        <f t="shared" si="4"/>
        <v>I</v>
      </c>
      <c r="C129" s="44" t="s">
        <v>45</v>
      </c>
      <c r="D129" s="45">
        <v>3125</v>
      </c>
      <c r="E129" s="49">
        <v>12.08</v>
      </c>
      <c r="F129" s="79">
        <v>300941</v>
      </c>
      <c r="G129" s="61"/>
      <c r="H129" s="49"/>
      <c r="I129" s="238" t="s">
        <v>230</v>
      </c>
      <c r="J129" s="44"/>
      <c r="K129" s="83" t="s">
        <v>65</v>
      </c>
      <c r="L129" s="85" t="s">
        <v>66</v>
      </c>
    </row>
    <row r="130" spans="1:12" ht="18.75" x14ac:dyDescent="0.3">
      <c r="A130" s="51">
        <v>45735</v>
      </c>
      <c r="B130" s="44" t="str">
        <f t="shared" si="4"/>
        <v>I</v>
      </c>
      <c r="C130" s="44" t="s">
        <v>45</v>
      </c>
      <c r="D130" s="45">
        <v>3126</v>
      </c>
      <c r="E130" s="49">
        <v>13.05</v>
      </c>
      <c r="F130" s="79">
        <v>300941</v>
      </c>
      <c r="G130" s="61"/>
      <c r="H130" s="49"/>
      <c r="I130" s="238" t="s">
        <v>230</v>
      </c>
      <c r="J130" s="44"/>
      <c r="K130" s="83" t="s">
        <v>65</v>
      </c>
      <c r="L130" s="85" t="s">
        <v>66</v>
      </c>
    </row>
    <row r="131" spans="1:12" ht="18.75" x14ac:dyDescent="0.3">
      <c r="A131" s="51">
        <v>45735</v>
      </c>
      <c r="B131" s="44" t="str">
        <f t="shared" si="4"/>
        <v>I</v>
      </c>
      <c r="C131" s="44" t="s">
        <v>45</v>
      </c>
      <c r="D131" s="45">
        <v>3127</v>
      </c>
      <c r="E131" s="49">
        <v>13.05</v>
      </c>
      <c r="F131" s="79">
        <v>300941</v>
      </c>
      <c r="G131" s="61"/>
      <c r="H131" s="49"/>
      <c r="I131" s="238" t="s">
        <v>230</v>
      </c>
      <c r="J131" s="44"/>
      <c r="K131" s="83" t="s">
        <v>65</v>
      </c>
      <c r="L131" s="85" t="s">
        <v>66</v>
      </c>
    </row>
    <row r="132" spans="1:12" ht="18.75" x14ac:dyDescent="0.3">
      <c r="A132" s="51">
        <v>45735</v>
      </c>
      <c r="B132" s="44" t="str">
        <f t="shared" si="4"/>
        <v>I</v>
      </c>
      <c r="C132" s="44" t="s">
        <v>45</v>
      </c>
      <c r="D132" s="45">
        <v>3128</v>
      </c>
      <c r="E132" s="49">
        <v>13.51</v>
      </c>
      <c r="F132" s="79">
        <v>300941</v>
      </c>
      <c r="G132" s="61"/>
      <c r="H132" s="49"/>
      <c r="I132" s="238" t="s">
        <v>230</v>
      </c>
      <c r="J132" s="44"/>
      <c r="K132" s="83" t="s">
        <v>65</v>
      </c>
      <c r="L132" s="85" t="s">
        <v>66</v>
      </c>
    </row>
    <row r="133" spans="1:12" ht="18.75" x14ac:dyDescent="0.3">
      <c r="A133" s="51">
        <v>45735</v>
      </c>
      <c r="B133" s="44" t="str">
        <f t="shared" si="4"/>
        <v>I</v>
      </c>
      <c r="C133" s="44" t="s">
        <v>45</v>
      </c>
      <c r="D133" s="45">
        <v>3129</v>
      </c>
      <c r="E133" s="49">
        <v>13.56</v>
      </c>
      <c r="F133" s="79">
        <v>300941</v>
      </c>
      <c r="G133" s="61"/>
      <c r="H133" s="49"/>
      <c r="I133" s="238" t="s">
        <v>230</v>
      </c>
      <c r="J133" s="44"/>
      <c r="K133" s="83" t="s">
        <v>65</v>
      </c>
      <c r="L133" s="85" t="s">
        <v>66</v>
      </c>
    </row>
    <row r="134" spans="1:12" ht="18.75" x14ac:dyDescent="0.3">
      <c r="A134" s="51">
        <v>45735</v>
      </c>
      <c r="B134" s="44" t="str">
        <f t="shared" si="4"/>
        <v>I</v>
      </c>
      <c r="C134" s="44" t="s">
        <v>45</v>
      </c>
      <c r="D134" s="45">
        <v>3130</v>
      </c>
      <c r="E134" s="49">
        <v>13.57</v>
      </c>
      <c r="F134" s="79">
        <v>300941</v>
      </c>
      <c r="G134" s="61"/>
      <c r="H134" s="49"/>
      <c r="I134" s="238" t="s">
        <v>230</v>
      </c>
      <c r="J134" s="44"/>
      <c r="K134" s="83" t="s">
        <v>65</v>
      </c>
      <c r="L134" s="85" t="s">
        <v>66</v>
      </c>
    </row>
    <row r="135" spans="1:12" ht="18.75" x14ac:dyDescent="0.3">
      <c r="A135" s="51">
        <v>45735</v>
      </c>
      <c r="B135" s="44" t="str">
        <f t="shared" si="4"/>
        <v>I</v>
      </c>
      <c r="C135" s="44" t="s">
        <v>45</v>
      </c>
      <c r="D135" s="45">
        <v>3131</v>
      </c>
      <c r="E135" s="49">
        <v>12.29</v>
      </c>
      <c r="F135" s="80" t="s">
        <v>86</v>
      </c>
      <c r="G135" s="61" t="s">
        <v>97</v>
      </c>
      <c r="H135" s="88">
        <v>32.44</v>
      </c>
      <c r="I135" s="236" t="s">
        <v>230</v>
      </c>
      <c r="J135" s="44">
        <v>1</v>
      </c>
      <c r="K135" s="83" t="s">
        <v>65</v>
      </c>
      <c r="L135" s="85" t="s">
        <v>66</v>
      </c>
    </row>
    <row r="136" spans="1:12" ht="18.75" x14ac:dyDescent="0.3">
      <c r="A136" s="51">
        <v>45735</v>
      </c>
      <c r="B136" s="44" t="str">
        <f t="shared" si="4"/>
        <v>I</v>
      </c>
      <c r="C136" s="44" t="s">
        <v>45</v>
      </c>
      <c r="D136" s="45">
        <v>3132</v>
      </c>
      <c r="E136" s="49">
        <v>12.08</v>
      </c>
      <c r="F136" s="79" t="s">
        <v>86</v>
      </c>
      <c r="G136" s="61"/>
      <c r="H136" s="49"/>
      <c r="I136" s="238" t="s">
        <v>230</v>
      </c>
      <c r="J136" s="44"/>
      <c r="K136" s="83" t="s">
        <v>65</v>
      </c>
      <c r="L136" s="85" t="s">
        <v>66</v>
      </c>
    </row>
    <row r="137" spans="1:12" ht="18.75" x14ac:dyDescent="0.3">
      <c r="A137" s="51">
        <v>45735</v>
      </c>
      <c r="B137" s="44" t="str">
        <f t="shared" ref="B137:B150" si="5">ROMAN(2)</f>
        <v>II</v>
      </c>
      <c r="C137" s="44" t="s">
        <v>51</v>
      </c>
      <c r="D137" s="45">
        <v>3133</v>
      </c>
      <c r="E137" s="49">
        <v>13.05</v>
      </c>
      <c r="F137" s="79" t="s">
        <v>86</v>
      </c>
      <c r="G137" s="61"/>
      <c r="H137" s="49"/>
      <c r="I137" s="238" t="s">
        <v>230</v>
      </c>
      <c r="J137" s="44"/>
      <c r="K137" s="83" t="s">
        <v>65</v>
      </c>
      <c r="L137" s="85" t="s">
        <v>66</v>
      </c>
    </row>
    <row r="138" spans="1:12" ht="18.75" x14ac:dyDescent="0.3">
      <c r="A138" s="51">
        <v>45735</v>
      </c>
      <c r="B138" s="44" t="str">
        <f t="shared" si="5"/>
        <v>II</v>
      </c>
      <c r="C138" s="44" t="s">
        <v>51</v>
      </c>
      <c r="D138" s="45">
        <v>3134</v>
      </c>
      <c r="E138" s="49">
        <v>13.05</v>
      </c>
      <c r="F138" s="79" t="s">
        <v>86</v>
      </c>
      <c r="G138" s="61"/>
      <c r="H138" s="49"/>
      <c r="I138" s="238" t="s">
        <v>230</v>
      </c>
      <c r="J138" s="44"/>
      <c r="K138" s="83" t="s">
        <v>65</v>
      </c>
      <c r="L138" s="85" t="s">
        <v>66</v>
      </c>
    </row>
    <row r="139" spans="1:12" ht="18.75" x14ac:dyDescent="0.3">
      <c r="A139" s="51">
        <v>45735</v>
      </c>
      <c r="B139" s="44" t="str">
        <f t="shared" si="5"/>
        <v>II</v>
      </c>
      <c r="C139" s="44" t="s">
        <v>51</v>
      </c>
      <c r="D139" s="45">
        <v>3135</v>
      </c>
      <c r="E139" s="49">
        <v>13.47</v>
      </c>
      <c r="F139" s="79" t="s">
        <v>86</v>
      </c>
      <c r="G139" s="61"/>
      <c r="H139" s="49"/>
      <c r="I139" s="238" t="s">
        <v>230</v>
      </c>
      <c r="J139" s="44"/>
      <c r="K139" s="83" t="s">
        <v>65</v>
      </c>
      <c r="L139" s="85" t="s">
        <v>66</v>
      </c>
    </row>
    <row r="140" spans="1:12" ht="18.75" x14ac:dyDescent="0.3">
      <c r="A140" s="51">
        <v>45735</v>
      </c>
      <c r="B140" s="44" t="str">
        <f t="shared" si="5"/>
        <v>II</v>
      </c>
      <c r="C140" s="44" t="s">
        <v>51</v>
      </c>
      <c r="D140" s="45">
        <v>3136</v>
      </c>
      <c r="E140" s="49">
        <v>13.05</v>
      </c>
      <c r="F140" s="79" t="s">
        <v>86</v>
      </c>
      <c r="G140" s="61"/>
      <c r="H140" s="49"/>
      <c r="I140" s="238" t="s">
        <v>230</v>
      </c>
      <c r="J140" s="44"/>
      <c r="K140" s="83" t="s">
        <v>65</v>
      </c>
      <c r="L140" s="85" t="s">
        <v>66</v>
      </c>
    </row>
    <row r="141" spans="1:12" ht="18.75" x14ac:dyDescent="0.3">
      <c r="A141" s="51">
        <v>45735</v>
      </c>
      <c r="B141" s="44" t="str">
        <f t="shared" si="5"/>
        <v>II</v>
      </c>
      <c r="C141" s="44" t="s">
        <v>51</v>
      </c>
      <c r="D141" s="45">
        <v>3137</v>
      </c>
      <c r="E141" s="49">
        <v>13.39</v>
      </c>
      <c r="F141" s="79" t="s">
        <v>86</v>
      </c>
      <c r="G141" s="61"/>
      <c r="H141" s="49"/>
      <c r="I141" s="238" t="s">
        <v>230</v>
      </c>
      <c r="J141" s="44"/>
      <c r="K141" s="83" t="s">
        <v>65</v>
      </c>
      <c r="L141" s="85" t="s">
        <v>66</v>
      </c>
    </row>
    <row r="142" spans="1:12" ht="18.75" x14ac:dyDescent="0.3">
      <c r="A142" s="51">
        <v>45735</v>
      </c>
      <c r="B142" s="44" t="str">
        <f t="shared" si="5"/>
        <v>II</v>
      </c>
      <c r="C142" s="44" t="s">
        <v>51</v>
      </c>
      <c r="D142" s="45">
        <v>3138</v>
      </c>
      <c r="E142" s="49">
        <v>12.05</v>
      </c>
      <c r="F142" s="80">
        <v>204119</v>
      </c>
      <c r="G142" s="61" t="s">
        <v>121</v>
      </c>
      <c r="H142" s="88">
        <v>32.020000000000003</v>
      </c>
      <c r="I142" s="236" t="s">
        <v>230</v>
      </c>
      <c r="J142" s="44">
        <v>1</v>
      </c>
      <c r="K142" s="83" t="s">
        <v>65</v>
      </c>
      <c r="L142" s="85" t="s">
        <v>66</v>
      </c>
    </row>
    <row r="143" spans="1:12" ht="18.75" x14ac:dyDescent="0.3">
      <c r="A143" s="51">
        <v>45735</v>
      </c>
      <c r="B143" s="44" t="str">
        <f t="shared" si="5"/>
        <v>II</v>
      </c>
      <c r="C143" s="44" t="s">
        <v>51</v>
      </c>
      <c r="D143" s="45">
        <v>3139</v>
      </c>
      <c r="E143" s="49">
        <v>13.05</v>
      </c>
      <c r="F143" s="79">
        <v>204119</v>
      </c>
      <c r="G143" s="61"/>
      <c r="H143" s="49"/>
      <c r="I143" s="238" t="s">
        <v>230</v>
      </c>
      <c r="J143" s="44"/>
      <c r="K143" s="83" t="s">
        <v>65</v>
      </c>
      <c r="L143" s="85" t="s">
        <v>66</v>
      </c>
    </row>
    <row r="144" spans="1:12" ht="18.75" x14ac:dyDescent="0.3">
      <c r="A144" s="51">
        <v>45735</v>
      </c>
      <c r="B144" s="44" t="str">
        <f t="shared" si="5"/>
        <v>II</v>
      </c>
      <c r="C144" s="44" t="s">
        <v>51</v>
      </c>
      <c r="D144" s="45">
        <v>3140</v>
      </c>
      <c r="E144" s="49">
        <v>13.05</v>
      </c>
      <c r="F144" s="79">
        <v>204119</v>
      </c>
      <c r="G144" s="61"/>
      <c r="H144" s="49"/>
      <c r="I144" s="238" t="s">
        <v>230</v>
      </c>
      <c r="J144" s="44"/>
      <c r="K144" s="83" t="s">
        <v>65</v>
      </c>
      <c r="L144" s="85" t="s">
        <v>66</v>
      </c>
    </row>
    <row r="145" spans="1:12" ht="18.75" x14ac:dyDescent="0.3">
      <c r="A145" s="51">
        <v>45735</v>
      </c>
      <c r="B145" s="44" t="str">
        <f t="shared" si="5"/>
        <v>II</v>
      </c>
      <c r="C145" s="44" t="s">
        <v>51</v>
      </c>
      <c r="D145" s="45">
        <v>3141</v>
      </c>
      <c r="E145" s="49">
        <v>13.05</v>
      </c>
      <c r="F145" s="79">
        <v>204119</v>
      </c>
      <c r="G145" s="61"/>
      <c r="H145" s="49"/>
      <c r="I145" s="238" t="s">
        <v>230</v>
      </c>
      <c r="J145" s="44"/>
      <c r="K145" s="83" t="s">
        <v>65</v>
      </c>
      <c r="L145" s="85" t="s">
        <v>66</v>
      </c>
    </row>
    <row r="146" spans="1:12" ht="18.75" x14ac:dyDescent="0.3">
      <c r="A146" s="51">
        <v>45735</v>
      </c>
      <c r="B146" s="44" t="str">
        <f t="shared" si="5"/>
        <v>II</v>
      </c>
      <c r="C146" s="44" t="s">
        <v>51</v>
      </c>
      <c r="D146" s="45">
        <v>3142</v>
      </c>
      <c r="E146" s="49">
        <v>13.05</v>
      </c>
      <c r="F146" s="79">
        <v>204119</v>
      </c>
      <c r="G146" s="61"/>
      <c r="H146" s="49"/>
      <c r="I146" s="238" t="s">
        <v>230</v>
      </c>
      <c r="J146" s="44"/>
      <c r="K146" s="83" t="s">
        <v>65</v>
      </c>
      <c r="L146" s="85" t="s">
        <v>66</v>
      </c>
    </row>
    <row r="147" spans="1:12" ht="18.75" x14ac:dyDescent="0.3">
      <c r="A147" s="51">
        <v>45735</v>
      </c>
      <c r="B147" s="44" t="str">
        <f t="shared" si="5"/>
        <v>II</v>
      </c>
      <c r="C147" s="44" t="s">
        <v>51</v>
      </c>
      <c r="D147" s="45">
        <v>3143</v>
      </c>
      <c r="E147" s="49">
        <v>13.03</v>
      </c>
      <c r="F147" s="79">
        <v>204119</v>
      </c>
      <c r="G147" s="61"/>
      <c r="H147" s="49"/>
      <c r="I147" s="238" t="s">
        <v>230</v>
      </c>
      <c r="J147" s="44"/>
      <c r="K147" s="83" t="s">
        <v>65</v>
      </c>
      <c r="L147" s="85" t="s">
        <v>66</v>
      </c>
    </row>
    <row r="148" spans="1:12" ht="18.75" x14ac:dyDescent="0.3">
      <c r="A148" s="51">
        <v>45735</v>
      </c>
      <c r="B148" s="44" t="str">
        <f t="shared" si="5"/>
        <v>II</v>
      </c>
      <c r="C148" s="44" t="s">
        <v>51</v>
      </c>
      <c r="D148" s="45">
        <v>3144</v>
      </c>
      <c r="E148" s="49">
        <v>12.24</v>
      </c>
      <c r="F148" s="79">
        <v>204119</v>
      </c>
      <c r="G148" s="61"/>
      <c r="H148" s="49"/>
      <c r="I148" s="238" t="s">
        <v>230</v>
      </c>
      <c r="J148" s="44"/>
      <c r="K148" s="83" t="s">
        <v>65</v>
      </c>
      <c r="L148" s="85" t="s">
        <v>66</v>
      </c>
    </row>
    <row r="149" spans="1:12" ht="18.75" x14ac:dyDescent="0.3">
      <c r="A149" s="51">
        <v>45735</v>
      </c>
      <c r="B149" s="44" t="str">
        <f t="shared" si="5"/>
        <v>II</v>
      </c>
      <c r="C149" s="44" t="s">
        <v>51</v>
      </c>
      <c r="D149" s="45">
        <v>3145</v>
      </c>
      <c r="E149" s="49">
        <v>12.07</v>
      </c>
      <c r="F149" s="80">
        <v>104098</v>
      </c>
      <c r="G149" s="61" t="s">
        <v>124</v>
      </c>
      <c r="H149" s="88">
        <v>31.99</v>
      </c>
      <c r="I149" s="236" t="s">
        <v>230</v>
      </c>
      <c r="J149" s="44">
        <v>1</v>
      </c>
      <c r="K149" s="83" t="s">
        <v>65</v>
      </c>
      <c r="L149" s="85" t="s">
        <v>66</v>
      </c>
    </row>
    <row r="150" spans="1:12" ht="19.5" thickBot="1" x14ac:dyDescent="0.35">
      <c r="A150" s="90">
        <v>45735</v>
      </c>
      <c r="B150" s="91" t="str">
        <f t="shared" si="5"/>
        <v>II</v>
      </c>
      <c r="C150" s="91" t="s">
        <v>51</v>
      </c>
      <c r="D150" s="92">
        <v>3146</v>
      </c>
      <c r="E150" s="93">
        <v>13.05</v>
      </c>
      <c r="F150" s="94">
        <v>104098</v>
      </c>
      <c r="G150" s="95"/>
      <c r="H150" s="93"/>
      <c r="I150" s="241" t="s">
        <v>230</v>
      </c>
      <c r="J150" s="91"/>
      <c r="K150" s="102" t="s">
        <v>65</v>
      </c>
      <c r="L150" s="103" t="s">
        <v>66</v>
      </c>
    </row>
    <row r="151" spans="1:12" ht="18.75" x14ac:dyDescent="0.3">
      <c r="A151" s="39">
        <v>45740</v>
      </c>
      <c r="B151" s="150">
        <v>1</v>
      </c>
      <c r="C151" s="87" t="s">
        <v>51</v>
      </c>
      <c r="D151" s="40">
        <v>3147</v>
      </c>
      <c r="E151" s="98">
        <v>13.04</v>
      </c>
      <c r="F151" s="148">
        <v>104098</v>
      </c>
      <c r="G151" s="100"/>
      <c r="H151" s="98"/>
      <c r="I151" s="242" t="s">
        <v>230</v>
      </c>
      <c r="J151" s="87"/>
      <c r="K151" s="104" t="s">
        <v>65</v>
      </c>
      <c r="L151" s="84" t="s">
        <v>66</v>
      </c>
    </row>
    <row r="152" spans="1:12" ht="18.75" x14ac:dyDescent="0.3">
      <c r="A152" s="51">
        <v>45740</v>
      </c>
      <c r="B152" s="151">
        <v>1</v>
      </c>
      <c r="C152" s="44" t="s">
        <v>51</v>
      </c>
      <c r="D152" s="45">
        <v>3148</v>
      </c>
      <c r="E152" s="49">
        <v>13.05</v>
      </c>
      <c r="F152" s="94">
        <v>104098</v>
      </c>
      <c r="G152" s="61"/>
      <c r="H152" s="49"/>
      <c r="I152" s="238" t="s">
        <v>230</v>
      </c>
      <c r="J152" s="44"/>
      <c r="K152" s="83" t="s">
        <v>65</v>
      </c>
      <c r="L152" s="85" t="s">
        <v>66</v>
      </c>
    </row>
    <row r="153" spans="1:12" ht="18.75" x14ac:dyDescent="0.3">
      <c r="A153" s="51">
        <v>45740</v>
      </c>
      <c r="B153" s="151">
        <v>1</v>
      </c>
      <c r="C153" s="44" t="s">
        <v>51</v>
      </c>
      <c r="D153" s="45">
        <v>3149</v>
      </c>
      <c r="E153" s="49">
        <v>13.04</v>
      </c>
      <c r="F153" s="94">
        <v>104098</v>
      </c>
      <c r="G153" s="61"/>
      <c r="H153" s="49"/>
      <c r="I153" s="238" t="s">
        <v>230</v>
      </c>
      <c r="J153" s="44"/>
      <c r="K153" s="83" t="s">
        <v>65</v>
      </c>
      <c r="L153" s="85" t="s">
        <v>66</v>
      </c>
    </row>
    <row r="154" spans="1:12" ht="18.75" x14ac:dyDescent="0.3">
      <c r="A154" s="51">
        <v>45740</v>
      </c>
      <c r="B154" s="151">
        <v>1</v>
      </c>
      <c r="C154" s="44" t="s">
        <v>51</v>
      </c>
      <c r="D154" s="45">
        <v>3150</v>
      </c>
      <c r="E154" s="49">
        <v>12.07</v>
      </c>
      <c r="F154" s="94">
        <v>104098</v>
      </c>
      <c r="G154" s="61"/>
      <c r="H154" s="49"/>
      <c r="I154" s="238" t="s">
        <v>230</v>
      </c>
      <c r="J154" s="44"/>
      <c r="K154" s="83" t="s">
        <v>65</v>
      </c>
      <c r="L154" s="85" t="s">
        <v>66</v>
      </c>
    </row>
    <row r="155" spans="1:12" ht="18.75" x14ac:dyDescent="0.3">
      <c r="A155" s="51">
        <v>45740</v>
      </c>
      <c r="B155" s="151">
        <v>1</v>
      </c>
      <c r="C155" s="44" t="s">
        <v>51</v>
      </c>
      <c r="D155" s="45">
        <v>3151</v>
      </c>
      <c r="E155" s="49">
        <v>11.77</v>
      </c>
      <c r="F155" s="94">
        <v>104098</v>
      </c>
      <c r="G155" s="61"/>
      <c r="H155" s="49"/>
      <c r="I155" s="238" t="s">
        <v>230</v>
      </c>
      <c r="J155" s="44"/>
      <c r="K155" s="83" t="s">
        <v>65</v>
      </c>
      <c r="L155" s="85" t="s">
        <v>66</v>
      </c>
    </row>
    <row r="156" spans="1:12" ht="18.75" x14ac:dyDescent="0.3">
      <c r="A156" s="51">
        <v>45740</v>
      </c>
      <c r="B156" s="151">
        <v>1</v>
      </c>
      <c r="C156" s="44" t="s">
        <v>51</v>
      </c>
      <c r="D156" s="45">
        <v>3152</v>
      </c>
      <c r="E156" s="49">
        <v>12.05</v>
      </c>
      <c r="F156" s="80" t="s">
        <v>63</v>
      </c>
      <c r="G156" s="61" t="s">
        <v>99</v>
      </c>
      <c r="H156" s="88">
        <v>32.32</v>
      </c>
      <c r="I156" s="236" t="s">
        <v>230</v>
      </c>
      <c r="J156" s="44">
        <v>1</v>
      </c>
      <c r="K156" s="83" t="s">
        <v>65</v>
      </c>
      <c r="L156" s="85" t="s">
        <v>66</v>
      </c>
    </row>
    <row r="157" spans="1:12" ht="18.75" x14ac:dyDescent="0.3">
      <c r="A157" s="51">
        <v>45740</v>
      </c>
      <c r="B157" s="151">
        <v>2</v>
      </c>
      <c r="C157" s="44" t="s">
        <v>45</v>
      </c>
      <c r="D157" s="45">
        <v>3153</v>
      </c>
      <c r="E157" s="49">
        <v>13.05</v>
      </c>
      <c r="F157" s="79" t="s">
        <v>63</v>
      </c>
      <c r="G157" s="61"/>
      <c r="H157" s="49"/>
      <c r="I157" s="238" t="s">
        <v>230</v>
      </c>
      <c r="J157" s="44"/>
      <c r="K157" s="83" t="s">
        <v>65</v>
      </c>
      <c r="L157" s="85" t="s">
        <v>66</v>
      </c>
    </row>
    <row r="158" spans="1:12" ht="18.75" x14ac:dyDescent="0.3">
      <c r="A158" s="51">
        <v>45740</v>
      </c>
      <c r="B158" s="151">
        <v>2</v>
      </c>
      <c r="C158" s="44" t="s">
        <v>45</v>
      </c>
      <c r="D158" s="45">
        <v>3154</v>
      </c>
      <c r="E158" s="49">
        <v>13.05</v>
      </c>
      <c r="F158" s="79" t="s">
        <v>63</v>
      </c>
      <c r="G158" s="61"/>
      <c r="H158" s="49"/>
      <c r="I158" s="238" t="s">
        <v>230</v>
      </c>
      <c r="J158" s="44"/>
      <c r="K158" s="83" t="s">
        <v>65</v>
      </c>
      <c r="L158" s="85" t="s">
        <v>66</v>
      </c>
    </row>
    <row r="159" spans="1:12" ht="18.75" x14ac:dyDescent="0.3">
      <c r="A159" s="51">
        <v>45740</v>
      </c>
      <c r="B159" s="151">
        <v>2</v>
      </c>
      <c r="C159" s="44" t="s">
        <v>45</v>
      </c>
      <c r="D159" s="45">
        <v>3155</v>
      </c>
      <c r="E159" s="49">
        <v>13.05</v>
      </c>
      <c r="F159" s="79" t="s">
        <v>63</v>
      </c>
      <c r="G159" s="61"/>
      <c r="H159" s="49"/>
      <c r="I159" s="238" t="s">
        <v>230</v>
      </c>
      <c r="J159" s="44"/>
      <c r="K159" s="83" t="s">
        <v>65</v>
      </c>
      <c r="L159" s="85" t="s">
        <v>66</v>
      </c>
    </row>
    <row r="160" spans="1:12" ht="18.75" x14ac:dyDescent="0.3">
      <c r="A160" s="51">
        <v>45740</v>
      </c>
      <c r="B160" s="151">
        <v>2</v>
      </c>
      <c r="C160" s="44" t="s">
        <v>45</v>
      </c>
      <c r="D160" s="45">
        <v>3156</v>
      </c>
      <c r="E160" s="49">
        <v>13.05</v>
      </c>
      <c r="F160" s="79" t="s">
        <v>63</v>
      </c>
      <c r="G160" s="61"/>
      <c r="H160" s="49"/>
      <c r="I160" s="238" t="s">
        <v>230</v>
      </c>
      <c r="J160" s="44"/>
      <c r="K160" s="83" t="s">
        <v>65</v>
      </c>
      <c r="L160" s="85" t="s">
        <v>66</v>
      </c>
    </row>
    <row r="161" spans="1:12" ht="18.75" x14ac:dyDescent="0.3">
      <c r="A161" s="51">
        <v>45740</v>
      </c>
      <c r="B161" s="151">
        <v>2</v>
      </c>
      <c r="C161" s="44" t="s">
        <v>45</v>
      </c>
      <c r="D161" s="45">
        <v>3157</v>
      </c>
      <c r="E161" s="49">
        <v>13.05</v>
      </c>
      <c r="F161" s="79" t="s">
        <v>63</v>
      </c>
      <c r="G161" s="61"/>
      <c r="H161" s="49"/>
      <c r="I161" s="238" t="s">
        <v>230</v>
      </c>
      <c r="J161" s="44"/>
      <c r="K161" s="83" t="s">
        <v>65</v>
      </c>
      <c r="L161" s="85" t="s">
        <v>66</v>
      </c>
    </row>
    <row r="162" spans="1:12" ht="18.75" x14ac:dyDescent="0.3">
      <c r="A162" s="51">
        <v>45740</v>
      </c>
      <c r="B162" s="151">
        <v>2</v>
      </c>
      <c r="C162" s="44" t="s">
        <v>45</v>
      </c>
      <c r="D162" s="45">
        <v>3158</v>
      </c>
      <c r="E162" s="49">
        <v>12.47</v>
      </c>
      <c r="F162" s="79" t="s">
        <v>63</v>
      </c>
      <c r="G162" s="61"/>
      <c r="H162" s="49"/>
      <c r="I162" s="238" t="s">
        <v>230</v>
      </c>
      <c r="J162" s="44"/>
      <c r="K162" s="83" t="s">
        <v>65</v>
      </c>
      <c r="L162" s="85" t="s">
        <v>66</v>
      </c>
    </row>
    <row r="163" spans="1:12" ht="18.75" x14ac:dyDescent="0.3">
      <c r="A163" s="51">
        <v>45740</v>
      </c>
      <c r="B163" s="151">
        <v>2</v>
      </c>
      <c r="C163" s="44" t="s">
        <v>45</v>
      </c>
      <c r="D163" s="45">
        <v>3159</v>
      </c>
      <c r="E163" s="49">
        <v>12.07</v>
      </c>
      <c r="F163" s="80">
        <v>204113</v>
      </c>
      <c r="G163" s="61" t="s">
        <v>98</v>
      </c>
      <c r="H163" s="88">
        <v>29.81</v>
      </c>
      <c r="I163" s="236" t="s">
        <v>230</v>
      </c>
      <c r="J163" s="44">
        <v>1</v>
      </c>
      <c r="K163" s="83" t="s">
        <v>65</v>
      </c>
      <c r="L163" s="85" t="s">
        <v>66</v>
      </c>
    </row>
    <row r="164" spans="1:12" ht="18.75" x14ac:dyDescent="0.3">
      <c r="A164" s="51">
        <v>45740</v>
      </c>
      <c r="B164" s="151">
        <v>2</v>
      </c>
      <c r="C164" s="44" t="s">
        <v>45</v>
      </c>
      <c r="D164" s="45">
        <v>3160</v>
      </c>
      <c r="E164" s="49">
        <v>12.07</v>
      </c>
      <c r="F164" s="79">
        <v>204113</v>
      </c>
      <c r="G164" s="61"/>
      <c r="H164" s="49"/>
      <c r="I164" s="238" t="s">
        <v>230</v>
      </c>
      <c r="J164" s="44"/>
      <c r="K164" s="83" t="s">
        <v>65</v>
      </c>
      <c r="L164" s="85" t="s">
        <v>66</v>
      </c>
    </row>
    <row r="165" spans="1:12" ht="19.5" thickBot="1" x14ac:dyDescent="0.35">
      <c r="A165" s="90">
        <v>45740</v>
      </c>
      <c r="B165" s="152">
        <v>2</v>
      </c>
      <c r="C165" s="91" t="s">
        <v>45</v>
      </c>
      <c r="D165" s="92">
        <v>3161</v>
      </c>
      <c r="E165" s="93">
        <v>12.07</v>
      </c>
      <c r="F165" s="94">
        <v>204113</v>
      </c>
      <c r="G165" s="95"/>
      <c r="H165" s="93"/>
      <c r="I165" s="241" t="s">
        <v>230</v>
      </c>
      <c r="J165" s="91"/>
      <c r="K165" s="102" t="s">
        <v>65</v>
      </c>
      <c r="L165" s="103" t="s">
        <v>66</v>
      </c>
    </row>
    <row r="166" spans="1:12" ht="18.75" x14ac:dyDescent="0.3">
      <c r="A166" s="39">
        <v>45741</v>
      </c>
      <c r="B166" s="150">
        <v>1</v>
      </c>
      <c r="C166" s="87" t="s">
        <v>51</v>
      </c>
      <c r="D166" s="40">
        <v>3162</v>
      </c>
      <c r="E166" s="98">
        <v>12.05</v>
      </c>
      <c r="F166" s="99">
        <v>204113</v>
      </c>
      <c r="G166" s="100"/>
      <c r="H166" s="98"/>
      <c r="I166" s="242" t="s">
        <v>230</v>
      </c>
      <c r="J166" s="87"/>
      <c r="K166" s="104" t="s">
        <v>65</v>
      </c>
      <c r="L166" s="84" t="s">
        <v>66</v>
      </c>
    </row>
    <row r="167" spans="1:12" ht="18.75" x14ac:dyDescent="0.3">
      <c r="A167" s="51">
        <v>45741</v>
      </c>
      <c r="B167" s="151">
        <v>1</v>
      </c>
      <c r="C167" s="44" t="s">
        <v>51</v>
      </c>
      <c r="D167" s="45">
        <v>3163</v>
      </c>
      <c r="E167" s="49">
        <v>11.07</v>
      </c>
      <c r="F167" s="79">
        <v>204113</v>
      </c>
      <c r="G167" s="61"/>
      <c r="H167" s="49"/>
      <c r="I167" s="238" t="s">
        <v>230</v>
      </c>
      <c r="J167" s="44"/>
      <c r="K167" s="83" t="s">
        <v>65</v>
      </c>
      <c r="L167" s="85" t="s">
        <v>66</v>
      </c>
    </row>
    <row r="168" spans="1:12" ht="18.75" x14ac:dyDescent="0.3">
      <c r="A168" s="51">
        <v>45741</v>
      </c>
      <c r="B168" s="151">
        <v>1</v>
      </c>
      <c r="C168" s="44" t="s">
        <v>51</v>
      </c>
      <c r="D168" s="45">
        <v>3164</v>
      </c>
      <c r="E168" s="49">
        <v>11.05</v>
      </c>
      <c r="F168" s="79">
        <v>204113</v>
      </c>
      <c r="G168" s="61"/>
      <c r="H168" s="49"/>
      <c r="I168" s="238" t="s">
        <v>230</v>
      </c>
      <c r="J168" s="44"/>
      <c r="K168" s="83" t="s">
        <v>65</v>
      </c>
      <c r="L168" s="85" t="s">
        <v>66</v>
      </c>
    </row>
    <row r="169" spans="1:12" ht="18.75" x14ac:dyDescent="0.3">
      <c r="A169" s="51">
        <v>45741</v>
      </c>
      <c r="B169" s="151">
        <v>1</v>
      </c>
      <c r="C169" s="44" t="s">
        <v>51</v>
      </c>
      <c r="D169" s="45">
        <v>3165</v>
      </c>
      <c r="E169" s="49">
        <v>11.92</v>
      </c>
      <c r="F169" s="79">
        <v>204113</v>
      </c>
      <c r="G169" s="61"/>
      <c r="H169" s="49"/>
      <c r="I169" s="238" t="s">
        <v>230</v>
      </c>
      <c r="J169" s="44"/>
      <c r="K169" s="83" t="s">
        <v>65</v>
      </c>
      <c r="L169" s="85" t="s">
        <v>66</v>
      </c>
    </row>
    <row r="170" spans="1:12" ht="18.75" x14ac:dyDescent="0.3">
      <c r="A170" s="51">
        <v>45741</v>
      </c>
      <c r="B170" s="151">
        <v>1</v>
      </c>
      <c r="C170" s="44" t="s">
        <v>51</v>
      </c>
      <c r="D170" s="45">
        <v>3166</v>
      </c>
      <c r="E170" s="49">
        <v>12.06</v>
      </c>
      <c r="F170" s="80">
        <v>104088</v>
      </c>
      <c r="G170" s="61" t="s">
        <v>68</v>
      </c>
      <c r="H170" s="88">
        <v>30.28</v>
      </c>
      <c r="I170" s="236" t="s">
        <v>230</v>
      </c>
      <c r="J170" s="44">
        <v>1</v>
      </c>
      <c r="K170" s="83" t="s">
        <v>65</v>
      </c>
      <c r="L170" s="85" t="s">
        <v>66</v>
      </c>
    </row>
    <row r="171" spans="1:12" ht="18.75" x14ac:dyDescent="0.3">
      <c r="A171" s="51">
        <v>45741</v>
      </c>
      <c r="B171" s="151">
        <v>1</v>
      </c>
      <c r="C171" s="44" t="s">
        <v>51</v>
      </c>
      <c r="D171" s="45">
        <v>3167</v>
      </c>
      <c r="E171" s="49">
        <v>12.06</v>
      </c>
      <c r="F171" s="79">
        <v>104088</v>
      </c>
      <c r="G171" s="61"/>
      <c r="H171" s="49"/>
      <c r="I171" s="238" t="s">
        <v>230</v>
      </c>
      <c r="J171" s="44"/>
      <c r="K171" s="83" t="s">
        <v>65</v>
      </c>
      <c r="L171" s="85" t="s">
        <v>66</v>
      </c>
    </row>
    <row r="172" spans="1:12" ht="18.75" x14ac:dyDescent="0.3">
      <c r="A172" s="51">
        <v>45741</v>
      </c>
      <c r="B172" s="151">
        <v>1</v>
      </c>
      <c r="C172" s="44" t="s">
        <v>51</v>
      </c>
      <c r="D172" s="45">
        <v>3168</v>
      </c>
      <c r="E172" s="49">
        <v>12.05</v>
      </c>
      <c r="F172" s="79">
        <v>104088</v>
      </c>
      <c r="G172" s="61"/>
      <c r="H172" s="49"/>
      <c r="I172" s="238" t="s">
        <v>230</v>
      </c>
      <c r="J172" s="44"/>
      <c r="K172" s="83" t="s">
        <v>65</v>
      </c>
      <c r="L172" s="85" t="s">
        <v>66</v>
      </c>
    </row>
    <row r="173" spans="1:12" ht="18.75" x14ac:dyDescent="0.3">
      <c r="A173" s="51">
        <v>45741</v>
      </c>
      <c r="B173" s="151">
        <v>1</v>
      </c>
      <c r="C173" s="44" t="s">
        <v>51</v>
      </c>
      <c r="D173" s="45">
        <v>3169</v>
      </c>
      <c r="E173" s="49">
        <v>12.06</v>
      </c>
      <c r="F173" s="79">
        <v>104088</v>
      </c>
      <c r="G173" s="61"/>
      <c r="H173" s="49"/>
      <c r="I173" s="238" t="s">
        <v>230</v>
      </c>
      <c r="J173" s="44"/>
      <c r="K173" s="83" t="s">
        <v>65</v>
      </c>
      <c r="L173" s="85" t="s">
        <v>66</v>
      </c>
    </row>
    <row r="174" spans="1:12" ht="18.75" x14ac:dyDescent="0.3">
      <c r="A174" s="51">
        <v>45741</v>
      </c>
      <c r="B174" s="151">
        <v>2</v>
      </c>
      <c r="C174" s="44" t="s">
        <v>45</v>
      </c>
      <c r="D174" s="45">
        <v>3170</v>
      </c>
      <c r="E174" s="49">
        <v>11.09</v>
      </c>
      <c r="F174" s="79">
        <v>104088</v>
      </c>
      <c r="G174" s="61"/>
      <c r="H174" s="49"/>
      <c r="I174" s="238" t="s">
        <v>230</v>
      </c>
      <c r="J174" s="44"/>
      <c r="K174" s="83" t="s">
        <v>65</v>
      </c>
      <c r="L174" s="85" t="s">
        <v>66</v>
      </c>
    </row>
    <row r="175" spans="1:12" ht="18.75" x14ac:dyDescent="0.3">
      <c r="A175" s="51">
        <v>45741</v>
      </c>
      <c r="B175" s="151">
        <v>2</v>
      </c>
      <c r="C175" s="44" t="s">
        <v>45</v>
      </c>
      <c r="D175" s="45">
        <v>3171</v>
      </c>
      <c r="E175" s="49">
        <v>12.05</v>
      </c>
      <c r="F175" s="79">
        <v>104088</v>
      </c>
      <c r="G175" s="61"/>
      <c r="H175" s="49"/>
      <c r="I175" s="238" t="s">
        <v>230</v>
      </c>
      <c r="J175" s="44"/>
      <c r="K175" s="83" t="s">
        <v>65</v>
      </c>
      <c r="L175" s="85" t="s">
        <v>66</v>
      </c>
    </row>
    <row r="176" spans="1:12" ht="18.75" x14ac:dyDescent="0.3">
      <c r="A176" s="51">
        <v>45741</v>
      </c>
      <c r="B176" s="151">
        <v>2</v>
      </c>
      <c r="C176" s="44" t="s">
        <v>45</v>
      </c>
      <c r="D176" s="45">
        <v>3172</v>
      </c>
      <c r="E176" s="49">
        <v>12.1</v>
      </c>
      <c r="F176" s="79">
        <v>104088</v>
      </c>
      <c r="G176" s="61"/>
      <c r="H176" s="49"/>
      <c r="I176" s="238" t="s">
        <v>230</v>
      </c>
      <c r="J176" s="44"/>
      <c r="K176" s="83" t="s">
        <v>65</v>
      </c>
      <c r="L176" s="85" t="s">
        <v>66</v>
      </c>
    </row>
    <row r="177" spans="1:12" ht="18.75" x14ac:dyDescent="0.3">
      <c r="A177" s="51">
        <v>45741</v>
      </c>
      <c r="B177" s="151">
        <v>2</v>
      </c>
      <c r="C177" s="44" t="s">
        <v>45</v>
      </c>
      <c r="D177" s="45">
        <v>3173</v>
      </c>
      <c r="E177" s="49">
        <v>12.07</v>
      </c>
      <c r="F177" s="80">
        <v>204113</v>
      </c>
      <c r="G177" s="61" t="s">
        <v>75</v>
      </c>
      <c r="H177" s="88">
        <v>29.69</v>
      </c>
      <c r="I177" s="236" t="s">
        <v>230</v>
      </c>
      <c r="J177" s="44">
        <v>1</v>
      </c>
      <c r="K177" s="83" t="s">
        <v>65</v>
      </c>
      <c r="L177" s="85" t="s">
        <v>66</v>
      </c>
    </row>
    <row r="178" spans="1:12" ht="18.75" x14ac:dyDescent="0.3">
      <c r="A178" s="51">
        <v>45741</v>
      </c>
      <c r="B178" s="151">
        <v>2</v>
      </c>
      <c r="C178" s="44" t="s">
        <v>45</v>
      </c>
      <c r="D178" s="45">
        <v>3174</v>
      </c>
      <c r="E178" s="49">
        <v>12.07</v>
      </c>
      <c r="F178" s="79">
        <v>204113</v>
      </c>
      <c r="G178" s="61"/>
      <c r="H178" s="49"/>
      <c r="I178" s="238" t="s">
        <v>230</v>
      </c>
      <c r="J178" s="44"/>
      <c r="K178" s="83" t="s">
        <v>65</v>
      </c>
      <c r="L178" s="85" t="s">
        <v>66</v>
      </c>
    </row>
    <row r="179" spans="1:12" ht="18.75" x14ac:dyDescent="0.3">
      <c r="A179" s="51">
        <v>45741</v>
      </c>
      <c r="B179" s="151">
        <v>2</v>
      </c>
      <c r="C179" s="44" t="s">
        <v>45</v>
      </c>
      <c r="D179" s="45">
        <v>3175</v>
      </c>
      <c r="E179" s="49">
        <v>12.07</v>
      </c>
      <c r="F179" s="79">
        <v>204113</v>
      </c>
      <c r="G179" s="61"/>
      <c r="H179" s="49"/>
      <c r="I179" s="238" t="s">
        <v>230</v>
      </c>
      <c r="J179" s="44"/>
      <c r="K179" s="83" t="s">
        <v>65</v>
      </c>
      <c r="L179" s="85" t="s">
        <v>66</v>
      </c>
    </row>
    <row r="180" spans="1:12" ht="18.75" x14ac:dyDescent="0.3">
      <c r="A180" s="51">
        <v>45741</v>
      </c>
      <c r="B180" s="151">
        <v>2</v>
      </c>
      <c r="C180" s="44" t="s">
        <v>45</v>
      </c>
      <c r="D180" s="45">
        <v>3176</v>
      </c>
      <c r="E180" s="49">
        <v>12.07</v>
      </c>
      <c r="F180" s="79">
        <v>204113</v>
      </c>
      <c r="G180" s="61"/>
      <c r="H180" s="49"/>
      <c r="I180" s="238" t="s">
        <v>230</v>
      </c>
      <c r="J180" s="44"/>
      <c r="K180" s="83" t="s">
        <v>65</v>
      </c>
      <c r="L180" s="85" t="s">
        <v>66</v>
      </c>
    </row>
    <row r="181" spans="1:12" ht="19.5" thickBot="1" x14ac:dyDescent="0.35">
      <c r="A181" s="90">
        <v>45741</v>
      </c>
      <c r="B181" s="152">
        <v>2</v>
      </c>
      <c r="C181" s="91" t="s">
        <v>45</v>
      </c>
      <c r="D181" s="92">
        <v>3177</v>
      </c>
      <c r="E181" s="93">
        <v>12.05</v>
      </c>
      <c r="F181" s="94">
        <v>204113</v>
      </c>
      <c r="G181" s="95"/>
      <c r="H181" s="93"/>
      <c r="I181" s="241" t="s">
        <v>230</v>
      </c>
      <c r="J181" s="91"/>
      <c r="K181" s="102" t="s">
        <v>65</v>
      </c>
      <c r="L181" s="103" t="s">
        <v>66</v>
      </c>
    </row>
    <row r="182" spans="1:12" ht="18.75" x14ac:dyDescent="0.3">
      <c r="A182" s="39">
        <v>45742</v>
      </c>
      <c r="B182" s="150">
        <v>1</v>
      </c>
      <c r="C182" s="87" t="s">
        <v>51</v>
      </c>
      <c r="D182" s="40">
        <v>3178</v>
      </c>
      <c r="E182" s="98">
        <v>12.05</v>
      </c>
      <c r="F182" s="99">
        <v>204113</v>
      </c>
      <c r="G182" s="100"/>
      <c r="H182" s="98"/>
      <c r="I182" s="242" t="s">
        <v>230</v>
      </c>
      <c r="J182" s="87"/>
      <c r="K182" s="104" t="s">
        <v>65</v>
      </c>
      <c r="L182" s="84" t="s">
        <v>66</v>
      </c>
    </row>
    <row r="183" spans="1:12" ht="18.75" x14ac:dyDescent="0.3">
      <c r="A183" s="51">
        <v>45742</v>
      </c>
      <c r="B183" s="151">
        <v>1</v>
      </c>
      <c r="C183" s="44" t="s">
        <v>51</v>
      </c>
      <c r="D183" s="45">
        <v>3179</v>
      </c>
      <c r="E183" s="49">
        <v>11.6</v>
      </c>
      <c r="F183" s="79">
        <v>204113</v>
      </c>
      <c r="G183" s="61"/>
      <c r="H183" s="49"/>
      <c r="I183" s="238" t="s">
        <v>230</v>
      </c>
      <c r="J183" s="44"/>
      <c r="K183" s="83" t="s">
        <v>65</v>
      </c>
      <c r="L183" s="85" t="s">
        <v>66</v>
      </c>
    </row>
    <row r="184" spans="1:12" ht="18.75" x14ac:dyDescent="0.3">
      <c r="A184" s="51">
        <v>45742</v>
      </c>
      <c r="B184" s="151">
        <v>1</v>
      </c>
      <c r="C184" s="44" t="s">
        <v>51</v>
      </c>
      <c r="D184" s="45">
        <v>3180</v>
      </c>
      <c r="E184" s="49">
        <v>12.05</v>
      </c>
      <c r="F184" s="80">
        <v>104098</v>
      </c>
      <c r="G184" s="61" t="s">
        <v>75</v>
      </c>
      <c r="H184" s="88">
        <v>30</v>
      </c>
      <c r="I184" s="236" t="s">
        <v>230</v>
      </c>
      <c r="J184" s="44">
        <v>1</v>
      </c>
      <c r="K184" s="83" t="s">
        <v>65</v>
      </c>
      <c r="L184" s="85" t="s">
        <v>66</v>
      </c>
    </row>
    <row r="185" spans="1:12" ht="18.75" x14ac:dyDescent="0.3">
      <c r="A185" s="51">
        <v>45742</v>
      </c>
      <c r="B185" s="151">
        <v>1</v>
      </c>
      <c r="C185" s="44" t="s">
        <v>51</v>
      </c>
      <c r="D185" s="45">
        <v>3181</v>
      </c>
      <c r="E185" s="49">
        <v>12.05</v>
      </c>
      <c r="F185" s="79">
        <v>104098</v>
      </c>
      <c r="G185" s="61"/>
      <c r="H185" s="49"/>
      <c r="I185" s="238" t="s">
        <v>230</v>
      </c>
      <c r="J185" s="44"/>
      <c r="K185" s="83" t="s">
        <v>65</v>
      </c>
      <c r="L185" s="85" t="s">
        <v>66</v>
      </c>
    </row>
    <row r="186" spans="1:12" ht="18.75" x14ac:dyDescent="0.3">
      <c r="A186" s="51">
        <v>45742</v>
      </c>
      <c r="B186" s="151">
        <v>1</v>
      </c>
      <c r="C186" s="44" t="s">
        <v>51</v>
      </c>
      <c r="D186" s="45">
        <v>3182</v>
      </c>
      <c r="E186" s="49">
        <v>12.05</v>
      </c>
      <c r="F186" s="79">
        <v>104098</v>
      </c>
      <c r="G186" s="61"/>
      <c r="H186" s="49"/>
      <c r="I186" s="238" t="s">
        <v>230</v>
      </c>
      <c r="J186" s="44"/>
      <c r="K186" s="83" t="s">
        <v>65</v>
      </c>
      <c r="L186" s="85" t="s">
        <v>66</v>
      </c>
    </row>
    <row r="187" spans="1:12" ht="18.75" x14ac:dyDescent="0.3">
      <c r="A187" s="51">
        <v>45742</v>
      </c>
      <c r="B187" s="151">
        <v>1</v>
      </c>
      <c r="C187" s="44" t="s">
        <v>51</v>
      </c>
      <c r="D187" s="45">
        <v>3183</v>
      </c>
      <c r="E187" s="49">
        <v>12.05</v>
      </c>
      <c r="F187" s="79">
        <v>104098</v>
      </c>
      <c r="G187" s="61"/>
      <c r="H187" s="49"/>
      <c r="I187" s="238" t="s">
        <v>230</v>
      </c>
      <c r="J187" s="44"/>
      <c r="K187" s="83" t="s">
        <v>65</v>
      </c>
      <c r="L187" s="85" t="s">
        <v>66</v>
      </c>
    </row>
    <row r="188" spans="1:12" ht="18.75" x14ac:dyDescent="0.3">
      <c r="A188" s="51">
        <v>45742</v>
      </c>
      <c r="B188" s="151">
        <v>1</v>
      </c>
      <c r="C188" s="44" t="s">
        <v>51</v>
      </c>
      <c r="D188" s="45">
        <v>3184</v>
      </c>
      <c r="E188" s="49">
        <v>11.09</v>
      </c>
      <c r="F188" s="79">
        <v>104098</v>
      </c>
      <c r="G188" s="61"/>
      <c r="H188" s="49"/>
      <c r="I188" s="238" t="s">
        <v>230</v>
      </c>
      <c r="J188" s="44"/>
      <c r="K188" s="83" t="s">
        <v>65</v>
      </c>
      <c r="L188" s="85" t="s">
        <v>66</v>
      </c>
    </row>
    <row r="189" spans="1:12" ht="18.75" x14ac:dyDescent="0.3">
      <c r="A189" s="51">
        <v>45742</v>
      </c>
      <c r="B189" s="151">
        <v>1</v>
      </c>
      <c r="C189" s="44" t="s">
        <v>51</v>
      </c>
      <c r="D189" s="45">
        <v>3185</v>
      </c>
      <c r="E189" s="49">
        <v>11.05</v>
      </c>
      <c r="F189" s="79">
        <v>104098</v>
      </c>
      <c r="G189" s="61"/>
      <c r="H189" s="49"/>
      <c r="I189" s="238" t="s">
        <v>230</v>
      </c>
      <c r="J189" s="44"/>
      <c r="K189" s="83" t="s">
        <v>65</v>
      </c>
      <c r="L189" s="85" t="s">
        <v>66</v>
      </c>
    </row>
    <row r="190" spans="1:12" ht="18.75" x14ac:dyDescent="0.3">
      <c r="A190" s="51">
        <v>45742</v>
      </c>
      <c r="B190" s="151">
        <v>2</v>
      </c>
      <c r="C190" s="44" t="s">
        <v>45</v>
      </c>
      <c r="D190" s="45">
        <v>3186</v>
      </c>
      <c r="E190" s="49">
        <v>12.31</v>
      </c>
      <c r="F190" s="79">
        <v>104098</v>
      </c>
      <c r="G190" s="61"/>
      <c r="H190" s="49"/>
      <c r="I190" s="238" t="s">
        <v>230</v>
      </c>
      <c r="J190" s="44"/>
      <c r="K190" s="83" t="s">
        <v>65</v>
      </c>
      <c r="L190" s="85" t="s">
        <v>66</v>
      </c>
    </row>
    <row r="191" spans="1:12" ht="18.75" x14ac:dyDescent="0.3">
      <c r="A191" s="51">
        <v>45742</v>
      </c>
      <c r="B191" s="151">
        <v>2</v>
      </c>
      <c r="C191" s="44" t="s">
        <v>45</v>
      </c>
      <c r="D191" s="45">
        <v>3187</v>
      </c>
      <c r="E191" s="49">
        <v>13.09</v>
      </c>
      <c r="F191" s="80">
        <v>204119</v>
      </c>
      <c r="G191" s="61" t="s">
        <v>135</v>
      </c>
      <c r="H191" s="88">
        <v>31.34</v>
      </c>
      <c r="I191" s="236" t="s">
        <v>230</v>
      </c>
      <c r="J191" s="44">
        <v>1</v>
      </c>
      <c r="K191" s="83" t="s">
        <v>65</v>
      </c>
      <c r="L191" s="85" t="s">
        <v>66</v>
      </c>
    </row>
    <row r="192" spans="1:12" ht="18.75" x14ac:dyDescent="0.3">
      <c r="A192" s="51">
        <v>45742</v>
      </c>
      <c r="B192" s="151">
        <v>2</v>
      </c>
      <c r="C192" s="44" t="s">
        <v>45</v>
      </c>
      <c r="D192" s="45">
        <v>3188</v>
      </c>
      <c r="E192" s="49">
        <v>12.06</v>
      </c>
      <c r="F192" s="79">
        <v>204119</v>
      </c>
      <c r="G192" s="61"/>
      <c r="H192" s="49"/>
      <c r="I192" s="238" t="s">
        <v>230</v>
      </c>
      <c r="J192" s="44"/>
      <c r="K192" s="83" t="s">
        <v>65</v>
      </c>
      <c r="L192" s="85" t="s">
        <v>66</v>
      </c>
    </row>
    <row r="193" spans="1:12" ht="18.75" x14ac:dyDescent="0.3">
      <c r="A193" s="51">
        <v>45742</v>
      </c>
      <c r="B193" s="151">
        <v>2</v>
      </c>
      <c r="C193" s="44" t="s">
        <v>45</v>
      </c>
      <c r="D193" s="45">
        <v>3189</v>
      </c>
      <c r="E193" s="49">
        <v>12.07</v>
      </c>
      <c r="F193" s="79">
        <v>204119</v>
      </c>
      <c r="G193" s="61"/>
      <c r="H193" s="49"/>
      <c r="I193" s="238" t="s">
        <v>230</v>
      </c>
      <c r="J193" s="44"/>
      <c r="K193" s="83" t="s">
        <v>65</v>
      </c>
      <c r="L193" s="85" t="s">
        <v>66</v>
      </c>
    </row>
    <row r="194" spans="1:12" ht="18.75" x14ac:dyDescent="0.3">
      <c r="A194" s="51">
        <v>45742</v>
      </c>
      <c r="B194" s="151">
        <v>2</v>
      </c>
      <c r="C194" s="44" t="s">
        <v>45</v>
      </c>
      <c r="D194" s="45">
        <v>3190</v>
      </c>
      <c r="E194" s="49">
        <v>12.07</v>
      </c>
      <c r="F194" s="79">
        <v>204119</v>
      </c>
      <c r="G194" s="61"/>
      <c r="H194" s="49"/>
      <c r="I194" s="238" t="s">
        <v>230</v>
      </c>
      <c r="J194" s="44"/>
      <c r="K194" s="83" t="s">
        <v>65</v>
      </c>
      <c r="L194" s="85" t="s">
        <v>66</v>
      </c>
    </row>
    <row r="195" spans="1:12" ht="18.75" x14ac:dyDescent="0.3">
      <c r="A195" s="51">
        <v>45742</v>
      </c>
      <c r="B195" s="151">
        <v>2</v>
      </c>
      <c r="C195" s="44" t="s">
        <v>45</v>
      </c>
      <c r="D195" s="45">
        <v>3191</v>
      </c>
      <c r="E195" s="49">
        <v>13.05</v>
      </c>
      <c r="F195" s="79">
        <v>204119</v>
      </c>
      <c r="G195" s="61"/>
      <c r="H195" s="49"/>
      <c r="I195" s="238" t="s">
        <v>230</v>
      </c>
      <c r="J195" s="44"/>
      <c r="K195" s="83" t="s">
        <v>65</v>
      </c>
      <c r="L195" s="85" t="s">
        <v>66</v>
      </c>
    </row>
    <row r="196" spans="1:12" ht="18.75" x14ac:dyDescent="0.3">
      <c r="A196" s="51">
        <v>45742</v>
      </c>
      <c r="B196" s="151">
        <v>2</v>
      </c>
      <c r="C196" s="44" t="s">
        <v>45</v>
      </c>
      <c r="D196" s="45">
        <v>3192</v>
      </c>
      <c r="E196" s="49">
        <v>13.07</v>
      </c>
      <c r="F196" s="79">
        <v>204119</v>
      </c>
      <c r="G196" s="61"/>
      <c r="H196" s="49"/>
      <c r="I196" s="238" t="s">
        <v>230</v>
      </c>
      <c r="J196" s="44"/>
      <c r="K196" s="83" t="s">
        <v>65</v>
      </c>
      <c r="L196" s="85" t="s">
        <v>66</v>
      </c>
    </row>
    <row r="197" spans="1:12" ht="18.75" x14ac:dyDescent="0.3">
      <c r="A197" s="51">
        <v>45742</v>
      </c>
      <c r="B197" s="151">
        <v>2</v>
      </c>
      <c r="C197" s="44" t="s">
        <v>45</v>
      </c>
      <c r="D197" s="45">
        <v>3193</v>
      </c>
      <c r="E197" s="49">
        <v>12.46</v>
      </c>
      <c r="F197" s="79">
        <v>204119</v>
      </c>
      <c r="G197" s="61"/>
      <c r="H197" s="49"/>
      <c r="I197" s="238" t="s">
        <v>230</v>
      </c>
      <c r="J197" s="44"/>
      <c r="K197" s="83" t="s">
        <v>65</v>
      </c>
      <c r="L197" s="85" t="s">
        <v>66</v>
      </c>
    </row>
    <row r="198" spans="1:12" ht="19.5" thickBot="1" x14ac:dyDescent="0.35">
      <c r="A198" s="90">
        <v>45742</v>
      </c>
      <c r="B198" s="152">
        <v>2</v>
      </c>
      <c r="C198" s="91" t="s">
        <v>45</v>
      </c>
      <c r="D198" s="92">
        <v>3194</v>
      </c>
      <c r="E198" s="93">
        <v>12.07</v>
      </c>
      <c r="F198" s="144">
        <v>251133</v>
      </c>
      <c r="G198" s="95" t="s">
        <v>134</v>
      </c>
      <c r="H198" s="153">
        <v>28.14</v>
      </c>
      <c r="I198" s="245" t="s">
        <v>231</v>
      </c>
      <c r="J198" s="91">
        <v>1</v>
      </c>
      <c r="K198" s="102" t="s">
        <v>65</v>
      </c>
      <c r="L198" s="103" t="s">
        <v>66</v>
      </c>
    </row>
    <row r="199" spans="1:12" ht="18.75" x14ac:dyDescent="0.3">
      <c r="A199" s="39">
        <v>45744</v>
      </c>
      <c r="B199" s="87" t="str">
        <f t="shared" ref="B199:B210" si="6">ROMAN(1)</f>
        <v>I</v>
      </c>
      <c r="C199" s="87" t="s">
        <v>51</v>
      </c>
      <c r="D199" s="40">
        <v>3195</v>
      </c>
      <c r="E199" s="98">
        <v>13.05</v>
      </c>
      <c r="F199" s="99">
        <v>251133</v>
      </c>
      <c r="G199" s="100"/>
      <c r="H199" s="98"/>
      <c r="I199" s="242" t="s">
        <v>231</v>
      </c>
      <c r="J199" s="87"/>
      <c r="K199" s="104" t="s">
        <v>65</v>
      </c>
      <c r="L199" s="84" t="s">
        <v>66</v>
      </c>
    </row>
    <row r="200" spans="1:12" ht="18.75" x14ac:dyDescent="0.3">
      <c r="A200" s="51">
        <v>45744</v>
      </c>
      <c r="B200" s="44" t="str">
        <f t="shared" si="6"/>
        <v>I</v>
      </c>
      <c r="C200" s="44" t="s">
        <v>51</v>
      </c>
      <c r="D200" s="45">
        <v>3196</v>
      </c>
      <c r="E200" s="49">
        <v>13.05</v>
      </c>
      <c r="F200" s="79">
        <v>251133</v>
      </c>
      <c r="G200" s="61"/>
      <c r="H200" s="49"/>
      <c r="I200" s="238" t="s">
        <v>231</v>
      </c>
      <c r="J200" s="44"/>
      <c r="K200" s="83" t="s">
        <v>65</v>
      </c>
      <c r="L200" s="85" t="s">
        <v>66</v>
      </c>
    </row>
    <row r="201" spans="1:12" ht="18.75" x14ac:dyDescent="0.3">
      <c r="A201" s="51">
        <v>45744</v>
      </c>
      <c r="B201" s="44" t="str">
        <f t="shared" si="6"/>
        <v>I</v>
      </c>
      <c r="C201" s="44" t="s">
        <v>51</v>
      </c>
      <c r="D201" s="45">
        <v>3197</v>
      </c>
      <c r="E201" s="49">
        <v>13.05</v>
      </c>
      <c r="F201" s="79">
        <v>251133</v>
      </c>
      <c r="G201" s="61"/>
      <c r="H201" s="49"/>
      <c r="I201" s="238" t="s">
        <v>231</v>
      </c>
      <c r="J201" s="44"/>
      <c r="K201" s="83" t="s">
        <v>65</v>
      </c>
      <c r="L201" s="85" t="s">
        <v>66</v>
      </c>
    </row>
    <row r="202" spans="1:12" ht="18.75" x14ac:dyDescent="0.3">
      <c r="A202" s="51">
        <v>45744</v>
      </c>
      <c r="B202" s="44" t="str">
        <f t="shared" si="6"/>
        <v>I</v>
      </c>
      <c r="C202" s="44" t="s">
        <v>51</v>
      </c>
      <c r="D202" s="45">
        <v>3198</v>
      </c>
      <c r="E202" s="49">
        <v>12.06</v>
      </c>
      <c r="F202" s="79">
        <v>251133</v>
      </c>
      <c r="G202" s="61"/>
      <c r="H202" s="49"/>
      <c r="I202" s="238" t="s">
        <v>231</v>
      </c>
      <c r="J202" s="44"/>
      <c r="K202" s="83" t="s">
        <v>65</v>
      </c>
      <c r="L202" s="85" t="s">
        <v>66</v>
      </c>
    </row>
    <row r="203" spans="1:12" ht="18.75" x14ac:dyDescent="0.3">
      <c r="A203" s="51">
        <v>45744</v>
      </c>
      <c r="B203" s="44" t="str">
        <f t="shared" si="6"/>
        <v>I</v>
      </c>
      <c r="C203" s="44" t="s">
        <v>51</v>
      </c>
      <c r="D203" s="45">
        <v>3199</v>
      </c>
      <c r="E203" s="49">
        <v>12.54</v>
      </c>
      <c r="F203" s="79">
        <v>251133</v>
      </c>
      <c r="G203" s="61"/>
      <c r="H203" s="49"/>
      <c r="I203" s="238" t="s">
        <v>231</v>
      </c>
      <c r="J203" s="44"/>
      <c r="K203" s="83" t="s">
        <v>65</v>
      </c>
      <c r="L203" s="85" t="s">
        <v>66</v>
      </c>
    </row>
    <row r="204" spans="1:12" ht="18.75" x14ac:dyDescent="0.3">
      <c r="A204" s="51">
        <v>45744</v>
      </c>
      <c r="B204" s="44" t="str">
        <f t="shared" si="6"/>
        <v>I</v>
      </c>
      <c r="C204" s="44" t="s">
        <v>51</v>
      </c>
      <c r="D204" s="45">
        <v>3200</v>
      </c>
      <c r="E204" s="49">
        <v>12.05</v>
      </c>
      <c r="F204" s="80">
        <v>351147</v>
      </c>
      <c r="G204" s="61" t="s">
        <v>148</v>
      </c>
      <c r="H204" s="88">
        <v>29.22</v>
      </c>
      <c r="I204" s="236" t="s">
        <v>231</v>
      </c>
      <c r="J204" s="44">
        <v>1</v>
      </c>
      <c r="K204" s="83" t="s">
        <v>65</v>
      </c>
      <c r="L204" s="85" t="s">
        <v>66</v>
      </c>
    </row>
    <row r="205" spans="1:12" ht="18.75" x14ac:dyDescent="0.3">
      <c r="A205" s="51">
        <v>45744</v>
      </c>
      <c r="B205" s="44" t="str">
        <f t="shared" si="6"/>
        <v>I</v>
      </c>
      <c r="C205" s="44" t="s">
        <v>51</v>
      </c>
      <c r="D205" s="45">
        <v>3201</v>
      </c>
      <c r="E205" s="49">
        <v>12.04</v>
      </c>
      <c r="F205" s="79">
        <v>351147</v>
      </c>
      <c r="G205" s="61"/>
      <c r="H205" s="49"/>
      <c r="I205" s="238" t="s">
        <v>231</v>
      </c>
      <c r="J205" s="44"/>
      <c r="K205" s="83" t="s">
        <v>65</v>
      </c>
      <c r="L205" s="85" t="s">
        <v>66</v>
      </c>
    </row>
    <row r="206" spans="1:12" ht="18.75" x14ac:dyDescent="0.3">
      <c r="A206" s="51">
        <v>45744</v>
      </c>
      <c r="B206" s="44" t="str">
        <f t="shared" si="6"/>
        <v>I</v>
      </c>
      <c r="C206" s="44" t="s">
        <v>51</v>
      </c>
      <c r="D206" s="45">
        <v>3202</v>
      </c>
      <c r="E206" s="49">
        <v>12.05</v>
      </c>
      <c r="F206" s="79">
        <v>351147</v>
      </c>
      <c r="G206" s="61"/>
      <c r="H206" s="49"/>
      <c r="I206" s="238" t="s">
        <v>231</v>
      </c>
      <c r="J206" s="44"/>
      <c r="K206" s="83" t="s">
        <v>65</v>
      </c>
      <c r="L206" s="85" t="s">
        <v>66</v>
      </c>
    </row>
    <row r="207" spans="1:12" ht="18.75" x14ac:dyDescent="0.3">
      <c r="A207" s="51">
        <v>45744</v>
      </c>
      <c r="B207" s="44" t="str">
        <f t="shared" si="6"/>
        <v>I</v>
      </c>
      <c r="C207" s="44" t="s">
        <v>51</v>
      </c>
      <c r="D207" s="45">
        <v>3203</v>
      </c>
      <c r="E207" s="49">
        <v>11.06</v>
      </c>
      <c r="F207" s="79">
        <v>351147</v>
      </c>
      <c r="G207" s="61"/>
      <c r="H207" s="49"/>
      <c r="I207" s="238" t="s">
        <v>231</v>
      </c>
      <c r="J207" s="44"/>
      <c r="K207" s="83" t="s">
        <v>65</v>
      </c>
      <c r="L207" s="85" t="s">
        <v>66</v>
      </c>
    </row>
    <row r="208" spans="1:12" ht="18.75" x14ac:dyDescent="0.3">
      <c r="A208" s="51">
        <v>45744</v>
      </c>
      <c r="B208" s="44" t="str">
        <f t="shared" si="6"/>
        <v>I</v>
      </c>
      <c r="C208" s="44" t="s">
        <v>51</v>
      </c>
      <c r="D208" s="45">
        <v>3204</v>
      </c>
      <c r="E208" s="49">
        <v>11.02</v>
      </c>
      <c r="F208" s="79">
        <v>351147</v>
      </c>
      <c r="G208" s="61"/>
      <c r="H208" s="49"/>
      <c r="I208" s="238" t="s">
        <v>231</v>
      </c>
      <c r="J208" s="44"/>
      <c r="K208" s="83" t="s">
        <v>65</v>
      </c>
      <c r="L208" s="85" t="s">
        <v>66</v>
      </c>
    </row>
    <row r="209" spans="1:12" ht="18.75" x14ac:dyDescent="0.3">
      <c r="A209" s="51">
        <v>45744</v>
      </c>
      <c r="B209" s="44" t="str">
        <f t="shared" si="6"/>
        <v>I</v>
      </c>
      <c r="C209" s="44" t="s">
        <v>51</v>
      </c>
      <c r="D209" s="45">
        <v>3205</v>
      </c>
      <c r="E209" s="49">
        <v>12.05</v>
      </c>
      <c r="F209" s="79">
        <v>351147</v>
      </c>
      <c r="G209" s="61"/>
      <c r="H209" s="49"/>
      <c r="I209" s="238" t="s">
        <v>231</v>
      </c>
      <c r="J209" s="44"/>
      <c r="K209" s="83" t="s">
        <v>65</v>
      </c>
      <c r="L209" s="85" t="s">
        <v>66</v>
      </c>
    </row>
    <row r="210" spans="1:12" ht="18.75" x14ac:dyDescent="0.3">
      <c r="A210" s="51">
        <v>45744</v>
      </c>
      <c r="B210" s="44" t="str">
        <f t="shared" si="6"/>
        <v>I</v>
      </c>
      <c r="C210" s="44" t="s">
        <v>51</v>
      </c>
      <c r="D210" s="45">
        <v>3206</v>
      </c>
      <c r="E210" s="49">
        <v>12.12</v>
      </c>
      <c r="F210" s="79">
        <v>351147</v>
      </c>
      <c r="G210" s="61"/>
      <c r="H210" s="49"/>
      <c r="I210" s="238" t="s">
        <v>231</v>
      </c>
      <c r="J210" s="44"/>
      <c r="K210" s="83" t="s">
        <v>65</v>
      </c>
      <c r="L210" s="85" t="s">
        <v>66</v>
      </c>
    </row>
    <row r="211" spans="1:12" ht="18.75" x14ac:dyDescent="0.3">
      <c r="A211" s="51">
        <v>45744</v>
      </c>
      <c r="B211" s="44" t="str">
        <f t="shared" ref="B211:B224" si="7">ROMAN(2)</f>
        <v>II</v>
      </c>
      <c r="C211" s="44" t="s">
        <v>45</v>
      </c>
      <c r="D211" s="45">
        <v>3207</v>
      </c>
      <c r="E211" s="49">
        <v>12.07</v>
      </c>
      <c r="F211" s="80">
        <v>104124</v>
      </c>
      <c r="G211" s="61" t="s">
        <v>147</v>
      </c>
      <c r="H211" s="88">
        <v>32.159999999999997</v>
      </c>
      <c r="I211" s="236" t="s">
        <v>230</v>
      </c>
      <c r="J211" s="44">
        <v>1</v>
      </c>
      <c r="K211" s="83" t="s">
        <v>65</v>
      </c>
      <c r="L211" s="85" t="s">
        <v>66</v>
      </c>
    </row>
    <row r="212" spans="1:12" ht="18.75" x14ac:dyDescent="0.3">
      <c r="A212" s="51">
        <v>45744</v>
      </c>
      <c r="B212" s="44" t="str">
        <f t="shared" si="7"/>
        <v>II</v>
      </c>
      <c r="C212" s="44" t="s">
        <v>45</v>
      </c>
      <c r="D212" s="45">
        <v>3208</v>
      </c>
      <c r="E212" s="49">
        <v>13.05</v>
      </c>
      <c r="F212" s="79">
        <v>104124</v>
      </c>
      <c r="G212" s="61"/>
      <c r="H212" s="49"/>
      <c r="I212" s="238" t="s">
        <v>230</v>
      </c>
      <c r="J212" s="44"/>
      <c r="K212" s="83" t="s">
        <v>65</v>
      </c>
      <c r="L212" s="85" t="s">
        <v>66</v>
      </c>
    </row>
    <row r="213" spans="1:12" ht="18.75" x14ac:dyDescent="0.3">
      <c r="A213" s="51">
        <v>45744</v>
      </c>
      <c r="B213" s="44" t="str">
        <f t="shared" si="7"/>
        <v>II</v>
      </c>
      <c r="C213" s="44" t="s">
        <v>45</v>
      </c>
      <c r="D213" s="45">
        <v>3209</v>
      </c>
      <c r="E213" s="49">
        <v>13.05</v>
      </c>
      <c r="F213" s="79">
        <v>104124</v>
      </c>
      <c r="G213" s="61"/>
      <c r="H213" s="49"/>
      <c r="I213" s="238" t="s">
        <v>230</v>
      </c>
      <c r="J213" s="44"/>
      <c r="K213" s="83" t="s">
        <v>65</v>
      </c>
      <c r="L213" s="85" t="s">
        <v>66</v>
      </c>
    </row>
    <row r="214" spans="1:12" ht="18.75" x14ac:dyDescent="0.3">
      <c r="A214" s="51">
        <v>45744</v>
      </c>
      <c r="B214" s="44" t="str">
        <f t="shared" si="7"/>
        <v>II</v>
      </c>
      <c r="C214" s="44" t="s">
        <v>45</v>
      </c>
      <c r="D214" s="45">
        <v>3210</v>
      </c>
      <c r="E214" s="49">
        <v>13.05</v>
      </c>
      <c r="F214" s="79">
        <v>104124</v>
      </c>
      <c r="G214" s="61"/>
      <c r="H214" s="49"/>
      <c r="I214" s="238" t="s">
        <v>230</v>
      </c>
      <c r="J214" s="44"/>
      <c r="K214" s="83" t="s">
        <v>65</v>
      </c>
      <c r="L214" s="85" t="s">
        <v>66</v>
      </c>
    </row>
    <row r="215" spans="1:12" ht="18.75" x14ac:dyDescent="0.3">
      <c r="A215" s="51">
        <v>45744</v>
      </c>
      <c r="B215" s="44" t="str">
        <f t="shared" si="7"/>
        <v>II</v>
      </c>
      <c r="C215" s="44" t="s">
        <v>45</v>
      </c>
      <c r="D215" s="45">
        <v>3211</v>
      </c>
      <c r="E215" s="49">
        <v>13.05</v>
      </c>
      <c r="F215" s="79">
        <v>104124</v>
      </c>
      <c r="G215" s="61"/>
      <c r="H215" s="49"/>
      <c r="I215" s="238" t="s">
        <v>230</v>
      </c>
      <c r="J215" s="44"/>
      <c r="K215" s="83" t="s">
        <v>65</v>
      </c>
      <c r="L215" s="85" t="s">
        <v>66</v>
      </c>
    </row>
    <row r="216" spans="1:12" ht="18.75" x14ac:dyDescent="0.3">
      <c r="A216" s="51">
        <v>45744</v>
      </c>
      <c r="B216" s="44" t="str">
        <f t="shared" si="7"/>
        <v>II</v>
      </c>
      <c r="C216" s="44" t="s">
        <v>45</v>
      </c>
      <c r="D216" s="45">
        <v>3212</v>
      </c>
      <c r="E216" s="49">
        <v>12.6</v>
      </c>
      <c r="F216" s="79">
        <v>104124</v>
      </c>
      <c r="G216" s="61"/>
      <c r="H216" s="49"/>
      <c r="I216" s="238" t="s">
        <v>230</v>
      </c>
      <c r="J216" s="44"/>
      <c r="K216" s="83" t="s">
        <v>65</v>
      </c>
      <c r="L216" s="85" t="s">
        <v>66</v>
      </c>
    </row>
    <row r="217" spans="1:12" ht="18.75" x14ac:dyDescent="0.3">
      <c r="A217" s="51">
        <v>45744</v>
      </c>
      <c r="B217" s="44" t="str">
        <f t="shared" si="7"/>
        <v>II</v>
      </c>
      <c r="C217" s="44" t="s">
        <v>45</v>
      </c>
      <c r="D217" s="45">
        <v>3213</v>
      </c>
      <c r="E217" s="49">
        <v>12.55</v>
      </c>
      <c r="F217" s="79">
        <v>104124</v>
      </c>
      <c r="G217" s="61"/>
      <c r="H217" s="49"/>
      <c r="I217" s="238" t="s">
        <v>230</v>
      </c>
      <c r="J217" s="44"/>
      <c r="K217" s="83" t="s">
        <v>65</v>
      </c>
      <c r="L217" s="85" t="s">
        <v>66</v>
      </c>
    </row>
    <row r="218" spans="1:12" ht="18.75" x14ac:dyDescent="0.3">
      <c r="A218" s="51">
        <v>45744</v>
      </c>
      <c r="B218" s="44" t="str">
        <f t="shared" si="7"/>
        <v>II</v>
      </c>
      <c r="C218" s="44" t="s">
        <v>45</v>
      </c>
      <c r="D218" s="45">
        <v>3214</v>
      </c>
      <c r="E218" s="49">
        <v>13.5</v>
      </c>
      <c r="F218" s="80">
        <v>151726</v>
      </c>
      <c r="G218" s="61" t="s">
        <v>146</v>
      </c>
      <c r="H218" s="88">
        <v>28.56</v>
      </c>
      <c r="I218" s="236" t="s">
        <v>231</v>
      </c>
      <c r="J218" s="44">
        <v>1</v>
      </c>
      <c r="K218" s="83" t="s">
        <v>65</v>
      </c>
      <c r="L218" s="85" t="s">
        <v>66</v>
      </c>
    </row>
    <row r="219" spans="1:12" ht="18.75" x14ac:dyDescent="0.3">
      <c r="A219" s="51">
        <v>45744</v>
      </c>
      <c r="B219" s="44" t="str">
        <f t="shared" si="7"/>
        <v>II</v>
      </c>
      <c r="C219" s="44" t="s">
        <v>45</v>
      </c>
      <c r="D219" s="45">
        <v>3215</v>
      </c>
      <c r="E219" s="154">
        <v>12.18</v>
      </c>
      <c r="F219" s="79">
        <v>151726</v>
      </c>
      <c r="G219" s="61"/>
      <c r="H219" s="49"/>
      <c r="I219" s="238" t="s">
        <v>231</v>
      </c>
      <c r="J219" s="44"/>
      <c r="K219" s="83" t="s">
        <v>65</v>
      </c>
      <c r="L219" s="85" t="s">
        <v>66</v>
      </c>
    </row>
    <row r="220" spans="1:12" ht="18.75" x14ac:dyDescent="0.3">
      <c r="A220" s="51">
        <v>45744</v>
      </c>
      <c r="B220" s="44" t="str">
        <f t="shared" si="7"/>
        <v>II</v>
      </c>
      <c r="C220" s="44" t="s">
        <v>45</v>
      </c>
      <c r="D220" s="45">
        <v>3216</v>
      </c>
      <c r="E220" s="49">
        <v>13.05</v>
      </c>
      <c r="F220" s="79">
        <v>151726</v>
      </c>
      <c r="G220" s="61"/>
      <c r="H220" s="49"/>
      <c r="I220" s="238" t="s">
        <v>231</v>
      </c>
      <c r="J220" s="44"/>
      <c r="K220" s="83" t="s">
        <v>65</v>
      </c>
      <c r="L220" s="85" t="s">
        <v>66</v>
      </c>
    </row>
    <row r="221" spans="1:12" ht="18.75" x14ac:dyDescent="0.3">
      <c r="A221" s="51">
        <v>45744</v>
      </c>
      <c r="B221" s="44" t="str">
        <f t="shared" si="7"/>
        <v>II</v>
      </c>
      <c r="C221" s="44" t="s">
        <v>45</v>
      </c>
      <c r="D221" s="45">
        <v>3217</v>
      </c>
      <c r="E221" s="49">
        <v>13.05</v>
      </c>
      <c r="F221" s="79">
        <v>151726</v>
      </c>
      <c r="G221" s="61"/>
      <c r="H221" s="49"/>
      <c r="I221" s="238" t="s">
        <v>231</v>
      </c>
      <c r="J221" s="44"/>
      <c r="K221" s="83" t="s">
        <v>65</v>
      </c>
      <c r="L221" s="85" t="s">
        <v>66</v>
      </c>
    </row>
    <row r="222" spans="1:12" ht="18.75" x14ac:dyDescent="0.3">
      <c r="A222" s="51">
        <v>45744</v>
      </c>
      <c r="B222" s="44" t="str">
        <f t="shared" si="7"/>
        <v>II</v>
      </c>
      <c r="C222" s="44" t="s">
        <v>45</v>
      </c>
      <c r="D222" s="45">
        <v>3218</v>
      </c>
      <c r="E222" s="49">
        <v>13.06</v>
      </c>
      <c r="F222" s="79">
        <v>151726</v>
      </c>
      <c r="G222" s="61"/>
      <c r="H222" s="49"/>
      <c r="I222" s="238" t="s">
        <v>231</v>
      </c>
      <c r="J222" s="44"/>
      <c r="K222" s="83" t="s">
        <v>65</v>
      </c>
      <c r="L222" s="85" t="s">
        <v>66</v>
      </c>
    </row>
    <row r="223" spans="1:12" ht="18.75" x14ac:dyDescent="0.3">
      <c r="A223" s="51">
        <v>45744</v>
      </c>
      <c r="B223" s="44" t="str">
        <f t="shared" si="7"/>
        <v>II</v>
      </c>
      <c r="C223" s="44" t="s">
        <v>45</v>
      </c>
      <c r="D223" s="45">
        <v>3219</v>
      </c>
      <c r="E223" s="49">
        <v>13.1</v>
      </c>
      <c r="F223" s="79">
        <v>151726</v>
      </c>
      <c r="G223" s="61"/>
      <c r="H223" s="49"/>
      <c r="I223" s="238" t="s">
        <v>231</v>
      </c>
      <c r="J223" s="44"/>
      <c r="K223" s="83" t="s">
        <v>65</v>
      </c>
      <c r="L223" s="85" t="s">
        <v>66</v>
      </c>
    </row>
    <row r="224" spans="1:12" ht="19.5" thickBot="1" x14ac:dyDescent="0.35">
      <c r="A224" s="90">
        <v>45744</v>
      </c>
      <c r="B224" s="91" t="str">
        <f t="shared" si="7"/>
        <v>II</v>
      </c>
      <c r="C224" s="91" t="s">
        <v>45</v>
      </c>
      <c r="D224" s="92">
        <v>3220</v>
      </c>
      <c r="E224" s="93">
        <v>12.08</v>
      </c>
      <c r="F224" s="144">
        <v>251136</v>
      </c>
      <c r="G224" s="95" t="s">
        <v>145</v>
      </c>
      <c r="H224" s="153">
        <v>29.22</v>
      </c>
      <c r="I224" s="245" t="s">
        <v>231</v>
      </c>
      <c r="J224" s="91">
        <v>1</v>
      </c>
      <c r="K224" s="102" t="s">
        <v>65</v>
      </c>
      <c r="L224" s="103" t="s">
        <v>66</v>
      </c>
    </row>
    <row r="225" spans="1:12" ht="18.75" x14ac:dyDescent="0.3">
      <c r="A225" s="39">
        <v>45745</v>
      </c>
      <c r="B225" s="87" t="str">
        <f t="shared" ref="B225:B236" si="8">ROMAN(1)</f>
        <v>I</v>
      </c>
      <c r="C225" s="87" t="s">
        <v>51</v>
      </c>
      <c r="D225" s="40">
        <v>3221</v>
      </c>
      <c r="E225" s="98">
        <v>11.07</v>
      </c>
      <c r="F225" s="99">
        <v>251136</v>
      </c>
      <c r="G225" s="100"/>
      <c r="H225" s="98"/>
      <c r="I225" s="242" t="s">
        <v>231</v>
      </c>
      <c r="J225" s="87"/>
      <c r="K225" s="104" t="s">
        <v>65</v>
      </c>
      <c r="L225" s="84" t="s">
        <v>66</v>
      </c>
    </row>
    <row r="226" spans="1:12" ht="18.75" x14ac:dyDescent="0.3">
      <c r="A226" s="51">
        <v>45745</v>
      </c>
      <c r="B226" s="44" t="str">
        <f t="shared" si="8"/>
        <v>I</v>
      </c>
      <c r="C226" s="44" t="s">
        <v>51</v>
      </c>
      <c r="D226" s="45">
        <v>3222</v>
      </c>
      <c r="E226" s="49">
        <v>12.06</v>
      </c>
      <c r="F226" s="79">
        <v>251136</v>
      </c>
      <c r="G226" s="61"/>
      <c r="H226" s="49"/>
      <c r="I226" s="238" t="s">
        <v>231</v>
      </c>
      <c r="J226" s="44"/>
      <c r="K226" s="83" t="s">
        <v>65</v>
      </c>
      <c r="L226" s="85" t="s">
        <v>66</v>
      </c>
    </row>
    <row r="227" spans="1:12" ht="18.75" x14ac:dyDescent="0.3">
      <c r="A227" s="51">
        <v>45745</v>
      </c>
      <c r="B227" s="44" t="str">
        <f t="shared" si="8"/>
        <v>I</v>
      </c>
      <c r="C227" s="44" t="s">
        <v>51</v>
      </c>
      <c r="D227" s="45">
        <v>3223</v>
      </c>
      <c r="E227" s="49">
        <v>11.04</v>
      </c>
      <c r="F227" s="79">
        <v>251136</v>
      </c>
      <c r="G227" s="61"/>
      <c r="H227" s="49"/>
      <c r="I227" s="238" t="s">
        <v>231</v>
      </c>
      <c r="J227" s="44"/>
      <c r="K227" s="83" t="s">
        <v>65</v>
      </c>
      <c r="L227" s="85" t="s">
        <v>66</v>
      </c>
    </row>
    <row r="228" spans="1:12" ht="18.75" x14ac:dyDescent="0.3">
      <c r="A228" s="51">
        <v>45745</v>
      </c>
      <c r="B228" s="44" t="str">
        <f t="shared" si="8"/>
        <v>I</v>
      </c>
      <c r="C228" s="44" t="s">
        <v>51</v>
      </c>
      <c r="D228" s="45">
        <v>3224</v>
      </c>
      <c r="E228" s="49">
        <v>11.05</v>
      </c>
      <c r="F228" s="79">
        <v>251136</v>
      </c>
      <c r="G228" s="61"/>
      <c r="H228" s="49"/>
      <c r="I228" s="238" t="s">
        <v>231</v>
      </c>
      <c r="J228" s="44"/>
      <c r="K228" s="83" t="s">
        <v>65</v>
      </c>
      <c r="L228" s="85" t="s">
        <v>66</v>
      </c>
    </row>
    <row r="229" spans="1:12" ht="18.75" x14ac:dyDescent="0.3">
      <c r="A229" s="51">
        <v>45745</v>
      </c>
      <c r="B229" s="44" t="str">
        <f t="shared" si="8"/>
        <v>I</v>
      </c>
      <c r="C229" s="44" t="s">
        <v>51</v>
      </c>
      <c r="D229" s="45">
        <v>3225</v>
      </c>
      <c r="E229" s="49">
        <v>12.06</v>
      </c>
      <c r="F229" s="79">
        <v>251136</v>
      </c>
      <c r="G229" s="61"/>
      <c r="H229" s="49"/>
      <c r="I229" s="238" t="s">
        <v>231</v>
      </c>
      <c r="J229" s="44"/>
      <c r="K229" s="83" t="s">
        <v>65</v>
      </c>
      <c r="L229" s="85" t="s">
        <v>66</v>
      </c>
    </row>
    <row r="230" spans="1:12" ht="18.75" x14ac:dyDescent="0.3">
      <c r="A230" s="51">
        <v>45745</v>
      </c>
      <c r="B230" s="44" t="str">
        <f t="shared" si="8"/>
        <v>I</v>
      </c>
      <c r="C230" s="44" t="s">
        <v>51</v>
      </c>
      <c r="D230" s="45">
        <v>3226</v>
      </c>
      <c r="E230" s="49">
        <v>11.92</v>
      </c>
      <c r="F230" s="79">
        <v>251136</v>
      </c>
      <c r="G230" s="61"/>
      <c r="H230" s="49"/>
      <c r="I230" s="238" t="s">
        <v>231</v>
      </c>
      <c r="J230" s="44"/>
      <c r="K230" s="83" t="s">
        <v>65</v>
      </c>
      <c r="L230" s="85" t="s">
        <v>66</v>
      </c>
    </row>
    <row r="231" spans="1:12" ht="18.75" x14ac:dyDescent="0.3">
      <c r="A231" s="51">
        <v>45745</v>
      </c>
      <c r="B231" s="44" t="str">
        <f t="shared" si="8"/>
        <v>I</v>
      </c>
      <c r="C231" s="44" t="s">
        <v>51</v>
      </c>
      <c r="D231" s="45">
        <v>3227</v>
      </c>
      <c r="E231" s="49">
        <v>13.05</v>
      </c>
      <c r="F231" s="80">
        <v>151084</v>
      </c>
      <c r="G231" s="61" t="s">
        <v>157</v>
      </c>
      <c r="H231" s="88">
        <v>28.2</v>
      </c>
      <c r="I231" s="236" t="s">
        <v>231</v>
      </c>
      <c r="J231" s="44">
        <v>1</v>
      </c>
      <c r="K231" s="83" t="s">
        <v>65</v>
      </c>
      <c r="L231" s="85" t="s">
        <v>66</v>
      </c>
    </row>
    <row r="232" spans="1:12" ht="18.75" x14ac:dyDescent="0.3">
      <c r="A232" s="51">
        <v>45745</v>
      </c>
      <c r="B232" s="44" t="str">
        <f t="shared" si="8"/>
        <v>I</v>
      </c>
      <c r="C232" s="44" t="s">
        <v>51</v>
      </c>
      <c r="D232" s="45">
        <v>3228</v>
      </c>
      <c r="E232" s="49">
        <v>13.05</v>
      </c>
      <c r="F232" s="79">
        <v>151084</v>
      </c>
      <c r="G232" s="61"/>
      <c r="H232" s="49"/>
      <c r="I232" s="238" t="s">
        <v>231</v>
      </c>
      <c r="J232" s="44"/>
      <c r="K232" s="83" t="s">
        <v>65</v>
      </c>
      <c r="L232" s="85" t="s">
        <v>66</v>
      </c>
    </row>
    <row r="233" spans="1:12" ht="18.75" x14ac:dyDescent="0.3">
      <c r="A233" s="51">
        <v>45745</v>
      </c>
      <c r="B233" s="44" t="str">
        <f t="shared" si="8"/>
        <v>I</v>
      </c>
      <c r="C233" s="44" t="s">
        <v>51</v>
      </c>
      <c r="D233" s="45">
        <v>3229</v>
      </c>
      <c r="E233" s="49">
        <v>13.05</v>
      </c>
      <c r="F233" s="79">
        <v>151084</v>
      </c>
      <c r="G233" s="61"/>
      <c r="H233" s="49"/>
      <c r="I233" s="238" t="s">
        <v>231</v>
      </c>
      <c r="J233" s="44"/>
      <c r="K233" s="83" t="s">
        <v>65</v>
      </c>
      <c r="L233" s="85" t="s">
        <v>66</v>
      </c>
    </row>
    <row r="234" spans="1:12" ht="18.75" x14ac:dyDescent="0.3">
      <c r="A234" s="51">
        <v>45745</v>
      </c>
      <c r="B234" s="44" t="str">
        <f t="shared" si="8"/>
        <v>I</v>
      </c>
      <c r="C234" s="44" t="s">
        <v>51</v>
      </c>
      <c r="D234" s="45">
        <v>3230</v>
      </c>
      <c r="E234" s="49">
        <v>13.05</v>
      </c>
      <c r="F234" s="79">
        <v>151084</v>
      </c>
      <c r="G234" s="61"/>
      <c r="H234" s="49"/>
      <c r="I234" s="238" t="s">
        <v>231</v>
      </c>
      <c r="J234" s="44"/>
      <c r="K234" s="83" t="s">
        <v>65</v>
      </c>
      <c r="L234" s="85" t="s">
        <v>66</v>
      </c>
    </row>
    <row r="235" spans="1:12" ht="18.75" x14ac:dyDescent="0.3">
      <c r="A235" s="51">
        <v>45745</v>
      </c>
      <c r="B235" s="44" t="str">
        <f t="shared" si="8"/>
        <v>I</v>
      </c>
      <c r="C235" s="44" t="s">
        <v>51</v>
      </c>
      <c r="D235" s="45">
        <v>3231</v>
      </c>
      <c r="E235" s="49">
        <v>13.49</v>
      </c>
      <c r="F235" s="79">
        <v>151084</v>
      </c>
      <c r="G235" s="61"/>
      <c r="H235" s="49"/>
      <c r="I235" s="238" t="s">
        <v>231</v>
      </c>
      <c r="J235" s="44"/>
      <c r="K235" s="83" t="s">
        <v>65</v>
      </c>
      <c r="L235" s="85" t="s">
        <v>66</v>
      </c>
    </row>
    <row r="236" spans="1:12" ht="18.75" x14ac:dyDescent="0.3">
      <c r="A236" s="51">
        <v>45745</v>
      </c>
      <c r="B236" s="44" t="str">
        <f t="shared" si="8"/>
        <v>I</v>
      </c>
      <c r="C236" s="44" t="s">
        <v>51</v>
      </c>
      <c r="D236" s="45">
        <v>3232</v>
      </c>
      <c r="E236" s="49">
        <v>13.17</v>
      </c>
      <c r="F236" s="79">
        <v>151084</v>
      </c>
      <c r="G236" s="61"/>
      <c r="H236" s="49"/>
      <c r="I236" s="238" t="s">
        <v>231</v>
      </c>
      <c r="J236" s="44"/>
      <c r="K236" s="83" t="s">
        <v>65</v>
      </c>
      <c r="L236" s="85" t="s">
        <v>66</v>
      </c>
    </row>
    <row r="237" spans="1:12" ht="18.75" x14ac:dyDescent="0.3">
      <c r="A237" s="51">
        <v>45745</v>
      </c>
      <c r="B237" s="44" t="str">
        <f t="shared" ref="B237:B248" si="9">ROMAN(2)</f>
        <v>II</v>
      </c>
      <c r="C237" s="44" t="s">
        <v>45</v>
      </c>
      <c r="D237" s="45">
        <v>3233</v>
      </c>
      <c r="E237" s="49">
        <v>12.17</v>
      </c>
      <c r="F237" s="80">
        <v>151719</v>
      </c>
      <c r="G237" s="61" t="s">
        <v>156</v>
      </c>
      <c r="H237" s="88">
        <v>29.94</v>
      </c>
      <c r="I237" s="236" t="s">
        <v>231</v>
      </c>
      <c r="J237" s="44">
        <v>1</v>
      </c>
      <c r="K237" s="83" t="s">
        <v>65</v>
      </c>
      <c r="L237" s="85" t="s">
        <v>66</v>
      </c>
    </row>
    <row r="238" spans="1:12" ht="18.75" x14ac:dyDescent="0.3">
      <c r="A238" s="51">
        <v>45745</v>
      </c>
      <c r="B238" s="44" t="str">
        <f t="shared" si="9"/>
        <v>II</v>
      </c>
      <c r="C238" s="44" t="s">
        <v>45</v>
      </c>
      <c r="D238" s="45">
        <v>3234</v>
      </c>
      <c r="E238" s="49">
        <v>12.49</v>
      </c>
      <c r="F238" s="79">
        <v>151719</v>
      </c>
      <c r="G238" s="61"/>
      <c r="H238" s="49"/>
      <c r="I238" s="238" t="s">
        <v>231</v>
      </c>
      <c r="J238" s="44"/>
      <c r="K238" s="83" t="s">
        <v>65</v>
      </c>
      <c r="L238" s="85" t="s">
        <v>66</v>
      </c>
    </row>
    <row r="239" spans="1:12" ht="18.75" x14ac:dyDescent="0.3">
      <c r="A239" s="51">
        <v>45745</v>
      </c>
      <c r="B239" s="44" t="str">
        <f t="shared" si="9"/>
        <v>II</v>
      </c>
      <c r="C239" s="44" t="s">
        <v>45</v>
      </c>
      <c r="D239" s="45">
        <v>3235</v>
      </c>
      <c r="E239" s="49">
        <v>12.09</v>
      </c>
      <c r="F239" s="79">
        <v>151719</v>
      </c>
      <c r="G239" s="61"/>
      <c r="H239" s="49"/>
      <c r="I239" s="238" t="s">
        <v>231</v>
      </c>
      <c r="J239" s="44"/>
      <c r="K239" s="83" t="s">
        <v>65</v>
      </c>
      <c r="L239" s="85" t="s">
        <v>66</v>
      </c>
    </row>
    <row r="240" spans="1:12" ht="18.75" x14ac:dyDescent="0.3">
      <c r="A240" s="51">
        <v>45745</v>
      </c>
      <c r="B240" s="44" t="str">
        <f t="shared" si="9"/>
        <v>II</v>
      </c>
      <c r="C240" s="44" t="s">
        <v>45</v>
      </c>
      <c r="D240" s="45">
        <v>3236</v>
      </c>
      <c r="E240" s="49">
        <v>12.09</v>
      </c>
      <c r="F240" s="79">
        <v>151719</v>
      </c>
      <c r="G240" s="61"/>
      <c r="H240" s="49"/>
      <c r="I240" s="238" t="s">
        <v>231</v>
      </c>
      <c r="J240" s="44"/>
      <c r="K240" s="83" t="s">
        <v>65</v>
      </c>
      <c r="L240" s="85" t="s">
        <v>66</v>
      </c>
    </row>
    <row r="241" spans="1:14" ht="18.75" x14ac:dyDescent="0.3">
      <c r="A241" s="51">
        <v>45745</v>
      </c>
      <c r="B241" s="44" t="str">
        <f t="shared" si="9"/>
        <v>II</v>
      </c>
      <c r="C241" s="44" t="s">
        <v>45</v>
      </c>
      <c r="D241" s="45">
        <v>3237</v>
      </c>
      <c r="E241" s="49">
        <v>10.119999999999999</v>
      </c>
      <c r="F241" s="79">
        <v>151719</v>
      </c>
      <c r="G241" s="61"/>
      <c r="H241" s="49"/>
      <c r="I241" s="238" t="s">
        <v>231</v>
      </c>
      <c r="J241" s="44"/>
      <c r="K241" s="83" t="s">
        <v>65</v>
      </c>
      <c r="L241" s="85" t="s">
        <v>66</v>
      </c>
    </row>
    <row r="242" spans="1:14" ht="18.75" x14ac:dyDescent="0.3">
      <c r="A242" s="51">
        <v>45745</v>
      </c>
      <c r="B242" s="44" t="str">
        <f t="shared" si="9"/>
        <v>II</v>
      </c>
      <c r="C242" s="44" t="s">
        <v>45</v>
      </c>
      <c r="D242" s="45">
        <v>3238</v>
      </c>
      <c r="E242" s="49">
        <v>12.09</v>
      </c>
      <c r="F242" s="79">
        <v>151719</v>
      </c>
      <c r="G242" s="61"/>
      <c r="H242" s="49"/>
      <c r="I242" s="238" t="s">
        <v>231</v>
      </c>
      <c r="J242" s="44"/>
      <c r="K242" s="83" t="s">
        <v>65</v>
      </c>
      <c r="L242" s="85" t="s">
        <v>66</v>
      </c>
    </row>
    <row r="243" spans="1:14" ht="18.75" x14ac:dyDescent="0.3">
      <c r="A243" s="51">
        <v>45745</v>
      </c>
      <c r="B243" s="44" t="str">
        <f t="shared" si="9"/>
        <v>II</v>
      </c>
      <c r="C243" s="44" t="s">
        <v>45</v>
      </c>
      <c r="D243" s="45">
        <v>3239</v>
      </c>
      <c r="E243" s="154">
        <v>11.59</v>
      </c>
      <c r="F243" s="79">
        <v>151719</v>
      </c>
      <c r="G243" s="61"/>
      <c r="H243" s="49"/>
      <c r="I243" s="238" t="s">
        <v>231</v>
      </c>
      <c r="J243" s="44"/>
      <c r="K243" s="83" t="s">
        <v>65</v>
      </c>
      <c r="L243" s="85" t="s">
        <v>66</v>
      </c>
    </row>
    <row r="244" spans="1:14" ht="18.75" x14ac:dyDescent="0.3">
      <c r="A244" s="51">
        <v>45745</v>
      </c>
      <c r="B244" s="44" t="str">
        <f t="shared" si="9"/>
        <v>II</v>
      </c>
      <c r="C244" s="44" t="s">
        <v>45</v>
      </c>
      <c r="D244" s="45">
        <v>3240</v>
      </c>
      <c r="E244" s="49">
        <v>12.09</v>
      </c>
      <c r="F244" s="80">
        <v>151719</v>
      </c>
      <c r="G244" s="61" t="s">
        <v>155</v>
      </c>
      <c r="H244" s="156">
        <f>29.54-H249</f>
        <v>19.979999999999997</v>
      </c>
      <c r="I244" s="247" t="s">
        <v>231</v>
      </c>
      <c r="J244" s="44">
        <v>1</v>
      </c>
      <c r="K244" s="83" t="s">
        <v>65</v>
      </c>
      <c r="L244" s="85" t="s">
        <v>66</v>
      </c>
    </row>
    <row r="245" spans="1:14" ht="18.75" x14ac:dyDescent="0.3">
      <c r="A245" s="51">
        <v>45745</v>
      </c>
      <c r="B245" s="44" t="str">
        <f t="shared" si="9"/>
        <v>II</v>
      </c>
      <c r="C245" s="44" t="s">
        <v>45</v>
      </c>
      <c r="D245" s="45">
        <v>3241</v>
      </c>
      <c r="E245" s="49">
        <v>11.13</v>
      </c>
      <c r="F245" s="79">
        <v>151719</v>
      </c>
      <c r="G245" s="61"/>
      <c r="H245" s="49"/>
      <c r="I245" s="238" t="s">
        <v>231</v>
      </c>
      <c r="J245" s="44"/>
      <c r="K245" s="83" t="s">
        <v>65</v>
      </c>
      <c r="L245" s="85" t="s">
        <v>66</v>
      </c>
    </row>
    <row r="246" spans="1:14" ht="18.75" x14ac:dyDescent="0.3">
      <c r="A246" s="51">
        <v>45745</v>
      </c>
      <c r="B246" s="44" t="str">
        <f t="shared" si="9"/>
        <v>II</v>
      </c>
      <c r="C246" s="44" t="s">
        <v>45</v>
      </c>
      <c r="D246" s="45">
        <v>3242</v>
      </c>
      <c r="E246" s="49">
        <v>12.09</v>
      </c>
      <c r="F246" s="79">
        <v>151719</v>
      </c>
      <c r="G246" s="61"/>
      <c r="H246" s="49"/>
      <c r="I246" s="238" t="s">
        <v>231</v>
      </c>
      <c r="J246" s="44"/>
      <c r="K246" s="83" t="s">
        <v>65</v>
      </c>
      <c r="L246" s="85" t="s">
        <v>66</v>
      </c>
    </row>
    <row r="247" spans="1:14" ht="18.75" x14ac:dyDescent="0.3">
      <c r="A247" s="51">
        <v>45745</v>
      </c>
      <c r="B247" s="44" t="str">
        <f t="shared" si="9"/>
        <v>II</v>
      </c>
      <c r="C247" s="44" t="s">
        <v>45</v>
      </c>
      <c r="D247" s="45">
        <v>3243</v>
      </c>
      <c r="E247" s="49">
        <v>12.09</v>
      </c>
      <c r="F247" s="79">
        <v>151719</v>
      </c>
      <c r="G247" s="61"/>
      <c r="H247" s="49"/>
      <c r="I247" s="238" t="s">
        <v>231</v>
      </c>
      <c r="J247" s="44"/>
      <c r="K247" s="83" t="s">
        <v>65</v>
      </c>
      <c r="L247" s="85" t="s">
        <v>66</v>
      </c>
      <c r="N247" s="155"/>
    </row>
    <row r="248" spans="1:14" ht="19.5" thickBot="1" x14ac:dyDescent="0.35">
      <c r="A248" s="90">
        <v>45745</v>
      </c>
      <c r="B248" s="91" t="str">
        <f t="shared" si="9"/>
        <v>II</v>
      </c>
      <c r="C248" s="91" t="s">
        <v>45</v>
      </c>
      <c r="D248" s="92">
        <v>3244</v>
      </c>
      <c r="E248" s="93">
        <v>10.119999999999999</v>
      </c>
      <c r="F248" s="94">
        <v>151719</v>
      </c>
      <c r="G248" s="95"/>
      <c r="H248" s="93"/>
      <c r="I248" s="241" t="s">
        <v>231</v>
      </c>
      <c r="J248" s="91"/>
      <c r="K248" s="102" t="s">
        <v>65</v>
      </c>
      <c r="L248" s="103" t="s">
        <v>66</v>
      </c>
    </row>
    <row r="249" spans="1:14" ht="18.75" x14ac:dyDescent="0.3">
      <c r="A249" s="39">
        <v>45748</v>
      </c>
      <c r="B249" s="116">
        <v>1</v>
      </c>
      <c r="C249" s="87" t="s">
        <v>45</v>
      </c>
      <c r="D249" s="40">
        <v>3245</v>
      </c>
      <c r="E249" s="98">
        <v>11.12</v>
      </c>
      <c r="F249" s="99">
        <v>151719</v>
      </c>
      <c r="G249" s="100"/>
      <c r="H249" s="160">
        <v>9.56</v>
      </c>
      <c r="I249" s="244" t="s">
        <v>231</v>
      </c>
      <c r="J249" s="87"/>
      <c r="K249" s="104" t="s">
        <v>65</v>
      </c>
      <c r="L249" s="84" t="s">
        <v>66</v>
      </c>
    </row>
    <row r="250" spans="1:14" ht="18.75" x14ac:dyDescent="0.3">
      <c r="A250" s="159">
        <v>45748</v>
      </c>
      <c r="B250" s="110">
        <v>1</v>
      </c>
      <c r="C250" s="44" t="s">
        <v>45</v>
      </c>
      <c r="D250" s="45">
        <v>3246</v>
      </c>
      <c r="E250" s="49">
        <v>12.4</v>
      </c>
      <c r="F250" s="79">
        <v>151719</v>
      </c>
      <c r="G250" s="61"/>
      <c r="H250" s="49"/>
      <c r="I250" s="238" t="s">
        <v>231</v>
      </c>
      <c r="J250" s="44"/>
      <c r="K250" s="83" t="s">
        <v>65</v>
      </c>
      <c r="L250" s="85" t="s">
        <v>66</v>
      </c>
    </row>
    <row r="251" spans="1:14" ht="18.75" x14ac:dyDescent="0.3">
      <c r="A251" s="159">
        <v>45748</v>
      </c>
      <c r="B251" s="110">
        <v>1</v>
      </c>
      <c r="C251" s="44" t="s">
        <v>45</v>
      </c>
      <c r="D251" s="45">
        <v>3247</v>
      </c>
      <c r="E251" s="49">
        <v>12.09</v>
      </c>
      <c r="F251" s="80">
        <v>251133</v>
      </c>
      <c r="G251" s="61" t="s">
        <v>159</v>
      </c>
      <c r="H251" s="88">
        <v>28.08</v>
      </c>
      <c r="I251" s="236" t="s">
        <v>231</v>
      </c>
      <c r="J251" s="44">
        <v>1</v>
      </c>
      <c r="K251" s="83" t="s">
        <v>65</v>
      </c>
      <c r="L251" s="85" t="s">
        <v>66</v>
      </c>
    </row>
    <row r="252" spans="1:14" ht="18.75" x14ac:dyDescent="0.3">
      <c r="A252" s="159">
        <v>45748</v>
      </c>
      <c r="B252" s="110">
        <v>1</v>
      </c>
      <c r="C252" s="44" t="s">
        <v>45</v>
      </c>
      <c r="D252" s="45">
        <v>3248</v>
      </c>
      <c r="E252" s="49">
        <v>12.09</v>
      </c>
      <c r="F252" s="79">
        <v>251133</v>
      </c>
      <c r="G252" s="61"/>
      <c r="H252" s="49"/>
      <c r="I252" s="238" t="s">
        <v>231</v>
      </c>
      <c r="J252" s="44"/>
      <c r="K252" s="83" t="s">
        <v>65</v>
      </c>
      <c r="L252" s="85" t="s">
        <v>66</v>
      </c>
    </row>
    <row r="253" spans="1:14" ht="18.75" x14ac:dyDescent="0.3">
      <c r="A253" s="159">
        <v>45748</v>
      </c>
      <c r="B253" s="110">
        <v>1</v>
      </c>
      <c r="C253" s="44" t="s">
        <v>45</v>
      </c>
      <c r="D253" s="45">
        <v>3249</v>
      </c>
      <c r="E253" s="49">
        <v>13.05</v>
      </c>
      <c r="F253" s="79">
        <v>251133</v>
      </c>
      <c r="G253" s="61"/>
      <c r="H253" s="49"/>
      <c r="I253" s="238" t="s">
        <v>231</v>
      </c>
      <c r="J253" s="44"/>
      <c r="K253" s="83" t="s">
        <v>65</v>
      </c>
      <c r="L253" s="85" t="s">
        <v>66</v>
      </c>
    </row>
    <row r="254" spans="1:14" ht="18.75" x14ac:dyDescent="0.3">
      <c r="A254" s="159">
        <v>45748</v>
      </c>
      <c r="B254" s="110">
        <v>1</v>
      </c>
      <c r="C254" s="44" t="s">
        <v>45</v>
      </c>
      <c r="D254" s="45">
        <v>3250</v>
      </c>
      <c r="E254" s="49">
        <v>13.53</v>
      </c>
      <c r="F254" s="79">
        <v>251133</v>
      </c>
      <c r="G254" s="61"/>
      <c r="H254" s="49"/>
      <c r="I254" s="238" t="s">
        <v>231</v>
      </c>
      <c r="J254" s="44"/>
      <c r="K254" s="83" t="s">
        <v>65</v>
      </c>
      <c r="L254" s="85" t="s">
        <v>66</v>
      </c>
    </row>
    <row r="255" spans="1:14" ht="18.75" x14ac:dyDescent="0.3">
      <c r="A255" s="159">
        <v>45748</v>
      </c>
      <c r="B255" s="110">
        <v>2</v>
      </c>
      <c r="C255" s="44" t="s">
        <v>51</v>
      </c>
      <c r="D255" s="45">
        <v>3251</v>
      </c>
      <c r="E255" s="49">
        <v>12.52</v>
      </c>
      <c r="F255" s="79">
        <v>251133</v>
      </c>
      <c r="G255" s="61"/>
      <c r="H255" s="49"/>
      <c r="I255" s="238" t="s">
        <v>231</v>
      </c>
      <c r="J255" s="44"/>
      <c r="K255" s="83" t="s">
        <v>65</v>
      </c>
      <c r="L255" s="85" t="s">
        <v>66</v>
      </c>
    </row>
    <row r="256" spans="1:14" ht="18.75" x14ac:dyDescent="0.3">
      <c r="A256" s="159">
        <v>45748</v>
      </c>
      <c r="B256" s="110">
        <v>2</v>
      </c>
      <c r="C256" s="44" t="s">
        <v>51</v>
      </c>
      <c r="D256" s="45">
        <v>3252</v>
      </c>
      <c r="E256" s="49">
        <v>12.79</v>
      </c>
      <c r="F256" s="79">
        <v>251133</v>
      </c>
      <c r="G256" s="61"/>
      <c r="H256" s="49"/>
      <c r="I256" s="238" t="s">
        <v>231</v>
      </c>
      <c r="J256" s="44"/>
      <c r="K256" s="83" t="s">
        <v>65</v>
      </c>
      <c r="L256" s="85" t="s">
        <v>66</v>
      </c>
    </row>
    <row r="257" spans="1:12" ht="18.75" x14ac:dyDescent="0.3">
      <c r="A257" s="159">
        <v>45748</v>
      </c>
      <c r="B257" s="110">
        <v>2</v>
      </c>
      <c r="C257" s="44" t="s">
        <v>51</v>
      </c>
      <c r="D257" s="45">
        <v>3253</v>
      </c>
      <c r="E257" s="49">
        <v>11.06</v>
      </c>
      <c r="F257" s="80">
        <v>151719</v>
      </c>
      <c r="G257" s="61" t="s">
        <v>160</v>
      </c>
      <c r="H257" s="88">
        <v>29.48</v>
      </c>
      <c r="I257" s="236" t="s">
        <v>231</v>
      </c>
      <c r="J257" s="44">
        <v>1</v>
      </c>
      <c r="K257" s="83" t="s">
        <v>65</v>
      </c>
      <c r="L257" s="85" t="s">
        <v>66</v>
      </c>
    </row>
    <row r="258" spans="1:12" ht="18.75" x14ac:dyDescent="0.3">
      <c r="A258" s="159">
        <v>45748</v>
      </c>
      <c r="B258" s="110">
        <v>2</v>
      </c>
      <c r="C258" s="44" t="s">
        <v>51</v>
      </c>
      <c r="D258" s="45">
        <v>3254</v>
      </c>
      <c r="E258" s="49">
        <v>11.08</v>
      </c>
      <c r="F258" s="79">
        <v>151719</v>
      </c>
      <c r="G258" s="61"/>
      <c r="H258" s="49"/>
      <c r="I258" s="238" t="s">
        <v>231</v>
      </c>
      <c r="J258" s="44"/>
      <c r="K258" s="83" t="s">
        <v>65</v>
      </c>
      <c r="L258" s="85" t="s">
        <v>66</v>
      </c>
    </row>
    <row r="259" spans="1:12" ht="18.75" x14ac:dyDescent="0.3">
      <c r="A259" s="159">
        <v>45748</v>
      </c>
      <c r="B259" s="110">
        <v>2</v>
      </c>
      <c r="C259" s="44" t="s">
        <v>51</v>
      </c>
      <c r="D259" s="45">
        <v>3255</v>
      </c>
      <c r="E259" s="49">
        <v>12.05</v>
      </c>
      <c r="F259" s="79">
        <v>151719</v>
      </c>
      <c r="G259" s="61"/>
      <c r="H259" s="49"/>
      <c r="I259" s="238" t="s">
        <v>231</v>
      </c>
      <c r="J259" s="44"/>
      <c r="K259" s="83" t="s">
        <v>65</v>
      </c>
      <c r="L259" s="85" t="s">
        <v>66</v>
      </c>
    </row>
    <row r="260" spans="1:12" ht="18.75" x14ac:dyDescent="0.3">
      <c r="A260" s="159">
        <v>45748</v>
      </c>
      <c r="B260" s="110">
        <v>2</v>
      </c>
      <c r="C260" s="44" t="s">
        <v>51</v>
      </c>
      <c r="D260" s="45">
        <v>3256</v>
      </c>
      <c r="E260" s="49">
        <v>12.05</v>
      </c>
      <c r="F260" s="79">
        <v>151719</v>
      </c>
      <c r="G260" s="61"/>
      <c r="H260" s="49"/>
      <c r="I260" s="238" t="s">
        <v>231</v>
      </c>
      <c r="J260" s="44"/>
      <c r="K260" s="83" t="s">
        <v>65</v>
      </c>
      <c r="L260" s="85" t="s">
        <v>66</v>
      </c>
    </row>
    <row r="261" spans="1:12" ht="19.5" thickBot="1" x14ac:dyDescent="0.35">
      <c r="A261" s="175">
        <v>45748</v>
      </c>
      <c r="B261" s="132">
        <v>2</v>
      </c>
      <c r="C261" s="91" t="s">
        <v>51</v>
      </c>
      <c r="D261" s="92">
        <v>3257</v>
      </c>
      <c r="E261" s="93">
        <v>11.16</v>
      </c>
      <c r="F261" s="94">
        <v>151719</v>
      </c>
      <c r="G261" s="95"/>
      <c r="H261" s="93"/>
      <c r="I261" s="241" t="s">
        <v>231</v>
      </c>
      <c r="J261" s="91"/>
      <c r="K261" s="102" t="s">
        <v>65</v>
      </c>
      <c r="L261" s="103" t="s">
        <v>66</v>
      </c>
    </row>
    <row r="262" spans="1:12" ht="18.75" x14ac:dyDescent="0.3">
      <c r="A262" s="39">
        <v>45749</v>
      </c>
      <c r="B262" s="116">
        <v>1</v>
      </c>
      <c r="C262" s="87" t="s">
        <v>45</v>
      </c>
      <c r="D262" s="40">
        <v>3258</v>
      </c>
      <c r="E262" s="98">
        <v>12.07</v>
      </c>
      <c r="F262" s="99">
        <v>151719</v>
      </c>
      <c r="G262" s="100"/>
      <c r="H262" s="98"/>
      <c r="I262" s="242" t="s">
        <v>231</v>
      </c>
      <c r="J262" s="87"/>
      <c r="K262" s="104" t="s">
        <v>169</v>
      </c>
      <c r="L262" s="84" t="s">
        <v>66</v>
      </c>
    </row>
    <row r="263" spans="1:12" ht="18.75" x14ac:dyDescent="0.3">
      <c r="A263" s="159">
        <v>45749</v>
      </c>
      <c r="B263" s="110">
        <v>1</v>
      </c>
      <c r="C263" s="44" t="s">
        <v>45</v>
      </c>
      <c r="D263" s="45">
        <v>3259</v>
      </c>
      <c r="E263" s="49">
        <v>12.3</v>
      </c>
      <c r="F263" s="79">
        <v>151719</v>
      </c>
      <c r="G263" s="61"/>
      <c r="H263" s="49"/>
      <c r="I263" s="238" t="s">
        <v>231</v>
      </c>
      <c r="J263" s="44"/>
      <c r="K263" s="83" t="s">
        <v>169</v>
      </c>
      <c r="L263" s="85" t="s">
        <v>66</v>
      </c>
    </row>
    <row r="264" spans="1:12" ht="18.75" x14ac:dyDescent="0.3">
      <c r="A264" s="159">
        <v>45749</v>
      </c>
      <c r="B264" s="110">
        <v>1</v>
      </c>
      <c r="C264" s="44" t="s">
        <v>45</v>
      </c>
      <c r="D264" s="45">
        <v>3260</v>
      </c>
      <c r="E264" s="49">
        <v>12.07</v>
      </c>
      <c r="F264" s="80">
        <v>151718</v>
      </c>
      <c r="G264" s="61" t="s">
        <v>168</v>
      </c>
      <c r="H264" s="88">
        <v>29.6</v>
      </c>
      <c r="I264" s="236" t="s">
        <v>231</v>
      </c>
      <c r="J264" s="44">
        <v>1</v>
      </c>
      <c r="K264" s="83" t="s">
        <v>169</v>
      </c>
      <c r="L264" s="85" t="s">
        <v>66</v>
      </c>
    </row>
    <row r="265" spans="1:12" ht="18.75" x14ac:dyDescent="0.3">
      <c r="A265" s="159">
        <v>45749</v>
      </c>
      <c r="B265" s="110">
        <v>1</v>
      </c>
      <c r="C265" s="44" t="s">
        <v>45</v>
      </c>
      <c r="D265" s="45">
        <v>3261</v>
      </c>
      <c r="E265" s="49">
        <v>12.07</v>
      </c>
      <c r="F265" s="79">
        <v>151718</v>
      </c>
      <c r="G265" s="61"/>
      <c r="H265" s="49"/>
      <c r="I265" s="238" t="s">
        <v>231</v>
      </c>
      <c r="J265" s="44"/>
      <c r="K265" s="83" t="s">
        <v>169</v>
      </c>
      <c r="L265" s="85" t="s">
        <v>66</v>
      </c>
    </row>
    <row r="266" spans="1:12" ht="18.75" x14ac:dyDescent="0.3">
      <c r="A266" s="159">
        <v>45749</v>
      </c>
      <c r="B266" s="110">
        <v>1</v>
      </c>
      <c r="C266" s="44" t="s">
        <v>45</v>
      </c>
      <c r="D266" s="45">
        <v>3262</v>
      </c>
      <c r="E266" s="49">
        <v>11.1</v>
      </c>
      <c r="F266" s="79">
        <v>151718</v>
      </c>
      <c r="G266" s="61"/>
      <c r="H266" s="49"/>
      <c r="I266" s="238" t="s">
        <v>231</v>
      </c>
      <c r="J266" s="44"/>
      <c r="K266" s="83" t="s">
        <v>169</v>
      </c>
      <c r="L266" s="85" t="s">
        <v>66</v>
      </c>
    </row>
    <row r="267" spans="1:12" ht="18.75" x14ac:dyDescent="0.3">
      <c r="A267" s="159">
        <v>45749</v>
      </c>
      <c r="B267" s="110">
        <v>1</v>
      </c>
      <c r="C267" s="44" t="s">
        <v>45</v>
      </c>
      <c r="D267" s="45">
        <v>3263</v>
      </c>
      <c r="E267" s="49">
        <v>11.08</v>
      </c>
      <c r="F267" s="79">
        <v>151718</v>
      </c>
      <c r="G267" s="61"/>
      <c r="H267" s="49"/>
      <c r="I267" s="238" t="s">
        <v>231</v>
      </c>
      <c r="J267" s="44"/>
      <c r="K267" s="83" t="s">
        <v>169</v>
      </c>
      <c r="L267" s="85" t="s">
        <v>66</v>
      </c>
    </row>
    <row r="268" spans="1:12" ht="18.75" x14ac:dyDescent="0.3">
      <c r="A268" s="159">
        <v>45749</v>
      </c>
      <c r="B268" s="110">
        <v>1</v>
      </c>
      <c r="C268" s="44" t="s">
        <v>45</v>
      </c>
      <c r="D268" s="45">
        <v>3264</v>
      </c>
      <c r="E268" s="49">
        <v>11.1</v>
      </c>
      <c r="F268" s="79">
        <v>151718</v>
      </c>
      <c r="G268" s="61"/>
      <c r="H268" s="49"/>
      <c r="I268" s="238" t="s">
        <v>231</v>
      </c>
      <c r="J268" s="44"/>
      <c r="K268" s="83" t="s">
        <v>169</v>
      </c>
      <c r="L268" s="85" t="s">
        <v>66</v>
      </c>
    </row>
    <row r="269" spans="1:12" ht="18.75" x14ac:dyDescent="0.3">
      <c r="A269" s="159">
        <v>45749</v>
      </c>
      <c r="B269" s="110">
        <v>2</v>
      </c>
      <c r="C269" s="44" t="s">
        <v>51</v>
      </c>
      <c r="D269" s="45">
        <v>3265</v>
      </c>
      <c r="E269" s="49">
        <v>11.08</v>
      </c>
      <c r="F269" s="79">
        <v>151718</v>
      </c>
      <c r="G269" s="61"/>
      <c r="H269" s="49"/>
      <c r="I269" s="238" t="s">
        <v>231</v>
      </c>
      <c r="J269" s="44"/>
      <c r="K269" s="83" t="s">
        <v>169</v>
      </c>
      <c r="L269" s="85" t="s">
        <v>66</v>
      </c>
    </row>
    <row r="270" spans="1:12" ht="18.75" x14ac:dyDescent="0.3">
      <c r="A270" s="159">
        <v>45749</v>
      </c>
      <c r="B270" s="110">
        <v>2</v>
      </c>
      <c r="C270" s="44" t="s">
        <v>51</v>
      </c>
      <c r="D270" s="45">
        <v>3266</v>
      </c>
      <c r="E270" s="49">
        <v>12.23</v>
      </c>
      <c r="F270" s="79">
        <v>151718</v>
      </c>
      <c r="G270" s="61"/>
      <c r="H270" s="49"/>
      <c r="I270" s="238" t="s">
        <v>231</v>
      </c>
      <c r="J270" s="44"/>
      <c r="K270" s="83" t="s">
        <v>169</v>
      </c>
      <c r="L270" s="85" t="s">
        <v>66</v>
      </c>
    </row>
    <row r="271" spans="1:12" ht="18.75" x14ac:dyDescent="0.3">
      <c r="A271" s="159">
        <v>45749</v>
      </c>
      <c r="B271" s="110">
        <v>2</v>
      </c>
      <c r="C271" s="44" t="s">
        <v>51</v>
      </c>
      <c r="D271" s="45">
        <v>3267</v>
      </c>
      <c r="E271" s="49">
        <v>12.05</v>
      </c>
      <c r="F271" s="80">
        <v>351135</v>
      </c>
      <c r="G271" s="61" t="s">
        <v>167</v>
      </c>
      <c r="H271" s="88">
        <v>29.42</v>
      </c>
      <c r="I271" s="236" t="s">
        <v>231</v>
      </c>
      <c r="J271" s="44">
        <v>1</v>
      </c>
      <c r="K271" s="83" t="s">
        <v>169</v>
      </c>
      <c r="L271" s="85" t="s">
        <v>66</v>
      </c>
    </row>
    <row r="272" spans="1:12" ht="18.75" x14ac:dyDescent="0.3">
      <c r="A272" s="159">
        <v>45749</v>
      </c>
      <c r="B272" s="110">
        <v>2</v>
      </c>
      <c r="C272" s="44" t="s">
        <v>51</v>
      </c>
      <c r="D272" s="45">
        <v>3268</v>
      </c>
      <c r="E272" s="49">
        <v>12.05</v>
      </c>
      <c r="F272" s="79">
        <v>351135</v>
      </c>
      <c r="G272" s="61"/>
      <c r="H272" s="49"/>
      <c r="I272" s="238" t="s">
        <v>231</v>
      </c>
      <c r="J272" s="44"/>
      <c r="K272" s="83" t="s">
        <v>169</v>
      </c>
      <c r="L272" s="85" t="s">
        <v>66</v>
      </c>
    </row>
    <row r="273" spans="1:12" ht="18.75" x14ac:dyDescent="0.3">
      <c r="A273" s="159">
        <v>45749</v>
      </c>
      <c r="B273" s="110">
        <v>2</v>
      </c>
      <c r="C273" s="44" t="s">
        <v>51</v>
      </c>
      <c r="D273" s="45">
        <v>3269</v>
      </c>
      <c r="E273" s="49">
        <v>12.05</v>
      </c>
      <c r="F273" s="79">
        <v>351135</v>
      </c>
      <c r="G273" s="61"/>
      <c r="H273" s="49"/>
      <c r="I273" s="238" t="s">
        <v>231</v>
      </c>
      <c r="J273" s="44"/>
      <c r="K273" s="83" t="s">
        <v>169</v>
      </c>
      <c r="L273" s="85" t="s">
        <v>66</v>
      </c>
    </row>
    <row r="274" spans="1:12" ht="18.75" x14ac:dyDescent="0.3">
      <c r="A274" s="159">
        <v>45749</v>
      </c>
      <c r="B274" s="110">
        <v>2</v>
      </c>
      <c r="C274" s="44" t="s">
        <v>51</v>
      </c>
      <c r="D274" s="45">
        <v>3270</v>
      </c>
      <c r="E274" s="49">
        <v>12.05</v>
      </c>
      <c r="F274" s="79">
        <v>351135</v>
      </c>
      <c r="G274" s="61"/>
      <c r="H274" s="49"/>
      <c r="I274" s="238" t="s">
        <v>231</v>
      </c>
      <c r="J274" s="44"/>
      <c r="K274" s="83" t="s">
        <v>169</v>
      </c>
      <c r="L274" s="85" t="s">
        <v>66</v>
      </c>
    </row>
    <row r="275" spans="1:12" ht="19.5" thickBot="1" x14ac:dyDescent="0.35">
      <c r="A275" s="175">
        <v>45749</v>
      </c>
      <c r="B275" s="132">
        <v>2</v>
      </c>
      <c r="C275" s="91" t="s">
        <v>51</v>
      </c>
      <c r="D275" s="92">
        <v>3271</v>
      </c>
      <c r="E275" s="93">
        <v>11.03</v>
      </c>
      <c r="F275" s="94">
        <v>351135</v>
      </c>
      <c r="G275" s="95"/>
      <c r="H275" s="93"/>
      <c r="I275" s="241" t="s">
        <v>231</v>
      </c>
      <c r="J275" s="91"/>
      <c r="K275" s="102" t="s">
        <v>169</v>
      </c>
      <c r="L275" s="103" t="s">
        <v>66</v>
      </c>
    </row>
    <row r="276" spans="1:12" ht="18.75" x14ac:dyDescent="0.3">
      <c r="A276" s="39">
        <v>45750</v>
      </c>
      <c r="B276" s="116">
        <v>1</v>
      </c>
      <c r="C276" s="87" t="s">
        <v>45</v>
      </c>
      <c r="D276" s="40">
        <v>3272</v>
      </c>
      <c r="E276" s="98">
        <v>11.15</v>
      </c>
      <c r="F276" s="99">
        <v>351135</v>
      </c>
      <c r="G276" s="100"/>
      <c r="H276" s="98"/>
      <c r="I276" s="242" t="s">
        <v>231</v>
      </c>
      <c r="J276" s="87"/>
      <c r="K276" s="104" t="s">
        <v>169</v>
      </c>
      <c r="L276" s="84" t="s">
        <v>66</v>
      </c>
    </row>
    <row r="277" spans="1:12" ht="18.75" x14ac:dyDescent="0.3">
      <c r="A277" s="159">
        <v>45750</v>
      </c>
      <c r="B277" s="110">
        <v>1</v>
      </c>
      <c r="C277" s="44" t="s">
        <v>45</v>
      </c>
      <c r="D277" s="45">
        <v>3273</v>
      </c>
      <c r="E277" s="49">
        <v>11.76</v>
      </c>
      <c r="F277" s="79">
        <v>351135</v>
      </c>
      <c r="G277" s="61"/>
      <c r="H277" s="49"/>
      <c r="I277" s="238" t="s">
        <v>231</v>
      </c>
      <c r="J277" s="44"/>
      <c r="K277" s="83" t="s">
        <v>169</v>
      </c>
      <c r="L277" s="85" t="s">
        <v>66</v>
      </c>
    </row>
    <row r="278" spans="1:12" ht="18.75" x14ac:dyDescent="0.3">
      <c r="A278" s="159">
        <v>45750</v>
      </c>
      <c r="B278" s="110">
        <v>1</v>
      </c>
      <c r="C278" s="44" t="s">
        <v>45</v>
      </c>
      <c r="D278" s="45">
        <v>3274</v>
      </c>
      <c r="E278" s="49">
        <v>12.07</v>
      </c>
      <c r="F278" s="80">
        <v>151718</v>
      </c>
      <c r="G278" s="61" t="s">
        <v>171</v>
      </c>
      <c r="H278" s="88">
        <v>29.86</v>
      </c>
      <c r="I278" s="236" t="s">
        <v>231</v>
      </c>
      <c r="J278" s="44">
        <v>1</v>
      </c>
      <c r="K278" s="83" t="s">
        <v>169</v>
      </c>
      <c r="L278" s="85" t="s">
        <v>66</v>
      </c>
    </row>
    <row r="279" spans="1:12" ht="18.75" x14ac:dyDescent="0.3">
      <c r="A279" s="159">
        <v>45750</v>
      </c>
      <c r="B279" s="110">
        <v>1</v>
      </c>
      <c r="C279" s="44" t="s">
        <v>45</v>
      </c>
      <c r="D279" s="45">
        <v>3275</v>
      </c>
      <c r="E279" s="49">
        <v>12.07</v>
      </c>
      <c r="F279" s="79">
        <v>151718</v>
      </c>
      <c r="G279" s="61"/>
      <c r="H279" s="49"/>
      <c r="I279" s="238" t="s">
        <v>231</v>
      </c>
      <c r="J279" s="44"/>
      <c r="K279" s="83" t="s">
        <v>169</v>
      </c>
      <c r="L279" s="85" t="s">
        <v>66</v>
      </c>
    </row>
    <row r="280" spans="1:12" ht="18.75" x14ac:dyDescent="0.3">
      <c r="A280" s="159">
        <v>45750</v>
      </c>
      <c r="B280" s="110">
        <v>1</v>
      </c>
      <c r="C280" s="44" t="s">
        <v>45</v>
      </c>
      <c r="D280" s="45">
        <v>3276</v>
      </c>
      <c r="E280" s="49">
        <v>12.08</v>
      </c>
      <c r="F280" s="79">
        <v>151718</v>
      </c>
      <c r="G280" s="61"/>
      <c r="H280" s="49"/>
      <c r="I280" s="238" t="s">
        <v>231</v>
      </c>
      <c r="J280" s="44"/>
      <c r="K280" s="83" t="s">
        <v>169</v>
      </c>
      <c r="L280" s="85" t="s">
        <v>66</v>
      </c>
    </row>
    <row r="281" spans="1:12" ht="18.75" x14ac:dyDescent="0.3">
      <c r="A281" s="159">
        <v>45750</v>
      </c>
      <c r="B281" s="110">
        <v>1</v>
      </c>
      <c r="C281" s="44" t="s">
        <v>45</v>
      </c>
      <c r="D281" s="45">
        <v>3277</v>
      </c>
      <c r="E281" s="49">
        <v>12.08</v>
      </c>
      <c r="F281" s="79">
        <v>151718</v>
      </c>
      <c r="G281" s="61"/>
      <c r="H281" s="49"/>
      <c r="I281" s="238" t="s">
        <v>231</v>
      </c>
      <c r="J281" s="44"/>
      <c r="K281" s="83" t="s">
        <v>169</v>
      </c>
      <c r="L281" s="85" t="s">
        <v>66</v>
      </c>
    </row>
    <row r="282" spans="1:12" ht="18.75" x14ac:dyDescent="0.3">
      <c r="A282" s="159">
        <v>45750</v>
      </c>
      <c r="B282" s="110">
        <v>1</v>
      </c>
      <c r="C282" s="44" t="s">
        <v>45</v>
      </c>
      <c r="D282" s="45">
        <v>3278</v>
      </c>
      <c r="E282" s="49">
        <v>11.14</v>
      </c>
      <c r="F282" s="79">
        <v>151718</v>
      </c>
      <c r="G282" s="61"/>
      <c r="H282" s="49"/>
      <c r="I282" s="238" t="s">
        <v>231</v>
      </c>
      <c r="J282" s="44"/>
      <c r="K282" s="83" t="s">
        <v>169</v>
      </c>
      <c r="L282" s="85" t="s">
        <v>66</v>
      </c>
    </row>
    <row r="283" spans="1:12" ht="18.75" x14ac:dyDescent="0.3">
      <c r="A283" s="159">
        <v>45750</v>
      </c>
      <c r="B283" s="110">
        <v>2</v>
      </c>
      <c r="C283" s="44" t="s">
        <v>51</v>
      </c>
      <c r="D283" s="45">
        <v>3279</v>
      </c>
      <c r="E283" s="49">
        <v>11.16</v>
      </c>
      <c r="F283" s="79">
        <v>151718</v>
      </c>
      <c r="G283" s="61"/>
      <c r="H283" s="49"/>
      <c r="I283" s="238" t="s">
        <v>231</v>
      </c>
      <c r="J283" s="44"/>
      <c r="K283" s="83" t="s">
        <v>169</v>
      </c>
      <c r="L283" s="85" t="s">
        <v>66</v>
      </c>
    </row>
    <row r="284" spans="1:12" ht="18.75" x14ac:dyDescent="0.3">
      <c r="A284" s="159">
        <v>45750</v>
      </c>
      <c r="B284" s="110">
        <v>2</v>
      </c>
      <c r="C284" s="44" t="s">
        <v>51</v>
      </c>
      <c r="D284" s="45">
        <v>3280</v>
      </c>
      <c r="E284" s="49">
        <v>12.38</v>
      </c>
      <c r="F284" s="79">
        <v>151718</v>
      </c>
      <c r="G284" s="61"/>
      <c r="H284" s="49"/>
      <c r="I284" s="238" t="s">
        <v>231</v>
      </c>
      <c r="J284" s="44"/>
      <c r="K284" s="83" t="s">
        <v>169</v>
      </c>
      <c r="L284" s="85" t="s">
        <v>66</v>
      </c>
    </row>
    <row r="285" spans="1:12" ht="18.75" x14ac:dyDescent="0.3">
      <c r="A285" s="159">
        <v>45750</v>
      </c>
      <c r="B285" s="110">
        <v>2</v>
      </c>
      <c r="C285" s="44" t="s">
        <v>51</v>
      </c>
      <c r="D285" s="45">
        <v>3281</v>
      </c>
      <c r="E285" s="49">
        <v>13.05</v>
      </c>
      <c r="F285" s="80">
        <v>351824</v>
      </c>
      <c r="G285" s="61" t="s">
        <v>170</v>
      </c>
      <c r="H285" s="88">
        <v>28.3</v>
      </c>
      <c r="I285" s="236" t="s">
        <v>231</v>
      </c>
      <c r="J285" s="44">
        <v>1</v>
      </c>
      <c r="K285" s="83" t="s">
        <v>169</v>
      </c>
      <c r="L285" s="85" t="s">
        <v>66</v>
      </c>
    </row>
    <row r="286" spans="1:12" ht="18.75" x14ac:dyDescent="0.3">
      <c r="A286" s="159">
        <v>45750</v>
      </c>
      <c r="B286" s="110">
        <v>2</v>
      </c>
      <c r="C286" s="44" t="s">
        <v>51</v>
      </c>
      <c r="D286" s="45">
        <v>3282</v>
      </c>
      <c r="E286" s="49">
        <v>13.04</v>
      </c>
      <c r="F286" s="79">
        <v>351824</v>
      </c>
      <c r="G286" s="61"/>
      <c r="H286" s="49"/>
      <c r="I286" s="238" t="s">
        <v>231</v>
      </c>
      <c r="J286" s="44"/>
      <c r="K286" s="83" t="s">
        <v>169</v>
      </c>
      <c r="L286" s="85" t="s">
        <v>66</v>
      </c>
    </row>
    <row r="287" spans="1:12" ht="18.75" x14ac:dyDescent="0.3">
      <c r="A287" s="159">
        <v>45750</v>
      </c>
      <c r="B287" s="110">
        <v>2</v>
      </c>
      <c r="C287" s="44" t="s">
        <v>51</v>
      </c>
      <c r="D287" s="45">
        <v>3283</v>
      </c>
      <c r="E287" s="49">
        <v>13.05</v>
      </c>
      <c r="F287" s="79">
        <v>351824</v>
      </c>
      <c r="G287" s="61"/>
      <c r="H287" s="49"/>
      <c r="I287" s="238" t="s">
        <v>231</v>
      </c>
      <c r="J287" s="44"/>
      <c r="K287" s="83" t="s">
        <v>169</v>
      </c>
      <c r="L287" s="85" t="s">
        <v>66</v>
      </c>
    </row>
    <row r="288" spans="1:12" ht="18.75" x14ac:dyDescent="0.3">
      <c r="A288" s="159">
        <v>45750</v>
      </c>
      <c r="B288" s="110">
        <v>2</v>
      </c>
      <c r="C288" s="44" t="s">
        <v>51</v>
      </c>
      <c r="D288" s="45">
        <v>3284</v>
      </c>
      <c r="E288" s="49">
        <v>13.45</v>
      </c>
      <c r="F288" s="79">
        <v>351824</v>
      </c>
      <c r="G288" s="61"/>
      <c r="H288" s="49"/>
      <c r="I288" s="238" t="s">
        <v>231</v>
      </c>
      <c r="J288" s="44"/>
      <c r="K288" s="83" t="s">
        <v>169</v>
      </c>
      <c r="L288" s="85" t="s">
        <v>66</v>
      </c>
    </row>
    <row r="289" spans="1:12" ht="19.5" thickBot="1" x14ac:dyDescent="0.35">
      <c r="A289" s="175">
        <v>45750</v>
      </c>
      <c r="B289" s="132">
        <v>2</v>
      </c>
      <c r="C289" s="91" t="s">
        <v>51</v>
      </c>
      <c r="D289" s="92">
        <v>3285</v>
      </c>
      <c r="E289" s="93">
        <v>13.04</v>
      </c>
      <c r="F289" s="94">
        <v>351824</v>
      </c>
      <c r="G289" s="95"/>
      <c r="H289" s="93"/>
      <c r="I289" s="241" t="s">
        <v>231</v>
      </c>
      <c r="J289" s="91"/>
      <c r="K289" s="102" t="s">
        <v>169</v>
      </c>
      <c r="L289" s="103" t="s">
        <v>66</v>
      </c>
    </row>
    <row r="290" spans="1:12" ht="18.75" x14ac:dyDescent="0.3">
      <c r="A290" s="39">
        <v>45751</v>
      </c>
      <c r="B290" s="116">
        <v>1</v>
      </c>
      <c r="C290" s="87" t="s">
        <v>45</v>
      </c>
      <c r="D290" s="40">
        <v>3286</v>
      </c>
      <c r="E290" s="98">
        <v>13.09</v>
      </c>
      <c r="F290" s="99">
        <v>351824</v>
      </c>
      <c r="G290" s="100"/>
      <c r="H290" s="98"/>
      <c r="I290" s="242" t="s">
        <v>231</v>
      </c>
      <c r="J290" s="87"/>
      <c r="K290" s="104" t="s">
        <v>169</v>
      </c>
      <c r="L290" s="84" t="s">
        <v>66</v>
      </c>
    </row>
    <row r="291" spans="1:12" ht="18.75" x14ac:dyDescent="0.3">
      <c r="A291" s="159">
        <v>45751</v>
      </c>
      <c r="B291" s="110">
        <v>1</v>
      </c>
      <c r="C291" s="44" t="s">
        <v>45</v>
      </c>
      <c r="D291" s="45">
        <v>3287</v>
      </c>
      <c r="E291" s="49">
        <v>12.07</v>
      </c>
      <c r="F291" s="80">
        <v>151078</v>
      </c>
      <c r="G291" s="61" t="s">
        <v>177</v>
      </c>
      <c r="H291" s="88">
        <v>28.96</v>
      </c>
      <c r="I291" s="236" t="s">
        <v>231</v>
      </c>
      <c r="J291" s="44">
        <v>1</v>
      </c>
      <c r="K291" s="83" t="s">
        <v>169</v>
      </c>
      <c r="L291" s="85" t="s">
        <v>66</v>
      </c>
    </row>
    <row r="292" spans="1:12" ht="18.75" x14ac:dyDescent="0.3">
      <c r="A292" s="159">
        <v>45751</v>
      </c>
      <c r="B292" s="110">
        <v>1</v>
      </c>
      <c r="C292" s="44" t="s">
        <v>45</v>
      </c>
      <c r="D292" s="45">
        <v>3288</v>
      </c>
      <c r="E292" s="49">
        <v>12.08</v>
      </c>
      <c r="F292" s="79">
        <v>151078</v>
      </c>
      <c r="G292" s="61"/>
      <c r="H292" s="49"/>
      <c r="I292" s="238" t="s">
        <v>231</v>
      </c>
      <c r="J292" s="44"/>
      <c r="K292" s="83" t="s">
        <v>169</v>
      </c>
      <c r="L292" s="85" t="s">
        <v>66</v>
      </c>
    </row>
    <row r="293" spans="1:12" ht="18.75" x14ac:dyDescent="0.3">
      <c r="A293" s="159">
        <v>45751</v>
      </c>
      <c r="B293" s="110">
        <v>1</v>
      </c>
      <c r="C293" s="44" t="s">
        <v>45</v>
      </c>
      <c r="D293" s="45">
        <v>3289</v>
      </c>
      <c r="E293" s="49">
        <v>11.12</v>
      </c>
      <c r="F293" s="79">
        <v>151078</v>
      </c>
      <c r="G293" s="61"/>
      <c r="H293" s="49"/>
      <c r="I293" s="238" t="s">
        <v>231</v>
      </c>
      <c r="J293" s="44"/>
      <c r="K293" s="83" t="s">
        <v>169</v>
      </c>
      <c r="L293" s="85" t="s">
        <v>66</v>
      </c>
    </row>
    <row r="294" spans="1:12" ht="18.75" x14ac:dyDescent="0.3">
      <c r="A294" s="159">
        <v>45751</v>
      </c>
      <c r="B294" s="110">
        <v>1</v>
      </c>
      <c r="C294" s="44" t="s">
        <v>45</v>
      </c>
      <c r="D294" s="45">
        <v>3290</v>
      </c>
      <c r="E294" s="49">
        <v>11.12</v>
      </c>
      <c r="F294" s="79">
        <v>151078</v>
      </c>
      <c r="G294" s="61"/>
      <c r="H294" s="49"/>
      <c r="I294" s="238" t="s">
        <v>231</v>
      </c>
      <c r="J294" s="44"/>
      <c r="K294" s="83" t="s">
        <v>169</v>
      </c>
      <c r="L294" s="85" t="s">
        <v>66</v>
      </c>
    </row>
    <row r="295" spans="1:12" ht="18.75" x14ac:dyDescent="0.3">
      <c r="A295" s="159">
        <v>45751</v>
      </c>
      <c r="B295" s="110">
        <v>1</v>
      </c>
      <c r="C295" s="44" t="s">
        <v>45</v>
      </c>
      <c r="D295" s="45">
        <v>3291</v>
      </c>
      <c r="E295" s="49">
        <v>11.12</v>
      </c>
      <c r="F295" s="79">
        <v>151078</v>
      </c>
      <c r="G295" s="61"/>
      <c r="H295" s="49"/>
      <c r="I295" s="238" t="s">
        <v>231</v>
      </c>
      <c r="J295" s="44"/>
      <c r="K295" s="83" t="s">
        <v>169</v>
      </c>
      <c r="L295" s="85" t="s">
        <v>66</v>
      </c>
    </row>
    <row r="296" spans="1:12" ht="18.75" x14ac:dyDescent="0.3">
      <c r="A296" s="159">
        <v>45751</v>
      </c>
      <c r="B296" s="110">
        <v>2</v>
      </c>
      <c r="C296" s="44" t="s">
        <v>51</v>
      </c>
      <c r="D296" s="45">
        <v>3292</v>
      </c>
      <c r="E296" s="49">
        <v>13.48</v>
      </c>
      <c r="F296" s="79">
        <v>151078</v>
      </c>
      <c r="G296" s="61"/>
      <c r="H296" s="49"/>
      <c r="I296" s="238" t="s">
        <v>231</v>
      </c>
      <c r="J296" s="44"/>
      <c r="K296" s="83" t="s">
        <v>169</v>
      </c>
      <c r="L296" s="85" t="s">
        <v>66</v>
      </c>
    </row>
    <row r="297" spans="1:12" ht="18.75" x14ac:dyDescent="0.3">
      <c r="A297" s="159">
        <v>45751</v>
      </c>
      <c r="B297" s="110">
        <v>2</v>
      </c>
      <c r="C297" s="44" t="s">
        <v>51</v>
      </c>
      <c r="D297" s="45">
        <v>3293</v>
      </c>
      <c r="E297" s="49">
        <v>12.63</v>
      </c>
      <c r="F297" s="79">
        <v>151078</v>
      </c>
      <c r="G297" s="61"/>
      <c r="H297" s="49"/>
      <c r="I297" s="238" t="s">
        <v>231</v>
      </c>
      <c r="J297" s="44"/>
      <c r="K297" s="83" t="s">
        <v>169</v>
      </c>
      <c r="L297" s="85" t="s">
        <v>66</v>
      </c>
    </row>
    <row r="298" spans="1:12" ht="18.75" x14ac:dyDescent="0.3">
      <c r="A298" s="159">
        <v>45751</v>
      </c>
      <c r="B298" s="110">
        <v>2</v>
      </c>
      <c r="C298" s="44" t="s">
        <v>51</v>
      </c>
      <c r="D298" s="45">
        <v>3294</v>
      </c>
      <c r="E298" s="49">
        <v>12.06</v>
      </c>
      <c r="F298" s="80">
        <v>151084</v>
      </c>
      <c r="G298" s="61" t="s">
        <v>176</v>
      </c>
      <c r="H298" s="88">
        <v>28.16</v>
      </c>
      <c r="I298" s="236" t="s">
        <v>231</v>
      </c>
      <c r="J298" s="44">
        <v>1</v>
      </c>
      <c r="K298" s="83" t="s">
        <v>169</v>
      </c>
      <c r="L298" s="85" t="s">
        <v>66</v>
      </c>
    </row>
    <row r="299" spans="1:12" ht="18.75" x14ac:dyDescent="0.3">
      <c r="A299" s="159">
        <v>45751</v>
      </c>
      <c r="B299" s="110">
        <v>2</v>
      </c>
      <c r="C299" s="44" t="s">
        <v>51</v>
      </c>
      <c r="D299" s="45">
        <v>3295</v>
      </c>
      <c r="E299" s="49">
        <v>13.04</v>
      </c>
      <c r="F299" s="79">
        <v>151084</v>
      </c>
      <c r="G299" s="61"/>
      <c r="H299" s="49"/>
      <c r="I299" s="238" t="s">
        <v>231</v>
      </c>
      <c r="J299" s="44"/>
      <c r="K299" s="83" t="s">
        <v>169</v>
      </c>
      <c r="L299" s="85" t="s">
        <v>66</v>
      </c>
    </row>
    <row r="300" spans="1:12" ht="18.75" x14ac:dyDescent="0.3">
      <c r="A300" s="159">
        <v>45751</v>
      </c>
      <c r="B300" s="110">
        <v>2</v>
      </c>
      <c r="C300" s="44" t="s">
        <v>51</v>
      </c>
      <c r="D300" s="45">
        <v>3296</v>
      </c>
      <c r="E300" s="49">
        <v>13.04</v>
      </c>
      <c r="F300" s="79">
        <v>151084</v>
      </c>
      <c r="G300" s="61"/>
      <c r="H300" s="49"/>
      <c r="I300" s="238" t="s">
        <v>231</v>
      </c>
      <c r="J300" s="44"/>
      <c r="K300" s="83" t="s">
        <v>169</v>
      </c>
      <c r="L300" s="85" t="s">
        <v>66</v>
      </c>
    </row>
    <row r="301" spans="1:12" ht="18.75" x14ac:dyDescent="0.3">
      <c r="A301" s="159">
        <v>45751</v>
      </c>
      <c r="B301" s="110">
        <v>2</v>
      </c>
      <c r="C301" s="44" t="s">
        <v>51</v>
      </c>
      <c r="D301" s="45">
        <v>3297</v>
      </c>
      <c r="E301" s="49">
        <v>13.04</v>
      </c>
      <c r="F301" s="79">
        <v>151084</v>
      </c>
      <c r="G301" s="61"/>
      <c r="H301" s="49"/>
      <c r="I301" s="238" t="s">
        <v>231</v>
      </c>
      <c r="J301" s="44"/>
      <c r="K301" s="83" t="s">
        <v>169</v>
      </c>
      <c r="L301" s="85" t="s">
        <v>66</v>
      </c>
    </row>
    <row r="302" spans="1:12" ht="19.5" thickBot="1" x14ac:dyDescent="0.35">
      <c r="A302" s="175">
        <v>45751</v>
      </c>
      <c r="B302" s="132">
        <v>2</v>
      </c>
      <c r="C302" s="91" t="s">
        <v>51</v>
      </c>
      <c r="D302" s="92">
        <v>3298</v>
      </c>
      <c r="E302" s="93">
        <v>13.05</v>
      </c>
      <c r="F302" s="94">
        <v>151084</v>
      </c>
      <c r="G302" s="95"/>
      <c r="H302" s="93"/>
      <c r="I302" s="241" t="s">
        <v>231</v>
      </c>
      <c r="J302" s="91"/>
      <c r="K302" s="102" t="s">
        <v>169</v>
      </c>
      <c r="L302" s="103" t="s">
        <v>66</v>
      </c>
    </row>
    <row r="303" spans="1:12" ht="18.75" x14ac:dyDescent="0.3">
      <c r="A303" s="39">
        <v>45752</v>
      </c>
      <c r="B303" s="116">
        <v>1</v>
      </c>
      <c r="C303" s="87" t="s">
        <v>45</v>
      </c>
      <c r="D303" s="40">
        <v>3299</v>
      </c>
      <c r="E303" s="98">
        <v>12.63</v>
      </c>
      <c r="F303" s="99">
        <v>151084</v>
      </c>
      <c r="G303" s="100"/>
      <c r="H303" s="98"/>
      <c r="I303" s="242" t="s">
        <v>231</v>
      </c>
      <c r="J303" s="87"/>
      <c r="K303" s="104" t="s">
        <v>185</v>
      </c>
      <c r="L303" s="84" t="s">
        <v>66</v>
      </c>
    </row>
    <row r="304" spans="1:12" ht="18.75" x14ac:dyDescent="0.3">
      <c r="A304" s="159">
        <v>45752</v>
      </c>
      <c r="B304" s="110">
        <v>1</v>
      </c>
      <c r="C304" s="44" t="s">
        <v>45</v>
      </c>
      <c r="D304" s="45">
        <v>3300</v>
      </c>
      <c r="E304" s="49">
        <v>12.07</v>
      </c>
      <c r="F304" s="80">
        <v>251572</v>
      </c>
      <c r="G304" s="61" t="s">
        <v>184</v>
      </c>
      <c r="H304" s="88">
        <v>28.34</v>
      </c>
      <c r="I304" s="236" t="s">
        <v>231</v>
      </c>
      <c r="J304" s="44">
        <v>1</v>
      </c>
      <c r="K304" s="83" t="s">
        <v>185</v>
      </c>
      <c r="L304" s="85" t="s">
        <v>66</v>
      </c>
    </row>
    <row r="305" spans="1:12" ht="18.75" x14ac:dyDescent="0.3">
      <c r="A305" s="159">
        <v>45752</v>
      </c>
      <c r="B305" s="110">
        <v>1</v>
      </c>
      <c r="C305" s="44" t="s">
        <v>45</v>
      </c>
      <c r="D305" s="45">
        <v>3301</v>
      </c>
      <c r="E305" s="49">
        <v>13.05</v>
      </c>
      <c r="F305" s="79">
        <v>251572</v>
      </c>
      <c r="G305" s="61"/>
      <c r="H305" s="49"/>
      <c r="I305" s="238" t="s">
        <v>231</v>
      </c>
      <c r="J305" s="44"/>
      <c r="K305" s="83" t="s">
        <v>185</v>
      </c>
      <c r="L305" s="85" t="s">
        <v>66</v>
      </c>
    </row>
    <row r="306" spans="1:12" ht="18.75" x14ac:dyDescent="0.3">
      <c r="A306" s="159">
        <v>45752</v>
      </c>
      <c r="B306" s="110">
        <v>1</v>
      </c>
      <c r="C306" s="44" t="s">
        <v>45</v>
      </c>
      <c r="D306" s="45">
        <v>3302</v>
      </c>
      <c r="E306" s="49">
        <v>13.05</v>
      </c>
      <c r="F306" s="79">
        <v>251572</v>
      </c>
      <c r="G306" s="61"/>
      <c r="H306" s="49"/>
      <c r="I306" s="238" t="s">
        <v>231</v>
      </c>
      <c r="J306" s="44"/>
      <c r="K306" s="83" t="s">
        <v>185</v>
      </c>
      <c r="L306" s="85" t="s">
        <v>66</v>
      </c>
    </row>
    <row r="307" spans="1:12" ht="18.75" x14ac:dyDescent="0.3">
      <c r="A307" s="159">
        <v>45752</v>
      </c>
      <c r="B307" s="110">
        <v>1</v>
      </c>
      <c r="C307" s="44" t="s">
        <v>45</v>
      </c>
      <c r="D307" s="45">
        <v>3303</v>
      </c>
      <c r="E307" s="49">
        <v>13.04</v>
      </c>
      <c r="F307" s="79">
        <v>251572</v>
      </c>
      <c r="G307" s="61"/>
      <c r="H307" s="49"/>
      <c r="I307" s="238" t="s">
        <v>231</v>
      </c>
      <c r="J307" s="44"/>
      <c r="K307" s="83" t="s">
        <v>185</v>
      </c>
      <c r="L307" s="85" t="s">
        <v>66</v>
      </c>
    </row>
    <row r="308" spans="1:12" ht="18.75" x14ac:dyDescent="0.3">
      <c r="A308" s="159">
        <v>45752</v>
      </c>
      <c r="B308" s="110">
        <v>1</v>
      </c>
      <c r="C308" s="44" t="s">
        <v>45</v>
      </c>
      <c r="D308" s="45">
        <v>3304</v>
      </c>
      <c r="E308" s="49">
        <v>13.04</v>
      </c>
      <c r="F308" s="79">
        <v>251572</v>
      </c>
      <c r="G308" s="61"/>
      <c r="H308" s="49"/>
      <c r="I308" s="238" t="s">
        <v>231</v>
      </c>
      <c r="J308" s="44"/>
      <c r="K308" s="83" t="s">
        <v>185</v>
      </c>
      <c r="L308" s="85" t="s">
        <v>66</v>
      </c>
    </row>
    <row r="309" spans="1:12" ht="18.75" x14ac:dyDescent="0.3">
      <c r="A309" s="159">
        <v>45752</v>
      </c>
      <c r="B309" s="110">
        <v>1</v>
      </c>
      <c r="C309" s="44" t="s">
        <v>45</v>
      </c>
      <c r="D309" s="45">
        <v>3305</v>
      </c>
      <c r="E309" s="49">
        <v>13.51</v>
      </c>
      <c r="F309" s="79">
        <v>251572</v>
      </c>
      <c r="G309" s="61"/>
      <c r="H309" s="49"/>
      <c r="I309" s="238" t="s">
        <v>231</v>
      </c>
      <c r="J309" s="44"/>
      <c r="K309" s="83" t="s">
        <v>185</v>
      </c>
      <c r="L309" s="85" t="s">
        <v>66</v>
      </c>
    </row>
    <row r="310" spans="1:12" ht="18.75" x14ac:dyDescent="0.3">
      <c r="A310" s="159">
        <v>45752</v>
      </c>
      <c r="B310" s="110">
        <v>2</v>
      </c>
      <c r="C310" s="44" t="s">
        <v>51</v>
      </c>
      <c r="D310" s="45">
        <v>3306</v>
      </c>
      <c r="E310" s="49">
        <v>12.07</v>
      </c>
      <c r="F310" s="80">
        <v>151084</v>
      </c>
      <c r="G310" s="61" t="s">
        <v>183</v>
      </c>
      <c r="H310" s="88">
        <v>29.22</v>
      </c>
      <c r="I310" s="236" t="s">
        <v>231</v>
      </c>
      <c r="J310" s="44">
        <v>1</v>
      </c>
      <c r="K310" s="83" t="s">
        <v>185</v>
      </c>
      <c r="L310" s="85" t="s">
        <v>66</v>
      </c>
    </row>
    <row r="311" spans="1:12" ht="18.75" x14ac:dyDescent="0.3">
      <c r="A311" s="159">
        <v>45752</v>
      </c>
      <c r="B311" s="110">
        <v>2</v>
      </c>
      <c r="C311" s="44" t="s">
        <v>51</v>
      </c>
      <c r="D311" s="45">
        <v>3307</v>
      </c>
      <c r="E311" s="49">
        <v>12.07</v>
      </c>
      <c r="F311" s="79">
        <v>151084</v>
      </c>
      <c r="G311" s="61"/>
      <c r="H311" s="49"/>
      <c r="I311" s="238" t="s">
        <v>231</v>
      </c>
      <c r="J311" s="44"/>
      <c r="K311" s="83" t="s">
        <v>185</v>
      </c>
      <c r="L311" s="85" t="s">
        <v>66</v>
      </c>
    </row>
    <row r="312" spans="1:12" ht="18.75" x14ac:dyDescent="0.3">
      <c r="A312" s="159">
        <v>45752</v>
      </c>
      <c r="B312" s="110">
        <v>2</v>
      </c>
      <c r="C312" s="44" t="s">
        <v>51</v>
      </c>
      <c r="D312" s="45">
        <v>3308</v>
      </c>
      <c r="E312" s="49">
        <v>11.06</v>
      </c>
      <c r="F312" s="79">
        <v>151084</v>
      </c>
      <c r="G312" s="61"/>
      <c r="H312" s="49"/>
      <c r="I312" s="238" t="s">
        <v>231</v>
      </c>
      <c r="J312" s="44"/>
      <c r="K312" s="83" t="s">
        <v>185</v>
      </c>
      <c r="L312" s="85" t="s">
        <v>66</v>
      </c>
    </row>
    <row r="313" spans="1:12" ht="18.75" x14ac:dyDescent="0.3">
      <c r="A313" s="159">
        <v>45752</v>
      </c>
      <c r="B313" s="110">
        <v>2</v>
      </c>
      <c r="C313" s="44" t="s">
        <v>51</v>
      </c>
      <c r="D313" s="45">
        <v>3309</v>
      </c>
      <c r="E313" s="49">
        <v>11.05</v>
      </c>
      <c r="F313" s="79">
        <v>151084</v>
      </c>
      <c r="G313" s="61"/>
      <c r="H313" s="49"/>
      <c r="I313" s="238" t="s">
        <v>231</v>
      </c>
      <c r="J313" s="44"/>
      <c r="K313" s="83" t="s">
        <v>185</v>
      </c>
      <c r="L313" s="85" t="s">
        <v>66</v>
      </c>
    </row>
    <row r="314" spans="1:12" ht="18.75" x14ac:dyDescent="0.3">
      <c r="A314" s="159">
        <v>45752</v>
      </c>
      <c r="B314" s="110">
        <v>2</v>
      </c>
      <c r="C314" s="44" t="s">
        <v>51</v>
      </c>
      <c r="D314" s="45">
        <v>3310</v>
      </c>
      <c r="E314" s="49">
        <v>12.06</v>
      </c>
      <c r="F314" s="79">
        <v>151084</v>
      </c>
      <c r="G314" s="61"/>
      <c r="H314" s="49"/>
      <c r="I314" s="238" t="s">
        <v>231</v>
      </c>
      <c r="J314" s="44"/>
      <c r="K314" s="83" t="s">
        <v>185</v>
      </c>
      <c r="L314" s="85" t="s">
        <v>66</v>
      </c>
    </row>
    <row r="315" spans="1:12" ht="18.75" x14ac:dyDescent="0.3">
      <c r="A315" s="159">
        <v>45752</v>
      </c>
      <c r="B315" s="110">
        <v>2</v>
      </c>
      <c r="C315" s="44" t="s">
        <v>51</v>
      </c>
      <c r="D315" s="45">
        <v>3311</v>
      </c>
      <c r="E315" s="49">
        <v>11.07</v>
      </c>
      <c r="F315" s="79">
        <v>151084</v>
      </c>
      <c r="G315" s="61"/>
      <c r="H315" s="49"/>
      <c r="I315" s="238" t="s">
        <v>231</v>
      </c>
      <c r="J315" s="44"/>
      <c r="K315" s="83" t="s">
        <v>185</v>
      </c>
      <c r="L315" s="85" t="s">
        <v>66</v>
      </c>
    </row>
    <row r="316" spans="1:12" ht="19.5" thickBot="1" x14ac:dyDescent="0.35">
      <c r="A316" s="175">
        <v>45752</v>
      </c>
      <c r="B316" s="132">
        <v>2</v>
      </c>
      <c r="C316" s="91" t="s">
        <v>51</v>
      </c>
      <c r="D316" s="92">
        <v>3312</v>
      </c>
      <c r="E316" s="93">
        <v>11.47</v>
      </c>
      <c r="F316" s="94">
        <v>151084</v>
      </c>
      <c r="G316" s="95"/>
      <c r="H316" s="93"/>
      <c r="I316" s="241" t="s">
        <v>231</v>
      </c>
      <c r="J316" s="91"/>
      <c r="K316" s="102" t="s">
        <v>185</v>
      </c>
      <c r="L316" s="103" t="s">
        <v>66</v>
      </c>
    </row>
    <row r="317" spans="1:12" ht="18.75" x14ac:dyDescent="0.3">
      <c r="A317" s="39">
        <v>45754</v>
      </c>
      <c r="B317" s="116">
        <v>1</v>
      </c>
      <c r="C317" s="87" t="s">
        <v>51</v>
      </c>
      <c r="D317" s="40">
        <v>3313</v>
      </c>
      <c r="E317" s="98">
        <v>12.07</v>
      </c>
      <c r="F317" s="69">
        <v>351135</v>
      </c>
      <c r="G317" s="100" t="s">
        <v>194</v>
      </c>
      <c r="H317" s="89">
        <v>29.52</v>
      </c>
      <c r="I317" s="237" t="s">
        <v>231</v>
      </c>
      <c r="J317" s="87">
        <v>1</v>
      </c>
      <c r="K317" s="104" t="s">
        <v>185</v>
      </c>
      <c r="L317" s="84" t="s">
        <v>66</v>
      </c>
    </row>
    <row r="318" spans="1:12" ht="18.75" x14ac:dyDescent="0.3">
      <c r="A318" s="159">
        <v>45754</v>
      </c>
      <c r="B318" s="110">
        <v>1</v>
      </c>
      <c r="C318" s="44" t="s">
        <v>51</v>
      </c>
      <c r="D318" s="45">
        <v>3314</v>
      </c>
      <c r="E318" s="49">
        <v>12.06</v>
      </c>
      <c r="F318" s="79">
        <v>351135</v>
      </c>
      <c r="G318" s="61"/>
      <c r="H318" s="49"/>
      <c r="I318" s="238" t="s">
        <v>231</v>
      </c>
      <c r="J318" s="44"/>
      <c r="K318" s="83" t="s">
        <v>185</v>
      </c>
      <c r="L318" s="85" t="s">
        <v>66</v>
      </c>
    </row>
    <row r="319" spans="1:12" ht="18.75" x14ac:dyDescent="0.3">
      <c r="A319" s="159">
        <v>45754</v>
      </c>
      <c r="B319" s="110">
        <v>1</v>
      </c>
      <c r="C319" s="44" t="s">
        <v>51</v>
      </c>
      <c r="D319" s="45">
        <v>3315</v>
      </c>
      <c r="E319" s="49">
        <v>12.07</v>
      </c>
      <c r="F319" s="79">
        <v>351135</v>
      </c>
      <c r="G319" s="61"/>
      <c r="H319" s="49"/>
      <c r="I319" s="238" t="s">
        <v>231</v>
      </c>
      <c r="J319" s="44"/>
      <c r="K319" s="83" t="s">
        <v>185</v>
      </c>
      <c r="L319" s="85" t="s">
        <v>66</v>
      </c>
    </row>
    <row r="320" spans="1:12" ht="18.75" x14ac:dyDescent="0.3">
      <c r="A320" s="159">
        <v>45754</v>
      </c>
      <c r="B320" s="110">
        <v>1</v>
      </c>
      <c r="C320" s="44" t="s">
        <v>51</v>
      </c>
      <c r="D320" s="45">
        <v>3316</v>
      </c>
      <c r="E320" s="49">
        <v>12.07</v>
      </c>
      <c r="F320" s="79">
        <v>351135</v>
      </c>
      <c r="G320" s="61"/>
      <c r="H320" s="49"/>
      <c r="I320" s="238" t="s">
        <v>231</v>
      </c>
      <c r="J320" s="44"/>
      <c r="K320" s="83" t="s">
        <v>185</v>
      </c>
      <c r="L320" s="85" t="s">
        <v>66</v>
      </c>
    </row>
    <row r="321" spans="1:12" ht="18.75" x14ac:dyDescent="0.3">
      <c r="A321" s="159">
        <v>45754</v>
      </c>
      <c r="B321" s="110">
        <v>1</v>
      </c>
      <c r="C321" s="44" t="s">
        <v>51</v>
      </c>
      <c r="D321" s="45">
        <v>3317</v>
      </c>
      <c r="E321" s="49">
        <v>11.04</v>
      </c>
      <c r="F321" s="79">
        <v>351135</v>
      </c>
      <c r="G321" s="61"/>
      <c r="H321" s="49"/>
      <c r="I321" s="238" t="s">
        <v>231</v>
      </c>
      <c r="J321" s="44"/>
      <c r="K321" s="83" t="s">
        <v>185</v>
      </c>
      <c r="L321" s="85" t="s">
        <v>66</v>
      </c>
    </row>
    <row r="322" spans="1:12" ht="18.75" x14ac:dyDescent="0.3">
      <c r="A322" s="159">
        <v>45754</v>
      </c>
      <c r="B322" s="110">
        <v>1</v>
      </c>
      <c r="C322" s="44" t="s">
        <v>51</v>
      </c>
      <c r="D322" s="45">
        <v>3318</v>
      </c>
      <c r="E322" s="49">
        <v>12.05</v>
      </c>
      <c r="F322" s="79">
        <v>351135</v>
      </c>
      <c r="G322" s="61"/>
      <c r="H322" s="49"/>
      <c r="I322" s="238" t="s">
        <v>231</v>
      </c>
      <c r="J322" s="44"/>
      <c r="K322" s="83" t="s">
        <v>185</v>
      </c>
      <c r="L322" s="85" t="s">
        <v>66</v>
      </c>
    </row>
    <row r="323" spans="1:12" ht="18.75" x14ac:dyDescent="0.3">
      <c r="A323" s="159">
        <v>45754</v>
      </c>
      <c r="B323" s="110">
        <v>1</v>
      </c>
      <c r="C323" s="44" t="s">
        <v>51</v>
      </c>
      <c r="D323" s="45">
        <v>3319</v>
      </c>
      <c r="E323" s="49">
        <v>11.46</v>
      </c>
      <c r="F323" s="79">
        <v>351135</v>
      </c>
      <c r="G323" s="61"/>
      <c r="H323" s="49"/>
      <c r="I323" s="238" t="s">
        <v>231</v>
      </c>
      <c r="J323" s="44"/>
      <c r="K323" s="83" t="s">
        <v>185</v>
      </c>
      <c r="L323" s="85" t="s">
        <v>66</v>
      </c>
    </row>
    <row r="324" spans="1:12" ht="18.75" x14ac:dyDescent="0.3">
      <c r="A324" s="159">
        <v>45754</v>
      </c>
      <c r="B324" s="110">
        <v>2</v>
      </c>
      <c r="C324" s="44" t="s">
        <v>45</v>
      </c>
      <c r="D324" s="45">
        <v>3320</v>
      </c>
      <c r="E324" s="49">
        <v>13.08</v>
      </c>
      <c r="F324" s="80">
        <v>151716</v>
      </c>
      <c r="G324" s="61" t="s">
        <v>193</v>
      </c>
      <c r="H324" s="88">
        <v>28.12</v>
      </c>
      <c r="I324" s="236" t="s">
        <v>231</v>
      </c>
      <c r="J324" s="44">
        <v>1</v>
      </c>
      <c r="K324" s="83" t="s">
        <v>195</v>
      </c>
      <c r="L324" s="85" t="s">
        <v>66</v>
      </c>
    </row>
    <row r="325" spans="1:12" ht="18.75" x14ac:dyDescent="0.3">
      <c r="A325" s="159">
        <v>45754</v>
      </c>
      <c r="B325" s="110">
        <v>2</v>
      </c>
      <c r="C325" s="44" t="s">
        <v>45</v>
      </c>
      <c r="D325" s="45">
        <v>3321</v>
      </c>
      <c r="E325" s="49">
        <v>13.08</v>
      </c>
      <c r="F325" s="79">
        <v>151716</v>
      </c>
      <c r="G325" s="61"/>
      <c r="H325" s="49"/>
      <c r="I325" s="238" t="s">
        <v>231</v>
      </c>
      <c r="J325" s="44"/>
      <c r="K325" s="83" t="s">
        <v>195</v>
      </c>
      <c r="L325" s="85" t="s">
        <v>66</v>
      </c>
    </row>
    <row r="326" spans="1:12" ht="18.75" x14ac:dyDescent="0.3">
      <c r="A326" s="159">
        <v>45754</v>
      </c>
      <c r="B326" s="110">
        <v>2</v>
      </c>
      <c r="C326" s="44" t="s">
        <v>45</v>
      </c>
      <c r="D326" s="45">
        <v>3322</v>
      </c>
      <c r="E326" s="49">
        <v>13.08</v>
      </c>
      <c r="F326" s="79">
        <v>151716</v>
      </c>
      <c r="G326" s="61"/>
      <c r="H326" s="49"/>
      <c r="I326" s="238" t="s">
        <v>231</v>
      </c>
      <c r="J326" s="44"/>
      <c r="K326" s="83" t="s">
        <v>195</v>
      </c>
      <c r="L326" s="85" t="s">
        <v>66</v>
      </c>
    </row>
    <row r="327" spans="1:12" ht="18.75" x14ac:dyDescent="0.3">
      <c r="A327" s="159">
        <v>45754</v>
      </c>
      <c r="B327" s="110">
        <v>2</v>
      </c>
      <c r="C327" s="44" t="s">
        <v>45</v>
      </c>
      <c r="D327" s="45">
        <v>3323</v>
      </c>
      <c r="E327" s="49">
        <v>13.55</v>
      </c>
      <c r="F327" s="79">
        <v>151716</v>
      </c>
      <c r="G327" s="61"/>
      <c r="H327" s="49"/>
      <c r="I327" s="238" t="s">
        <v>231</v>
      </c>
      <c r="J327" s="44"/>
      <c r="K327" s="83" t="s">
        <v>195</v>
      </c>
      <c r="L327" s="85" t="s">
        <v>66</v>
      </c>
    </row>
    <row r="328" spans="1:12" ht="18.75" x14ac:dyDescent="0.3">
      <c r="A328" s="159">
        <v>45754</v>
      </c>
      <c r="B328" s="110">
        <v>2</v>
      </c>
      <c r="C328" s="44" t="s">
        <v>45</v>
      </c>
      <c r="D328" s="45">
        <v>3324</v>
      </c>
      <c r="E328" s="49">
        <v>12.61</v>
      </c>
      <c r="F328" s="79">
        <v>151716</v>
      </c>
      <c r="G328" s="61"/>
      <c r="H328" s="49"/>
      <c r="I328" s="238" t="s">
        <v>231</v>
      </c>
      <c r="J328" s="44"/>
      <c r="K328" s="83" t="s">
        <v>195</v>
      </c>
      <c r="L328" s="85" t="s">
        <v>66</v>
      </c>
    </row>
    <row r="329" spans="1:12" ht="18.75" x14ac:dyDescent="0.3">
      <c r="A329" s="159">
        <v>45754</v>
      </c>
      <c r="B329" s="110">
        <v>2</v>
      </c>
      <c r="C329" s="44" t="s">
        <v>45</v>
      </c>
      <c r="D329" s="45">
        <v>3325</v>
      </c>
      <c r="E329" s="49">
        <v>12.42</v>
      </c>
      <c r="F329" s="79">
        <v>151716</v>
      </c>
      <c r="G329" s="61"/>
      <c r="H329" s="49"/>
      <c r="I329" s="238" t="s">
        <v>231</v>
      </c>
      <c r="J329" s="44"/>
      <c r="K329" s="83" t="s">
        <v>195</v>
      </c>
      <c r="L329" s="85" t="s">
        <v>66</v>
      </c>
    </row>
    <row r="330" spans="1:12" ht="19.5" thickBot="1" x14ac:dyDescent="0.35">
      <c r="A330" s="175">
        <v>45754</v>
      </c>
      <c r="B330" s="132">
        <v>2</v>
      </c>
      <c r="C330" s="91" t="s">
        <v>45</v>
      </c>
      <c r="D330" s="92">
        <v>3326</v>
      </c>
      <c r="E330" s="93">
        <v>13.11</v>
      </c>
      <c r="F330" s="144">
        <v>351824</v>
      </c>
      <c r="G330" s="95" t="s">
        <v>192</v>
      </c>
      <c r="H330" s="153">
        <v>29.28</v>
      </c>
      <c r="I330" s="245" t="s">
        <v>231</v>
      </c>
      <c r="J330" s="91">
        <v>1</v>
      </c>
      <c r="K330" s="102" t="s">
        <v>195</v>
      </c>
      <c r="L330" s="103" t="s">
        <v>66</v>
      </c>
    </row>
    <row r="331" spans="1:12" ht="18.75" x14ac:dyDescent="0.3">
      <c r="A331" s="39">
        <v>45755</v>
      </c>
      <c r="B331" s="116">
        <v>1</v>
      </c>
      <c r="C331" s="87" t="s">
        <v>51</v>
      </c>
      <c r="D331" s="40">
        <v>3327</v>
      </c>
      <c r="E331" s="98">
        <v>13.11</v>
      </c>
      <c r="F331" s="99">
        <v>351824</v>
      </c>
      <c r="G331" s="100"/>
      <c r="H331" s="98"/>
      <c r="I331" s="242" t="s">
        <v>231</v>
      </c>
      <c r="J331" s="87"/>
      <c r="K331" s="104" t="s">
        <v>195</v>
      </c>
      <c r="L331" s="84" t="s">
        <v>66</v>
      </c>
    </row>
    <row r="332" spans="1:12" ht="18.75" x14ac:dyDescent="0.3">
      <c r="A332" s="159">
        <v>45755</v>
      </c>
      <c r="B332" s="110">
        <v>1</v>
      </c>
      <c r="C332" s="44" t="s">
        <v>51</v>
      </c>
      <c r="D332" s="45">
        <v>3328</v>
      </c>
      <c r="E332" s="49">
        <v>13.06</v>
      </c>
      <c r="F332" s="79">
        <v>351824</v>
      </c>
      <c r="G332" s="61"/>
      <c r="H332" s="49"/>
      <c r="I332" s="238" t="s">
        <v>231</v>
      </c>
      <c r="J332" s="44"/>
      <c r="K332" s="83" t="s">
        <v>195</v>
      </c>
      <c r="L332" s="85" t="s">
        <v>66</v>
      </c>
    </row>
    <row r="333" spans="1:12" ht="18.75" x14ac:dyDescent="0.3">
      <c r="A333" s="159">
        <v>45755</v>
      </c>
      <c r="B333" s="110">
        <v>2</v>
      </c>
      <c r="C333" s="44" t="s">
        <v>45</v>
      </c>
      <c r="D333" s="45">
        <v>3329</v>
      </c>
      <c r="E333" s="49">
        <v>13.52</v>
      </c>
      <c r="F333" s="79">
        <v>351824</v>
      </c>
      <c r="G333" s="61"/>
      <c r="H333" s="49"/>
      <c r="I333" s="238" t="s">
        <v>231</v>
      </c>
      <c r="J333" s="44"/>
      <c r="K333" s="83" t="s">
        <v>195</v>
      </c>
      <c r="L333" s="85" t="s">
        <v>66</v>
      </c>
    </row>
    <row r="334" spans="1:12" ht="18.75" x14ac:dyDescent="0.3">
      <c r="A334" s="159">
        <v>45755</v>
      </c>
      <c r="B334" s="110">
        <v>2</v>
      </c>
      <c r="C334" s="44" t="s">
        <v>45</v>
      </c>
      <c r="D334" s="45">
        <v>3330</v>
      </c>
      <c r="E334" s="49">
        <v>13.53</v>
      </c>
      <c r="F334" s="79">
        <v>351824</v>
      </c>
      <c r="G334" s="61"/>
      <c r="H334" s="49"/>
      <c r="I334" s="238" t="s">
        <v>231</v>
      </c>
      <c r="J334" s="44"/>
      <c r="K334" s="83" t="s">
        <v>195</v>
      </c>
      <c r="L334" s="85" t="s">
        <v>66</v>
      </c>
    </row>
    <row r="335" spans="1:12" ht="18.75" x14ac:dyDescent="0.3">
      <c r="A335" s="159">
        <v>45755</v>
      </c>
      <c r="B335" s="110">
        <v>2</v>
      </c>
      <c r="C335" s="44" t="s">
        <v>45</v>
      </c>
      <c r="D335" s="45">
        <v>3331</v>
      </c>
      <c r="E335" s="49">
        <v>13.53</v>
      </c>
      <c r="F335" s="79">
        <v>351824</v>
      </c>
      <c r="G335" s="61"/>
      <c r="H335" s="49"/>
      <c r="I335" s="238" t="s">
        <v>231</v>
      </c>
      <c r="J335" s="44"/>
      <c r="K335" s="83" t="s">
        <v>195</v>
      </c>
      <c r="L335" s="85" t="s">
        <v>66</v>
      </c>
    </row>
    <row r="336" spans="1:12" ht="18.75" x14ac:dyDescent="0.3">
      <c r="A336" s="159">
        <v>45755</v>
      </c>
      <c r="B336" s="110">
        <v>2</v>
      </c>
      <c r="C336" s="44" t="s">
        <v>45</v>
      </c>
      <c r="D336" s="45">
        <v>3332</v>
      </c>
      <c r="E336" s="49">
        <v>12.09</v>
      </c>
      <c r="F336" s="80">
        <v>351815</v>
      </c>
      <c r="G336" s="61" t="s">
        <v>205</v>
      </c>
      <c r="H336" s="88">
        <v>29.3</v>
      </c>
      <c r="I336" s="236" t="s">
        <v>231</v>
      </c>
      <c r="J336" s="44">
        <v>1</v>
      </c>
      <c r="K336" s="83" t="s">
        <v>195</v>
      </c>
      <c r="L336" s="85" t="s">
        <v>66</v>
      </c>
    </row>
    <row r="337" spans="1:12" ht="18.75" x14ac:dyDescent="0.3">
      <c r="A337" s="159">
        <v>45755</v>
      </c>
      <c r="B337" s="110">
        <v>2</v>
      </c>
      <c r="C337" s="44" t="s">
        <v>45</v>
      </c>
      <c r="D337" s="45">
        <v>3333</v>
      </c>
      <c r="E337" s="49">
        <v>11.12</v>
      </c>
      <c r="F337" s="79">
        <v>351815</v>
      </c>
      <c r="G337" s="61"/>
      <c r="H337" s="49"/>
      <c r="I337" s="238" t="s">
        <v>231</v>
      </c>
      <c r="J337" s="44"/>
      <c r="K337" s="83" t="s">
        <v>195</v>
      </c>
      <c r="L337" s="85" t="s">
        <v>66</v>
      </c>
    </row>
    <row r="338" spans="1:12" ht="18.75" x14ac:dyDescent="0.3">
      <c r="A338" s="159">
        <v>45755</v>
      </c>
      <c r="B338" s="110">
        <v>2</v>
      </c>
      <c r="C338" s="44" t="s">
        <v>45</v>
      </c>
      <c r="D338" s="45">
        <v>3334</v>
      </c>
      <c r="E338" s="49">
        <v>11.14</v>
      </c>
      <c r="F338" s="79">
        <v>351815</v>
      </c>
      <c r="G338" s="61"/>
      <c r="H338" s="49"/>
      <c r="I338" s="238" t="s">
        <v>231</v>
      </c>
      <c r="J338" s="44"/>
      <c r="K338" s="83" t="s">
        <v>195</v>
      </c>
      <c r="L338" s="85" t="s">
        <v>66</v>
      </c>
    </row>
    <row r="339" spans="1:12" ht="19.5" thickBot="1" x14ac:dyDescent="0.35">
      <c r="A339" s="175">
        <v>45755</v>
      </c>
      <c r="B339" s="132">
        <v>2</v>
      </c>
      <c r="C339" s="91" t="s">
        <v>45</v>
      </c>
      <c r="D339" s="92">
        <v>3335</v>
      </c>
      <c r="E339" s="93">
        <v>12.09</v>
      </c>
      <c r="F339" s="94">
        <v>351815</v>
      </c>
      <c r="G339" s="95"/>
      <c r="H339" s="93"/>
      <c r="I339" s="241" t="s">
        <v>231</v>
      </c>
      <c r="J339" s="91"/>
      <c r="K339" s="102" t="s">
        <v>195</v>
      </c>
      <c r="L339" s="103" t="s">
        <v>66</v>
      </c>
    </row>
    <row r="340" spans="1:12" ht="18.75" x14ac:dyDescent="0.3">
      <c r="A340" s="39">
        <v>45756</v>
      </c>
      <c r="B340" s="116">
        <v>1</v>
      </c>
      <c r="C340" s="87" t="s">
        <v>51</v>
      </c>
      <c r="D340" s="40">
        <v>3336</v>
      </c>
      <c r="E340" s="98">
        <v>11.06</v>
      </c>
      <c r="F340" s="99">
        <v>351815</v>
      </c>
      <c r="G340" s="100"/>
      <c r="H340" s="98"/>
      <c r="I340" s="242" t="s">
        <v>231</v>
      </c>
      <c r="J340" s="87"/>
      <c r="K340" s="104" t="s">
        <v>195</v>
      </c>
      <c r="L340" s="84" t="s">
        <v>66</v>
      </c>
    </row>
    <row r="341" spans="1:12" ht="18.75" x14ac:dyDescent="0.3">
      <c r="A341" s="159">
        <v>45756</v>
      </c>
      <c r="B341" s="110">
        <v>1</v>
      </c>
      <c r="C341" s="44" t="s">
        <v>51</v>
      </c>
      <c r="D341" s="45">
        <v>3337</v>
      </c>
      <c r="E341" s="49">
        <v>11.06</v>
      </c>
      <c r="F341" s="79">
        <v>351815</v>
      </c>
      <c r="G341" s="61"/>
      <c r="H341" s="49"/>
      <c r="I341" s="238" t="s">
        <v>231</v>
      </c>
      <c r="J341" s="44"/>
      <c r="K341" s="83" t="s">
        <v>195</v>
      </c>
      <c r="L341" s="85" t="s">
        <v>66</v>
      </c>
    </row>
    <row r="342" spans="1:12" ht="18.75" x14ac:dyDescent="0.3">
      <c r="A342" s="159">
        <v>45756</v>
      </c>
      <c r="B342" s="110">
        <v>1</v>
      </c>
      <c r="C342" s="44" t="s">
        <v>51</v>
      </c>
      <c r="D342" s="45">
        <v>3338</v>
      </c>
      <c r="E342" s="49">
        <v>11.16</v>
      </c>
      <c r="F342" s="79">
        <v>351815</v>
      </c>
      <c r="G342" s="61"/>
      <c r="H342" s="49"/>
      <c r="I342" s="238" t="s">
        <v>231</v>
      </c>
      <c r="J342" s="44"/>
      <c r="K342" s="83" t="s">
        <v>195</v>
      </c>
      <c r="L342" s="85" t="s">
        <v>66</v>
      </c>
    </row>
    <row r="343" spans="1:12" ht="18.75" x14ac:dyDescent="0.3">
      <c r="A343" s="159">
        <v>45756</v>
      </c>
      <c r="B343" s="110">
        <v>1</v>
      </c>
      <c r="C343" s="44" t="s">
        <v>51</v>
      </c>
      <c r="D343" s="45">
        <v>3339</v>
      </c>
      <c r="E343" s="49">
        <v>12.06</v>
      </c>
      <c r="F343" s="80">
        <v>251566</v>
      </c>
      <c r="G343" s="61" t="s">
        <v>208</v>
      </c>
      <c r="H343" s="88">
        <v>28.22</v>
      </c>
      <c r="I343" s="236" t="s">
        <v>231</v>
      </c>
      <c r="J343" s="44">
        <v>1</v>
      </c>
      <c r="K343" s="83" t="s">
        <v>195</v>
      </c>
      <c r="L343" s="85" t="s">
        <v>66</v>
      </c>
    </row>
    <row r="344" spans="1:12" ht="18.75" x14ac:dyDescent="0.3">
      <c r="A344" s="159">
        <v>45756</v>
      </c>
      <c r="B344" s="110">
        <v>1</v>
      </c>
      <c r="C344" s="44" t="s">
        <v>51</v>
      </c>
      <c r="D344" s="45">
        <v>3340</v>
      </c>
      <c r="E344" s="49">
        <v>13.02</v>
      </c>
      <c r="F344" s="79">
        <v>251566</v>
      </c>
      <c r="G344" s="61"/>
      <c r="H344" s="49"/>
      <c r="I344" s="238" t="s">
        <v>231</v>
      </c>
      <c r="J344" s="44"/>
      <c r="K344" s="83" t="s">
        <v>195</v>
      </c>
      <c r="L344" s="85" t="s">
        <v>66</v>
      </c>
    </row>
    <row r="345" spans="1:12" ht="18.75" x14ac:dyDescent="0.3">
      <c r="A345" s="159">
        <v>45756</v>
      </c>
      <c r="B345" s="110">
        <v>1</v>
      </c>
      <c r="C345" s="44" t="s">
        <v>51</v>
      </c>
      <c r="D345" s="45">
        <v>3341</v>
      </c>
      <c r="E345" s="49">
        <v>13.06</v>
      </c>
      <c r="F345" s="79">
        <v>251566</v>
      </c>
      <c r="G345" s="61"/>
      <c r="H345" s="49"/>
      <c r="I345" s="238" t="s">
        <v>231</v>
      </c>
      <c r="J345" s="44"/>
      <c r="K345" s="83" t="s">
        <v>195</v>
      </c>
      <c r="L345" s="85" t="s">
        <v>66</v>
      </c>
    </row>
    <row r="346" spans="1:12" ht="18.75" x14ac:dyDescent="0.3">
      <c r="A346" s="159">
        <v>45756</v>
      </c>
      <c r="B346" s="110">
        <v>1</v>
      </c>
      <c r="C346" s="44" t="s">
        <v>51</v>
      </c>
      <c r="D346" s="45">
        <v>3342</v>
      </c>
      <c r="E346" s="49">
        <v>13.43</v>
      </c>
      <c r="F346" s="79">
        <v>251566</v>
      </c>
      <c r="G346" s="61"/>
      <c r="H346" s="49"/>
      <c r="I346" s="238" t="s">
        <v>231</v>
      </c>
      <c r="J346" s="44"/>
      <c r="K346" s="83" t="s">
        <v>195</v>
      </c>
      <c r="L346" s="85" t="s">
        <v>66</v>
      </c>
    </row>
    <row r="347" spans="1:12" ht="18.75" x14ac:dyDescent="0.3">
      <c r="A347" s="159">
        <v>45756</v>
      </c>
      <c r="B347" s="110">
        <v>2</v>
      </c>
      <c r="C347" s="44" t="s">
        <v>45</v>
      </c>
      <c r="D347" s="45">
        <v>3343</v>
      </c>
      <c r="E347" s="49">
        <v>13.07</v>
      </c>
      <c r="F347" s="79">
        <v>251566</v>
      </c>
      <c r="G347" s="61"/>
      <c r="H347" s="49"/>
      <c r="I347" s="238" t="s">
        <v>231</v>
      </c>
      <c r="J347" s="44"/>
      <c r="K347" s="83" t="s">
        <v>195</v>
      </c>
      <c r="L347" s="85" t="s">
        <v>66</v>
      </c>
    </row>
    <row r="348" spans="1:12" ht="18.75" x14ac:dyDescent="0.3">
      <c r="A348" s="159">
        <v>45756</v>
      </c>
      <c r="B348" s="110">
        <v>2</v>
      </c>
      <c r="C348" s="44" t="s">
        <v>45</v>
      </c>
      <c r="D348" s="45">
        <v>3344</v>
      </c>
      <c r="E348" s="49">
        <v>12.86</v>
      </c>
      <c r="F348" s="79">
        <v>251566</v>
      </c>
      <c r="G348" s="61"/>
      <c r="H348" s="49"/>
      <c r="I348" s="238" t="s">
        <v>231</v>
      </c>
      <c r="J348" s="44"/>
      <c r="K348" s="83" t="s">
        <v>195</v>
      </c>
      <c r="L348" s="85" t="s">
        <v>66</v>
      </c>
    </row>
    <row r="349" spans="1:12" ht="18.75" x14ac:dyDescent="0.3">
      <c r="A349" s="159">
        <v>45756</v>
      </c>
      <c r="B349" s="110">
        <v>2</v>
      </c>
      <c r="C349" s="44" t="s">
        <v>45</v>
      </c>
      <c r="D349" s="45">
        <v>3345</v>
      </c>
      <c r="E349" s="49">
        <v>13.06</v>
      </c>
      <c r="F349" s="80">
        <v>251566</v>
      </c>
      <c r="G349" s="61" t="s">
        <v>207</v>
      </c>
      <c r="H349" s="88">
        <v>29.06</v>
      </c>
      <c r="I349" s="236" t="s">
        <v>231</v>
      </c>
      <c r="J349" s="44">
        <v>1</v>
      </c>
      <c r="K349" s="83" t="s">
        <v>195</v>
      </c>
      <c r="L349" s="85" t="s">
        <v>66</v>
      </c>
    </row>
    <row r="350" spans="1:12" ht="18.75" x14ac:dyDescent="0.3">
      <c r="A350" s="159">
        <v>45756</v>
      </c>
      <c r="B350" s="110">
        <v>2</v>
      </c>
      <c r="C350" s="44" t="s">
        <v>45</v>
      </c>
      <c r="D350" s="45">
        <v>3346</v>
      </c>
      <c r="E350" s="49">
        <v>13.49</v>
      </c>
      <c r="F350" s="79">
        <v>251566</v>
      </c>
      <c r="G350" s="61"/>
      <c r="H350" s="49"/>
      <c r="I350" s="238" t="s">
        <v>231</v>
      </c>
      <c r="J350" s="44"/>
      <c r="K350" s="83" t="s">
        <v>195</v>
      </c>
      <c r="L350" s="85" t="s">
        <v>66</v>
      </c>
    </row>
    <row r="351" spans="1:12" ht="18.75" x14ac:dyDescent="0.3">
      <c r="A351" s="159">
        <v>45756</v>
      </c>
      <c r="B351" s="110">
        <v>2</v>
      </c>
      <c r="C351" s="44" t="s">
        <v>45</v>
      </c>
      <c r="D351" s="45">
        <v>3347</v>
      </c>
      <c r="E351" s="49">
        <v>13.07</v>
      </c>
      <c r="F351" s="79">
        <v>251566</v>
      </c>
      <c r="G351" s="61"/>
      <c r="H351" s="49"/>
      <c r="I351" s="238" t="s">
        <v>231</v>
      </c>
      <c r="J351" s="44"/>
      <c r="K351" s="83" t="s">
        <v>195</v>
      </c>
      <c r="L351" s="85" t="s">
        <v>66</v>
      </c>
    </row>
    <row r="352" spans="1:12" ht="18.75" x14ac:dyDescent="0.3">
      <c r="A352" s="159">
        <v>45756</v>
      </c>
      <c r="B352" s="110">
        <v>2</v>
      </c>
      <c r="C352" s="44" t="s">
        <v>45</v>
      </c>
      <c r="D352" s="45">
        <v>3348</v>
      </c>
      <c r="E352" s="49">
        <v>13.49</v>
      </c>
      <c r="F352" s="79">
        <v>251566</v>
      </c>
      <c r="G352" s="61"/>
      <c r="H352" s="49"/>
      <c r="I352" s="238" t="s">
        <v>231</v>
      </c>
      <c r="J352" s="44"/>
      <c r="K352" s="83" t="s">
        <v>195</v>
      </c>
      <c r="L352" s="85" t="s">
        <v>66</v>
      </c>
    </row>
    <row r="353" spans="1:12" ht="19.5" thickBot="1" x14ac:dyDescent="0.35">
      <c r="A353" s="175">
        <v>45756</v>
      </c>
      <c r="B353" s="132">
        <v>2</v>
      </c>
      <c r="C353" s="91" t="s">
        <v>45</v>
      </c>
      <c r="D353" s="92">
        <v>3349</v>
      </c>
      <c r="E353" s="93">
        <v>13.07</v>
      </c>
      <c r="F353" s="94">
        <v>251566</v>
      </c>
      <c r="G353" s="95"/>
      <c r="H353" s="93"/>
      <c r="I353" s="241" t="s">
        <v>231</v>
      </c>
      <c r="J353" s="91"/>
      <c r="K353" s="102" t="s">
        <v>195</v>
      </c>
      <c r="L353" s="103" t="s">
        <v>66</v>
      </c>
    </row>
    <row r="354" spans="1:12" ht="18.75" x14ac:dyDescent="0.3">
      <c r="A354" s="39">
        <v>45757</v>
      </c>
      <c r="B354" s="116">
        <v>1</v>
      </c>
      <c r="C354" s="87" t="s">
        <v>51</v>
      </c>
      <c r="D354" s="40">
        <v>3350</v>
      </c>
      <c r="E354" s="98">
        <v>12.83</v>
      </c>
      <c r="F354" s="99">
        <v>251566</v>
      </c>
      <c r="G354" s="100"/>
      <c r="H354" s="98"/>
      <c r="I354" s="242" t="s">
        <v>231</v>
      </c>
      <c r="J354" s="87"/>
      <c r="K354" s="104" t="s">
        <v>214</v>
      </c>
      <c r="L354" s="84" t="s">
        <v>66</v>
      </c>
    </row>
    <row r="355" spans="1:12" ht="18.75" x14ac:dyDescent="0.3">
      <c r="A355" s="159">
        <v>45757</v>
      </c>
      <c r="B355" s="110">
        <v>1</v>
      </c>
      <c r="C355" s="44" t="s">
        <v>51</v>
      </c>
      <c r="D355" s="45">
        <v>3351</v>
      </c>
      <c r="E355" s="49">
        <v>12</v>
      </c>
      <c r="F355" s="80">
        <v>251566</v>
      </c>
      <c r="G355" s="61" t="s">
        <v>213</v>
      </c>
      <c r="H355" s="88">
        <v>28.68</v>
      </c>
      <c r="I355" s="236" t="s">
        <v>231</v>
      </c>
      <c r="J355" s="44">
        <v>1</v>
      </c>
      <c r="K355" s="83" t="s">
        <v>214</v>
      </c>
      <c r="L355" s="85" t="s">
        <v>66</v>
      </c>
    </row>
    <row r="356" spans="1:12" ht="18.75" x14ac:dyDescent="0.3">
      <c r="A356" s="159">
        <v>45757</v>
      </c>
      <c r="B356" s="110">
        <v>1</v>
      </c>
      <c r="C356" s="44" t="s">
        <v>51</v>
      </c>
      <c r="D356" s="45">
        <v>3352</v>
      </c>
      <c r="E356" s="49">
        <v>13.06</v>
      </c>
      <c r="F356" s="79">
        <v>251566</v>
      </c>
      <c r="G356" s="61"/>
      <c r="H356" s="49"/>
      <c r="I356" s="238" t="s">
        <v>231</v>
      </c>
      <c r="J356" s="44"/>
      <c r="K356" s="83" t="s">
        <v>214</v>
      </c>
      <c r="L356" s="85" t="s">
        <v>66</v>
      </c>
    </row>
    <row r="357" spans="1:12" ht="18.75" x14ac:dyDescent="0.3">
      <c r="A357" s="159">
        <v>45757</v>
      </c>
      <c r="B357" s="110">
        <v>1</v>
      </c>
      <c r="C357" s="44" t="s">
        <v>51</v>
      </c>
      <c r="D357" s="45">
        <v>3353</v>
      </c>
      <c r="E357" s="49">
        <v>13.06</v>
      </c>
      <c r="F357" s="79">
        <v>251566</v>
      </c>
      <c r="G357" s="61"/>
      <c r="H357" s="49"/>
      <c r="I357" s="238" t="s">
        <v>231</v>
      </c>
      <c r="J357" s="44"/>
      <c r="K357" s="83" t="s">
        <v>214</v>
      </c>
      <c r="L357" s="85" t="s">
        <v>66</v>
      </c>
    </row>
    <row r="358" spans="1:12" ht="18.75" x14ac:dyDescent="0.3">
      <c r="A358" s="159">
        <v>45757</v>
      </c>
      <c r="B358" s="110">
        <v>1</v>
      </c>
      <c r="C358" s="44" t="s">
        <v>51</v>
      </c>
      <c r="D358" s="45">
        <v>3354</v>
      </c>
      <c r="E358" s="49">
        <v>13.43</v>
      </c>
      <c r="F358" s="79">
        <v>251566</v>
      </c>
      <c r="G358" s="61"/>
      <c r="H358" s="49"/>
      <c r="I358" s="238" t="s">
        <v>231</v>
      </c>
      <c r="J358" s="44"/>
      <c r="K358" s="83" t="s">
        <v>214</v>
      </c>
      <c r="L358" s="85" t="s">
        <v>66</v>
      </c>
    </row>
    <row r="359" spans="1:12" ht="18.75" x14ac:dyDescent="0.3">
      <c r="A359" s="159">
        <v>45757</v>
      </c>
      <c r="B359" s="110">
        <v>1</v>
      </c>
      <c r="C359" s="44" t="s">
        <v>51</v>
      </c>
      <c r="D359" s="45">
        <v>3355</v>
      </c>
      <c r="E359" s="49">
        <v>12.06</v>
      </c>
      <c r="F359" s="79">
        <v>251566</v>
      </c>
      <c r="G359" s="61"/>
      <c r="H359" s="49"/>
      <c r="I359" s="238" t="s">
        <v>231</v>
      </c>
      <c r="J359" s="44"/>
      <c r="K359" s="83" t="s">
        <v>214</v>
      </c>
      <c r="L359" s="85" t="s">
        <v>66</v>
      </c>
    </row>
    <row r="360" spans="1:12" ht="18.75" x14ac:dyDescent="0.3">
      <c r="A360" s="159">
        <v>45757</v>
      </c>
      <c r="B360" s="110">
        <v>1</v>
      </c>
      <c r="C360" s="44" t="s">
        <v>51</v>
      </c>
      <c r="D360" s="45">
        <v>3356</v>
      </c>
      <c r="E360" s="49">
        <v>12.26</v>
      </c>
      <c r="F360" s="79">
        <v>251566</v>
      </c>
      <c r="G360" s="61"/>
      <c r="H360" s="49"/>
      <c r="I360" s="238" t="s">
        <v>231</v>
      </c>
      <c r="J360" s="44"/>
      <c r="K360" s="83" t="s">
        <v>214</v>
      </c>
      <c r="L360" s="85" t="s">
        <v>66</v>
      </c>
    </row>
    <row r="361" spans="1:12" ht="18.75" x14ac:dyDescent="0.3">
      <c r="A361" s="159">
        <v>45757</v>
      </c>
      <c r="B361" s="110">
        <v>2</v>
      </c>
      <c r="C361" s="44" t="s">
        <v>45</v>
      </c>
      <c r="D361" s="45">
        <v>3357</v>
      </c>
      <c r="E361" s="49">
        <v>13.52</v>
      </c>
      <c r="F361" s="80">
        <v>151716</v>
      </c>
      <c r="G361" s="61" t="s">
        <v>212</v>
      </c>
      <c r="H361" s="88">
        <v>29.08</v>
      </c>
      <c r="I361" s="236" t="s">
        <v>231</v>
      </c>
      <c r="J361" s="44">
        <v>1</v>
      </c>
      <c r="K361" s="83" t="s">
        <v>214</v>
      </c>
      <c r="L361" s="85" t="s">
        <v>66</v>
      </c>
    </row>
    <row r="362" spans="1:12" ht="18.75" x14ac:dyDescent="0.3">
      <c r="A362" s="159">
        <v>45757</v>
      </c>
      <c r="B362" s="110">
        <v>2</v>
      </c>
      <c r="C362" s="44" t="s">
        <v>45</v>
      </c>
      <c r="D362" s="45">
        <v>3358</v>
      </c>
      <c r="E362" s="49">
        <v>13.06</v>
      </c>
      <c r="F362" s="79">
        <v>151716</v>
      </c>
      <c r="G362" s="61"/>
      <c r="H362" s="49"/>
      <c r="I362" s="238" t="s">
        <v>231</v>
      </c>
      <c r="J362" s="44"/>
      <c r="K362" s="83" t="s">
        <v>214</v>
      </c>
      <c r="L362" s="85" t="s">
        <v>66</v>
      </c>
    </row>
    <row r="363" spans="1:12" ht="18.75" x14ac:dyDescent="0.3">
      <c r="A363" s="159">
        <v>45757</v>
      </c>
      <c r="B363" s="110">
        <v>2</v>
      </c>
      <c r="C363" s="44" t="s">
        <v>45</v>
      </c>
      <c r="D363" s="45">
        <v>3359</v>
      </c>
      <c r="E363" s="49">
        <v>13.47</v>
      </c>
      <c r="F363" s="79">
        <v>151716</v>
      </c>
      <c r="G363" s="61"/>
      <c r="H363" s="49"/>
      <c r="I363" s="238" t="s">
        <v>231</v>
      </c>
      <c r="J363" s="44"/>
      <c r="K363" s="83" t="s">
        <v>214</v>
      </c>
      <c r="L363" s="85" t="s">
        <v>66</v>
      </c>
    </row>
    <row r="364" spans="1:12" ht="18.75" x14ac:dyDescent="0.3">
      <c r="A364" s="159">
        <v>45757</v>
      </c>
      <c r="B364" s="110">
        <v>2</v>
      </c>
      <c r="C364" s="44" t="s">
        <v>45</v>
      </c>
      <c r="D364" s="45">
        <v>3360</v>
      </c>
      <c r="E364" s="49">
        <v>13.49</v>
      </c>
      <c r="F364" s="79">
        <v>151716</v>
      </c>
      <c r="G364" s="61"/>
      <c r="H364" s="49"/>
      <c r="I364" s="238" t="s">
        <v>231</v>
      </c>
      <c r="J364" s="44"/>
      <c r="K364" s="83" t="s">
        <v>214</v>
      </c>
      <c r="L364" s="85" t="s">
        <v>66</v>
      </c>
    </row>
    <row r="365" spans="1:12" ht="18.75" x14ac:dyDescent="0.3">
      <c r="A365" s="159">
        <v>45757</v>
      </c>
      <c r="B365" s="110">
        <v>2</v>
      </c>
      <c r="C365" s="44" t="s">
        <v>45</v>
      </c>
      <c r="D365" s="45">
        <v>3361</v>
      </c>
      <c r="E365" s="49">
        <v>13.48</v>
      </c>
      <c r="F365" s="79">
        <v>151716</v>
      </c>
      <c r="G365" s="61"/>
      <c r="H365" s="49"/>
      <c r="I365" s="238" t="s">
        <v>231</v>
      </c>
      <c r="J365" s="44"/>
      <c r="K365" s="83" t="s">
        <v>214</v>
      </c>
      <c r="L365" s="85" t="s">
        <v>66</v>
      </c>
    </row>
    <row r="366" spans="1:12" ht="18.75" x14ac:dyDescent="0.3">
      <c r="A366" s="159">
        <v>45757</v>
      </c>
      <c r="B366" s="110">
        <v>2</v>
      </c>
      <c r="C366" s="44" t="s">
        <v>45</v>
      </c>
      <c r="D366" s="45">
        <v>3362</v>
      </c>
      <c r="E366" s="49">
        <v>13.06</v>
      </c>
      <c r="F366" s="79">
        <v>151716</v>
      </c>
      <c r="G366" s="61"/>
      <c r="H366" s="49"/>
      <c r="I366" s="238" t="s">
        <v>231</v>
      </c>
      <c r="J366" s="44"/>
      <c r="K366" s="83" t="s">
        <v>214</v>
      </c>
      <c r="L366" s="85" t="s">
        <v>66</v>
      </c>
    </row>
    <row r="367" spans="1:12" ht="19.5" thickBot="1" x14ac:dyDescent="0.35">
      <c r="A367" s="175">
        <v>45757</v>
      </c>
      <c r="B367" s="132">
        <v>2</v>
      </c>
      <c r="C367" s="91" t="s">
        <v>45</v>
      </c>
      <c r="D367" s="92">
        <v>3363</v>
      </c>
      <c r="E367" s="93">
        <v>12.12</v>
      </c>
      <c r="F367" s="144">
        <v>251572</v>
      </c>
      <c r="G367" s="95" t="s">
        <v>211</v>
      </c>
      <c r="H367" s="153">
        <v>29.16</v>
      </c>
      <c r="I367" s="245" t="s">
        <v>231</v>
      </c>
      <c r="J367" s="91">
        <v>1</v>
      </c>
      <c r="K367" s="102" t="s">
        <v>214</v>
      </c>
      <c r="L367" s="103" t="s">
        <v>66</v>
      </c>
    </row>
    <row r="368" spans="1:12" ht="18.75" x14ac:dyDescent="0.3">
      <c r="A368" s="39">
        <v>45758</v>
      </c>
      <c r="B368" s="116">
        <v>1</v>
      </c>
      <c r="C368" s="87" t="s">
        <v>51</v>
      </c>
      <c r="D368" s="40">
        <v>3364</v>
      </c>
      <c r="E368" s="98">
        <v>12.04</v>
      </c>
      <c r="F368" s="193">
        <v>251572</v>
      </c>
      <c r="G368" s="100"/>
      <c r="H368" s="98"/>
      <c r="I368" s="242" t="s">
        <v>231</v>
      </c>
      <c r="J368" s="87"/>
      <c r="K368" s="104" t="s">
        <v>214</v>
      </c>
      <c r="L368" s="84" t="s">
        <v>66</v>
      </c>
    </row>
    <row r="369" spans="1:12" ht="18.75" x14ac:dyDescent="0.3">
      <c r="A369" s="159">
        <v>45758</v>
      </c>
      <c r="B369" s="110">
        <v>1</v>
      </c>
      <c r="C369" s="44" t="s">
        <v>51</v>
      </c>
      <c r="D369" s="45">
        <v>3365</v>
      </c>
      <c r="E369" s="49">
        <v>11.16</v>
      </c>
      <c r="F369" s="192">
        <v>251572</v>
      </c>
      <c r="G369" s="61"/>
      <c r="H369" s="49"/>
      <c r="I369" s="238" t="s">
        <v>231</v>
      </c>
      <c r="J369" s="44"/>
      <c r="K369" s="83" t="s">
        <v>214</v>
      </c>
      <c r="L369" s="85" t="s">
        <v>66</v>
      </c>
    </row>
    <row r="370" spans="1:12" ht="18.75" x14ac:dyDescent="0.3">
      <c r="A370" s="159">
        <v>45758</v>
      </c>
      <c r="B370" s="110">
        <v>1</v>
      </c>
      <c r="C370" s="44" t="s">
        <v>51</v>
      </c>
      <c r="D370" s="45">
        <v>3366</v>
      </c>
      <c r="E370" s="49">
        <v>11.06</v>
      </c>
      <c r="F370" s="192">
        <v>251572</v>
      </c>
      <c r="G370" s="61"/>
      <c r="H370" s="49"/>
      <c r="I370" s="238" t="s">
        <v>231</v>
      </c>
      <c r="J370" s="44"/>
      <c r="K370" s="83" t="s">
        <v>214</v>
      </c>
      <c r="L370" s="85" t="s">
        <v>66</v>
      </c>
    </row>
    <row r="371" spans="1:12" ht="18.75" x14ac:dyDescent="0.3">
      <c r="A371" s="159">
        <v>45758</v>
      </c>
      <c r="B371" s="110">
        <v>1</v>
      </c>
      <c r="C371" s="44" t="s">
        <v>51</v>
      </c>
      <c r="D371" s="45">
        <v>3367</v>
      </c>
      <c r="E371" s="49">
        <v>11.07</v>
      </c>
      <c r="F371" s="192">
        <v>251572</v>
      </c>
      <c r="G371" s="61"/>
      <c r="H371" s="49"/>
      <c r="I371" s="238" t="s">
        <v>231</v>
      </c>
      <c r="J371" s="44"/>
      <c r="K371" s="83" t="s">
        <v>214</v>
      </c>
      <c r="L371" s="85" t="s">
        <v>66</v>
      </c>
    </row>
    <row r="372" spans="1:12" ht="18.75" x14ac:dyDescent="0.3">
      <c r="A372" s="159">
        <v>45758</v>
      </c>
      <c r="B372" s="110">
        <v>1</v>
      </c>
      <c r="C372" s="44" t="s">
        <v>51</v>
      </c>
      <c r="D372" s="45">
        <v>3368</v>
      </c>
      <c r="E372" s="49">
        <v>11.09</v>
      </c>
      <c r="F372" s="192">
        <v>251572</v>
      </c>
      <c r="G372" s="61"/>
      <c r="H372" s="49"/>
      <c r="I372" s="238" t="s">
        <v>231</v>
      </c>
      <c r="J372" s="44"/>
      <c r="K372" s="83" t="s">
        <v>214</v>
      </c>
      <c r="L372" s="85" t="s">
        <v>66</v>
      </c>
    </row>
    <row r="373" spans="1:12" ht="19.5" thickBot="1" x14ac:dyDescent="0.35">
      <c r="A373" s="175">
        <v>45758</v>
      </c>
      <c r="B373" s="132">
        <v>1</v>
      </c>
      <c r="C373" s="91" t="s">
        <v>51</v>
      </c>
      <c r="D373" s="92">
        <v>3369</v>
      </c>
      <c r="E373" s="93">
        <v>12.65</v>
      </c>
      <c r="F373" s="194">
        <v>251572</v>
      </c>
      <c r="G373" s="95"/>
      <c r="H373" s="93"/>
      <c r="I373" s="241" t="s">
        <v>231</v>
      </c>
      <c r="J373" s="91"/>
      <c r="K373" s="102" t="s">
        <v>214</v>
      </c>
      <c r="L373" s="103" t="s">
        <v>66</v>
      </c>
    </row>
    <row r="374" spans="1:12" ht="18.75" x14ac:dyDescent="0.3">
      <c r="A374" s="39">
        <v>45771</v>
      </c>
      <c r="B374" s="87" t="str">
        <f t="shared" ref="B374:B375" si="10">ROMAN(1)</f>
        <v>I</v>
      </c>
      <c r="C374" s="87" t="s">
        <v>51</v>
      </c>
      <c r="D374" s="40">
        <v>3370</v>
      </c>
      <c r="E374" s="98">
        <v>12.04</v>
      </c>
      <c r="F374" s="69">
        <v>104088</v>
      </c>
      <c r="G374" s="100" t="s">
        <v>100</v>
      </c>
      <c r="H374" s="89">
        <v>31.88</v>
      </c>
      <c r="I374" s="237" t="s">
        <v>230</v>
      </c>
      <c r="J374" s="87">
        <v>1</v>
      </c>
      <c r="K374" s="104" t="s">
        <v>217</v>
      </c>
      <c r="L374" s="84" t="s">
        <v>66</v>
      </c>
    </row>
    <row r="375" spans="1:12" ht="18.75" x14ac:dyDescent="0.3">
      <c r="A375" s="51">
        <v>45771</v>
      </c>
      <c r="B375" s="44" t="str">
        <f t="shared" si="10"/>
        <v>I</v>
      </c>
      <c r="C375" s="44" t="s">
        <v>51</v>
      </c>
      <c r="D375" s="45">
        <v>3371</v>
      </c>
      <c r="E375" s="49">
        <v>12.06</v>
      </c>
      <c r="F375" s="79">
        <v>104088</v>
      </c>
      <c r="G375" s="61"/>
      <c r="H375" s="49"/>
      <c r="I375" s="238" t="s">
        <v>230</v>
      </c>
      <c r="J375" s="44"/>
      <c r="K375" s="83" t="s">
        <v>217</v>
      </c>
      <c r="L375" s="85" t="s">
        <v>66</v>
      </c>
    </row>
    <row r="376" spans="1:12" ht="18.75" x14ac:dyDescent="0.3">
      <c r="A376" s="51">
        <v>45771</v>
      </c>
      <c r="B376" s="44" t="str">
        <f t="shared" ref="B376:B388" si="11">ROMAN(2)</f>
        <v>II</v>
      </c>
      <c r="C376" s="44" t="s">
        <v>45</v>
      </c>
      <c r="D376" s="45">
        <v>3372</v>
      </c>
      <c r="E376" s="49">
        <v>12.09</v>
      </c>
      <c r="F376" s="79">
        <v>104088</v>
      </c>
      <c r="G376" s="61"/>
      <c r="H376" s="49"/>
      <c r="I376" s="238" t="s">
        <v>230</v>
      </c>
      <c r="J376" s="44"/>
      <c r="K376" s="83" t="s">
        <v>217</v>
      </c>
      <c r="L376" s="85" t="s">
        <v>66</v>
      </c>
    </row>
    <row r="377" spans="1:12" ht="18.75" x14ac:dyDescent="0.3">
      <c r="A377" s="51">
        <v>45771</v>
      </c>
      <c r="B377" s="44" t="str">
        <f t="shared" si="11"/>
        <v>II</v>
      </c>
      <c r="C377" s="44" t="s">
        <v>45</v>
      </c>
      <c r="D377" s="45">
        <v>3373</v>
      </c>
      <c r="E377" s="49">
        <v>12.09</v>
      </c>
      <c r="F377" s="79">
        <v>104088</v>
      </c>
      <c r="G377" s="61"/>
      <c r="H377" s="49"/>
      <c r="I377" s="238" t="s">
        <v>230</v>
      </c>
      <c r="J377" s="44"/>
      <c r="K377" s="83" t="s">
        <v>217</v>
      </c>
      <c r="L377" s="85" t="s">
        <v>66</v>
      </c>
    </row>
    <row r="378" spans="1:12" ht="18.75" x14ac:dyDescent="0.3">
      <c r="A378" s="51">
        <v>45771</v>
      </c>
      <c r="B378" s="44" t="str">
        <f t="shared" si="11"/>
        <v>II</v>
      </c>
      <c r="C378" s="44" t="s">
        <v>45</v>
      </c>
      <c r="D378" s="45">
        <v>3374</v>
      </c>
      <c r="E378" s="49">
        <v>11.2</v>
      </c>
      <c r="F378" s="79">
        <v>104088</v>
      </c>
      <c r="G378" s="61"/>
      <c r="H378" s="49"/>
      <c r="I378" s="238" t="s">
        <v>230</v>
      </c>
      <c r="J378" s="44"/>
      <c r="K378" s="83" t="s">
        <v>217</v>
      </c>
      <c r="L378" s="85" t="s">
        <v>66</v>
      </c>
    </row>
    <row r="379" spans="1:12" ht="18.75" x14ac:dyDescent="0.3">
      <c r="A379" s="51">
        <v>45771</v>
      </c>
      <c r="B379" s="44" t="str">
        <f t="shared" si="11"/>
        <v>II</v>
      </c>
      <c r="C379" s="44" t="s">
        <v>45</v>
      </c>
      <c r="D379" s="45">
        <v>3375</v>
      </c>
      <c r="E379" s="49">
        <v>11.12</v>
      </c>
      <c r="F379" s="79">
        <v>104088</v>
      </c>
      <c r="G379" s="61"/>
      <c r="H379" s="49"/>
      <c r="I379" s="238" t="s">
        <v>230</v>
      </c>
      <c r="J379" s="44"/>
      <c r="K379" s="83" t="s">
        <v>217</v>
      </c>
      <c r="L379" s="85" t="s">
        <v>66</v>
      </c>
    </row>
    <row r="380" spans="1:12" ht="18.75" x14ac:dyDescent="0.3">
      <c r="A380" s="51">
        <v>45771</v>
      </c>
      <c r="B380" s="44" t="str">
        <f t="shared" si="11"/>
        <v>II</v>
      </c>
      <c r="C380" s="44" t="s">
        <v>45</v>
      </c>
      <c r="D380" s="45">
        <v>3376</v>
      </c>
      <c r="E380" s="49">
        <v>11.64</v>
      </c>
      <c r="F380" s="79">
        <v>104088</v>
      </c>
      <c r="G380" s="61"/>
      <c r="H380" s="49"/>
      <c r="I380" s="238" t="s">
        <v>230</v>
      </c>
      <c r="J380" s="44"/>
      <c r="K380" s="83" t="s">
        <v>217</v>
      </c>
      <c r="L380" s="85" t="s">
        <v>66</v>
      </c>
    </row>
    <row r="381" spans="1:12" ht="18.75" x14ac:dyDescent="0.3">
      <c r="A381" s="51">
        <v>45771</v>
      </c>
      <c r="B381" s="44" t="str">
        <f t="shared" si="11"/>
        <v>II</v>
      </c>
      <c r="C381" s="44" t="s">
        <v>45</v>
      </c>
      <c r="D381" s="45">
        <v>3377</v>
      </c>
      <c r="E381" s="49">
        <v>12.09</v>
      </c>
      <c r="F381" s="80">
        <v>204121</v>
      </c>
      <c r="G381" s="61" t="s">
        <v>69</v>
      </c>
      <c r="H381" s="88">
        <v>29.85</v>
      </c>
      <c r="I381" s="236" t="s">
        <v>230</v>
      </c>
      <c r="J381" s="44">
        <v>1</v>
      </c>
      <c r="K381" s="83" t="s">
        <v>217</v>
      </c>
      <c r="L381" s="85" t="s">
        <v>66</v>
      </c>
    </row>
    <row r="382" spans="1:12" ht="18.75" x14ac:dyDescent="0.3">
      <c r="A382" s="51">
        <v>45771</v>
      </c>
      <c r="B382" s="44" t="str">
        <f t="shared" si="11"/>
        <v>II</v>
      </c>
      <c r="C382" s="44" t="s">
        <v>45</v>
      </c>
      <c r="D382" s="45">
        <v>3378</v>
      </c>
      <c r="E382" s="49">
        <v>12.08</v>
      </c>
      <c r="F382" s="79">
        <v>204121</v>
      </c>
      <c r="G382" s="61"/>
      <c r="H382" s="49"/>
      <c r="I382" s="238" t="s">
        <v>230</v>
      </c>
      <c r="J382" s="44"/>
      <c r="K382" s="83" t="s">
        <v>217</v>
      </c>
      <c r="L382" s="85" t="s">
        <v>66</v>
      </c>
    </row>
    <row r="383" spans="1:12" ht="18.75" x14ac:dyDescent="0.3">
      <c r="A383" s="51">
        <v>45771</v>
      </c>
      <c r="B383" s="44" t="str">
        <f t="shared" si="11"/>
        <v>II</v>
      </c>
      <c r="C383" s="44" t="s">
        <v>45</v>
      </c>
      <c r="D383" s="45">
        <v>3379</v>
      </c>
      <c r="E383" s="49">
        <v>12.08</v>
      </c>
      <c r="F383" s="79">
        <v>204121</v>
      </c>
      <c r="G383" s="61"/>
      <c r="H383" s="49"/>
      <c r="I383" s="238" t="s">
        <v>230</v>
      </c>
      <c r="J383" s="44"/>
      <c r="K383" s="83" t="s">
        <v>217</v>
      </c>
      <c r="L383" s="85" t="s">
        <v>66</v>
      </c>
    </row>
    <row r="384" spans="1:12" ht="18.75" x14ac:dyDescent="0.3">
      <c r="A384" s="51">
        <v>45771</v>
      </c>
      <c r="B384" s="44" t="str">
        <f t="shared" si="11"/>
        <v>II</v>
      </c>
      <c r="C384" s="44" t="s">
        <v>45</v>
      </c>
      <c r="D384" s="45">
        <v>3380</v>
      </c>
      <c r="E384" s="49">
        <v>12.08</v>
      </c>
      <c r="F384" s="79">
        <v>204121</v>
      </c>
      <c r="G384" s="61"/>
      <c r="H384" s="49"/>
      <c r="I384" s="238" t="s">
        <v>230</v>
      </c>
      <c r="J384" s="44"/>
      <c r="K384" s="83" t="s">
        <v>217</v>
      </c>
      <c r="L384" s="85" t="s">
        <v>66</v>
      </c>
    </row>
    <row r="385" spans="1:12" ht="18.75" x14ac:dyDescent="0.3">
      <c r="A385" s="51">
        <v>45771</v>
      </c>
      <c r="B385" s="44" t="str">
        <f t="shared" si="11"/>
        <v>II</v>
      </c>
      <c r="C385" s="44" t="s">
        <v>45</v>
      </c>
      <c r="D385" s="45">
        <v>3381</v>
      </c>
      <c r="E385" s="49">
        <v>12.08</v>
      </c>
      <c r="F385" s="79">
        <v>204121</v>
      </c>
      <c r="G385" s="61"/>
      <c r="H385" s="49"/>
      <c r="I385" s="238" t="s">
        <v>230</v>
      </c>
      <c r="J385" s="44"/>
      <c r="K385" s="83" t="s">
        <v>217</v>
      </c>
      <c r="L385" s="85" t="s">
        <v>66</v>
      </c>
    </row>
    <row r="386" spans="1:12" ht="18.75" x14ac:dyDescent="0.3">
      <c r="A386" s="51">
        <v>45771</v>
      </c>
      <c r="B386" s="44" t="str">
        <f t="shared" si="11"/>
        <v>II</v>
      </c>
      <c r="C386" s="44" t="s">
        <v>45</v>
      </c>
      <c r="D386" s="45">
        <v>3382</v>
      </c>
      <c r="E386" s="49">
        <v>12.08</v>
      </c>
      <c r="F386" s="79">
        <v>204121</v>
      </c>
      <c r="G386" s="61"/>
      <c r="H386" s="49"/>
      <c r="I386" s="238" t="s">
        <v>230</v>
      </c>
      <c r="J386" s="44"/>
      <c r="K386" s="83" t="s">
        <v>217</v>
      </c>
      <c r="L386" s="85" t="s">
        <v>66</v>
      </c>
    </row>
    <row r="387" spans="1:12" ht="18.75" x14ac:dyDescent="0.3">
      <c r="A387" s="51">
        <v>45771</v>
      </c>
      <c r="B387" s="44" t="str">
        <f t="shared" si="11"/>
        <v>II</v>
      </c>
      <c r="C387" s="44" t="s">
        <v>45</v>
      </c>
      <c r="D387" s="45">
        <v>3383</v>
      </c>
      <c r="E387" s="49">
        <v>11.73</v>
      </c>
      <c r="F387" s="79">
        <v>204121</v>
      </c>
      <c r="G387" s="61"/>
      <c r="H387" s="49"/>
      <c r="I387" s="238" t="s">
        <v>230</v>
      </c>
      <c r="J387" s="44"/>
      <c r="K387" s="83" t="s">
        <v>217</v>
      </c>
      <c r="L387" s="85" t="s">
        <v>66</v>
      </c>
    </row>
    <row r="388" spans="1:12" ht="19.5" thickBot="1" x14ac:dyDescent="0.35">
      <c r="A388" s="90">
        <v>45771</v>
      </c>
      <c r="B388" s="91" t="str">
        <f t="shared" si="11"/>
        <v>II</v>
      </c>
      <c r="C388" s="91" t="s">
        <v>45</v>
      </c>
      <c r="D388" s="92">
        <v>3384</v>
      </c>
      <c r="E388" s="93">
        <v>12.09</v>
      </c>
      <c r="F388" s="144">
        <v>151719</v>
      </c>
      <c r="G388" s="95" t="s">
        <v>216</v>
      </c>
      <c r="H388" s="153">
        <v>28.06</v>
      </c>
      <c r="I388" s="245" t="s">
        <v>231</v>
      </c>
      <c r="J388" s="91">
        <v>1</v>
      </c>
      <c r="K388" s="102" t="s">
        <v>217</v>
      </c>
      <c r="L388" s="103" t="s">
        <v>66</v>
      </c>
    </row>
    <row r="389" spans="1:12" ht="18.75" x14ac:dyDescent="0.3">
      <c r="A389" s="39">
        <v>45772</v>
      </c>
      <c r="B389" s="87" t="str">
        <f t="shared" ref="B389:B397" si="12">ROMAN(1)</f>
        <v>I</v>
      </c>
      <c r="C389" s="87" t="s">
        <v>51</v>
      </c>
      <c r="D389" s="40">
        <v>3385</v>
      </c>
      <c r="E389" s="98">
        <v>12.52</v>
      </c>
      <c r="F389" s="193">
        <v>151719</v>
      </c>
      <c r="G389" s="100"/>
      <c r="H389" s="98"/>
      <c r="I389" s="242" t="s">
        <v>231</v>
      </c>
      <c r="J389" s="87"/>
      <c r="K389" s="104" t="s">
        <v>217</v>
      </c>
      <c r="L389" s="84" t="s">
        <v>66</v>
      </c>
    </row>
    <row r="390" spans="1:12" ht="18.75" x14ac:dyDescent="0.3">
      <c r="A390" s="51">
        <v>45772</v>
      </c>
      <c r="B390" s="44" t="str">
        <f t="shared" si="12"/>
        <v>I</v>
      </c>
      <c r="C390" s="44" t="s">
        <v>51</v>
      </c>
      <c r="D390" s="45">
        <v>3386</v>
      </c>
      <c r="E390" s="49">
        <v>12.52</v>
      </c>
      <c r="F390" s="192">
        <v>151719</v>
      </c>
      <c r="G390" s="61"/>
      <c r="H390" s="49"/>
      <c r="I390" s="238" t="s">
        <v>231</v>
      </c>
      <c r="J390" s="44"/>
      <c r="K390" s="83" t="s">
        <v>217</v>
      </c>
      <c r="L390" s="85" t="s">
        <v>66</v>
      </c>
    </row>
    <row r="391" spans="1:12" ht="18.75" x14ac:dyDescent="0.3">
      <c r="A391" s="51">
        <v>45772</v>
      </c>
      <c r="B391" s="44" t="str">
        <f t="shared" si="12"/>
        <v>I</v>
      </c>
      <c r="C391" s="44" t="s">
        <v>51</v>
      </c>
      <c r="D391" s="45">
        <v>3387</v>
      </c>
      <c r="E391" s="49">
        <v>12.99</v>
      </c>
      <c r="F391" s="192">
        <v>151719</v>
      </c>
      <c r="G391" s="61"/>
      <c r="H391" s="49"/>
      <c r="I391" s="238" t="s">
        <v>231</v>
      </c>
      <c r="J391" s="44"/>
      <c r="K391" s="83" t="s">
        <v>217</v>
      </c>
      <c r="L391" s="85" t="s">
        <v>66</v>
      </c>
    </row>
    <row r="392" spans="1:12" ht="18.75" x14ac:dyDescent="0.3">
      <c r="A392" s="51">
        <v>45772</v>
      </c>
      <c r="B392" s="44" t="str">
        <f t="shared" si="12"/>
        <v>I</v>
      </c>
      <c r="C392" s="44" t="s">
        <v>51</v>
      </c>
      <c r="D392" s="45">
        <v>3388</v>
      </c>
      <c r="E392" s="49">
        <v>13.04</v>
      </c>
      <c r="F392" s="192">
        <v>151719</v>
      </c>
      <c r="G392" s="61"/>
      <c r="H392" s="49"/>
      <c r="I392" s="238" t="s">
        <v>231</v>
      </c>
      <c r="J392" s="44"/>
      <c r="K392" s="83" t="s">
        <v>217</v>
      </c>
      <c r="L392" s="85" t="s">
        <v>66</v>
      </c>
    </row>
    <row r="393" spans="1:12" ht="18.75" x14ac:dyDescent="0.3">
      <c r="A393" s="51">
        <v>45772</v>
      </c>
      <c r="B393" s="44" t="str">
        <f t="shared" si="12"/>
        <v>I</v>
      </c>
      <c r="C393" s="44" t="s">
        <v>51</v>
      </c>
      <c r="D393" s="45">
        <v>3389</v>
      </c>
      <c r="E393" s="49">
        <v>13.45</v>
      </c>
      <c r="F393" s="192">
        <v>151719</v>
      </c>
      <c r="G393" s="61"/>
      <c r="H393" s="49"/>
      <c r="I393" s="238" t="s">
        <v>231</v>
      </c>
      <c r="J393" s="44"/>
      <c r="K393" s="83" t="s">
        <v>217</v>
      </c>
      <c r="L393" s="85" t="s">
        <v>66</v>
      </c>
    </row>
    <row r="394" spans="1:12" ht="18.75" x14ac:dyDescent="0.3">
      <c r="A394" s="51">
        <v>45772</v>
      </c>
      <c r="B394" s="44" t="str">
        <f t="shared" si="12"/>
        <v>I</v>
      </c>
      <c r="C394" s="44" t="s">
        <v>51</v>
      </c>
      <c r="D394" s="45">
        <v>3390</v>
      </c>
      <c r="E394" s="49">
        <v>12.04</v>
      </c>
      <c r="F394" s="80">
        <v>151075</v>
      </c>
      <c r="G394" s="61" t="s">
        <v>218</v>
      </c>
      <c r="H394" s="88">
        <v>28.42</v>
      </c>
      <c r="I394" s="236" t="s">
        <v>231</v>
      </c>
      <c r="J394" s="44">
        <v>1</v>
      </c>
      <c r="K394" s="83" t="s">
        <v>217</v>
      </c>
      <c r="L394" s="85" t="s">
        <v>66</v>
      </c>
    </row>
    <row r="395" spans="1:12" ht="18.75" x14ac:dyDescent="0.3">
      <c r="A395" s="51">
        <v>45772</v>
      </c>
      <c r="B395" s="44" t="str">
        <f t="shared" si="12"/>
        <v>I</v>
      </c>
      <c r="C395" s="44" t="s">
        <v>51</v>
      </c>
      <c r="D395" s="45">
        <v>3391</v>
      </c>
      <c r="E395" s="49">
        <v>12.08</v>
      </c>
      <c r="F395" s="79">
        <v>151075</v>
      </c>
      <c r="G395" s="61"/>
      <c r="H395" s="49"/>
      <c r="I395" s="238" t="s">
        <v>231</v>
      </c>
      <c r="J395" s="44"/>
      <c r="K395" s="83" t="s">
        <v>217</v>
      </c>
      <c r="L395" s="85" t="s">
        <v>66</v>
      </c>
    </row>
    <row r="396" spans="1:12" ht="18.75" x14ac:dyDescent="0.3">
      <c r="A396" s="51">
        <v>45772</v>
      </c>
      <c r="B396" s="44" t="str">
        <f t="shared" si="12"/>
        <v>I</v>
      </c>
      <c r="C396" s="44" t="s">
        <v>51</v>
      </c>
      <c r="D396" s="45">
        <v>3392</v>
      </c>
      <c r="E396" s="49">
        <v>12.08</v>
      </c>
      <c r="F396" s="79">
        <v>151075</v>
      </c>
      <c r="G396" s="61"/>
      <c r="H396" s="49"/>
      <c r="I396" s="238" t="s">
        <v>231</v>
      </c>
      <c r="J396" s="44"/>
      <c r="K396" s="83" t="s">
        <v>217</v>
      </c>
      <c r="L396" s="85" t="s">
        <v>66</v>
      </c>
    </row>
    <row r="397" spans="1:12" ht="18.75" x14ac:dyDescent="0.3">
      <c r="A397" s="51">
        <v>45772</v>
      </c>
      <c r="B397" s="44" t="str">
        <f t="shared" si="12"/>
        <v>I</v>
      </c>
      <c r="C397" s="44" t="s">
        <v>51</v>
      </c>
      <c r="D397" s="45">
        <v>3393</v>
      </c>
      <c r="E397" s="49">
        <v>13.03</v>
      </c>
      <c r="F397" s="79">
        <v>151075</v>
      </c>
      <c r="G397" s="61"/>
      <c r="H397" s="49"/>
      <c r="I397" s="238" t="s">
        <v>231</v>
      </c>
      <c r="J397" s="44"/>
      <c r="K397" s="83" t="s">
        <v>217</v>
      </c>
      <c r="L397" s="85" t="s">
        <v>66</v>
      </c>
    </row>
    <row r="398" spans="1:12" ht="18.75" x14ac:dyDescent="0.3">
      <c r="A398" s="51">
        <v>45772</v>
      </c>
      <c r="B398" s="44" t="str">
        <f t="shared" ref="B398:B410" si="13">ROMAN(2)</f>
        <v>II</v>
      </c>
      <c r="C398" s="44" t="s">
        <v>45</v>
      </c>
      <c r="D398" s="45">
        <v>3394</v>
      </c>
      <c r="E398" s="49">
        <v>13.08</v>
      </c>
      <c r="F398" s="79">
        <v>151075</v>
      </c>
      <c r="G398" s="61"/>
      <c r="H398" s="49"/>
      <c r="I398" s="238" t="s">
        <v>231</v>
      </c>
      <c r="J398" s="44"/>
      <c r="K398" s="83" t="s">
        <v>217</v>
      </c>
      <c r="L398" s="85" t="s">
        <v>66</v>
      </c>
    </row>
    <row r="399" spans="1:12" ht="18.75" x14ac:dyDescent="0.3">
      <c r="A399" s="51">
        <v>45772</v>
      </c>
      <c r="B399" s="44" t="str">
        <f t="shared" si="13"/>
        <v>II</v>
      </c>
      <c r="C399" s="44" t="s">
        <v>45</v>
      </c>
      <c r="D399" s="45">
        <v>3395</v>
      </c>
      <c r="E399" s="49">
        <v>13.1</v>
      </c>
      <c r="F399" s="79">
        <v>151075</v>
      </c>
      <c r="G399" s="61"/>
      <c r="H399" s="49"/>
      <c r="I399" s="238" t="s">
        <v>231</v>
      </c>
      <c r="J399" s="44"/>
      <c r="K399" s="83" t="s">
        <v>217</v>
      </c>
      <c r="L399" s="85" t="s">
        <v>66</v>
      </c>
    </row>
    <row r="400" spans="1:12" ht="18.75" x14ac:dyDescent="0.3">
      <c r="A400" s="51">
        <v>45772</v>
      </c>
      <c r="B400" s="44" t="str">
        <f t="shared" si="13"/>
        <v>II</v>
      </c>
      <c r="C400" s="44" t="s">
        <v>45</v>
      </c>
      <c r="D400" s="45">
        <v>3396</v>
      </c>
      <c r="E400" s="49">
        <v>12.66</v>
      </c>
      <c r="F400" s="80">
        <v>251566</v>
      </c>
      <c r="G400" s="61" t="s">
        <v>220</v>
      </c>
      <c r="H400" s="88">
        <v>27.9</v>
      </c>
      <c r="I400" s="236" t="s">
        <v>231</v>
      </c>
      <c r="J400" s="44">
        <v>1</v>
      </c>
      <c r="K400" s="83" t="s">
        <v>217</v>
      </c>
      <c r="L400" s="85" t="s">
        <v>66</v>
      </c>
    </row>
    <row r="401" spans="1:12" ht="18.75" x14ac:dyDescent="0.3">
      <c r="A401" s="51">
        <v>45772</v>
      </c>
      <c r="B401" s="44" t="str">
        <f t="shared" si="13"/>
        <v>II</v>
      </c>
      <c r="C401" s="44" t="s">
        <v>45</v>
      </c>
      <c r="D401" s="45">
        <v>3397</v>
      </c>
      <c r="E401" s="49">
        <v>13.07</v>
      </c>
      <c r="F401" s="79">
        <v>251566</v>
      </c>
      <c r="G401" s="61"/>
      <c r="H401" s="49"/>
      <c r="I401" s="238" t="s">
        <v>231</v>
      </c>
      <c r="J401" s="44"/>
      <c r="K401" s="83" t="s">
        <v>217</v>
      </c>
      <c r="L401" s="85" t="s">
        <v>66</v>
      </c>
    </row>
    <row r="402" spans="1:12" ht="18.75" x14ac:dyDescent="0.3">
      <c r="A402" s="51">
        <v>45772</v>
      </c>
      <c r="B402" s="44" t="str">
        <f t="shared" si="13"/>
        <v>II</v>
      </c>
      <c r="C402" s="44" t="s">
        <v>45</v>
      </c>
      <c r="D402" s="45">
        <v>3398</v>
      </c>
      <c r="E402" s="49">
        <v>12.07</v>
      </c>
      <c r="F402" s="79">
        <v>251566</v>
      </c>
      <c r="G402" s="61"/>
      <c r="H402" s="49"/>
      <c r="I402" s="238" t="s">
        <v>231</v>
      </c>
      <c r="J402" s="44"/>
      <c r="K402" s="83" t="s">
        <v>217</v>
      </c>
      <c r="L402" s="85" t="s">
        <v>66</v>
      </c>
    </row>
    <row r="403" spans="1:12" ht="18.75" x14ac:dyDescent="0.3">
      <c r="A403" s="51">
        <v>45772</v>
      </c>
      <c r="B403" s="44" t="str">
        <f t="shared" si="13"/>
        <v>II</v>
      </c>
      <c r="C403" s="44" t="s">
        <v>45</v>
      </c>
      <c r="D403" s="45">
        <v>3399</v>
      </c>
      <c r="E403" s="49">
        <v>12.08</v>
      </c>
      <c r="F403" s="79">
        <v>251566</v>
      </c>
      <c r="G403" s="61"/>
      <c r="H403" s="49"/>
      <c r="I403" s="238" t="s">
        <v>231</v>
      </c>
      <c r="J403" s="44"/>
      <c r="K403" s="83" t="s">
        <v>217</v>
      </c>
      <c r="L403" s="85" t="s">
        <v>66</v>
      </c>
    </row>
    <row r="404" spans="1:12" ht="18.75" x14ac:dyDescent="0.3">
      <c r="A404" s="51">
        <v>45772</v>
      </c>
      <c r="B404" s="44" t="str">
        <f t="shared" si="13"/>
        <v>II</v>
      </c>
      <c r="C404" s="44" t="s">
        <v>45</v>
      </c>
      <c r="D404" s="45">
        <v>3400</v>
      </c>
      <c r="E404" s="49">
        <v>13.06</v>
      </c>
      <c r="F404" s="79">
        <v>251566</v>
      </c>
      <c r="G404" s="61"/>
      <c r="H404" s="49"/>
      <c r="I404" s="238" t="s">
        <v>231</v>
      </c>
      <c r="J404" s="44"/>
      <c r="K404" s="83" t="s">
        <v>217</v>
      </c>
      <c r="L404" s="85" t="s">
        <v>66</v>
      </c>
    </row>
    <row r="405" spans="1:12" ht="18.75" x14ac:dyDescent="0.3">
      <c r="A405" s="51">
        <v>45772</v>
      </c>
      <c r="B405" s="44" t="str">
        <f t="shared" si="13"/>
        <v>II</v>
      </c>
      <c r="C405" s="44" t="s">
        <v>45</v>
      </c>
      <c r="D405" s="45">
        <v>3401</v>
      </c>
      <c r="E405" s="49">
        <v>12.1</v>
      </c>
      <c r="F405" s="79">
        <v>251566</v>
      </c>
      <c r="G405" s="61"/>
      <c r="H405" s="49"/>
      <c r="I405" s="238" t="s">
        <v>231</v>
      </c>
      <c r="J405" s="44"/>
      <c r="K405" s="83" t="s">
        <v>217</v>
      </c>
      <c r="L405" s="85" t="s">
        <v>66</v>
      </c>
    </row>
    <row r="406" spans="1:12" ht="18.75" x14ac:dyDescent="0.3">
      <c r="A406" s="51">
        <v>45772</v>
      </c>
      <c r="B406" s="44" t="str">
        <f t="shared" si="13"/>
        <v>II</v>
      </c>
      <c r="C406" s="44" t="s">
        <v>45</v>
      </c>
      <c r="D406" s="45">
        <v>3402</v>
      </c>
      <c r="E406" s="49">
        <v>12.09</v>
      </c>
      <c r="F406" s="80">
        <v>151716</v>
      </c>
      <c r="G406" s="61" t="s">
        <v>219</v>
      </c>
      <c r="H406" s="88">
        <v>29.42</v>
      </c>
      <c r="I406" s="236" t="s">
        <v>231</v>
      </c>
      <c r="J406" s="44">
        <v>1</v>
      </c>
      <c r="K406" s="83" t="s">
        <v>217</v>
      </c>
      <c r="L406" s="85" t="s">
        <v>66</v>
      </c>
    </row>
    <row r="407" spans="1:12" ht="18.75" x14ac:dyDescent="0.3">
      <c r="A407" s="51">
        <v>45772</v>
      </c>
      <c r="B407" s="44" t="str">
        <f t="shared" si="13"/>
        <v>II</v>
      </c>
      <c r="C407" s="44" t="s">
        <v>45</v>
      </c>
      <c r="D407" s="45">
        <v>3403</v>
      </c>
      <c r="E407" s="49">
        <v>12.08</v>
      </c>
      <c r="F407" s="79">
        <v>151716</v>
      </c>
      <c r="G407" s="61"/>
      <c r="H407" s="49"/>
      <c r="I407" s="238" t="s">
        <v>231</v>
      </c>
      <c r="J407" s="44"/>
      <c r="K407" s="83" t="s">
        <v>217</v>
      </c>
      <c r="L407" s="85" t="s">
        <v>66</v>
      </c>
    </row>
    <row r="408" spans="1:12" ht="18.75" x14ac:dyDescent="0.3">
      <c r="A408" s="51">
        <v>45772</v>
      </c>
      <c r="B408" s="44" t="str">
        <f t="shared" si="13"/>
        <v>II</v>
      </c>
      <c r="C408" s="44" t="s">
        <v>45</v>
      </c>
      <c r="D408" s="45">
        <v>3404</v>
      </c>
      <c r="E408" s="49">
        <v>12.08</v>
      </c>
      <c r="F408" s="79">
        <v>151716</v>
      </c>
      <c r="G408" s="61"/>
      <c r="H408" s="49"/>
      <c r="I408" s="238" t="s">
        <v>231</v>
      </c>
      <c r="J408" s="44"/>
      <c r="K408" s="83" t="s">
        <v>217</v>
      </c>
      <c r="L408" s="85" t="s">
        <v>66</v>
      </c>
    </row>
    <row r="409" spans="1:12" ht="18.75" x14ac:dyDescent="0.3">
      <c r="A409" s="51">
        <v>45772</v>
      </c>
      <c r="B409" s="44" t="str">
        <f t="shared" si="13"/>
        <v>II</v>
      </c>
      <c r="C409" s="44" t="s">
        <v>45</v>
      </c>
      <c r="D409" s="45">
        <v>3405</v>
      </c>
      <c r="E409" s="49">
        <v>11.12</v>
      </c>
      <c r="F409" s="79">
        <v>151716</v>
      </c>
      <c r="G409" s="61"/>
      <c r="H409" s="49"/>
      <c r="I409" s="238" t="s">
        <v>231</v>
      </c>
      <c r="J409" s="44"/>
      <c r="K409" s="83" t="s">
        <v>217</v>
      </c>
      <c r="L409" s="85" t="s">
        <v>66</v>
      </c>
    </row>
    <row r="410" spans="1:12" ht="19.5" thickBot="1" x14ac:dyDescent="0.35">
      <c r="A410" s="90">
        <v>45772</v>
      </c>
      <c r="B410" s="91" t="str">
        <f t="shared" si="13"/>
        <v>II</v>
      </c>
      <c r="C410" s="91" t="s">
        <v>45</v>
      </c>
      <c r="D410" s="92">
        <v>3406</v>
      </c>
      <c r="E410" s="93">
        <v>11.12</v>
      </c>
      <c r="F410" s="94">
        <v>151716</v>
      </c>
      <c r="G410" s="95"/>
      <c r="H410" s="93"/>
      <c r="I410" s="241" t="s">
        <v>231</v>
      </c>
      <c r="J410" s="91"/>
      <c r="K410" s="102" t="s">
        <v>217</v>
      </c>
      <c r="L410" s="103" t="s">
        <v>66</v>
      </c>
    </row>
    <row r="411" spans="1:12" ht="18.75" x14ac:dyDescent="0.3">
      <c r="A411" s="39">
        <v>45773</v>
      </c>
      <c r="B411" s="87" t="str">
        <f t="shared" ref="B411:B422" si="14">ROMAN(1)</f>
        <v>I</v>
      </c>
      <c r="C411" s="87" t="s">
        <v>51</v>
      </c>
      <c r="D411" s="40">
        <v>3407</v>
      </c>
      <c r="E411" s="98">
        <v>12.08</v>
      </c>
      <c r="F411" s="99">
        <v>151716</v>
      </c>
      <c r="G411" s="199"/>
      <c r="H411" s="200"/>
      <c r="I411" s="242" t="s">
        <v>231</v>
      </c>
      <c r="J411" s="201"/>
      <c r="K411" s="104" t="s">
        <v>217</v>
      </c>
      <c r="L411" s="84" t="s">
        <v>66</v>
      </c>
    </row>
    <row r="412" spans="1:12" ht="18.75" x14ac:dyDescent="0.3">
      <c r="A412" s="51">
        <v>45773</v>
      </c>
      <c r="B412" s="44" t="str">
        <f t="shared" si="14"/>
        <v>I</v>
      </c>
      <c r="C412" s="44" t="s">
        <v>51</v>
      </c>
      <c r="D412" s="45">
        <v>3408</v>
      </c>
      <c r="E412" s="49">
        <v>12.08</v>
      </c>
      <c r="F412" s="79">
        <v>151716</v>
      </c>
      <c r="G412" s="198"/>
      <c r="H412" s="196"/>
      <c r="I412" s="238" t="s">
        <v>231</v>
      </c>
      <c r="J412" s="195"/>
      <c r="K412" s="83" t="s">
        <v>217</v>
      </c>
      <c r="L412" s="85" t="s">
        <v>66</v>
      </c>
    </row>
    <row r="413" spans="1:12" ht="18.75" x14ac:dyDescent="0.3">
      <c r="A413" s="51">
        <v>45773</v>
      </c>
      <c r="B413" s="44" t="str">
        <f t="shared" si="14"/>
        <v>I</v>
      </c>
      <c r="C413" s="44" t="s">
        <v>51</v>
      </c>
      <c r="D413" s="45">
        <v>3409</v>
      </c>
      <c r="E413" s="49">
        <v>12.08</v>
      </c>
      <c r="F413" s="80">
        <v>351135</v>
      </c>
      <c r="G413" s="61" t="s">
        <v>224</v>
      </c>
      <c r="H413" s="202">
        <v>28.38</v>
      </c>
      <c r="I413" s="236" t="s">
        <v>231</v>
      </c>
      <c r="J413" s="195">
        <v>1</v>
      </c>
      <c r="K413" s="83" t="s">
        <v>217</v>
      </c>
      <c r="L413" s="85" t="s">
        <v>66</v>
      </c>
    </row>
    <row r="414" spans="1:12" ht="18.75" x14ac:dyDescent="0.3">
      <c r="A414" s="51">
        <v>45773</v>
      </c>
      <c r="B414" s="44" t="str">
        <f t="shared" si="14"/>
        <v>I</v>
      </c>
      <c r="C414" s="44" t="s">
        <v>51</v>
      </c>
      <c r="D414" s="45">
        <v>3410</v>
      </c>
      <c r="E414" s="196">
        <v>13.04</v>
      </c>
      <c r="F414" s="197">
        <v>351135</v>
      </c>
      <c r="G414" s="198"/>
      <c r="H414" s="196"/>
      <c r="I414" s="238" t="s">
        <v>231</v>
      </c>
      <c r="J414" s="195"/>
      <c r="K414" s="83" t="s">
        <v>217</v>
      </c>
      <c r="L414" s="85" t="s">
        <v>66</v>
      </c>
    </row>
    <row r="415" spans="1:12" ht="18.75" x14ac:dyDescent="0.3">
      <c r="A415" s="51">
        <v>45773</v>
      </c>
      <c r="B415" s="44" t="str">
        <f t="shared" si="14"/>
        <v>I</v>
      </c>
      <c r="C415" s="44" t="s">
        <v>51</v>
      </c>
      <c r="D415" s="45">
        <v>3411</v>
      </c>
      <c r="E415" s="196">
        <v>13.01</v>
      </c>
      <c r="F415" s="197">
        <v>351135</v>
      </c>
      <c r="G415" s="198"/>
      <c r="H415" s="196"/>
      <c r="I415" s="238" t="s">
        <v>231</v>
      </c>
      <c r="J415" s="195"/>
      <c r="K415" s="83" t="s">
        <v>217</v>
      </c>
      <c r="L415" s="85" t="s">
        <v>66</v>
      </c>
    </row>
    <row r="416" spans="1:12" ht="18.75" x14ac:dyDescent="0.3">
      <c r="A416" s="51">
        <v>45773</v>
      </c>
      <c r="B416" s="44" t="str">
        <f t="shared" si="14"/>
        <v>I</v>
      </c>
      <c r="C416" s="44" t="s">
        <v>51</v>
      </c>
      <c r="D416" s="45">
        <v>3412</v>
      </c>
      <c r="E416" s="196">
        <v>13.04</v>
      </c>
      <c r="F416" s="197">
        <v>351135</v>
      </c>
      <c r="G416" s="198"/>
      <c r="H416" s="196"/>
      <c r="I416" s="238" t="s">
        <v>231</v>
      </c>
      <c r="J416" s="195"/>
      <c r="K416" s="83" t="s">
        <v>217</v>
      </c>
      <c r="L416" s="85" t="s">
        <v>66</v>
      </c>
    </row>
    <row r="417" spans="1:12" ht="18.75" x14ac:dyDescent="0.3">
      <c r="A417" s="51">
        <v>45773</v>
      </c>
      <c r="B417" s="44" t="str">
        <f t="shared" si="14"/>
        <v>I</v>
      </c>
      <c r="C417" s="44" t="s">
        <v>51</v>
      </c>
      <c r="D417" s="45">
        <v>3413</v>
      </c>
      <c r="E417" s="196">
        <v>13.46</v>
      </c>
      <c r="F417" s="197">
        <v>351135</v>
      </c>
      <c r="G417" s="198"/>
      <c r="H417" s="196"/>
      <c r="I417" s="238" t="s">
        <v>231</v>
      </c>
      <c r="J417" s="195"/>
      <c r="K417" s="83" t="s">
        <v>217</v>
      </c>
      <c r="L417" s="85" t="s">
        <v>66</v>
      </c>
    </row>
    <row r="418" spans="1:12" ht="18.75" x14ac:dyDescent="0.3">
      <c r="A418" s="51">
        <v>45773</v>
      </c>
      <c r="B418" s="44" t="str">
        <f t="shared" si="14"/>
        <v>I</v>
      </c>
      <c r="C418" s="44" t="s">
        <v>51</v>
      </c>
      <c r="D418" s="45">
        <v>3414</v>
      </c>
      <c r="E418" s="196">
        <v>13.45</v>
      </c>
      <c r="F418" s="197">
        <v>351135</v>
      </c>
      <c r="G418" s="198"/>
      <c r="H418" s="196"/>
      <c r="I418" s="238" t="s">
        <v>231</v>
      </c>
      <c r="J418" s="195"/>
      <c r="K418" s="83" t="s">
        <v>217</v>
      </c>
      <c r="L418" s="85" t="s">
        <v>66</v>
      </c>
    </row>
    <row r="419" spans="1:12" ht="18.75" x14ac:dyDescent="0.3">
      <c r="A419" s="51">
        <v>45773</v>
      </c>
      <c r="B419" s="44" t="str">
        <f t="shared" si="14"/>
        <v>I</v>
      </c>
      <c r="C419" s="44" t="s">
        <v>51</v>
      </c>
      <c r="D419" s="45">
        <v>3415</v>
      </c>
      <c r="E419" s="196">
        <v>13.04</v>
      </c>
      <c r="F419" s="80">
        <v>251133</v>
      </c>
      <c r="G419" s="61" t="s">
        <v>223</v>
      </c>
      <c r="H419" s="202">
        <v>28.06</v>
      </c>
      <c r="I419" s="236" t="s">
        <v>231</v>
      </c>
      <c r="J419" s="195">
        <v>1</v>
      </c>
      <c r="K419" s="83" t="s">
        <v>217</v>
      </c>
      <c r="L419" s="85" t="s">
        <v>66</v>
      </c>
    </row>
    <row r="420" spans="1:12" ht="18.75" x14ac:dyDescent="0.3">
      <c r="A420" s="51">
        <v>45773</v>
      </c>
      <c r="B420" s="44" t="str">
        <f t="shared" si="14"/>
        <v>I</v>
      </c>
      <c r="C420" s="44" t="s">
        <v>51</v>
      </c>
      <c r="D420" s="45">
        <v>3416</v>
      </c>
      <c r="E420" s="196">
        <v>13.04</v>
      </c>
      <c r="F420" s="197">
        <v>251133</v>
      </c>
      <c r="G420" s="198"/>
      <c r="H420" s="196"/>
      <c r="I420" s="238" t="s">
        <v>231</v>
      </c>
      <c r="J420" s="195"/>
      <c r="K420" s="83" t="s">
        <v>217</v>
      </c>
      <c r="L420" s="85" t="s">
        <v>66</v>
      </c>
    </row>
    <row r="421" spans="1:12" ht="18.75" x14ac:dyDescent="0.3">
      <c r="A421" s="51">
        <v>45773</v>
      </c>
      <c r="B421" s="44" t="str">
        <f t="shared" si="14"/>
        <v>I</v>
      </c>
      <c r="C421" s="44" t="s">
        <v>51</v>
      </c>
      <c r="D421" s="45">
        <v>3417</v>
      </c>
      <c r="E421" s="196">
        <v>13.03</v>
      </c>
      <c r="F421" s="197">
        <v>251133</v>
      </c>
      <c r="G421" s="198"/>
      <c r="H421" s="196"/>
      <c r="I421" s="238" t="s">
        <v>231</v>
      </c>
      <c r="J421" s="195"/>
      <c r="K421" s="83" t="s">
        <v>217</v>
      </c>
      <c r="L421" s="85" t="s">
        <v>66</v>
      </c>
    </row>
    <row r="422" spans="1:12" ht="18.75" x14ac:dyDescent="0.3">
      <c r="A422" s="51">
        <v>45773</v>
      </c>
      <c r="B422" s="44" t="str">
        <f t="shared" si="14"/>
        <v>I</v>
      </c>
      <c r="C422" s="44" t="s">
        <v>51</v>
      </c>
      <c r="D422" s="45">
        <v>3418</v>
      </c>
      <c r="E422" s="196">
        <v>13.03</v>
      </c>
      <c r="F422" s="197">
        <v>251133</v>
      </c>
      <c r="G422" s="198"/>
      <c r="H422" s="196"/>
      <c r="I422" s="238" t="s">
        <v>231</v>
      </c>
      <c r="J422" s="195"/>
      <c r="K422" s="83" t="s">
        <v>217</v>
      </c>
      <c r="L422" s="85" t="s">
        <v>66</v>
      </c>
    </row>
    <row r="423" spans="1:12" ht="18.75" x14ac:dyDescent="0.3">
      <c r="A423" s="51">
        <v>45773</v>
      </c>
      <c r="B423" s="44" t="str">
        <f t="shared" ref="B423:B434" si="15">ROMAN(2)</f>
        <v>II</v>
      </c>
      <c r="C423" s="44" t="s">
        <v>45</v>
      </c>
      <c r="D423" s="45">
        <v>3419</v>
      </c>
      <c r="E423" s="196">
        <v>13.04</v>
      </c>
      <c r="F423" s="197">
        <v>251133</v>
      </c>
      <c r="G423" s="198"/>
      <c r="H423" s="196"/>
      <c r="I423" s="238" t="s">
        <v>231</v>
      </c>
      <c r="J423" s="195"/>
      <c r="K423" s="83" t="s">
        <v>217</v>
      </c>
      <c r="L423" s="85" t="s">
        <v>66</v>
      </c>
    </row>
    <row r="424" spans="1:12" ht="18.75" x14ac:dyDescent="0.3">
      <c r="A424" s="51">
        <v>45773</v>
      </c>
      <c r="B424" s="44" t="str">
        <f t="shared" si="15"/>
        <v>II</v>
      </c>
      <c r="C424" s="44" t="s">
        <v>45</v>
      </c>
      <c r="D424" s="45">
        <v>3420</v>
      </c>
      <c r="E424" s="196">
        <v>13</v>
      </c>
      <c r="F424" s="197">
        <v>251133</v>
      </c>
      <c r="G424" s="198"/>
      <c r="H424" s="196"/>
      <c r="I424" s="238" t="s">
        <v>231</v>
      </c>
      <c r="J424" s="195"/>
      <c r="K424" s="83" t="s">
        <v>217</v>
      </c>
      <c r="L424" s="85" t="s">
        <v>66</v>
      </c>
    </row>
    <row r="425" spans="1:12" ht="18.75" x14ac:dyDescent="0.3">
      <c r="A425" s="51">
        <v>45773</v>
      </c>
      <c r="B425" s="44" t="str">
        <f t="shared" si="15"/>
        <v>II</v>
      </c>
      <c r="C425" s="44" t="s">
        <v>45</v>
      </c>
      <c r="D425" s="45">
        <v>3421</v>
      </c>
      <c r="E425" s="196">
        <v>13.03</v>
      </c>
      <c r="F425" s="80">
        <v>351135</v>
      </c>
      <c r="G425" s="61" t="s">
        <v>222</v>
      </c>
      <c r="H425" s="202">
        <v>28.52</v>
      </c>
      <c r="I425" s="236" t="s">
        <v>231</v>
      </c>
      <c r="J425" s="195">
        <v>1</v>
      </c>
      <c r="K425" s="83" t="s">
        <v>217</v>
      </c>
      <c r="L425" s="85" t="s">
        <v>66</v>
      </c>
    </row>
    <row r="426" spans="1:12" ht="18.75" x14ac:dyDescent="0.3">
      <c r="A426" s="51">
        <v>45773</v>
      </c>
      <c r="B426" s="44" t="str">
        <f t="shared" si="15"/>
        <v>II</v>
      </c>
      <c r="C426" s="44" t="s">
        <v>45</v>
      </c>
      <c r="D426" s="45">
        <v>3422</v>
      </c>
      <c r="E426" s="196">
        <v>13.04</v>
      </c>
      <c r="F426" s="197">
        <v>351135</v>
      </c>
      <c r="G426" s="198"/>
      <c r="H426" s="196"/>
      <c r="I426" s="238" t="s">
        <v>231</v>
      </c>
      <c r="J426" s="195"/>
      <c r="K426" s="83" t="s">
        <v>217</v>
      </c>
      <c r="L426" s="85" t="s">
        <v>66</v>
      </c>
    </row>
    <row r="427" spans="1:12" ht="18.75" x14ac:dyDescent="0.3">
      <c r="A427" s="51">
        <v>45773</v>
      </c>
      <c r="B427" s="44" t="str">
        <f t="shared" si="15"/>
        <v>II</v>
      </c>
      <c r="C427" s="44" t="s">
        <v>45</v>
      </c>
      <c r="D427" s="45">
        <v>3423</v>
      </c>
      <c r="E427" s="196">
        <v>12.09</v>
      </c>
      <c r="F427" s="197">
        <v>351135</v>
      </c>
      <c r="G427" s="198"/>
      <c r="H427" s="196"/>
      <c r="I427" s="238" t="s">
        <v>231</v>
      </c>
      <c r="J427" s="195"/>
      <c r="K427" s="83" t="s">
        <v>217</v>
      </c>
      <c r="L427" s="85" t="s">
        <v>66</v>
      </c>
    </row>
    <row r="428" spans="1:12" ht="18.75" x14ac:dyDescent="0.3">
      <c r="A428" s="51">
        <v>45773</v>
      </c>
      <c r="B428" s="44" t="str">
        <f t="shared" si="15"/>
        <v>II</v>
      </c>
      <c r="C428" s="44" t="s">
        <v>45</v>
      </c>
      <c r="D428" s="45">
        <v>3424</v>
      </c>
      <c r="E428" s="196">
        <v>12.56</v>
      </c>
      <c r="F428" s="197">
        <v>351135</v>
      </c>
      <c r="G428" s="198"/>
      <c r="H428" s="196"/>
      <c r="I428" s="238" t="s">
        <v>231</v>
      </c>
      <c r="J428" s="195"/>
      <c r="K428" s="83" t="s">
        <v>217</v>
      </c>
      <c r="L428" s="85" t="s">
        <v>66</v>
      </c>
    </row>
    <row r="429" spans="1:12" ht="18.75" x14ac:dyDescent="0.3">
      <c r="A429" s="51">
        <v>45773</v>
      </c>
      <c r="B429" s="44" t="str">
        <f t="shared" si="15"/>
        <v>II</v>
      </c>
      <c r="C429" s="44" t="s">
        <v>45</v>
      </c>
      <c r="D429" s="45">
        <v>3425</v>
      </c>
      <c r="E429" s="196">
        <v>13.07</v>
      </c>
      <c r="F429" s="197">
        <v>351135</v>
      </c>
      <c r="G429" s="198"/>
      <c r="H429" s="196"/>
      <c r="I429" s="238" t="s">
        <v>231</v>
      </c>
      <c r="J429" s="195"/>
      <c r="K429" s="83" t="s">
        <v>217</v>
      </c>
      <c r="L429" s="85" t="s">
        <v>66</v>
      </c>
    </row>
    <row r="430" spans="1:12" ht="18.75" x14ac:dyDescent="0.3">
      <c r="A430" s="51">
        <v>45773</v>
      </c>
      <c r="B430" s="44" t="str">
        <f t="shared" si="15"/>
        <v>II</v>
      </c>
      <c r="C430" s="44" t="s">
        <v>45</v>
      </c>
      <c r="D430" s="45">
        <v>3426</v>
      </c>
      <c r="E430" s="196">
        <v>12.76</v>
      </c>
      <c r="F430" s="197">
        <v>351135</v>
      </c>
      <c r="G430" s="198"/>
      <c r="H430" s="196"/>
      <c r="I430" s="238" t="s">
        <v>231</v>
      </c>
      <c r="J430" s="195"/>
      <c r="K430" s="83" t="s">
        <v>217</v>
      </c>
      <c r="L430" s="85" t="s">
        <v>66</v>
      </c>
    </row>
    <row r="431" spans="1:12" ht="18.75" x14ac:dyDescent="0.3">
      <c r="A431" s="51">
        <v>45773</v>
      </c>
      <c r="B431" s="44" t="str">
        <f t="shared" si="15"/>
        <v>II</v>
      </c>
      <c r="C431" s="44" t="s">
        <v>45</v>
      </c>
      <c r="D431" s="45">
        <v>3427</v>
      </c>
      <c r="E431" s="196">
        <v>13.52</v>
      </c>
      <c r="F431" s="80">
        <v>251099</v>
      </c>
      <c r="G431" s="61" t="s">
        <v>221</v>
      </c>
      <c r="H431" s="202">
        <v>28.46</v>
      </c>
      <c r="I431" s="236" t="s">
        <v>231</v>
      </c>
      <c r="J431" s="195">
        <v>1</v>
      </c>
      <c r="K431" s="83" t="s">
        <v>217</v>
      </c>
      <c r="L431" s="85" t="s">
        <v>66</v>
      </c>
    </row>
    <row r="432" spans="1:12" ht="18.75" x14ac:dyDescent="0.3">
      <c r="A432" s="51">
        <v>45773</v>
      </c>
      <c r="B432" s="44" t="str">
        <f t="shared" si="15"/>
        <v>II</v>
      </c>
      <c r="C432" s="44" t="s">
        <v>45</v>
      </c>
      <c r="D432" s="45">
        <v>3428</v>
      </c>
      <c r="E432" s="196">
        <v>13.08</v>
      </c>
      <c r="F432" s="197">
        <v>251099</v>
      </c>
      <c r="G432" s="198"/>
      <c r="H432" s="196"/>
      <c r="I432" s="238" t="s">
        <v>231</v>
      </c>
      <c r="J432" s="195"/>
      <c r="K432" s="83" t="s">
        <v>217</v>
      </c>
      <c r="L432" s="85" t="s">
        <v>66</v>
      </c>
    </row>
    <row r="433" spans="1:12" ht="18.75" x14ac:dyDescent="0.3">
      <c r="A433" s="51">
        <v>45773</v>
      </c>
      <c r="B433" s="44" t="str">
        <f t="shared" si="15"/>
        <v>II</v>
      </c>
      <c r="C433" s="44" t="s">
        <v>45</v>
      </c>
      <c r="D433" s="45">
        <v>3429</v>
      </c>
      <c r="E433" s="196">
        <v>13.08</v>
      </c>
      <c r="F433" s="197">
        <v>251099</v>
      </c>
      <c r="G433" s="198"/>
      <c r="H433" s="196"/>
      <c r="I433" s="238" t="s">
        <v>231</v>
      </c>
      <c r="J433" s="195"/>
      <c r="K433" s="83" t="s">
        <v>217</v>
      </c>
      <c r="L433" s="85" t="s">
        <v>66</v>
      </c>
    </row>
    <row r="434" spans="1:12" ht="19.5" thickBot="1" x14ac:dyDescent="0.35">
      <c r="A434" s="90">
        <v>45773</v>
      </c>
      <c r="B434" s="91" t="str">
        <f t="shared" si="15"/>
        <v>II</v>
      </c>
      <c r="C434" s="91" t="s">
        <v>45</v>
      </c>
      <c r="D434" s="92">
        <v>3430</v>
      </c>
      <c r="E434" s="210">
        <v>13.55</v>
      </c>
      <c r="F434" s="211">
        <v>251099</v>
      </c>
      <c r="G434" s="212"/>
      <c r="H434" s="210"/>
      <c r="I434" s="241" t="s">
        <v>231</v>
      </c>
      <c r="J434" s="213"/>
      <c r="K434" s="102" t="s">
        <v>217</v>
      </c>
      <c r="L434" s="103" t="s">
        <v>66</v>
      </c>
    </row>
    <row r="435" spans="1:12" ht="18.75" x14ac:dyDescent="0.25">
      <c r="A435" s="214">
        <v>45775</v>
      </c>
      <c r="B435" s="68" t="str">
        <f t="shared" ref="B435:B445" si="16">ROMAN(1)</f>
        <v>I</v>
      </c>
      <c r="C435" s="68" t="s">
        <v>45</v>
      </c>
      <c r="D435" s="215">
        <v>3431</v>
      </c>
      <c r="E435" s="216">
        <v>13.08</v>
      </c>
      <c r="F435" s="217">
        <v>251099</v>
      </c>
      <c r="G435" s="218"/>
      <c r="H435" s="216"/>
      <c r="I435" s="242" t="s">
        <v>231</v>
      </c>
      <c r="J435" s="68"/>
      <c r="K435" s="219" t="s">
        <v>217</v>
      </c>
      <c r="L435" s="220" t="s">
        <v>66</v>
      </c>
    </row>
    <row r="436" spans="1:12" ht="18.75" x14ac:dyDescent="0.25">
      <c r="A436" s="209">
        <v>45775</v>
      </c>
      <c r="B436" s="67" t="str">
        <f t="shared" si="16"/>
        <v>I</v>
      </c>
      <c r="C436" s="67" t="s">
        <v>45</v>
      </c>
      <c r="D436" s="203">
        <v>3432</v>
      </c>
      <c r="E436" s="204">
        <v>13.07</v>
      </c>
      <c r="F436" s="221">
        <v>251099</v>
      </c>
      <c r="G436" s="206"/>
      <c r="H436" s="204"/>
      <c r="I436" s="238" t="s">
        <v>231</v>
      </c>
      <c r="J436" s="67"/>
      <c r="K436" s="207" t="s">
        <v>217</v>
      </c>
      <c r="L436" s="208" t="s">
        <v>66</v>
      </c>
    </row>
    <row r="437" spans="1:12" ht="18.75" x14ac:dyDescent="0.25">
      <c r="A437" s="209">
        <v>45775</v>
      </c>
      <c r="B437" s="67" t="str">
        <f t="shared" si="16"/>
        <v>I</v>
      </c>
      <c r="C437" s="67" t="s">
        <v>45</v>
      </c>
      <c r="D437" s="203">
        <v>3433</v>
      </c>
      <c r="E437" s="204">
        <v>13.08</v>
      </c>
      <c r="F437" s="222">
        <v>151726</v>
      </c>
      <c r="G437" s="206" t="s">
        <v>228</v>
      </c>
      <c r="H437" s="257">
        <v>28.42</v>
      </c>
      <c r="I437" s="236" t="s">
        <v>231</v>
      </c>
      <c r="J437" s="67">
        <v>1</v>
      </c>
      <c r="K437" s="207" t="s">
        <v>217</v>
      </c>
      <c r="L437" s="208" t="s">
        <v>66</v>
      </c>
    </row>
    <row r="438" spans="1:12" ht="18.75" x14ac:dyDescent="0.25">
      <c r="A438" s="209">
        <v>45775</v>
      </c>
      <c r="B438" s="67" t="str">
        <f t="shared" si="16"/>
        <v>I</v>
      </c>
      <c r="C438" s="67" t="s">
        <v>45</v>
      </c>
      <c r="D438" s="203">
        <v>3434</v>
      </c>
      <c r="E438" s="204">
        <v>13.07</v>
      </c>
      <c r="F438" s="205">
        <v>151726</v>
      </c>
      <c r="G438" s="206"/>
      <c r="H438" s="204"/>
      <c r="I438" s="238" t="s">
        <v>231</v>
      </c>
      <c r="J438" s="67"/>
      <c r="K438" s="207" t="s">
        <v>217</v>
      </c>
      <c r="L438" s="208" t="s">
        <v>66</v>
      </c>
    </row>
    <row r="439" spans="1:12" ht="18.75" x14ac:dyDescent="0.25">
      <c r="A439" s="209">
        <v>45775</v>
      </c>
      <c r="B439" s="67" t="str">
        <f t="shared" si="16"/>
        <v>I</v>
      </c>
      <c r="C439" s="67" t="s">
        <v>45</v>
      </c>
      <c r="D439" s="203">
        <v>3435</v>
      </c>
      <c r="E439" s="204">
        <v>13.08</v>
      </c>
      <c r="F439" s="205">
        <v>151726</v>
      </c>
      <c r="G439" s="206"/>
      <c r="H439" s="204"/>
      <c r="I439" s="238" t="s">
        <v>231</v>
      </c>
      <c r="J439" s="67"/>
      <c r="K439" s="207" t="s">
        <v>217</v>
      </c>
      <c r="L439" s="208" t="s">
        <v>66</v>
      </c>
    </row>
    <row r="440" spans="1:12" ht="18.75" x14ac:dyDescent="0.25">
      <c r="A440" s="209">
        <v>45775</v>
      </c>
      <c r="B440" s="67" t="str">
        <f t="shared" si="16"/>
        <v>I</v>
      </c>
      <c r="C440" s="67" t="s">
        <v>45</v>
      </c>
      <c r="D440" s="203">
        <v>3436</v>
      </c>
      <c r="E440" s="204">
        <v>12.12</v>
      </c>
      <c r="F440" s="205">
        <v>151726</v>
      </c>
      <c r="G440" s="206"/>
      <c r="H440" s="204"/>
      <c r="I440" s="238" t="s">
        <v>231</v>
      </c>
      <c r="J440" s="67"/>
      <c r="K440" s="207" t="s">
        <v>217</v>
      </c>
      <c r="L440" s="208" t="s">
        <v>66</v>
      </c>
    </row>
    <row r="441" spans="1:12" ht="18.75" x14ac:dyDescent="0.25">
      <c r="A441" s="209">
        <v>45775</v>
      </c>
      <c r="B441" s="67" t="str">
        <f t="shared" si="16"/>
        <v>I</v>
      </c>
      <c r="C441" s="67" t="s">
        <v>45</v>
      </c>
      <c r="D441" s="203">
        <v>3437</v>
      </c>
      <c r="E441" s="204">
        <v>13.1</v>
      </c>
      <c r="F441" s="205">
        <v>151726</v>
      </c>
      <c r="G441" s="206"/>
      <c r="H441" s="204"/>
      <c r="I441" s="238" t="s">
        <v>231</v>
      </c>
      <c r="J441" s="67"/>
      <c r="K441" s="207" t="s">
        <v>217</v>
      </c>
      <c r="L441" s="208" t="s">
        <v>66</v>
      </c>
    </row>
    <row r="442" spans="1:12" ht="18.75" x14ac:dyDescent="0.25">
      <c r="A442" s="209">
        <v>45775</v>
      </c>
      <c r="B442" s="67" t="str">
        <f t="shared" si="16"/>
        <v>I</v>
      </c>
      <c r="C442" s="67" t="s">
        <v>45</v>
      </c>
      <c r="D442" s="203">
        <v>3438</v>
      </c>
      <c r="E442" s="204">
        <v>13.07</v>
      </c>
      <c r="F442" s="205">
        <v>151726</v>
      </c>
      <c r="G442" s="206"/>
      <c r="H442" s="204"/>
      <c r="I442" s="238" t="s">
        <v>231</v>
      </c>
      <c r="J442" s="67"/>
      <c r="K442" s="207" t="s">
        <v>217</v>
      </c>
      <c r="L442" s="208" t="s">
        <v>66</v>
      </c>
    </row>
    <row r="443" spans="1:12" ht="18.75" x14ac:dyDescent="0.25">
      <c r="A443" s="209">
        <v>45775</v>
      </c>
      <c r="B443" s="67" t="str">
        <f t="shared" si="16"/>
        <v>I</v>
      </c>
      <c r="C443" s="67" t="s">
        <v>45</v>
      </c>
      <c r="D443" s="203">
        <v>3439</v>
      </c>
      <c r="E443" s="204">
        <v>12.11</v>
      </c>
      <c r="F443" s="222">
        <v>351135</v>
      </c>
      <c r="G443" s="206" t="s">
        <v>227</v>
      </c>
      <c r="H443" s="257">
        <v>29.32</v>
      </c>
      <c r="I443" s="236" t="s">
        <v>231</v>
      </c>
      <c r="J443" s="67">
        <v>1</v>
      </c>
      <c r="K443" s="207" t="s">
        <v>217</v>
      </c>
      <c r="L443" s="208" t="s">
        <v>66</v>
      </c>
    </row>
    <row r="444" spans="1:12" ht="18.75" x14ac:dyDescent="0.25">
      <c r="A444" s="209">
        <v>45775</v>
      </c>
      <c r="B444" s="67" t="str">
        <f t="shared" si="16"/>
        <v>I</v>
      </c>
      <c r="C444" s="67" t="s">
        <v>45</v>
      </c>
      <c r="D444" s="203">
        <v>3440</v>
      </c>
      <c r="E444" s="204">
        <v>12.08</v>
      </c>
      <c r="F444" s="205">
        <v>351135</v>
      </c>
      <c r="G444" s="206"/>
      <c r="H444" s="204"/>
      <c r="I444" s="238" t="s">
        <v>231</v>
      </c>
      <c r="J444" s="67"/>
      <c r="K444" s="207" t="s">
        <v>217</v>
      </c>
      <c r="L444" s="208" t="s">
        <v>66</v>
      </c>
    </row>
    <row r="445" spans="1:12" ht="18.75" x14ac:dyDescent="0.25">
      <c r="A445" s="209">
        <v>45775</v>
      </c>
      <c r="B445" s="67" t="str">
        <f t="shared" si="16"/>
        <v>I</v>
      </c>
      <c r="C445" s="67" t="s">
        <v>45</v>
      </c>
      <c r="D445" s="203">
        <v>3441</v>
      </c>
      <c r="E445" s="204">
        <v>11.13</v>
      </c>
      <c r="F445" s="205">
        <v>351135</v>
      </c>
      <c r="G445" s="206"/>
      <c r="H445" s="204"/>
      <c r="I445" s="238" t="s">
        <v>231</v>
      </c>
      <c r="J445" s="67"/>
      <c r="K445" s="207" t="s">
        <v>217</v>
      </c>
      <c r="L445" s="208" t="s">
        <v>66</v>
      </c>
    </row>
    <row r="446" spans="1:12" ht="18.75" x14ac:dyDescent="0.3">
      <c r="A446" s="209">
        <v>45775</v>
      </c>
      <c r="B446" s="67" t="str">
        <f t="shared" ref="B446:B456" si="17">ROMAN(2)</f>
        <v>II</v>
      </c>
      <c r="C446" s="44" t="s">
        <v>51</v>
      </c>
      <c r="D446" s="203">
        <v>3442</v>
      </c>
      <c r="E446" s="204">
        <v>11.19</v>
      </c>
      <c r="F446" s="205">
        <v>351135</v>
      </c>
      <c r="G446" s="206"/>
      <c r="H446" s="204"/>
      <c r="I446" s="238" t="s">
        <v>231</v>
      </c>
      <c r="J446" s="67"/>
      <c r="K446" s="207" t="s">
        <v>217</v>
      </c>
      <c r="L446" s="208" t="s">
        <v>66</v>
      </c>
    </row>
    <row r="447" spans="1:12" ht="18.75" x14ac:dyDescent="0.3">
      <c r="A447" s="209">
        <v>45775</v>
      </c>
      <c r="B447" s="67" t="str">
        <f t="shared" si="17"/>
        <v>II</v>
      </c>
      <c r="C447" s="44" t="s">
        <v>51</v>
      </c>
      <c r="D447" s="203">
        <v>3443</v>
      </c>
      <c r="E447" s="204">
        <v>11.01</v>
      </c>
      <c r="F447" s="205">
        <v>351135</v>
      </c>
      <c r="G447" s="206"/>
      <c r="H447" s="204"/>
      <c r="I447" s="238" t="s">
        <v>231</v>
      </c>
      <c r="J447" s="67"/>
      <c r="K447" s="207" t="s">
        <v>217</v>
      </c>
      <c r="L447" s="208" t="s">
        <v>66</v>
      </c>
    </row>
    <row r="448" spans="1:12" ht="18.75" x14ac:dyDescent="0.3">
      <c r="A448" s="209">
        <v>45775</v>
      </c>
      <c r="B448" s="67" t="str">
        <f t="shared" si="17"/>
        <v>II</v>
      </c>
      <c r="C448" s="44" t="s">
        <v>51</v>
      </c>
      <c r="D448" s="203">
        <v>3444</v>
      </c>
      <c r="E448" s="204">
        <v>11.17</v>
      </c>
      <c r="F448" s="205">
        <v>351135</v>
      </c>
      <c r="G448" s="206"/>
      <c r="H448" s="204"/>
      <c r="I448" s="238" t="s">
        <v>231</v>
      </c>
      <c r="J448" s="67"/>
      <c r="K448" s="207" t="s">
        <v>217</v>
      </c>
      <c r="L448" s="208" t="s">
        <v>66</v>
      </c>
    </row>
    <row r="449" spans="1:12" ht="18.75" x14ac:dyDescent="0.3">
      <c r="A449" s="209">
        <v>45775</v>
      </c>
      <c r="B449" s="67" t="str">
        <f t="shared" si="17"/>
        <v>II</v>
      </c>
      <c r="C449" s="44" t="s">
        <v>51</v>
      </c>
      <c r="D449" s="203">
        <v>3445</v>
      </c>
      <c r="E449" s="204">
        <v>11.56</v>
      </c>
      <c r="F449" s="205">
        <v>351135</v>
      </c>
      <c r="G449" s="206"/>
      <c r="H449" s="204"/>
      <c r="I449" s="238" t="s">
        <v>231</v>
      </c>
      <c r="J449" s="67"/>
      <c r="K449" s="207" t="s">
        <v>217</v>
      </c>
      <c r="L449" s="208" t="s">
        <v>66</v>
      </c>
    </row>
    <row r="450" spans="1:12" ht="18.75" x14ac:dyDescent="0.3">
      <c r="A450" s="209">
        <v>45775</v>
      </c>
      <c r="B450" s="67" t="str">
        <f t="shared" si="17"/>
        <v>II</v>
      </c>
      <c r="C450" s="44" t="s">
        <v>51</v>
      </c>
      <c r="D450" s="203">
        <v>3446</v>
      </c>
      <c r="E450" s="204">
        <v>13.03</v>
      </c>
      <c r="F450" s="222">
        <v>351135</v>
      </c>
      <c r="G450" s="206" t="s">
        <v>226</v>
      </c>
      <c r="H450" s="257">
        <v>29.44</v>
      </c>
      <c r="I450" s="236" t="s">
        <v>231</v>
      </c>
      <c r="J450" s="67">
        <v>1</v>
      </c>
      <c r="K450" s="207" t="s">
        <v>217</v>
      </c>
      <c r="L450" s="208" t="s">
        <v>66</v>
      </c>
    </row>
    <row r="451" spans="1:12" ht="18.75" x14ac:dyDescent="0.3">
      <c r="A451" s="209">
        <v>45775</v>
      </c>
      <c r="B451" s="67" t="str">
        <f t="shared" si="17"/>
        <v>II</v>
      </c>
      <c r="C451" s="44" t="s">
        <v>51</v>
      </c>
      <c r="D451" s="203">
        <v>3447</v>
      </c>
      <c r="E451" s="204">
        <v>13.03</v>
      </c>
      <c r="F451" s="205">
        <v>351135</v>
      </c>
      <c r="G451" s="206"/>
      <c r="H451" s="204"/>
      <c r="I451" s="238" t="s">
        <v>231</v>
      </c>
      <c r="J451" s="67"/>
      <c r="K451" s="207" t="s">
        <v>217</v>
      </c>
      <c r="L451" s="208" t="s">
        <v>66</v>
      </c>
    </row>
    <row r="452" spans="1:12" ht="18.75" x14ac:dyDescent="0.3">
      <c r="A452" s="209">
        <v>45775</v>
      </c>
      <c r="B452" s="67" t="str">
        <f t="shared" si="17"/>
        <v>II</v>
      </c>
      <c r="C452" s="44" t="s">
        <v>51</v>
      </c>
      <c r="D452" s="203">
        <v>3448</v>
      </c>
      <c r="E452" s="204">
        <v>13.04</v>
      </c>
      <c r="F452" s="205">
        <v>351135</v>
      </c>
      <c r="G452" s="206"/>
      <c r="H452" s="204"/>
      <c r="I452" s="238" t="s">
        <v>231</v>
      </c>
      <c r="J452" s="67"/>
      <c r="K452" s="207" t="s">
        <v>217</v>
      </c>
      <c r="L452" s="208" t="s">
        <v>66</v>
      </c>
    </row>
    <row r="453" spans="1:12" ht="18.75" x14ac:dyDescent="0.3">
      <c r="A453" s="209">
        <v>45775</v>
      </c>
      <c r="B453" s="67" t="str">
        <f t="shared" si="17"/>
        <v>II</v>
      </c>
      <c r="C453" s="44" t="s">
        <v>51</v>
      </c>
      <c r="D453" s="203">
        <v>3449</v>
      </c>
      <c r="E453" s="204">
        <v>13.04</v>
      </c>
      <c r="F453" s="205">
        <v>351135</v>
      </c>
      <c r="G453" s="206"/>
      <c r="H453" s="204"/>
      <c r="I453" s="238" t="s">
        <v>231</v>
      </c>
      <c r="J453" s="67"/>
      <c r="K453" s="207" t="s">
        <v>217</v>
      </c>
      <c r="L453" s="208" t="s">
        <v>66</v>
      </c>
    </row>
    <row r="454" spans="1:12" ht="18.75" x14ac:dyDescent="0.3">
      <c r="A454" s="209">
        <v>45775</v>
      </c>
      <c r="B454" s="67" t="str">
        <f t="shared" si="17"/>
        <v>II</v>
      </c>
      <c r="C454" s="44" t="s">
        <v>51</v>
      </c>
      <c r="D454" s="203">
        <v>3450</v>
      </c>
      <c r="E454" s="204">
        <v>13.4</v>
      </c>
      <c r="F454" s="205">
        <v>351135</v>
      </c>
      <c r="G454" s="206"/>
      <c r="H454" s="204"/>
      <c r="I454" s="238" t="s">
        <v>231</v>
      </c>
      <c r="J454" s="67"/>
      <c r="K454" s="207" t="s">
        <v>217</v>
      </c>
      <c r="L454" s="208" t="s">
        <v>66</v>
      </c>
    </row>
    <row r="455" spans="1:12" ht="18.75" x14ac:dyDescent="0.3">
      <c r="A455" s="209">
        <v>45775</v>
      </c>
      <c r="B455" s="67" t="str">
        <f t="shared" si="17"/>
        <v>II</v>
      </c>
      <c r="C455" s="44" t="s">
        <v>51</v>
      </c>
      <c r="D455" s="203">
        <v>3451</v>
      </c>
      <c r="E455" s="204">
        <v>13.48</v>
      </c>
      <c r="F455" s="205">
        <v>351135</v>
      </c>
      <c r="G455" s="206"/>
      <c r="H455" s="204"/>
      <c r="I455" s="238" t="s">
        <v>231</v>
      </c>
      <c r="J455" s="67"/>
      <c r="K455" s="207" t="s">
        <v>217</v>
      </c>
      <c r="L455" s="208" t="s">
        <v>66</v>
      </c>
    </row>
    <row r="456" spans="1:12" ht="19.5" thickBot="1" x14ac:dyDescent="0.35">
      <c r="A456" s="258">
        <v>45775</v>
      </c>
      <c r="B456" s="101" t="str">
        <f t="shared" si="17"/>
        <v>II</v>
      </c>
      <c r="C456" s="91" t="s">
        <v>51</v>
      </c>
      <c r="D456" s="259">
        <v>3452</v>
      </c>
      <c r="E456" s="260">
        <v>13.04</v>
      </c>
      <c r="F456" s="261">
        <v>151719</v>
      </c>
      <c r="G456" s="262" t="s">
        <v>225</v>
      </c>
      <c r="H456" s="263">
        <v>28.84</v>
      </c>
      <c r="I456" s="245" t="s">
        <v>231</v>
      </c>
      <c r="J456" s="101">
        <v>1</v>
      </c>
      <c r="K456" s="264" t="s">
        <v>217</v>
      </c>
      <c r="L456" s="265" t="s">
        <v>66</v>
      </c>
    </row>
    <row r="457" spans="1:12" ht="18.75" x14ac:dyDescent="0.3">
      <c r="A457" s="39">
        <v>45776</v>
      </c>
      <c r="B457" s="87" t="str">
        <f t="shared" ref="B457:B468" si="18">ROMAN(1)</f>
        <v>I</v>
      </c>
      <c r="C457" s="87" t="s">
        <v>45</v>
      </c>
      <c r="D457" s="40">
        <v>3453</v>
      </c>
      <c r="E457" s="98">
        <v>13.52</v>
      </c>
      <c r="F457" s="193">
        <v>151719</v>
      </c>
      <c r="G457" s="100"/>
      <c r="H457" s="98"/>
      <c r="I457" s="242" t="s">
        <v>231</v>
      </c>
      <c r="J457" s="87"/>
      <c r="K457" s="104" t="s">
        <v>65</v>
      </c>
      <c r="L457" s="84" t="s">
        <v>66</v>
      </c>
    </row>
    <row r="458" spans="1:12" ht="18.75" x14ac:dyDescent="0.3">
      <c r="A458" s="51">
        <v>45776</v>
      </c>
      <c r="B458" s="44" t="str">
        <f t="shared" si="18"/>
        <v>I</v>
      </c>
      <c r="C458" s="44" t="s">
        <v>45</v>
      </c>
      <c r="D458" s="45">
        <v>3454</v>
      </c>
      <c r="E458" s="49">
        <v>13.04</v>
      </c>
      <c r="F458" s="192">
        <v>151719</v>
      </c>
      <c r="G458" s="61"/>
      <c r="H458" s="49"/>
      <c r="I458" s="238" t="s">
        <v>231</v>
      </c>
      <c r="J458" s="44"/>
      <c r="K458" s="83" t="s">
        <v>65</v>
      </c>
      <c r="L458" s="85" t="s">
        <v>66</v>
      </c>
    </row>
    <row r="459" spans="1:12" ht="18.75" x14ac:dyDescent="0.3">
      <c r="A459" s="51">
        <v>45776</v>
      </c>
      <c r="B459" s="44" t="str">
        <f t="shared" si="18"/>
        <v>I</v>
      </c>
      <c r="C459" s="44" t="s">
        <v>45</v>
      </c>
      <c r="D459" s="45">
        <v>3455</v>
      </c>
      <c r="E459" s="49">
        <v>13.52</v>
      </c>
      <c r="F459" s="192">
        <v>151719</v>
      </c>
      <c r="G459" s="61"/>
      <c r="H459" s="49"/>
      <c r="I459" s="238" t="s">
        <v>231</v>
      </c>
      <c r="J459" s="44"/>
      <c r="K459" s="83" t="s">
        <v>65</v>
      </c>
      <c r="L459" s="85" t="s">
        <v>66</v>
      </c>
    </row>
    <row r="460" spans="1:12" ht="18.75" x14ac:dyDescent="0.3">
      <c r="A460" s="51">
        <v>45776</v>
      </c>
      <c r="B460" s="44" t="str">
        <f t="shared" si="18"/>
        <v>I</v>
      </c>
      <c r="C460" s="44" t="s">
        <v>45</v>
      </c>
      <c r="D460" s="45">
        <v>3456</v>
      </c>
      <c r="E460" s="49">
        <v>13.51</v>
      </c>
      <c r="F460" s="192">
        <v>151719</v>
      </c>
      <c r="G460" s="61"/>
      <c r="H460" s="49"/>
      <c r="I460" s="238" t="s">
        <v>231</v>
      </c>
      <c r="J460" s="44"/>
      <c r="K460" s="83" t="s">
        <v>65</v>
      </c>
      <c r="L460" s="85" t="s">
        <v>66</v>
      </c>
    </row>
    <row r="461" spans="1:12" ht="18.75" x14ac:dyDescent="0.3">
      <c r="A461" s="51">
        <v>45776</v>
      </c>
      <c r="B461" s="44" t="str">
        <f t="shared" si="18"/>
        <v>I</v>
      </c>
      <c r="C461" s="44" t="s">
        <v>45</v>
      </c>
      <c r="D461" s="45">
        <v>3457</v>
      </c>
      <c r="E461" s="49">
        <v>13.47</v>
      </c>
      <c r="F461" s="192">
        <v>151719</v>
      </c>
      <c r="G461" s="61"/>
      <c r="H461" s="49"/>
      <c r="I461" s="238" t="s">
        <v>231</v>
      </c>
      <c r="J461" s="44"/>
      <c r="K461" s="83" t="s">
        <v>65</v>
      </c>
      <c r="L461" s="85" t="s">
        <v>66</v>
      </c>
    </row>
    <row r="462" spans="1:12" ht="18.75" x14ac:dyDescent="0.3">
      <c r="A462" s="51">
        <v>45776</v>
      </c>
      <c r="B462" s="44" t="str">
        <f t="shared" si="18"/>
        <v>I</v>
      </c>
      <c r="C462" s="44" t="s">
        <v>45</v>
      </c>
      <c r="D462" s="45">
        <v>3458</v>
      </c>
      <c r="E462" s="49">
        <v>12.09</v>
      </c>
      <c r="F462" s="80">
        <v>351824</v>
      </c>
      <c r="G462" s="61" t="s">
        <v>236</v>
      </c>
      <c r="H462" s="88">
        <v>29.12</v>
      </c>
      <c r="I462" s="236" t="s">
        <v>231</v>
      </c>
      <c r="J462" s="44">
        <v>1</v>
      </c>
      <c r="K462" s="83" t="s">
        <v>65</v>
      </c>
      <c r="L462" s="85" t="s">
        <v>66</v>
      </c>
    </row>
    <row r="463" spans="1:12" ht="18.75" x14ac:dyDescent="0.3">
      <c r="A463" s="51">
        <v>45776</v>
      </c>
      <c r="B463" s="44" t="str">
        <f t="shared" si="18"/>
        <v>I</v>
      </c>
      <c r="C463" s="44" t="s">
        <v>45</v>
      </c>
      <c r="D463" s="45">
        <v>3459</v>
      </c>
      <c r="E463" s="49">
        <v>12.09</v>
      </c>
      <c r="F463" s="79">
        <v>351824</v>
      </c>
      <c r="G463" s="61"/>
      <c r="H463" s="49"/>
      <c r="I463" s="238" t="s">
        <v>231</v>
      </c>
      <c r="J463" s="44"/>
      <c r="K463" s="83" t="s">
        <v>65</v>
      </c>
      <c r="L463" s="85" t="s">
        <v>66</v>
      </c>
    </row>
    <row r="464" spans="1:12" ht="18.75" x14ac:dyDescent="0.3">
      <c r="A464" s="51">
        <v>45776</v>
      </c>
      <c r="B464" s="44" t="str">
        <f t="shared" si="18"/>
        <v>I</v>
      </c>
      <c r="C464" s="44" t="s">
        <v>45</v>
      </c>
      <c r="D464" s="45">
        <v>3460</v>
      </c>
      <c r="E464" s="49">
        <v>11.11</v>
      </c>
      <c r="F464" s="79">
        <v>351824</v>
      </c>
      <c r="G464" s="61"/>
      <c r="H464" s="49"/>
      <c r="I464" s="238" t="s">
        <v>231</v>
      </c>
      <c r="J464" s="44"/>
      <c r="K464" s="83" t="s">
        <v>65</v>
      </c>
      <c r="L464" s="85" t="s">
        <v>66</v>
      </c>
    </row>
    <row r="465" spans="1:12" ht="18.75" x14ac:dyDescent="0.3">
      <c r="A465" s="51">
        <v>45776</v>
      </c>
      <c r="B465" s="44" t="str">
        <f t="shared" si="18"/>
        <v>I</v>
      </c>
      <c r="C465" s="44" t="s">
        <v>45</v>
      </c>
      <c r="D465" s="45">
        <v>3461</v>
      </c>
      <c r="E465" s="49">
        <v>11.12</v>
      </c>
      <c r="F465" s="79">
        <v>351824</v>
      </c>
      <c r="G465" s="61"/>
      <c r="H465" s="49"/>
      <c r="I465" s="238" t="s">
        <v>231</v>
      </c>
      <c r="J465" s="44"/>
      <c r="K465" s="83" t="s">
        <v>65</v>
      </c>
      <c r="L465" s="85" t="s">
        <v>66</v>
      </c>
    </row>
    <row r="466" spans="1:12" ht="18.75" x14ac:dyDescent="0.3">
      <c r="A466" s="51">
        <v>45776</v>
      </c>
      <c r="B466" s="44" t="str">
        <f t="shared" si="18"/>
        <v>I</v>
      </c>
      <c r="C466" s="44" t="s">
        <v>45</v>
      </c>
      <c r="D466" s="45">
        <v>3462</v>
      </c>
      <c r="E466" s="49">
        <v>12.08</v>
      </c>
      <c r="F466" s="79">
        <v>351824</v>
      </c>
      <c r="G466" s="61"/>
      <c r="H466" s="49"/>
      <c r="I466" s="238" t="s">
        <v>231</v>
      </c>
      <c r="J466" s="44"/>
      <c r="K466" s="83" t="s">
        <v>65</v>
      </c>
      <c r="L466" s="85" t="s">
        <v>66</v>
      </c>
    </row>
    <row r="467" spans="1:12" ht="18.75" x14ac:dyDescent="0.3">
      <c r="A467" s="51">
        <v>45776</v>
      </c>
      <c r="B467" s="44" t="str">
        <f t="shared" si="18"/>
        <v>I</v>
      </c>
      <c r="C467" s="44" t="s">
        <v>45</v>
      </c>
      <c r="D467" s="45">
        <v>3463</v>
      </c>
      <c r="E467" s="49">
        <v>11.12</v>
      </c>
      <c r="F467" s="79">
        <v>351824</v>
      </c>
      <c r="G467" s="61"/>
      <c r="H467" s="49"/>
      <c r="I467" s="238" t="s">
        <v>231</v>
      </c>
      <c r="J467" s="44"/>
      <c r="K467" s="83" t="s">
        <v>65</v>
      </c>
      <c r="L467" s="85" t="s">
        <v>66</v>
      </c>
    </row>
    <row r="468" spans="1:12" ht="18.75" x14ac:dyDescent="0.3">
      <c r="A468" s="51">
        <v>45776</v>
      </c>
      <c r="B468" s="44" t="str">
        <f t="shared" si="18"/>
        <v>I</v>
      </c>
      <c r="C468" s="44" t="s">
        <v>45</v>
      </c>
      <c r="D468" s="45">
        <v>3464</v>
      </c>
      <c r="E468" s="49">
        <v>11.79</v>
      </c>
      <c r="F468" s="79">
        <v>351824</v>
      </c>
      <c r="G468" s="61"/>
      <c r="H468" s="49"/>
      <c r="I468" s="238" t="s">
        <v>231</v>
      </c>
      <c r="J468" s="44"/>
      <c r="K468" s="83" t="s">
        <v>65</v>
      </c>
      <c r="L468" s="85" t="s">
        <v>66</v>
      </c>
    </row>
    <row r="469" spans="1:12" ht="18.75" x14ac:dyDescent="0.3">
      <c r="A469" s="51">
        <v>45776</v>
      </c>
      <c r="B469" s="44" t="str">
        <f t="shared" ref="B469:B480" si="19">ROMAN(2)</f>
        <v>II</v>
      </c>
      <c r="C469" s="44" t="s">
        <v>51</v>
      </c>
      <c r="D469" s="45">
        <v>3465</v>
      </c>
      <c r="E469" s="49">
        <v>12.06</v>
      </c>
      <c r="F469" s="80">
        <v>351147</v>
      </c>
      <c r="G469" s="61" t="s">
        <v>235</v>
      </c>
      <c r="H469" s="88">
        <v>29.12</v>
      </c>
      <c r="I469" s="236" t="s">
        <v>231</v>
      </c>
      <c r="J469" s="44">
        <v>1</v>
      </c>
      <c r="K469" s="83" t="s">
        <v>237</v>
      </c>
      <c r="L469" s="85" t="s">
        <v>66</v>
      </c>
    </row>
    <row r="470" spans="1:12" ht="18.75" x14ac:dyDescent="0.3">
      <c r="A470" s="51">
        <v>45776</v>
      </c>
      <c r="B470" s="44" t="str">
        <f t="shared" si="19"/>
        <v>II</v>
      </c>
      <c r="C470" s="44" t="s">
        <v>51</v>
      </c>
      <c r="D470" s="45">
        <v>3466</v>
      </c>
      <c r="E470" s="49">
        <v>12.06</v>
      </c>
      <c r="F470" s="79">
        <v>351147</v>
      </c>
      <c r="G470" s="61"/>
      <c r="H470" s="49"/>
      <c r="I470" s="238" t="s">
        <v>231</v>
      </c>
      <c r="J470" s="44"/>
      <c r="K470" s="83" t="s">
        <v>237</v>
      </c>
      <c r="L470" s="85" t="s">
        <v>66</v>
      </c>
    </row>
    <row r="471" spans="1:12" ht="18.75" x14ac:dyDescent="0.3">
      <c r="A471" s="51">
        <v>45776</v>
      </c>
      <c r="B471" s="44" t="str">
        <f t="shared" si="19"/>
        <v>II</v>
      </c>
      <c r="C471" s="44" t="s">
        <v>51</v>
      </c>
      <c r="D471" s="45">
        <v>3467</v>
      </c>
      <c r="E471" s="49">
        <v>11.05</v>
      </c>
      <c r="F471" s="79">
        <v>351147</v>
      </c>
      <c r="G471" s="61"/>
      <c r="H471" s="49"/>
      <c r="I471" s="238" t="s">
        <v>231</v>
      </c>
      <c r="J471" s="44"/>
      <c r="K471" s="83" t="s">
        <v>237</v>
      </c>
      <c r="L471" s="85" t="s">
        <v>66</v>
      </c>
    </row>
    <row r="472" spans="1:12" ht="18.75" x14ac:dyDescent="0.3">
      <c r="A472" s="51">
        <v>45776</v>
      </c>
      <c r="B472" s="44" t="str">
        <f t="shared" si="19"/>
        <v>II</v>
      </c>
      <c r="C472" s="44" t="s">
        <v>51</v>
      </c>
      <c r="D472" s="45">
        <v>3468</v>
      </c>
      <c r="E472" s="49">
        <v>12.05</v>
      </c>
      <c r="F472" s="79">
        <v>351147</v>
      </c>
      <c r="G472" s="61"/>
      <c r="H472" s="49"/>
      <c r="I472" s="238" t="s">
        <v>231</v>
      </c>
      <c r="J472" s="44"/>
      <c r="K472" s="83" t="s">
        <v>237</v>
      </c>
      <c r="L472" s="85" t="s">
        <v>66</v>
      </c>
    </row>
    <row r="473" spans="1:12" ht="18.75" x14ac:dyDescent="0.3">
      <c r="A473" s="51">
        <v>45776</v>
      </c>
      <c r="B473" s="44" t="str">
        <f t="shared" si="19"/>
        <v>II</v>
      </c>
      <c r="C473" s="44" t="s">
        <v>51</v>
      </c>
      <c r="D473" s="45">
        <v>3469</v>
      </c>
      <c r="E473" s="49">
        <v>11.03</v>
      </c>
      <c r="F473" s="79">
        <v>351147</v>
      </c>
      <c r="G473" s="61"/>
      <c r="H473" s="49"/>
      <c r="I473" s="238" t="s">
        <v>231</v>
      </c>
      <c r="J473" s="44"/>
      <c r="K473" s="83" t="s">
        <v>237</v>
      </c>
      <c r="L473" s="85" t="s">
        <v>66</v>
      </c>
    </row>
    <row r="474" spans="1:12" ht="18.75" x14ac:dyDescent="0.3">
      <c r="A474" s="51">
        <v>45776</v>
      </c>
      <c r="B474" s="44" t="str">
        <f t="shared" si="19"/>
        <v>II</v>
      </c>
      <c r="C474" s="44" t="s">
        <v>51</v>
      </c>
      <c r="D474" s="45">
        <v>3470</v>
      </c>
      <c r="E474" s="49">
        <v>12.05</v>
      </c>
      <c r="F474" s="79">
        <v>351147</v>
      </c>
      <c r="G474" s="61"/>
      <c r="H474" s="49"/>
      <c r="I474" s="238" t="s">
        <v>231</v>
      </c>
      <c r="J474" s="44"/>
      <c r="K474" s="83" t="s">
        <v>237</v>
      </c>
      <c r="L474" s="85" t="s">
        <v>66</v>
      </c>
    </row>
    <row r="475" spans="1:12" ht="18.75" x14ac:dyDescent="0.3">
      <c r="A475" s="51">
        <v>45776</v>
      </c>
      <c r="B475" s="44" t="str">
        <f t="shared" si="19"/>
        <v>II</v>
      </c>
      <c r="C475" s="44" t="s">
        <v>51</v>
      </c>
      <c r="D475" s="45">
        <v>3471</v>
      </c>
      <c r="E475" s="154">
        <v>11.03</v>
      </c>
      <c r="F475" s="79">
        <v>351147</v>
      </c>
      <c r="G475" s="61"/>
      <c r="H475" s="49"/>
      <c r="I475" s="238" t="s">
        <v>231</v>
      </c>
      <c r="J475" s="44"/>
      <c r="K475" s="83" t="s">
        <v>237</v>
      </c>
      <c r="L475" s="85" t="s">
        <v>66</v>
      </c>
    </row>
    <row r="476" spans="1:12" ht="18.75" x14ac:dyDescent="0.3">
      <c r="A476" s="51">
        <v>45776</v>
      </c>
      <c r="B476" s="44" t="str">
        <f t="shared" si="19"/>
        <v>II</v>
      </c>
      <c r="C476" s="44" t="s">
        <v>51</v>
      </c>
      <c r="D476" s="45">
        <v>3472</v>
      </c>
      <c r="E476" s="49">
        <v>11.03</v>
      </c>
      <c r="F476" s="80" t="s">
        <v>123</v>
      </c>
      <c r="G476" s="61" t="s">
        <v>87</v>
      </c>
      <c r="H476" s="88">
        <v>32.26</v>
      </c>
      <c r="I476" s="236" t="s">
        <v>230</v>
      </c>
      <c r="J476" s="44">
        <v>1</v>
      </c>
      <c r="K476" s="83" t="s">
        <v>237</v>
      </c>
      <c r="L476" s="85" t="s">
        <v>66</v>
      </c>
    </row>
    <row r="477" spans="1:12" ht="18.75" x14ac:dyDescent="0.3">
      <c r="A477" s="51">
        <v>45776</v>
      </c>
      <c r="B477" s="44" t="str">
        <f t="shared" si="19"/>
        <v>II</v>
      </c>
      <c r="C477" s="44" t="s">
        <v>51</v>
      </c>
      <c r="D477" s="45">
        <v>3473</v>
      </c>
      <c r="E477" s="49">
        <v>13.05</v>
      </c>
      <c r="F477" s="79" t="s">
        <v>123</v>
      </c>
      <c r="G477" s="61"/>
      <c r="H477" s="49"/>
      <c r="I477" s="238" t="s">
        <v>230</v>
      </c>
      <c r="J477" s="44"/>
      <c r="K477" s="83" t="s">
        <v>237</v>
      </c>
      <c r="L477" s="85" t="s">
        <v>66</v>
      </c>
    </row>
    <row r="478" spans="1:12" ht="18.75" x14ac:dyDescent="0.3">
      <c r="A478" s="51">
        <v>45776</v>
      </c>
      <c r="B478" s="44" t="str">
        <f t="shared" si="19"/>
        <v>II</v>
      </c>
      <c r="C478" s="44" t="s">
        <v>51</v>
      </c>
      <c r="D478" s="45">
        <v>3474</v>
      </c>
      <c r="E478" s="49">
        <v>12.05</v>
      </c>
      <c r="F478" s="79" t="s">
        <v>123</v>
      </c>
      <c r="G478" s="61"/>
      <c r="H478" s="49"/>
      <c r="I478" s="238" t="s">
        <v>230</v>
      </c>
      <c r="J478" s="44"/>
      <c r="K478" s="83" t="s">
        <v>237</v>
      </c>
      <c r="L478" s="85" t="s">
        <v>66</v>
      </c>
    </row>
    <row r="479" spans="1:12" ht="18.75" x14ac:dyDescent="0.3">
      <c r="A479" s="51">
        <v>45776</v>
      </c>
      <c r="B479" s="44" t="str">
        <f t="shared" si="19"/>
        <v>II</v>
      </c>
      <c r="C479" s="44" t="s">
        <v>51</v>
      </c>
      <c r="D479" s="45">
        <v>3475</v>
      </c>
      <c r="E479" s="49">
        <v>12.05</v>
      </c>
      <c r="F479" s="79" t="s">
        <v>123</v>
      </c>
      <c r="G479" s="61"/>
      <c r="H479" s="49"/>
      <c r="I479" s="238" t="s">
        <v>230</v>
      </c>
      <c r="J479" s="44"/>
      <c r="K479" s="83" t="s">
        <v>237</v>
      </c>
      <c r="L479" s="85" t="s">
        <v>66</v>
      </c>
    </row>
    <row r="480" spans="1:12" ht="19.5" thickBot="1" x14ac:dyDescent="0.35">
      <c r="A480" s="90">
        <v>45776</v>
      </c>
      <c r="B480" s="91" t="str">
        <f t="shared" si="19"/>
        <v>II</v>
      </c>
      <c r="C480" s="91" t="s">
        <v>51</v>
      </c>
      <c r="D480" s="92">
        <v>3476</v>
      </c>
      <c r="E480" s="93">
        <v>13.44</v>
      </c>
      <c r="F480" s="94" t="s">
        <v>123</v>
      </c>
      <c r="G480" s="95"/>
      <c r="H480" s="93"/>
      <c r="I480" s="241" t="s">
        <v>230</v>
      </c>
      <c r="J480" s="91"/>
      <c r="K480" s="102" t="s">
        <v>237</v>
      </c>
      <c r="L480" s="103" t="s">
        <v>66</v>
      </c>
    </row>
    <row r="481" spans="1:12" ht="18.75" x14ac:dyDescent="0.3">
      <c r="A481" s="39">
        <v>45777</v>
      </c>
      <c r="B481" s="87" t="str">
        <f t="shared" ref="B481:B490" si="20">ROMAN(1)</f>
        <v>I</v>
      </c>
      <c r="C481" s="87" t="s">
        <v>45</v>
      </c>
      <c r="D481" s="40">
        <v>3477</v>
      </c>
      <c r="E481" s="98">
        <v>13.09</v>
      </c>
      <c r="F481" s="99" t="s">
        <v>123</v>
      </c>
      <c r="G481" s="100"/>
      <c r="H481" s="98"/>
      <c r="I481" s="242" t="s">
        <v>230</v>
      </c>
      <c r="J481" s="87"/>
      <c r="K481" s="104" t="s">
        <v>237</v>
      </c>
      <c r="L481" s="84" t="s">
        <v>66</v>
      </c>
    </row>
    <row r="482" spans="1:12" ht="18.75" x14ac:dyDescent="0.3">
      <c r="A482" s="51">
        <v>45777</v>
      </c>
      <c r="B482" s="44" t="str">
        <f t="shared" si="20"/>
        <v>I</v>
      </c>
      <c r="C482" s="44" t="s">
        <v>45</v>
      </c>
      <c r="D482" s="45">
        <v>3478</v>
      </c>
      <c r="E482" s="49">
        <v>12.34</v>
      </c>
      <c r="F482" s="79" t="s">
        <v>123</v>
      </c>
      <c r="G482" s="61"/>
      <c r="H482" s="49"/>
      <c r="I482" s="238" t="s">
        <v>230</v>
      </c>
      <c r="J482" s="44"/>
      <c r="K482" s="83" t="s">
        <v>237</v>
      </c>
      <c r="L482" s="85" t="s">
        <v>66</v>
      </c>
    </row>
    <row r="483" spans="1:12" ht="18.75" x14ac:dyDescent="0.3">
      <c r="A483" s="51">
        <v>45777</v>
      </c>
      <c r="B483" s="44" t="str">
        <f t="shared" si="20"/>
        <v>I</v>
      </c>
      <c r="C483" s="44" t="s">
        <v>45</v>
      </c>
      <c r="D483" s="45">
        <v>3479</v>
      </c>
      <c r="E483" s="49">
        <v>12.09</v>
      </c>
      <c r="F483" s="80">
        <v>104124</v>
      </c>
      <c r="G483" s="61" t="s">
        <v>240</v>
      </c>
      <c r="H483" s="88">
        <v>29.93</v>
      </c>
      <c r="I483" s="236" t="s">
        <v>230</v>
      </c>
      <c r="J483" s="44">
        <v>1</v>
      </c>
      <c r="K483" s="83" t="s">
        <v>237</v>
      </c>
      <c r="L483" s="85" t="s">
        <v>66</v>
      </c>
    </row>
    <row r="484" spans="1:12" ht="18.75" x14ac:dyDescent="0.3">
      <c r="A484" s="51">
        <v>45777</v>
      </c>
      <c r="B484" s="44" t="str">
        <f t="shared" si="20"/>
        <v>I</v>
      </c>
      <c r="C484" s="44" t="s">
        <v>45</v>
      </c>
      <c r="D484" s="45">
        <v>3480</v>
      </c>
      <c r="E484" s="49">
        <v>12.08</v>
      </c>
      <c r="F484" s="79">
        <v>104124</v>
      </c>
      <c r="G484" s="61"/>
      <c r="H484" s="49"/>
      <c r="I484" s="238" t="s">
        <v>230</v>
      </c>
      <c r="J484" s="44"/>
      <c r="K484" s="83" t="s">
        <v>237</v>
      </c>
      <c r="L484" s="85" t="s">
        <v>66</v>
      </c>
    </row>
    <row r="485" spans="1:12" ht="18.75" x14ac:dyDescent="0.3">
      <c r="A485" s="51">
        <v>45777</v>
      </c>
      <c r="B485" s="44" t="str">
        <f t="shared" si="20"/>
        <v>I</v>
      </c>
      <c r="C485" s="44" t="s">
        <v>45</v>
      </c>
      <c r="D485" s="45">
        <v>3481</v>
      </c>
      <c r="E485" s="49">
        <v>12.09</v>
      </c>
      <c r="F485" s="79">
        <v>104124</v>
      </c>
      <c r="G485" s="61"/>
      <c r="H485" s="49"/>
      <c r="I485" s="238" t="s">
        <v>230</v>
      </c>
      <c r="J485" s="44"/>
      <c r="K485" s="83" t="s">
        <v>237</v>
      </c>
      <c r="L485" s="85" t="s">
        <v>66</v>
      </c>
    </row>
    <row r="486" spans="1:12" ht="18.75" x14ac:dyDescent="0.3">
      <c r="A486" s="51">
        <v>45777</v>
      </c>
      <c r="B486" s="44" t="str">
        <f t="shared" si="20"/>
        <v>I</v>
      </c>
      <c r="C486" s="44" t="s">
        <v>45</v>
      </c>
      <c r="D486" s="45">
        <v>3482</v>
      </c>
      <c r="E486" s="49">
        <v>12.08</v>
      </c>
      <c r="F486" s="79">
        <v>104124</v>
      </c>
      <c r="G486" s="61"/>
      <c r="H486" s="49"/>
      <c r="I486" s="238" t="s">
        <v>230</v>
      </c>
      <c r="J486" s="44"/>
      <c r="K486" s="83" t="s">
        <v>237</v>
      </c>
      <c r="L486" s="85" t="s">
        <v>66</v>
      </c>
    </row>
    <row r="487" spans="1:12" ht="18.75" x14ac:dyDescent="0.3">
      <c r="A487" s="51">
        <v>45777</v>
      </c>
      <c r="B487" s="44" t="str">
        <f t="shared" si="20"/>
        <v>I</v>
      </c>
      <c r="C487" s="44" t="s">
        <v>45</v>
      </c>
      <c r="D487" s="45">
        <v>3483</v>
      </c>
      <c r="E487" s="49">
        <v>12.09</v>
      </c>
      <c r="F487" s="79">
        <v>104124</v>
      </c>
      <c r="G487" s="61"/>
      <c r="H487" s="49"/>
      <c r="I487" s="238" t="s">
        <v>230</v>
      </c>
      <c r="J487" s="44"/>
      <c r="K487" s="83" t="s">
        <v>237</v>
      </c>
      <c r="L487" s="85" t="s">
        <v>66</v>
      </c>
    </row>
    <row r="488" spans="1:12" ht="18.75" x14ac:dyDescent="0.3">
      <c r="A488" s="51">
        <v>45777</v>
      </c>
      <c r="B488" s="44" t="str">
        <f t="shared" si="20"/>
        <v>I</v>
      </c>
      <c r="C488" s="44" t="s">
        <v>45</v>
      </c>
      <c r="D488" s="45">
        <v>3484</v>
      </c>
      <c r="E488" s="49">
        <v>12.09</v>
      </c>
      <c r="F488" s="79">
        <v>104124</v>
      </c>
      <c r="G488" s="61"/>
      <c r="H488" s="49"/>
      <c r="I488" s="238" t="s">
        <v>230</v>
      </c>
      <c r="J488" s="44"/>
      <c r="K488" s="83" t="s">
        <v>237</v>
      </c>
      <c r="L488" s="85" t="s">
        <v>66</v>
      </c>
    </row>
    <row r="489" spans="1:12" ht="18.75" x14ac:dyDescent="0.3">
      <c r="A489" s="51">
        <v>45777</v>
      </c>
      <c r="B489" s="44" t="str">
        <f t="shared" si="20"/>
        <v>I</v>
      </c>
      <c r="C489" s="44" t="s">
        <v>45</v>
      </c>
      <c r="D489" s="45">
        <v>3485</v>
      </c>
      <c r="E489" s="49">
        <v>12.16</v>
      </c>
      <c r="F489" s="79">
        <v>104124</v>
      </c>
      <c r="G489" s="61"/>
      <c r="H489" s="49"/>
      <c r="I489" s="238" t="s">
        <v>230</v>
      </c>
      <c r="J489" s="44"/>
      <c r="K489" s="83" t="s">
        <v>237</v>
      </c>
      <c r="L489" s="85" t="s">
        <v>66</v>
      </c>
    </row>
    <row r="490" spans="1:12" ht="18.75" x14ac:dyDescent="0.3">
      <c r="A490" s="51">
        <v>45777</v>
      </c>
      <c r="B490" s="44" t="str">
        <f t="shared" si="20"/>
        <v>I</v>
      </c>
      <c r="C490" s="44" t="s">
        <v>45</v>
      </c>
      <c r="D490" s="45">
        <v>3486</v>
      </c>
      <c r="E490" s="154">
        <v>12.09</v>
      </c>
      <c r="F490" s="80" t="s">
        <v>123</v>
      </c>
      <c r="G490" s="61" t="s">
        <v>64</v>
      </c>
      <c r="H490" s="88">
        <v>31.13</v>
      </c>
      <c r="I490" s="236" t="s">
        <v>230</v>
      </c>
      <c r="J490" s="44">
        <v>1</v>
      </c>
      <c r="K490" s="83" t="s">
        <v>237</v>
      </c>
      <c r="L490" s="85" t="s">
        <v>66</v>
      </c>
    </row>
    <row r="491" spans="1:12" ht="18.75" x14ac:dyDescent="0.3">
      <c r="A491" s="51">
        <v>45777</v>
      </c>
      <c r="B491" s="44" t="str">
        <f t="shared" ref="B491:B498" si="21">ROMAN(2)</f>
        <v>II</v>
      </c>
      <c r="C491" s="44" t="s">
        <v>51</v>
      </c>
      <c r="D491" s="45">
        <v>3487</v>
      </c>
      <c r="E491" s="49">
        <v>12.06</v>
      </c>
      <c r="F491" s="79" t="s">
        <v>123</v>
      </c>
      <c r="G491" s="61"/>
      <c r="H491" s="49"/>
      <c r="I491" s="238" t="s">
        <v>230</v>
      </c>
      <c r="J491" s="44"/>
      <c r="K491" s="83" t="s">
        <v>237</v>
      </c>
      <c r="L491" s="85" t="s">
        <v>66</v>
      </c>
    </row>
    <row r="492" spans="1:12" ht="18.75" x14ac:dyDescent="0.3">
      <c r="A492" s="51">
        <v>45777</v>
      </c>
      <c r="B492" s="44" t="str">
        <f t="shared" si="21"/>
        <v>II</v>
      </c>
      <c r="C492" s="44" t="s">
        <v>51</v>
      </c>
      <c r="D492" s="45">
        <v>3488</v>
      </c>
      <c r="E492" s="49">
        <v>12.05</v>
      </c>
      <c r="F492" s="79" t="s">
        <v>123</v>
      </c>
      <c r="G492" s="61"/>
      <c r="H492" s="49"/>
      <c r="I492" s="238" t="s">
        <v>230</v>
      </c>
      <c r="J492" s="44"/>
      <c r="K492" s="83" t="s">
        <v>237</v>
      </c>
      <c r="L492" s="85" t="s">
        <v>66</v>
      </c>
    </row>
    <row r="493" spans="1:12" ht="18.75" x14ac:dyDescent="0.3">
      <c r="A493" s="51">
        <v>45777</v>
      </c>
      <c r="B493" s="44" t="str">
        <f t="shared" si="21"/>
        <v>II</v>
      </c>
      <c r="C493" s="44" t="s">
        <v>51</v>
      </c>
      <c r="D493" s="45">
        <v>3489</v>
      </c>
      <c r="E493" s="49">
        <v>12.05</v>
      </c>
      <c r="F493" s="79" t="s">
        <v>123</v>
      </c>
      <c r="G493" s="61"/>
      <c r="H493" s="49"/>
      <c r="I493" s="238" t="s">
        <v>230</v>
      </c>
      <c r="J493" s="44"/>
      <c r="K493" s="83" t="s">
        <v>237</v>
      </c>
      <c r="L493" s="85" t="s">
        <v>66</v>
      </c>
    </row>
    <row r="494" spans="1:12" ht="18.75" x14ac:dyDescent="0.3">
      <c r="A494" s="51">
        <v>45777</v>
      </c>
      <c r="B494" s="44" t="str">
        <f t="shared" si="21"/>
        <v>II</v>
      </c>
      <c r="C494" s="44" t="s">
        <v>51</v>
      </c>
      <c r="D494" s="45">
        <v>3490</v>
      </c>
      <c r="E494" s="49">
        <v>11.03</v>
      </c>
      <c r="F494" s="79" t="s">
        <v>123</v>
      </c>
      <c r="G494" s="61"/>
      <c r="H494" s="49"/>
      <c r="I494" s="238" t="s">
        <v>230</v>
      </c>
      <c r="J494" s="44"/>
      <c r="K494" s="83" t="s">
        <v>237</v>
      </c>
      <c r="L494" s="85" t="s">
        <v>66</v>
      </c>
    </row>
    <row r="495" spans="1:12" ht="18.75" x14ac:dyDescent="0.3">
      <c r="A495" s="51">
        <v>45777</v>
      </c>
      <c r="B495" s="44" t="str">
        <f t="shared" si="21"/>
        <v>II</v>
      </c>
      <c r="C495" s="44" t="s">
        <v>51</v>
      </c>
      <c r="D495" s="45">
        <v>3491</v>
      </c>
      <c r="E495" s="49">
        <v>11.05</v>
      </c>
      <c r="F495" s="79" t="s">
        <v>123</v>
      </c>
      <c r="G495" s="61"/>
      <c r="H495" s="49"/>
      <c r="I495" s="238" t="s">
        <v>230</v>
      </c>
      <c r="J495" s="44"/>
      <c r="K495" s="83" t="s">
        <v>237</v>
      </c>
      <c r="L495" s="85" t="s">
        <v>66</v>
      </c>
    </row>
    <row r="496" spans="1:12" ht="18.75" x14ac:dyDescent="0.3">
      <c r="A496" s="51">
        <v>45777</v>
      </c>
      <c r="B496" s="44" t="str">
        <f t="shared" si="21"/>
        <v>II</v>
      </c>
      <c r="C496" s="44" t="s">
        <v>51</v>
      </c>
      <c r="D496" s="45">
        <v>3492</v>
      </c>
      <c r="E496" s="49">
        <v>10.78</v>
      </c>
      <c r="F496" s="79" t="s">
        <v>123</v>
      </c>
      <c r="G496" s="61"/>
      <c r="H496" s="49"/>
      <c r="I496" s="238" t="s">
        <v>230</v>
      </c>
      <c r="J496" s="44"/>
      <c r="K496" s="83" t="s">
        <v>237</v>
      </c>
      <c r="L496" s="85" t="s">
        <v>66</v>
      </c>
    </row>
    <row r="497" spans="1:12" ht="18.75" x14ac:dyDescent="0.3">
      <c r="A497" s="51">
        <v>45777</v>
      </c>
      <c r="B497" s="44" t="str">
        <f t="shared" si="21"/>
        <v>II</v>
      </c>
      <c r="C497" s="44" t="s">
        <v>51</v>
      </c>
      <c r="D497" s="45">
        <v>3493</v>
      </c>
      <c r="E497" s="49">
        <v>12.06</v>
      </c>
      <c r="F497" s="80">
        <v>304108</v>
      </c>
      <c r="G497" s="61" t="s">
        <v>239</v>
      </c>
      <c r="H497" s="88">
        <f>32.14-H499</f>
        <v>8.379999999999999</v>
      </c>
      <c r="I497" s="236" t="s">
        <v>230</v>
      </c>
      <c r="J497" s="44">
        <v>1</v>
      </c>
      <c r="K497" s="83" t="s">
        <v>237</v>
      </c>
      <c r="L497" s="85" t="s">
        <v>66</v>
      </c>
    </row>
    <row r="498" spans="1:12" ht="19.5" thickBot="1" x14ac:dyDescent="0.35">
      <c r="A498" s="90">
        <v>45777</v>
      </c>
      <c r="B498" s="91" t="str">
        <f t="shared" si="21"/>
        <v>II</v>
      </c>
      <c r="C498" s="91" t="s">
        <v>51</v>
      </c>
      <c r="D498" s="92">
        <v>3494</v>
      </c>
      <c r="E498" s="93">
        <v>12.06</v>
      </c>
      <c r="F498" s="94">
        <v>304108</v>
      </c>
      <c r="G498" s="95"/>
      <c r="H498" s="93"/>
      <c r="I498" s="241" t="s">
        <v>230</v>
      </c>
      <c r="J498" s="91"/>
      <c r="K498" s="102" t="s">
        <v>237</v>
      </c>
      <c r="L498" s="103" t="s">
        <v>66</v>
      </c>
    </row>
    <row r="499" spans="1:12" ht="18.75" x14ac:dyDescent="0.3">
      <c r="A499" s="39">
        <v>45778</v>
      </c>
      <c r="B499" s="87" t="str">
        <f t="shared" ref="B499:B508" si="22">ROMAN(1)</f>
        <v>I</v>
      </c>
      <c r="C499" s="87" t="s">
        <v>45</v>
      </c>
      <c r="D499" s="40">
        <v>3495</v>
      </c>
      <c r="E499" s="98">
        <v>13.04</v>
      </c>
      <c r="F499" s="99">
        <v>304108</v>
      </c>
      <c r="G499" s="100"/>
      <c r="H499" s="160">
        <v>23.76</v>
      </c>
      <c r="I499" s="237" t="s">
        <v>230</v>
      </c>
      <c r="J499" s="87"/>
      <c r="K499" s="104" t="s">
        <v>237</v>
      </c>
      <c r="L499" s="84" t="s">
        <v>245</v>
      </c>
    </row>
    <row r="500" spans="1:12" ht="18.75" x14ac:dyDescent="0.3">
      <c r="A500" s="51">
        <v>45778</v>
      </c>
      <c r="B500" s="44" t="str">
        <f t="shared" si="22"/>
        <v>I</v>
      </c>
      <c r="C500" s="44" t="s">
        <v>45</v>
      </c>
      <c r="D500" s="45">
        <v>3496</v>
      </c>
      <c r="E500" s="49">
        <v>12.07</v>
      </c>
      <c r="F500" s="79">
        <v>304108</v>
      </c>
      <c r="G500" s="61"/>
      <c r="H500" s="49"/>
      <c r="I500" s="238" t="s">
        <v>230</v>
      </c>
      <c r="J500" s="44"/>
      <c r="K500" s="83" t="s">
        <v>237</v>
      </c>
      <c r="L500" s="85" t="s">
        <v>245</v>
      </c>
    </row>
    <row r="501" spans="1:12" ht="18.75" x14ac:dyDescent="0.3">
      <c r="A501" s="51">
        <v>45778</v>
      </c>
      <c r="B501" s="44" t="str">
        <f t="shared" si="22"/>
        <v>I</v>
      </c>
      <c r="C501" s="44" t="s">
        <v>45</v>
      </c>
      <c r="D501" s="45">
        <v>3497</v>
      </c>
      <c r="E501" s="49">
        <v>13.04</v>
      </c>
      <c r="F501" s="79">
        <v>304108</v>
      </c>
      <c r="G501" s="61"/>
      <c r="H501" s="49"/>
      <c r="I501" s="238" t="s">
        <v>230</v>
      </c>
      <c r="J501" s="44"/>
      <c r="K501" s="83" t="s">
        <v>237</v>
      </c>
      <c r="L501" s="85" t="s">
        <v>245</v>
      </c>
    </row>
    <row r="502" spans="1:12" ht="18.75" x14ac:dyDescent="0.3">
      <c r="A502" s="51">
        <v>45778</v>
      </c>
      <c r="B502" s="44" t="str">
        <f t="shared" si="22"/>
        <v>I</v>
      </c>
      <c r="C502" s="44" t="s">
        <v>45</v>
      </c>
      <c r="D502" s="45">
        <v>3498</v>
      </c>
      <c r="E502" s="49">
        <v>12.68</v>
      </c>
      <c r="F502" s="79">
        <v>304108</v>
      </c>
      <c r="G502" s="61"/>
      <c r="H502" s="49"/>
      <c r="I502" s="238" t="s">
        <v>230</v>
      </c>
      <c r="J502" s="44"/>
      <c r="K502" s="83" t="s">
        <v>237</v>
      </c>
      <c r="L502" s="85" t="s">
        <v>245</v>
      </c>
    </row>
    <row r="503" spans="1:12" ht="18.75" x14ac:dyDescent="0.3">
      <c r="A503" s="51">
        <v>45778</v>
      </c>
      <c r="B503" s="44" t="str">
        <f t="shared" si="22"/>
        <v>I</v>
      </c>
      <c r="C503" s="44" t="s">
        <v>45</v>
      </c>
      <c r="D503" s="45">
        <v>3499</v>
      </c>
      <c r="E503" s="49">
        <v>11.79</v>
      </c>
      <c r="F503" s="79">
        <v>304108</v>
      </c>
      <c r="G503" s="61"/>
      <c r="H503" s="49"/>
      <c r="I503" s="238" t="s">
        <v>230</v>
      </c>
      <c r="J503" s="44"/>
      <c r="K503" s="83" t="s">
        <v>237</v>
      </c>
      <c r="L503" s="85" t="s">
        <v>245</v>
      </c>
    </row>
    <row r="504" spans="1:12" ht="18.75" x14ac:dyDescent="0.3">
      <c r="A504" s="51">
        <v>45778</v>
      </c>
      <c r="B504" s="44" t="str">
        <f t="shared" si="22"/>
        <v>I</v>
      </c>
      <c r="C504" s="44" t="s">
        <v>45</v>
      </c>
      <c r="D504" s="45">
        <v>3500</v>
      </c>
      <c r="E504" s="49">
        <v>12.04</v>
      </c>
      <c r="F504" s="80">
        <v>104098</v>
      </c>
      <c r="G504" s="61" t="s">
        <v>85</v>
      </c>
      <c r="H504" s="88">
        <v>30.3</v>
      </c>
      <c r="I504" s="236" t="s">
        <v>230</v>
      </c>
      <c r="J504" s="44">
        <v>1</v>
      </c>
      <c r="K504" s="83" t="s">
        <v>237</v>
      </c>
      <c r="L504" s="85" t="s">
        <v>245</v>
      </c>
    </row>
    <row r="505" spans="1:12" ht="18.75" x14ac:dyDescent="0.3">
      <c r="A505" s="51">
        <v>45778</v>
      </c>
      <c r="B505" s="44" t="str">
        <f t="shared" si="22"/>
        <v>I</v>
      </c>
      <c r="C505" s="44" t="s">
        <v>45</v>
      </c>
      <c r="D505" s="45">
        <v>3501</v>
      </c>
      <c r="E505" s="49">
        <v>12.03</v>
      </c>
      <c r="F505" s="79">
        <v>104098</v>
      </c>
      <c r="G505" s="61"/>
      <c r="H505" s="49"/>
      <c r="I505" s="238" t="s">
        <v>230</v>
      </c>
      <c r="J505" s="44"/>
      <c r="K505" s="83" t="s">
        <v>237</v>
      </c>
      <c r="L505" s="85" t="s">
        <v>245</v>
      </c>
    </row>
    <row r="506" spans="1:12" ht="18.75" x14ac:dyDescent="0.3">
      <c r="A506" s="51">
        <v>45778</v>
      </c>
      <c r="B506" s="44" t="str">
        <f t="shared" si="22"/>
        <v>I</v>
      </c>
      <c r="C506" s="44" t="s">
        <v>45</v>
      </c>
      <c r="D506" s="45">
        <v>3502</v>
      </c>
      <c r="E506" s="49">
        <v>12.03</v>
      </c>
      <c r="F506" s="79">
        <v>104098</v>
      </c>
      <c r="G506" s="61"/>
      <c r="H506" s="49"/>
      <c r="I506" s="238" t="s">
        <v>230</v>
      </c>
      <c r="J506" s="44"/>
      <c r="K506" s="83" t="s">
        <v>237</v>
      </c>
      <c r="L506" s="85" t="s">
        <v>245</v>
      </c>
    </row>
    <row r="507" spans="1:12" ht="18.75" x14ac:dyDescent="0.3">
      <c r="A507" s="51">
        <v>45778</v>
      </c>
      <c r="B507" s="44" t="str">
        <f t="shared" si="22"/>
        <v>I</v>
      </c>
      <c r="C507" s="44" t="s">
        <v>45</v>
      </c>
      <c r="D507" s="45">
        <v>3503</v>
      </c>
      <c r="E507" s="49">
        <v>12.03</v>
      </c>
      <c r="F507" s="79">
        <v>104098</v>
      </c>
      <c r="G507" s="61"/>
      <c r="H507" s="49"/>
      <c r="I507" s="238" t="s">
        <v>230</v>
      </c>
      <c r="J507" s="44"/>
      <c r="K507" s="83" t="s">
        <v>237</v>
      </c>
      <c r="L507" s="85" t="s">
        <v>245</v>
      </c>
    </row>
    <row r="508" spans="1:12" ht="18.75" x14ac:dyDescent="0.3">
      <c r="A508" s="51">
        <v>45778</v>
      </c>
      <c r="B508" s="44" t="str">
        <f t="shared" si="22"/>
        <v>I</v>
      </c>
      <c r="C508" s="44" t="s">
        <v>45</v>
      </c>
      <c r="D508" s="45">
        <v>3504</v>
      </c>
      <c r="E508" s="49">
        <v>12.03</v>
      </c>
      <c r="F508" s="79">
        <v>104098</v>
      </c>
      <c r="G508" s="61"/>
      <c r="H508" s="49"/>
      <c r="I508" s="238" t="s">
        <v>230</v>
      </c>
      <c r="J508" s="44"/>
      <c r="K508" s="83" t="s">
        <v>237</v>
      </c>
      <c r="L508" s="85" t="s">
        <v>245</v>
      </c>
    </row>
    <row r="509" spans="1:12" ht="18.75" x14ac:dyDescent="0.3">
      <c r="A509" s="51">
        <v>45778</v>
      </c>
      <c r="B509" s="44" t="str">
        <f t="shared" ref="B509:B518" si="23">ROMAN(2)</f>
        <v>II</v>
      </c>
      <c r="C509" s="44" t="s">
        <v>51</v>
      </c>
      <c r="D509" s="45">
        <v>3505</v>
      </c>
      <c r="E509" s="49">
        <v>12.04</v>
      </c>
      <c r="F509" s="79">
        <v>104098</v>
      </c>
      <c r="G509" s="61"/>
      <c r="H509" s="49"/>
      <c r="I509" s="238" t="s">
        <v>230</v>
      </c>
      <c r="J509" s="44"/>
      <c r="K509" s="83" t="s">
        <v>237</v>
      </c>
      <c r="L509" s="85" t="s">
        <v>245</v>
      </c>
    </row>
    <row r="510" spans="1:12" ht="18.75" x14ac:dyDescent="0.3">
      <c r="A510" s="51">
        <v>45778</v>
      </c>
      <c r="B510" s="44" t="str">
        <f t="shared" si="23"/>
        <v>II</v>
      </c>
      <c r="C510" s="44" t="s">
        <v>51</v>
      </c>
      <c r="D510" s="45">
        <v>3506</v>
      </c>
      <c r="E510" s="49">
        <v>11.18</v>
      </c>
      <c r="F510" s="79">
        <v>104098</v>
      </c>
      <c r="G510" s="61"/>
      <c r="H510" s="49"/>
      <c r="I510" s="238" t="s">
        <v>230</v>
      </c>
      <c r="J510" s="44"/>
      <c r="K510" s="83" t="s">
        <v>237</v>
      </c>
      <c r="L510" s="85" t="s">
        <v>245</v>
      </c>
    </row>
    <row r="511" spans="1:12" ht="18.75" x14ac:dyDescent="0.3">
      <c r="A511" s="51">
        <v>45778</v>
      </c>
      <c r="B511" s="44" t="str">
        <f t="shared" si="23"/>
        <v>II</v>
      </c>
      <c r="C511" s="44" t="s">
        <v>51</v>
      </c>
      <c r="D511" s="45">
        <v>3507</v>
      </c>
      <c r="E511" s="49">
        <v>12.04</v>
      </c>
      <c r="F511" s="80">
        <v>104088</v>
      </c>
      <c r="G511" s="61" t="s">
        <v>106</v>
      </c>
      <c r="H511" s="88">
        <v>32.58</v>
      </c>
      <c r="I511" s="236" t="s">
        <v>230</v>
      </c>
      <c r="J511" s="44">
        <v>1</v>
      </c>
      <c r="K511" s="83" t="s">
        <v>237</v>
      </c>
      <c r="L511" s="85" t="s">
        <v>245</v>
      </c>
    </row>
    <row r="512" spans="1:12" ht="18.75" x14ac:dyDescent="0.3">
      <c r="A512" s="51">
        <v>45778</v>
      </c>
      <c r="B512" s="44" t="str">
        <f t="shared" si="23"/>
        <v>II</v>
      </c>
      <c r="C512" s="44" t="s">
        <v>51</v>
      </c>
      <c r="D512" s="45">
        <v>3508</v>
      </c>
      <c r="E512" s="49">
        <v>12.03</v>
      </c>
      <c r="F512" s="79">
        <v>104088</v>
      </c>
      <c r="G512" s="61"/>
      <c r="H512" s="49"/>
      <c r="I512" s="238" t="s">
        <v>230</v>
      </c>
      <c r="J512" s="44"/>
      <c r="K512" s="83" t="s">
        <v>237</v>
      </c>
      <c r="L512" s="85" t="s">
        <v>245</v>
      </c>
    </row>
    <row r="513" spans="1:12" ht="18.75" x14ac:dyDescent="0.3">
      <c r="A513" s="51">
        <v>45778</v>
      </c>
      <c r="B513" s="44" t="str">
        <f t="shared" si="23"/>
        <v>II</v>
      </c>
      <c r="C513" s="44" t="s">
        <v>51</v>
      </c>
      <c r="D513" s="45">
        <v>3509</v>
      </c>
      <c r="E513" s="49">
        <v>13.04</v>
      </c>
      <c r="F513" s="79">
        <v>104088</v>
      </c>
      <c r="G513" s="61"/>
      <c r="H513" s="49"/>
      <c r="I513" s="238" t="s">
        <v>230</v>
      </c>
      <c r="J513" s="44"/>
      <c r="K513" s="83" t="s">
        <v>237</v>
      </c>
      <c r="L513" s="85" t="s">
        <v>245</v>
      </c>
    </row>
    <row r="514" spans="1:12" ht="18.75" x14ac:dyDescent="0.3">
      <c r="A514" s="51">
        <v>45778</v>
      </c>
      <c r="B514" s="44" t="str">
        <f t="shared" si="23"/>
        <v>II</v>
      </c>
      <c r="C514" s="44" t="s">
        <v>51</v>
      </c>
      <c r="D514" s="45">
        <v>3510</v>
      </c>
      <c r="E514" s="49">
        <v>13.04</v>
      </c>
      <c r="F514" s="79">
        <v>104088</v>
      </c>
      <c r="G514" s="61"/>
      <c r="H514" s="49"/>
      <c r="I514" s="238" t="s">
        <v>230</v>
      </c>
      <c r="J514" s="44"/>
      <c r="K514" s="83" t="s">
        <v>237</v>
      </c>
      <c r="L514" s="85" t="s">
        <v>245</v>
      </c>
    </row>
    <row r="515" spans="1:12" ht="18.75" x14ac:dyDescent="0.3">
      <c r="A515" s="51">
        <v>45778</v>
      </c>
      <c r="B515" s="44" t="str">
        <f t="shared" si="23"/>
        <v>II</v>
      </c>
      <c r="C515" s="44" t="s">
        <v>51</v>
      </c>
      <c r="D515" s="45">
        <v>3511</v>
      </c>
      <c r="E515" s="49">
        <v>13.04</v>
      </c>
      <c r="F515" s="79">
        <v>104088</v>
      </c>
      <c r="G515" s="61"/>
      <c r="H515" s="49"/>
      <c r="I515" s="238" t="s">
        <v>230</v>
      </c>
      <c r="J515" s="44"/>
      <c r="K515" s="83" t="s">
        <v>237</v>
      </c>
      <c r="L515" s="85" t="s">
        <v>245</v>
      </c>
    </row>
    <row r="516" spans="1:12" ht="18.75" x14ac:dyDescent="0.3">
      <c r="A516" s="51">
        <v>45778</v>
      </c>
      <c r="B516" s="44" t="str">
        <f t="shared" si="23"/>
        <v>II</v>
      </c>
      <c r="C516" s="44" t="s">
        <v>51</v>
      </c>
      <c r="D516" s="45">
        <v>3512</v>
      </c>
      <c r="E516" s="49">
        <v>12.51</v>
      </c>
      <c r="F516" s="79">
        <v>104088</v>
      </c>
      <c r="G516" s="61"/>
      <c r="H516" s="49"/>
      <c r="I516" s="238" t="s">
        <v>230</v>
      </c>
      <c r="J516" s="44"/>
      <c r="K516" s="83" t="s">
        <v>237</v>
      </c>
      <c r="L516" s="85" t="s">
        <v>245</v>
      </c>
    </row>
    <row r="517" spans="1:12" ht="18.75" x14ac:dyDescent="0.3">
      <c r="A517" s="51">
        <v>45778</v>
      </c>
      <c r="B517" s="44" t="str">
        <f t="shared" si="23"/>
        <v>II</v>
      </c>
      <c r="C517" s="44" t="s">
        <v>51</v>
      </c>
      <c r="D517" s="45">
        <v>3513</v>
      </c>
      <c r="E517" s="49">
        <v>12.24</v>
      </c>
      <c r="F517" s="79">
        <v>104088</v>
      </c>
      <c r="G517" s="61"/>
      <c r="H517" s="49"/>
      <c r="I517" s="238" t="s">
        <v>230</v>
      </c>
      <c r="J517" s="44"/>
      <c r="K517" s="83" t="s">
        <v>237</v>
      </c>
      <c r="L517" s="85" t="s">
        <v>245</v>
      </c>
    </row>
    <row r="518" spans="1:12" ht="19.5" thickBot="1" x14ac:dyDescent="0.35">
      <c r="A518" s="90">
        <v>45778</v>
      </c>
      <c r="B518" s="91" t="str">
        <f t="shared" si="23"/>
        <v>II</v>
      </c>
      <c r="C518" s="91" t="s">
        <v>51</v>
      </c>
      <c r="D518" s="92">
        <v>3514</v>
      </c>
      <c r="E518" s="283">
        <v>12.07</v>
      </c>
      <c r="F518" s="144">
        <v>204113</v>
      </c>
      <c r="G518" s="95" t="s">
        <v>101</v>
      </c>
      <c r="H518" s="153">
        <v>32.159999999999997</v>
      </c>
      <c r="I518" s="245" t="s">
        <v>230</v>
      </c>
      <c r="J518" s="91">
        <v>1</v>
      </c>
      <c r="K518" s="102" t="s">
        <v>237</v>
      </c>
      <c r="L518" s="103" t="s">
        <v>245</v>
      </c>
    </row>
    <row r="519" spans="1:12" ht="18.75" x14ac:dyDescent="0.3">
      <c r="A519" s="39">
        <v>45779</v>
      </c>
      <c r="B519" s="87" t="str">
        <f t="shared" ref="B519:B529" si="24">ROMAN(1)</f>
        <v>I</v>
      </c>
      <c r="C519" s="87" t="s">
        <v>45</v>
      </c>
      <c r="D519" s="40">
        <v>3515</v>
      </c>
      <c r="E519" s="98">
        <v>12.07</v>
      </c>
      <c r="F519" s="193">
        <v>204113</v>
      </c>
      <c r="G519" s="100"/>
      <c r="H519" s="98"/>
      <c r="I519" s="242" t="s">
        <v>230</v>
      </c>
      <c r="J519" s="87"/>
      <c r="K519" s="104" t="s">
        <v>237</v>
      </c>
      <c r="L519" s="84" t="s">
        <v>245</v>
      </c>
    </row>
    <row r="520" spans="1:12" ht="18.75" x14ac:dyDescent="0.3">
      <c r="A520" s="51">
        <v>45779</v>
      </c>
      <c r="B520" s="44" t="str">
        <f t="shared" si="24"/>
        <v>I</v>
      </c>
      <c r="C520" s="44" t="s">
        <v>45</v>
      </c>
      <c r="D520" s="45">
        <v>3516</v>
      </c>
      <c r="E520" s="49">
        <v>13.06</v>
      </c>
      <c r="F520" s="192">
        <v>204113</v>
      </c>
      <c r="G520" s="61"/>
      <c r="H520" s="49"/>
      <c r="I520" s="238" t="s">
        <v>230</v>
      </c>
      <c r="J520" s="44"/>
      <c r="K520" s="83" t="s">
        <v>237</v>
      </c>
      <c r="L520" s="85" t="s">
        <v>245</v>
      </c>
    </row>
    <row r="521" spans="1:12" ht="18.75" x14ac:dyDescent="0.3">
      <c r="A521" s="51">
        <v>45779</v>
      </c>
      <c r="B521" s="44" t="str">
        <f t="shared" si="24"/>
        <v>I</v>
      </c>
      <c r="C521" s="44" t="s">
        <v>45</v>
      </c>
      <c r="D521" s="45">
        <v>3517</v>
      </c>
      <c r="E521" s="49">
        <v>13.06</v>
      </c>
      <c r="F521" s="192">
        <v>204113</v>
      </c>
      <c r="G521" s="61"/>
      <c r="H521" s="49"/>
      <c r="I521" s="238" t="s">
        <v>230</v>
      </c>
      <c r="J521" s="44"/>
      <c r="K521" s="83" t="s">
        <v>237</v>
      </c>
      <c r="L521" s="85" t="s">
        <v>245</v>
      </c>
    </row>
    <row r="522" spans="1:12" ht="18.75" x14ac:dyDescent="0.3">
      <c r="A522" s="51">
        <v>45779</v>
      </c>
      <c r="B522" s="44" t="str">
        <f t="shared" si="24"/>
        <v>I</v>
      </c>
      <c r="C522" s="44" t="s">
        <v>45</v>
      </c>
      <c r="D522" s="45">
        <v>3518</v>
      </c>
      <c r="E522" s="49">
        <v>13.06</v>
      </c>
      <c r="F522" s="192">
        <v>204113</v>
      </c>
      <c r="G522" s="61"/>
      <c r="H522" s="49"/>
      <c r="I522" s="238" t="s">
        <v>230</v>
      </c>
      <c r="J522" s="44"/>
      <c r="K522" s="83" t="s">
        <v>237</v>
      </c>
      <c r="L522" s="85" t="s">
        <v>245</v>
      </c>
    </row>
    <row r="523" spans="1:12" ht="18.75" x14ac:dyDescent="0.3">
      <c r="A523" s="51">
        <v>45779</v>
      </c>
      <c r="B523" s="44" t="str">
        <f t="shared" si="24"/>
        <v>I</v>
      </c>
      <c r="C523" s="44" t="s">
        <v>45</v>
      </c>
      <c r="D523" s="45">
        <v>3519</v>
      </c>
      <c r="E523" s="49">
        <v>12.07</v>
      </c>
      <c r="F523" s="192">
        <v>204113</v>
      </c>
      <c r="G523" s="61"/>
      <c r="H523" s="49"/>
      <c r="I523" s="238" t="s">
        <v>230</v>
      </c>
      <c r="J523" s="44"/>
      <c r="K523" s="83" t="s">
        <v>237</v>
      </c>
      <c r="L523" s="85" t="s">
        <v>245</v>
      </c>
    </row>
    <row r="524" spans="1:12" ht="18.75" x14ac:dyDescent="0.3">
      <c r="A524" s="51">
        <v>45779</v>
      </c>
      <c r="B524" s="44" t="str">
        <f t="shared" si="24"/>
        <v>I</v>
      </c>
      <c r="C524" s="44" t="s">
        <v>45</v>
      </c>
      <c r="D524" s="45">
        <v>3520</v>
      </c>
      <c r="E524" s="49">
        <v>12.11</v>
      </c>
      <c r="F524" s="192">
        <v>204113</v>
      </c>
      <c r="G524" s="61"/>
      <c r="H524" s="49"/>
      <c r="I524" s="238" t="s">
        <v>230</v>
      </c>
      <c r="J524" s="44"/>
      <c r="K524" s="83" t="s">
        <v>237</v>
      </c>
      <c r="L524" s="85" t="s">
        <v>245</v>
      </c>
    </row>
    <row r="525" spans="1:12" ht="18.75" x14ac:dyDescent="0.3">
      <c r="A525" s="51">
        <v>45779</v>
      </c>
      <c r="B525" s="44" t="str">
        <f t="shared" si="24"/>
        <v>I</v>
      </c>
      <c r="C525" s="44" t="s">
        <v>45</v>
      </c>
      <c r="D525" s="45">
        <v>3521</v>
      </c>
      <c r="E525" s="49">
        <v>12.07</v>
      </c>
      <c r="F525" s="80">
        <v>104088</v>
      </c>
      <c r="G525" s="61" t="s">
        <v>75</v>
      </c>
      <c r="H525" s="88">
        <v>30.58</v>
      </c>
      <c r="I525" s="236" t="s">
        <v>230</v>
      </c>
      <c r="J525" s="44">
        <v>1</v>
      </c>
      <c r="K525" s="83" t="s">
        <v>237</v>
      </c>
      <c r="L525" s="85" t="s">
        <v>245</v>
      </c>
    </row>
    <row r="526" spans="1:12" ht="18.75" x14ac:dyDescent="0.3">
      <c r="A526" s="51">
        <v>45779</v>
      </c>
      <c r="B526" s="44" t="str">
        <f t="shared" si="24"/>
        <v>I</v>
      </c>
      <c r="C526" s="44" t="s">
        <v>45</v>
      </c>
      <c r="D526" s="45">
        <v>3522</v>
      </c>
      <c r="E526" s="49">
        <v>12.07</v>
      </c>
      <c r="F526" s="79">
        <v>104088</v>
      </c>
      <c r="G526" s="61"/>
      <c r="H526" s="49"/>
      <c r="I526" s="238" t="s">
        <v>230</v>
      </c>
      <c r="J526" s="44"/>
      <c r="K526" s="83" t="s">
        <v>237</v>
      </c>
      <c r="L526" s="85" t="s">
        <v>245</v>
      </c>
    </row>
    <row r="527" spans="1:12" ht="18.75" x14ac:dyDescent="0.3">
      <c r="A527" s="51">
        <v>45779</v>
      </c>
      <c r="B527" s="44" t="str">
        <f t="shared" si="24"/>
        <v>I</v>
      </c>
      <c r="C527" s="44" t="s">
        <v>45</v>
      </c>
      <c r="D527" s="45">
        <v>3523</v>
      </c>
      <c r="E527" s="49">
        <v>12.07</v>
      </c>
      <c r="F527" s="79">
        <v>104088</v>
      </c>
      <c r="G527" s="61"/>
      <c r="H527" s="49"/>
      <c r="I527" s="238" t="s">
        <v>230</v>
      </c>
      <c r="J527" s="44"/>
      <c r="K527" s="83" t="s">
        <v>237</v>
      </c>
      <c r="L527" s="85" t="s">
        <v>245</v>
      </c>
    </row>
    <row r="528" spans="1:12" ht="18.75" x14ac:dyDescent="0.3">
      <c r="A528" s="51">
        <v>45779</v>
      </c>
      <c r="B528" s="44" t="str">
        <f t="shared" si="24"/>
        <v>I</v>
      </c>
      <c r="C528" s="44" t="s">
        <v>45</v>
      </c>
      <c r="D528" s="45">
        <v>3524</v>
      </c>
      <c r="E528" s="49">
        <v>12.07</v>
      </c>
      <c r="F528" s="79">
        <v>104088</v>
      </c>
      <c r="G528" s="61"/>
      <c r="H528" s="49"/>
      <c r="I528" s="238" t="s">
        <v>230</v>
      </c>
      <c r="J528" s="44"/>
      <c r="K528" s="83" t="s">
        <v>237</v>
      </c>
      <c r="L528" s="85" t="s">
        <v>245</v>
      </c>
    </row>
    <row r="529" spans="1:12" ht="18.75" x14ac:dyDescent="0.3">
      <c r="A529" s="51">
        <v>45779</v>
      </c>
      <c r="B529" s="44" t="str">
        <f t="shared" si="24"/>
        <v>I</v>
      </c>
      <c r="C529" s="44" t="s">
        <v>45</v>
      </c>
      <c r="D529" s="45">
        <v>3525</v>
      </c>
      <c r="E529" s="49">
        <v>12.07</v>
      </c>
      <c r="F529" s="79">
        <v>104088</v>
      </c>
      <c r="G529" s="61"/>
      <c r="H529" s="49"/>
      <c r="I529" s="238" t="s">
        <v>230</v>
      </c>
      <c r="J529" s="44"/>
      <c r="K529" s="83" t="s">
        <v>237</v>
      </c>
      <c r="L529" s="85" t="s">
        <v>245</v>
      </c>
    </row>
    <row r="530" spans="1:12" ht="18.75" x14ac:dyDescent="0.3">
      <c r="A530" s="51">
        <v>45779</v>
      </c>
      <c r="B530" s="44" t="str">
        <f t="shared" ref="B530:B541" si="25">ROMAN(2)</f>
        <v>II</v>
      </c>
      <c r="C530" s="44" t="s">
        <v>51</v>
      </c>
      <c r="D530" s="45">
        <v>3526</v>
      </c>
      <c r="E530" s="49">
        <v>13.07</v>
      </c>
      <c r="F530" s="79">
        <v>104088</v>
      </c>
      <c r="G530" s="61"/>
      <c r="H530" s="49"/>
      <c r="I530" s="238" t="s">
        <v>230</v>
      </c>
      <c r="J530" s="44"/>
      <c r="K530" s="83" t="s">
        <v>237</v>
      </c>
      <c r="L530" s="85" t="s">
        <v>245</v>
      </c>
    </row>
    <row r="531" spans="1:12" ht="18.75" x14ac:dyDescent="0.3">
      <c r="A531" s="51">
        <v>45779</v>
      </c>
      <c r="B531" s="44" t="str">
        <f t="shared" si="25"/>
        <v>II</v>
      </c>
      <c r="C531" s="44" t="s">
        <v>51</v>
      </c>
      <c r="D531" s="45">
        <v>3527</v>
      </c>
      <c r="E531" s="49">
        <v>12.75</v>
      </c>
      <c r="F531" s="79">
        <v>104088</v>
      </c>
      <c r="G531" s="61"/>
      <c r="H531" s="49"/>
      <c r="I531" s="238" t="s">
        <v>230</v>
      </c>
      <c r="J531" s="44"/>
      <c r="K531" s="83" t="s">
        <v>237</v>
      </c>
      <c r="L531" s="85" t="s">
        <v>245</v>
      </c>
    </row>
    <row r="532" spans="1:12" ht="18.75" x14ac:dyDescent="0.3">
      <c r="A532" s="51">
        <v>45779</v>
      </c>
      <c r="B532" s="44" t="str">
        <f t="shared" si="25"/>
        <v>II</v>
      </c>
      <c r="C532" s="44" t="s">
        <v>51</v>
      </c>
      <c r="D532" s="45">
        <v>3528</v>
      </c>
      <c r="E532" s="49">
        <v>12.07</v>
      </c>
      <c r="F532" s="80">
        <v>204113</v>
      </c>
      <c r="G532" s="61" t="s">
        <v>127</v>
      </c>
      <c r="H532" s="88">
        <v>32.04</v>
      </c>
      <c r="I532" s="236" t="s">
        <v>230</v>
      </c>
      <c r="J532" s="44">
        <v>1</v>
      </c>
      <c r="K532" s="83" t="s">
        <v>237</v>
      </c>
      <c r="L532" s="85" t="s">
        <v>245</v>
      </c>
    </row>
    <row r="533" spans="1:12" ht="18.75" x14ac:dyDescent="0.3">
      <c r="A533" s="51">
        <v>45779</v>
      </c>
      <c r="B533" s="44" t="str">
        <f t="shared" si="25"/>
        <v>II</v>
      </c>
      <c r="C533" s="44" t="s">
        <v>51</v>
      </c>
      <c r="D533" s="45">
        <v>3529</v>
      </c>
      <c r="E533" s="49">
        <v>12.07</v>
      </c>
      <c r="F533" s="79">
        <v>204113</v>
      </c>
      <c r="G533" s="61"/>
      <c r="H533" s="49"/>
      <c r="I533" s="238" t="s">
        <v>230</v>
      </c>
      <c r="J533" s="44"/>
      <c r="K533" s="83" t="s">
        <v>237</v>
      </c>
      <c r="L533" s="85" t="s">
        <v>245</v>
      </c>
    </row>
    <row r="534" spans="1:12" ht="18.75" x14ac:dyDescent="0.3">
      <c r="A534" s="51">
        <v>45779</v>
      </c>
      <c r="B534" s="44" t="str">
        <f t="shared" si="25"/>
        <v>II</v>
      </c>
      <c r="C534" s="44" t="s">
        <v>51</v>
      </c>
      <c r="D534" s="45">
        <v>3530</v>
      </c>
      <c r="E534" s="49">
        <v>12.07</v>
      </c>
      <c r="F534" s="79">
        <v>204113</v>
      </c>
      <c r="G534" s="61"/>
      <c r="H534" s="49"/>
      <c r="I534" s="238" t="s">
        <v>230</v>
      </c>
      <c r="J534" s="44"/>
      <c r="K534" s="83" t="s">
        <v>237</v>
      </c>
      <c r="L534" s="85" t="s">
        <v>245</v>
      </c>
    </row>
    <row r="535" spans="1:12" ht="18.75" x14ac:dyDescent="0.3">
      <c r="A535" s="51">
        <v>45779</v>
      </c>
      <c r="B535" s="44" t="str">
        <f t="shared" si="25"/>
        <v>II</v>
      </c>
      <c r="C535" s="44" t="s">
        <v>51</v>
      </c>
      <c r="D535" s="45">
        <v>3531</v>
      </c>
      <c r="E535" s="49">
        <v>12.05</v>
      </c>
      <c r="F535" s="79">
        <v>204113</v>
      </c>
      <c r="G535" s="61"/>
      <c r="H535" s="49"/>
      <c r="I535" s="238" t="s">
        <v>230</v>
      </c>
      <c r="J535" s="44"/>
      <c r="K535" s="83" t="s">
        <v>237</v>
      </c>
      <c r="L535" s="85" t="s">
        <v>245</v>
      </c>
    </row>
    <row r="536" spans="1:12" ht="18.75" x14ac:dyDescent="0.3">
      <c r="A536" s="51">
        <v>45779</v>
      </c>
      <c r="B536" s="44" t="str">
        <f t="shared" si="25"/>
        <v>II</v>
      </c>
      <c r="C536" s="44" t="s">
        <v>51</v>
      </c>
      <c r="D536" s="45">
        <v>3532</v>
      </c>
      <c r="E536" s="49">
        <v>12.06</v>
      </c>
      <c r="F536" s="79">
        <v>204113</v>
      </c>
      <c r="G536" s="61"/>
      <c r="H536" s="49"/>
      <c r="I536" s="238" t="s">
        <v>230</v>
      </c>
      <c r="J536" s="44"/>
      <c r="K536" s="83" t="s">
        <v>237</v>
      </c>
      <c r="L536" s="85" t="s">
        <v>245</v>
      </c>
    </row>
    <row r="537" spans="1:12" ht="18.75" x14ac:dyDescent="0.3">
      <c r="A537" s="51">
        <v>45779</v>
      </c>
      <c r="B537" s="44" t="str">
        <f t="shared" si="25"/>
        <v>II</v>
      </c>
      <c r="C537" s="44" t="s">
        <v>51</v>
      </c>
      <c r="D537" s="45">
        <v>3533</v>
      </c>
      <c r="E537" s="49">
        <v>13.53</v>
      </c>
      <c r="F537" s="79">
        <v>204113</v>
      </c>
      <c r="G537" s="61"/>
      <c r="H537" s="49"/>
      <c r="I537" s="238" t="s">
        <v>230</v>
      </c>
      <c r="J537" s="44"/>
      <c r="K537" s="83" t="s">
        <v>237</v>
      </c>
      <c r="L537" s="85" t="s">
        <v>245</v>
      </c>
    </row>
    <row r="538" spans="1:12" ht="18.75" x14ac:dyDescent="0.3">
      <c r="A538" s="51">
        <v>45779</v>
      </c>
      <c r="B538" s="44" t="str">
        <f t="shared" si="25"/>
        <v>II</v>
      </c>
      <c r="C538" s="44" t="s">
        <v>51</v>
      </c>
      <c r="D538" s="45">
        <v>3534</v>
      </c>
      <c r="E538" s="49">
        <v>13.4</v>
      </c>
      <c r="F538" s="79">
        <v>204113</v>
      </c>
      <c r="G538" s="61"/>
      <c r="H538" s="49"/>
      <c r="I538" s="238" t="s">
        <v>230</v>
      </c>
      <c r="J538" s="44"/>
      <c r="K538" s="83" t="s">
        <v>237</v>
      </c>
      <c r="L538" s="85" t="s">
        <v>245</v>
      </c>
    </row>
    <row r="539" spans="1:12" ht="18.75" x14ac:dyDescent="0.3">
      <c r="A539" s="51">
        <v>45779</v>
      </c>
      <c r="B539" s="44" t="str">
        <f t="shared" si="25"/>
        <v>II</v>
      </c>
      <c r="C539" s="44" t="s">
        <v>51</v>
      </c>
      <c r="D539" s="45">
        <v>3535</v>
      </c>
      <c r="E539" s="49">
        <v>12.07</v>
      </c>
      <c r="F539" s="80">
        <v>104088</v>
      </c>
      <c r="G539" s="61" t="s">
        <v>244</v>
      </c>
      <c r="H539" s="88">
        <v>32.39</v>
      </c>
      <c r="I539" s="236" t="s">
        <v>230</v>
      </c>
      <c r="J539" s="44">
        <v>1</v>
      </c>
      <c r="K539" s="83" t="s">
        <v>237</v>
      </c>
      <c r="L539" s="85" t="s">
        <v>245</v>
      </c>
    </row>
    <row r="540" spans="1:12" ht="18.75" x14ac:dyDescent="0.3">
      <c r="A540" s="51">
        <v>45779</v>
      </c>
      <c r="B540" s="44" t="str">
        <f t="shared" si="25"/>
        <v>II</v>
      </c>
      <c r="C540" s="44" t="s">
        <v>51</v>
      </c>
      <c r="D540" s="45">
        <v>3536</v>
      </c>
      <c r="E540" s="49">
        <v>12.54</v>
      </c>
      <c r="F540" s="79">
        <v>104088</v>
      </c>
      <c r="G540" s="61"/>
      <c r="H540" s="49"/>
      <c r="I540" s="238" t="s">
        <v>230</v>
      </c>
      <c r="J540" s="44"/>
      <c r="K540" s="83" t="s">
        <v>237</v>
      </c>
      <c r="L540" s="85" t="s">
        <v>245</v>
      </c>
    </row>
    <row r="541" spans="1:12" ht="19.5" thickBot="1" x14ac:dyDescent="0.35">
      <c r="A541" s="90">
        <v>45779</v>
      </c>
      <c r="B541" s="91" t="str">
        <f t="shared" si="25"/>
        <v>II</v>
      </c>
      <c r="C541" s="91" t="s">
        <v>51</v>
      </c>
      <c r="D541" s="92">
        <v>3537</v>
      </c>
      <c r="E541" s="93">
        <v>12.07</v>
      </c>
      <c r="F541" s="94">
        <v>104088</v>
      </c>
      <c r="G541" s="95"/>
      <c r="H541" s="93"/>
      <c r="I541" s="241" t="s">
        <v>230</v>
      </c>
      <c r="J541" s="91"/>
      <c r="K541" s="102" t="s">
        <v>237</v>
      </c>
      <c r="L541" s="103" t="s">
        <v>245</v>
      </c>
    </row>
    <row r="542" spans="1:12" ht="18.75" x14ac:dyDescent="0.3">
      <c r="A542" s="39">
        <v>45780</v>
      </c>
      <c r="B542" s="87" t="str">
        <f t="shared" ref="B542:B551" si="26">ROMAN(1)</f>
        <v>I</v>
      </c>
      <c r="C542" s="87" t="s">
        <v>45</v>
      </c>
      <c r="D542" s="40">
        <v>3538</v>
      </c>
      <c r="E542" s="273">
        <v>13.09</v>
      </c>
      <c r="F542" s="99">
        <v>104088</v>
      </c>
      <c r="G542" s="274"/>
      <c r="H542" s="273"/>
      <c r="I542" s="275" t="s">
        <v>230</v>
      </c>
      <c r="J542" s="276"/>
      <c r="K542" s="104" t="s">
        <v>246</v>
      </c>
      <c r="L542" s="84" t="s">
        <v>245</v>
      </c>
    </row>
    <row r="543" spans="1:12" ht="18.75" x14ac:dyDescent="0.3">
      <c r="A543" s="51">
        <v>45780</v>
      </c>
      <c r="B543" s="44" t="str">
        <f t="shared" si="26"/>
        <v>I</v>
      </c>
      <c r="C543" s="44" t="s">
        <v>45</v>
      </c>
      <c r="D543" s="45">
        <v>3539</v>
      </c>
      <c r="E543" s="269">
        <v>13.06</v>
      </c>
      <c r="F543" s="79">
        <v>104088</v>
      </c>
      <c r="G543" s="271"/>
      <c r="H543" s="269"/>
      <c r="I543" s="272" t="s">
        <v>230</v>
      </c>
      <c r="J543" s="268"/>
      <c r="K543" s="83" t="s">
        <v>246</v>
      </c>
      <c r="L543" s="85" t="s">
        <v>245</v>
      </c>
    </row>
    <row r="544" spans="1:12" ht="18.75" x14ac:dyDescent="0.3">
      <c r="A544" s="51">
        <v>45780</v>
      </c>
      <c r="B544" s="44" t="str">
        <f t="shared" si="26"/>
        <v>I</v>
      </c>
      <c r="C544" s="44" t="s">
        <v>45</v>
      </c>
      <c r="D544" s="45">
        <v>3540</v>
      </c>
      <c r="E544" s="269">
        <v>12.59</v>
      </c>
      <c r="F544" s="79">
        <v>104088</v>
      </c>
      <c r="G544" s="271"/>
      <c r="H544" s="269"/>
      <c r="I544" s="272" t="s">
        <v>230</v>
      </c>
      <c r="J544" s="268"/>
      <c r="K544" s="83" t="s">
        <v>246</v>
      </c>
      <c r="L544" s="85" t="s">
        <v>245</v>
      </c>
    </row>
    <row r="545" spans="1:12" ht="18.75" x14ac:dyDescent="0.3">
      <c r="A545" s="51">
        <v>45780</v>
      </c>
      <c r="B545" s="44" t="str">
        <f t="shared" si="26"/>
        <v>I</v>
      </c>
      <c r="C545" s="44" t="s">
        <v>45</v>
      </c>
      <c r="D545" s="45">
        <v>3541</v>
      </c>
      <c r="E545" s="269">
        <v>12.61</v>
      </c>
      <c r="F545" s="79">
        <v>104088</v>
      </c>
      <c r="G545" s="271"/>
      <c r="H545" s="269"/>
      <c r="I545" s="272" t="s">
        <v>230</v>
      </c>
      <c r="J545" s="268"/>
      <c r="K545" s="83" t="s">
        <v>246</v>
      </c>
      <c r="L545" s="85" t="s">
        <v>245</v>
      </c>
    </row>
    <row r="546" spans="1:12" ht="18.75" x14ac:dyDescent="0.3">
      <c r="A546" s="51">
        <v>45780</v>
      </c>
      <c r="B546" s="44" t="str">
        <f t="shared" si="26"/>
        <v>I</v>
      </c>
      <c r="C546" s="44" t="s">
        <v>45</v>
      </c>
      <c r="D546" s="45">
        <v>3542</v>
      </c>
      <c r="E546" s="269">
        <v>12.07</v>
      </c>
      <c r="F546" s="80">
        <v>104088</v>
      </c>
      <c r="G546" s="271" t="s">
        <v>85</v>
      </c>
      <c r="H546" s="284">
        <v>30.48</v>
      </c>
      <c r="I546" s="285" t="s">
        <v>230</v>
      </c>
      <c r="J546" s="268">
        <v>1</v>
      </c>
      <c r="K546" s="83" t="s">
        <v>246</v>
      </c>
      <c r="L546" s="85" t="s">
        <v>245</v>
      </c>
    </row>
    <row r="547" spans="1:12" ht="18.75" x14ac:dyDescent="0.3">
      <c r="A547" s="51">
        <v>45780</v>
      </c>
      <c r="B547" s="44" t="str">
        <f t="shared" si="26"/>
        <v>I</v>
      </c>
      <c r="C547" s="44" t="s">
        <v>45</v>
      </c>
      <c r="D547" s="45">
        <v>3543</v>
      </c>
      <c r="E547" s="269">
        <v>12.07</v>
      </c>
      <c r="F547" s="270">
        <v>104088</v>
      </c>
      <c r="G547" s="271"/>
      <c r="H547" s="269"/>
      <c r="I547" s="272" t="s">
        <v>230</v>
      </c>
      <c r="J547" s="268"/>
      <c r="K547" s="83" t="s">
        <v>246</v>
      </c>
      <c r="L547" s="85" t="s">
        <v>245</v>
      </c>
    </row>
    <row r="548" spans="1:12" ht="18.75" x14ac:dyDescent="0.3">
      <c r="A548" s="51">
        <v>45780</v>
      </c>
      <c r="B548" s="44" t="str">
        <f t="shared" si="26"/>
        <v>I</v>
      </c>
      <c r="C548" s="44" t="s">
        <v>45</v>
      </c>
      <c r="D548" s="45">
        <v>3544</v>
      </c>
      <c r="E548" s="269">
        <v>12.07</v>
      </c>
      <c r="F548" s="270">
        <v>104088</v>
      </c>
      <c r="G548" s="271"/>
      <c r="H548" s="269"/>
      <c r="I548" s="272" t="s">
        <v>230</v>
      </c>
      <c r="J548" s="268"/>
      <c r="K548" s="83" t="s">
        <v>246</v>
      </c>
      <c r="L548" s="85" t="s">
        <v>245</v>
      </c>
    </row>
    <row r="549" spans="1:12" ht="18.75" x14ac:dyDescent="0.3">
      <c r="A549" s="51">
        <v>45780</v>
      </c>
      <c r="B549" s="44" t="str">
        <f t="shared" si="26"/>
        <v>I</v>
      </c>
      <c r="C549" s="44" t="s">
        <v>45</v>
      </c>
      <c r="D549" s="45">
        <v>3545</v>
      </c>
      <c r="E549" s="269">
        <v>12.08</v>
      </c>
      <c r="F549" s="270">
        <v>104088</v>
      </c>
      <c r="G549" s="271"/>
      <c r="H549" s="269"/>
      <c r="I549" s="272" t="s">
        <v>230</v>
      </c>
      <c r="J549" s="268"/>
      <c r="K549" s="83" t="s">
        <v>246</v>
      </c>
      <c r="L549" s="85" t="s">
        <v>245</v>
      </c>
    </row>
    <row r="550" spans="1:12" ht="18.75" x14ac:dyDescent="0.3">
      <c r="A550" s="51">
        <v>45780</v>
      </c>
      <c r="B550" s="44" t="str">
        <f t="shared" si="26"/>
        <v>I</v>
      </c>
      <c r="C550" s="44" t="s">
        <v>45</v>
      </c>
      <c r="D550" s="45">
        <v>3546</v>
      </c>
      <c r="E550" s="269">
        <v>12.07</v>
      </c>
      <c r="F550" s="270">
        <v>104088</v>
      </c>
      <c r="G550" s="271"/>
      <c r="H550" s="269"/>
      <c r="I550" s="272" t="s">
        <v>230</v>
      </c>
      <c r="J550" s="268"/>
      <c r="K550" s="83" t="s">
        <v>246</v>
      </c>
      <c r="L550" s="85" t="s">
        <v>245</v>
      </c>
    </row>
    <row r="551" spans="1:12" ht="18.75" x14ac:dyDescent="0.3">
      <c r="A551" s="51">
        <v>45780</v>
      </c>
      <c r="B551" s="44" t="str">
        <f t="shared" si="26"/>
        <v>I</v>
      </c>
      <c r="C551" s="44" t="s">
        <v>45</v>
      </c>
      <c r="D551" s="45">
        <v>3547</v>
      </c>
      <c r="E551" s="269">
        <v>12.07</v>
      </c>
      <c r="F551" s="270">
        <v>104088</v>
      </c>
      <c r="G551" s="271"/>
      <c r="H551" s="269"/>
      <c r="I551" s="272" t="s">
        <v>230</v>
      </c>
      <c r="J551" s="268"/>
      <c r="K551" s="83" t="s">
        <v>246</v>
      </c>
      <c r="L551" s="85" t="s">
        <v>245</v>
      </c>
    </row>
    <row r="552" spans="1:12" ht="18.75" x14ac:dyDescent="0.3">
      <c r="A552" s="51">
        <v>45780</v>
      </c>
      <c r="B552" s="44" t="str">
        <f t="shared" ref="B552:B562" si="27">ROMAN(2)</f>
        <v>II</v>
      </c>
      <c r="C552" s="44" t="s">
        <v>51</v>
      </c>
      <c r="D552" s="45">
        <v>3548</v>
      </c>
      <c r="E552" s="269">
        <v>11.93</v>
      </c>
      <c r="F552" s="270">
        <v>104088</v>
      </c>
      <c r="G552" s="271"/>
      <c r="H552" s="269"/>
      <c r="I552" s="272" t="s">
        <v>230</v>
      </c>
      <c r="J552" s="268"/>
      <c r="K552" s="83" t="s">
        <v>246</v>
      </c>
      <c r="L552" s="85" t="s">
        <v>245</v>
      </c>
    </row>
    <row r="553" spans="1:12" ht="18.75" x14ac:dyDescent="0.3">
      <c r="A553" s="51">
        <v>45780</v>
      </c>
      <c r="B553" s="44" t="str">
        <f t="shared" si="27"/>
        <v>II</v>
      </c>
      <c r="C553" s="44" t="s">
        <v>51</v>
      </c>
      <c r="D553" s="45">
        <v>3549</v>
      </c>
      <c r="E553" s="269">
        <v>12.07</v>
      </c>
      <c r="F553" s="80">
        <v>100960</v>
      </c>
      <c r="G553" s="271" t="s">
        <v>100</v>
      </c>
      <c r="H553" s="284">
        <v>32.32</v>
      </c>
      <c r="I553" s="285" t="s">
        <v>230</v>
      </c>
      <c r="J553" s="268">
        <v>1</v>
      </c>
      <c r="K553" s="83" t="s">
        <v>246</v>
      </c>
      <c r="L553" s="85" t="s">
        <v>245</v>
      </c>
    </row>
    <row r="554" spans="1:12" ht="18.75" x14ac:dyDescent="0.3">
      <c r="A554" s="51">
        <v>45780</v>
      </c>
      <c r="B554" s="44" t="str">
        <f t="shared" si="27"/>
        <v>II</v>
      </c>
      <c r="C554" s="44" t="s">
        <v>51</v>
      </c>
      <c r="D554" s="45">
        <v>3550</v>
      </c>
      <c r="E554" s="269">
        <v>12.07</v>
      </c>
      <c r="F554" s="270">
        <v>100960</v>
      </c>
      <c r="G554" s="271"/>
      <c r="H554" s="269"/>
      <c r="I554" s="272" t="s">
        <v>230</v>
      </c>
      <c r="J554" s="268"/>
      <c r="K554" s="83" t="s">
        <v>246</v>
      </c>
      <c r="L554" s="85" t="s">
        <v>245</v>
      </c>
    </row>
    <row r="555" spans="1:12" ht="18.75" x14ac:dyDescent="0.3">
      <c r="A555" s="51">
        <v>45780</v>
      </c>
      <c r="B555" s="44" t="str">
        <f t="shared" si="27"/>
        <v>II</v>
      </c>
      <c r="C555" s="44" t="s">
        <v>51</v>
      </c>
      <c r="D555" s="45">
        <v>3551</v>
      </c>
      <c r="E555" s="269">
        <v>13.04</v>
      </c>
      <c r="F555" s="270">
        <v>100960</v>
      </c>
      <c r="G555" s="271"/>
      <c r="H555" s="269"/>
      <c r="I555" s="272" t="s">
        <v>230</v>
      </c>
      <c r="J555" s="268"/>
      <c r="K555" s="83" t="s">
        <v>246</v>
      </c>
      <c r="L555" s="85" t="s">
        <v>245</v>
      </c>
    </row>
    <row r="556" spans="1:12" ht="18.75" x14ac:dyDescent="0.3">
      <c r="A556" s="51">
        <v>45780</v>
      </c>
      <c r="B556" s="44" t="str">
        <f t="shared" si="27"/>
        <v>II</v>
      </c>
      <c r="C556" s="44" t="s">
        <v>51</v>
      </c>
      <c r="D556" s="45">
        <v>3552</v>
      </c>
      <c r="E556" s="269">
        <v>13.04</v>
      </c>
      <c r="F556" s="270">
        <v>100960</v>
      </c>
      <c r="G556" s="271"/>
      <c r="H556" s="269"/>
      <c r="I556" s="272" t="s">
        <v>230</v>
      </c>
      <c r="J556" s="268"/>
      <c r="K556" s="83" t="s">
        <v>246</v>
      </c>
      <c r="L556" s="85" t="s">
        <v>245</v>
      </c>
    </row>
    <row r="557" spans="1:12" ht="18.75" x14ac:dyDescent="0.3">
      <c r="A557" s="51">
        <v>45780</v>
      </c>
      <c r="B557" s="44" t="str">
        <f t="shared" si="27"/>
        <v>II</v>
      </c>
      <c r="C557" s="44" t="s">
        <v>51</v>
      </c>
      <c r="D557" s="45">
        <v>3553</v>
      </c>
      <c r="E557" s="269">
        <v>13.04</v>
      </c>
      <c r="F557" s="270">
        <v>100960</v>
      </c>
      <c r="G557" s="271"/>
      <c r="H557" s="269"/>
      <c r="I557" s="272" t="s">
        <v>230</v>
      </c>
      <c r="J557" s="268"/>
      <c r="K557" s="83" t="s">
        <v>246</v>
      </c>
      <c r="L557" s="85" t="s">
        <v>245</v>
      </c>
    </row>
    <row r="558" spans="1:12" ht="18.75" x14ac:dyDescent="0.3">
      <c r="A558" s="51">
        <v>45780</v>
      </c>
      <c r="B558" s="44" t="str">
        <f t="shared" si="27"/>
        <v>II</v>
      </c>
      <c r="C558" s="44" t="s">
        <v>51</v>
      </c>
      <c r="D558" s="45">
        <v>3554</v>
      </c>
      <c r="E558" s="269">
        <v>13.04</v>
      </c>
      <c r="F558" s="270">
        <v>100960</v>
      </c>
      <c r="G558" s="271"/>
      <c r="H558" s="269"/>
      <c r="I558" s="272" t="s">
        <v>230</v>
      </c>
      <c r="J558" s="268"/>
      <c r="K558" s="83" t="s">
        <v>246</v>
      </c>
      <c r="L558" s="85" t="s">
        <v>245</v>
      </c>
    </row>
    <row r="559" spans="1:12" ht="18.75" x14ac:dyDescent="0.3">
      <c r="A559" s="51">
        <v>45780</v>
      </c>
      <c r="B559" s="44" t="str">
        <f t="shared" si="27"/>
        <v>II</v>
      </c>
      <c r="C559" s="44" t="s">
        <v>51</v>
      </c>
      <c r="D559" s="45">
        <v>3555</v>
      </c>
      <c r="E559" s="269">
        <v>12.66</v>
      </c>
      <c r="F559" s="270">
        <v>100960</v>
      </c>
      <c r="G559" s="271"/>
      <c r="H559" s="269"/>
      <c r="I559" s="272" t="s">
        <v>230</v>
      </c>
      <c r="J559" s="268"/>
      <c r="K559" s="83" t="s">
        <v>246</v>
      </c>
      <c r="L559" s="85" t="s">
        <v>245</v>
      </c>
    </row>
    <row r="560" spans="1:12" ht="18.75" x14ac:dyDescent="0.3">
      <c r="A560" s="51">
        <v>45780</v>
      </c>
      <c r="B560" s="44" t="str">
        <f t="shared" si="27"/>
        <v>II</v>
      </c>
      <c r="C560" s="44" t="s">
        <v>51</v>
      </c>
      <c r="D560" s="45">
        <v>3556</v>
      </c>
      <c r="E560" s="269">
        <v>12.08</v>
      </c>
      <c r="F560" s="80" t="s">
        <v>112</v>
      </c>
      <c r="G560" s="271" t="s">
        <v>109</v>
      </c>
      <c r="H560" s="284">
        <v>32.18</v>
      </c>
      <c r="I560" s="285" t="s">
        <v>230</v>
      </c>
      <c r="J560" s="268">
        <v>1</v>
      </c>
      <c r="K560" s="83" t="s">
        <v>246</v>
      </c>
      <c r="L560" s="85" t="s">
        <v>245</v>
      </c>
    </row>
    <row r="561" spans="1:12" ht="18.75" x14ac:dyDescent="0.3">
      <c r="A561" s="51">
        <v>45780</v>
      </c>
      <c r="B561" s="44" t="str">
        <f t="shared" si="27"/>
        <v>II</v>
      </c>
      <c r="C561" s="44" t="s">
        <v>51</v>
      </c>
      <c r="D561" s="45">
        <v>3557</v>
      </c>
      <c r="E561" s="269">
        <v>12.08</v>
      </c>
      <c r="F561" s="270" t="s">
        <v>112</v>
      </c>
      <c r="G561" s="271"/>
      <c r="H561" s="269"/>
      <c r="I561" s="272" t="s">
        <v>230</v>
      </c>
      <c r="J561" s="268"/>
      <c r="K561" s="83" t="s">
        <v>246</v>
      </c>
      <c r="L561" s="85" t="s">
        <v>245</v>
      </c>
    </row>
    <row r="562" spans="1:12" ht="19.5" thickBot="1" x14ac:dyDescent="0.35">
      <c r="A562" s="90">
        <v>45780</v>
      </c>
      <c r="B562" s="91" t="str">
        <f t="shared" si="27"/>
        <v>II</v>
      </c>
      <c r="C562" s="91" t="s">
        <v>51</v>
      </c>
      <c r="D562" s="92">
        <v>3558</v>
      </c>
      <c r="E562" s="277">
        <v>13.04</v>
      </c>
      <c r="F562" s="278" t="s">
        <v>112</v>
      </c>
      <c r="G562" s="279"/>
      <c r="H562" s="277"/>
      <c r="I562" s="280" t="s">
        <v>230</v>
      </c>
      <c r="J562" s="281"/>
      <c r="K562" s="102" t="s">
        <v>246</v>
      </c>
      <c r="L562" s="103" t="s">
        <v>245</v>
      </c>
    </row>
    <row r="563" spans="1:12" ht="18.75" x14ac:dyDescent="0.3">
      <c r="A563" s="39">
        <v>45782</v>
      </c>
      <c r="B563" s="87" t="str">
        <f t="shared" ref="B563:B574" si="28">ROMAN(1)</f>
        <v>I</v>
      </c>
      <c r="C563" s="87" t="s">
        <v>51</v>
      </c>
      <c r="D563" s="40">
        <v>3559</v>
      </c>
      <c r="E563" s="98">
        <v>13.03</v>
      </c>
      <c r="F563" s="282" t="s">
        <v>112</v>
      </c>
      <c r="G563" s="100"/>
      <c r="H563" s="98"/>
      <c r="I563" s="242" t="s">
        <v>230</v>
      </c>
      <c r="J563" s="87"/>
      <c r="K563" s="104" t="s">
        <v>246</v>
      </c>
      <c r="L563" s="84" t="s">
        <v>248</v>
      </c>
    </row>
    <row r="564" spans="1:12" ht="18.75" x14ac:dyDescent="0.3">
      <c r="A564" s="51">
        <v>45782</v>
      </c>
      <c r="B564" s="44" t="str">
        <f t="shared" si="28"/>
        <v>I</v>
      </c>
      <c r="C564" s="44" t="s">
        <v>51</v>
      </c>
      <c r="D564" s="45">
        <v>3560</v>
      </c>
      <c r="E564" s="49">
        <v>13.04</v>
      </c>
      <c r="F564" s="270" t="s">
        <v>112</v>
      </c>
      <c r="G564" s="61"/>
      <c r="H564" s="49"/>
      <c r="I564" s="238" t="s">
        <v>230</v>
      </c>
      <c r="J564" s="44"/>
      <c r="K564" s="83" t="s">
        <v>246</v>
      </c>
      <c r="L564" s="85" t="s">
        <v>248</v>
      </c>
    </row>
    <row r="565" spans="1:12" ht="18.75" x14ac:dyDescent="0.3">
      <c r="A565" s="51">
        <v>45782</v>
      </c>
      <c r="B565" s="44" t="str">
        <f t="shared" si="28"/>
        <v>I</v>
      </c>
      <c r="C565" s="44" t="s">
        <v>51</v>
      </c>
      <c r="D565" s="45">
        <v>3561</v>
      </c>
      <c r="E565" s="49">
        <v>12.52</v>
      </c>
      <c r="F565" s="270" t="s">
        <v>112</v>
      </c>
      <c r="G565" s="61"/>
      <c r="H565" s="49"/>
      <c r="I565" s="238" t="s">
        <v>230</v>
      </c>
      <c r="J565" s="44"/>
      <c r="K565" s="83" t="s">
        <v>246</v>
      </c>
      <c r="L565" s="85" t="s">
        <v>248</v>
      </c>
    </row>
    <row r="566" spans="1:12" ht="18.75" x14ac:dyDescent="0.3">
      <c r="A566" s="51">
        <v>45782</v>
      </c>
      <c r="B566" s="44" t="str">
        <f t="shared" si="28"/>
        <v>I</v>
      </c>
      <c r="C566" s="44" t="s">
        <v>51</v>
      </c>
      <c r="D566" s="45">
        <v>3562</v>
      </c>
      <c r="E566" s="49">
        <v>11.98</v>
      </c>
      <c r="F566" s="270" t="s">
        <v>112</v>
      </c>
      <c r="G566" s="61"/>
      <c r="H566" s="49"/>
      <c r="I566" s="238" t="s">
        <v>230</v>
      </c>
      <c r="J566" s="44"/>
      <c r="K566" s="83" t="s">
        <v>246</v>
      </c>
      <c r="L566" s="85" t="s">
        <v>248</v>
      </c>
    </row>
    <row r="567" spans="1:12" ht="18.75" x14ac:dyDescent="0.3">
      <c r="A567" s="51">
        <v>45782</v>
      </c>
      <c r="B567" s="44" t="str">
        <f t="shared" si="28"/>
        <v>I</v>
      </c>
      <c r="C567" s="44" t="s">
        <v>51</v>
      </c>
      <c r="D567" s="45">
        <v>3563</v>
      </c>
      <c r="E567" s="49">
        <v>12.08</v>
      </c>
      <c r="F567" s="80" t="s">
        <v>91</v>
      </c>
      <c r="G567" s="61" t="s">
        <v>97</v>
      </c>
      <c r="H567" s="88">
        <v>32.159999999999997</v>
      </c>
      <c r="I567" s="236" t="s">
        <v>230</v>
      </c>
      <c r="J567" s="44">
        <v>1</v>
      </c>
      <c r="K567" s="83" t="s">
        <v>246</v>
      </c>
      <c r="L567" s="85" t="s">
        <v>248</v>
      </c>
    </row>
    <row r="568" spans="1:12" ht="18.75" x14ac:dyDescent="0.3">
      <c r="A568" s="51">
        <v>45782</v>
      </c>
      <c r="B568" s="44" t="str">
        <f t="shared" si="28"/>
        <v>I</v>
      </c>
      <c r="C568" s="44" t="s">
        <v>51</v>
      </c>
      <c r="D568" s="45">
        <v>3564</v>
      </c>
      <c r="E568" s="49">
        <v>12.07</v>
      </c>
      <c r="F568" s="79" t="s">
        <v>91</v>
      </c>
      <c r="G568" s="61"/>
      <c r="H568" s="49"/>
      <c r="I568" s="238" t="s">
        <v>230</v>
      </c>
      <c r="J568" s="44"/>
      <c r="K568" s="83" t="s">
        <v>246</v>
      </c>
      <c r="L568" s="85" t="s">
        <v>248</v>
      </c>
    </row>
    <row r="569" spans="1:12" ht="18.75" x14ac:dyDescent="0.3">
      <c r="A569" s="51">
        <v>45782</v>
      </c>
      <c r="B569" s="44" t="str">
        <f t="shared" si="28"/>
        <v>I</v>
      </c>
      <c r="C569" s="44" t="s">
        <v>51</v>
      </c>
      <c r="D569" s="45">
        <v>3565</v>
      </c>
      <c r="E569" s="49">
        <v>13.04</v>
      </c>
      <c r="F569" s="79" t="s">
        <v>91</v>
      </c>
      <c r="G569" s="61"/>
      <c r="H569" s="49"/>
      <c r="I569" s="238" t="s">
        <v>230</v>
      </c>
      <c r="J569" s="44"/>
      <c r="K569" s="83" t="s">
        <v>246</v>
      </c>
      <c r="L569" s="85" t="s">
        <v>248</v>
      </c>
    </row>
    <row r="570" spans="1:12" ht="18.75" x14ac:dyDescent="0.3">
      <c r="A570" s="51">
        <v>45782</v>
      </c>
      <c r="B570" s="44" t="str">
        <f t="shared" si="28"/>
        <v>I</v>
      </c>
      <c r="C570" s="44" t="s">
        <v>51</v>
      </c>
      <c r="D570" s="45">
        <v>3566</v>
      </c>
      <c r="E570" s="49">
        <v>13.04</v>
      </c>
      <c r="F570" s="79" t="s">
        <v>91</v>
      </c>
      <c r="G570" s="61"/>
      <c r="H570" s="49"/>
      <c r="I570" s="238" t="s">
        <v>230</v>
      </c>
      <c r="J570" s="44"/>
      <c r="K570" s="83" t="s">
        <v>246</v>
      </c>
      <c r="L570" s="85" t="s">
        <v>248</v>
      </c>
    </row>
    <row r="571" spans="1:12" ht="18.75" x14ac:dyDescent="0.3">
      <c r="A571" s="51">
        <v>45782</v>
      </c>
      <c r="B571" s="44" t="str">
        <f t="shared" si="28"/>
        <v>I</v>
      </c>
      <c r="C571" s="44" t="s">
        <v>51</v>
      </c>
      <c r="D571" s="45">
        <v>3567</v>
      </c>
      <c r="E571" s="49">
        <v>12.02</v>
      </c>
      <c r="F571" s="79" t="s">
        <v>91</v>
      </c>
      <c r="G571" s="61"/>
      <c r="H571" s="49"/>
      <c r="I571" s="238" t="s">
        <v>230</v>
      </c>
      <c r="J571" s="44"/>
      <c r="K571" s="83" t="s">
        <v>246</v>
      </c>
      <c r="L571" s="85" t="s">
        <v>248</v>
      </c>
    </row>
    <row r="572" spans="1:12" ht="18.75" x14ac:dyDescent="0.3">
      <c r="A572" s="51">
        <v>45782</v>
      </c>
      <c r="B572" s="44" t="str">
        <f t="shared" si="28"/>
        <v>I</v>
      </c>
      <c r="C572" s="44" t="s">
        <v>51</v>
      </c>
      <c r="D572" s="45">
        <v>3568</v>
      </c>
      <c r="E572" s="49">
        <v>13.02</v>
      </c>
      <c r="F572" s="79" t="s">
        <v>91</v>
      </c>
      <c r="G572" s="61"/>
      <c r="H572" s="49"/>
      <c r="I572" s="238" t="s">
        <v>230</v>
      </c>
      <c r="J572" s="44"/>
      <c r="K572" s="83" t="s">
        <v>246</v>
      </c>
      <c r="L572" s="85" t="s">
        <v>248</v>
      </c>
    </row>
    <row r="573" spans="1:12" ht="18.75" x14ac:dyDescent="0.3">
      <c r="A573" s="51">
        <v>45782</v>
      </c>
      <c r="B573" s="44" t="str">
        <f t="shared" si="28"/>
        <v>I</v>
      </c>
      <c r="C573" s="44" t="s">
        <v>51</v>
      </c>
      <c r="D573" s="45">
        <v>3569</v>
      </c>
      <c r="E573" s="49">
        <v>12.07</v>
      </c>
      <c r="F573" s="79" t="s">
        <v>91</v>
      </c>
      <c r="G573" s="61"/>
      <c r="H573" s="49"/>
      <c r="I573" s="238" t="s">
        <v>230</v>
      </c>
      <c r="J573" s="44"/>
      <c r="K573" s="83" t="s">
        <v>246</v>
      </c>
      <c r="L573" s="85" t="s">
        <v>248</v>
      </c>
    </row>
    <row r="574" spans="1:12" ht="18.75" x14ac:dyDescent="0.3">
      <c r="A574" s="51">
        <v>45782</v>
      </c>
      <c r="B574" s="44" t="str">
        <f t="shared" si="28"/>
        <v>I</v>
      </c>
      <c r="C574" s="44" t="s">
        <v>51</v>
      </c>
      <c r="D574" s="45">
        <v>3570</v>
      </c>
      <c r="E574" s="49">
        <v>13.04</v>
      </c>
      <c r="F574" s="80" t="s">
        <v>63</v>
      </c>
      <c r="G574" s="61" t="s">
        <v>85</v>
      </c>
      <c r="H574" s="88">
        <v>32.299999999999997</v>
      </c>
      <c r="I574" s="236" t="s">
        <v>230</v>
      </c>
      <c r="J574" s="44">
        <v>1</v>
      </c>
      <c r="K574" s="83" t="s">
        <v>246</v>
      </c>
      <c r="L574" s="85" t="s">
        <v>248</v>
      </c>
    </row>
    <row r="575" spans="1:12" ht="18.75" x14ac:dyDescent="0.3">
      <c r="A575" s="51">
        <v>45782</v>
      </c>
      <c r="B575" s="44" t="str">
        <f t="shared" ref="B575:B585" si="29">ROMAN(2)</f>
        <v>II</v>
      </c>
      <c r="C575" s="44" t="s">
        <v>45</v>
      </c>
      <c r="D575" s="45">
        <v>3571</v>
      </c>
      <c r="E575" s="49">
        <v>13.04</v>
      </c>
      <c r="F575" s="79" t="s">
        <v>63</v>
      </c>
      <c r="G575" s="61"/>
      <c r="H575" s="49"/>
      <c r="I575" s="238" t="s">
        <v>230</v>
      </c>
      <c r="J575" s="44"/>
      <c r="K575" s="83" t="s">
        <v>246</v>
      </c>
      <c r="L575" s="85" t="s">
        <v>245</v>
      </c>
    </row>
    <row r="576" spans="1:12" ht="18.75" x14ac:dyDescent="0.3">
      <c r="A576" s="51">
        <v>45782</v>
      </c>
      <c r="B576" s="44" t="str">
        <f t="shared" si="29"/>
        <v>II</v>
      </c>
      <c r="C576" s="44" t="s">
        <v>45</v>
      </c>
      <c r="D576" s="45">
        <v>3572</v>
      </c>
      <c r="E576" s="49">
        <v>13.04</v>
      </c>
      <c r="F576" s="79" t="s">
        <v>63</v>
      </c>
      <c r="G576" s="61"/>
      <c r="H576" s="49"/>
      <c r="I576" s="238" t="s">
        <v>230</v>
      </c>
      <c r="J576" s="44"/>
      <c r="K576" s="83" t="s">
        <v>246</v>
      </c>
      <c r="L576" s="85" t="s">
        <v>245</v>
      </c>
    </row>
    <row r="577" spans="1:12" ht="18.75" x14ac:dyDescent="0.3">
      <c r="A577" s="51">
        <v>45782</v>
      </c>
      <c r="B577" s="44" t="str">
        <f t="shared" si="29"/>
        <v>II</v>
      </c>
      <c r="C577" s="44" t="s">
        <v>45</v>
      </c>
      <c r="D577" s="45">
        <v>3573</v>
      </c>
      <c r="E577" s="49">
        <v>12.08</v>
      </c>
      <c r="F577" s="79" t="s">
        <v>63</v>
      </c>
      <c r="G577" s="61"/>
      <c r="H577" s="49"/>
      <c r="I577" s="238" t="s">
        <v>230</v>
      </c>
      <c r="J577" s="44"/>
      <c r="K577" s="83" t="s">
        <v>246</v>
      </c>
      <c r="L577" s="85" t="s">
        <v>245</v>
      </c>
    </row>
    <row r="578" spans="1:12" ht="18.75" x14ac:dyDescent="0.3">
      <c r="A578" s="51">
        <v>45782</v>
      </c>
      <c r="B578" s="44" t="str">
        <f t="shared" si="29"/>
        <v>II</v>
      </c>
      <c r="C578" s="44" t="s">
        <v>45</v>
      </c>
      <c r="D578" s="45">
        <v>3574</v>
      </c>
      <c r="E578" s="49">
        <v>12.08</v>
      </c>
      <c r="F578" s="79" t="s">
        <v>63</v>
      </c>
      <c r="G578" s="61"/>
      <c r="H578" s="49"/>
      <c r="I578" s="238" t="s">
        <v>230</v>
      </c>
      <c r="J578" s="44"/>
      <c r="K578" s="83" t="s">
        <v>246</v>
      </c>
      <c r="L578" s="85" t="s">
        <v>245</v>
      </c>
    </row>
    <row r="579" spans="1:12" ht="18.75" x14ac:dyDescent="0.3">
      <c r="A579" s="51">
        <v>45782</v>
      </c>
      <c r="B579" s="44" t="str">
        <f t="shared" si="29"/>
        <v>II</v>
      </c>
      <c r="C579" s="44" t="s">
        <v>45</v>
      </c>
      <c r="D579" s="45">
        <v>3575</v>
      </c>
      <c r="E579" s="49">
        <v>12.57</v>
      </c>
      <c r="F579" s="79" t="s">
        <v>63</v>
      </c>
      <c r="G579" s="61"/>
      <c r="H579" s="49"/>
      <c r="I579" s="238" t="s">
        <v>230</v>
      </c>
      <c r="J579" s="44"/>
      <c r="K579" s="83" t="s">
        <v>246</v>
      </c>
      <c r="L579" s="85" t="s">
        <v>245</v>
      </c>
    </row>
    <row r="580" spans="1:12" ht="18.75" x14ac:dyDescent="0.3">
      <c r="A580" s="51">
        <v>45782</v>
      </c>
      <c r="B580" s="44" t="str">
        <f t="shared" si="29"/>
        <v>II</v>
      </c>
      <c r="C580" s="44" t="s">
        <v>45</v>
      </c>
      <c r="D580" s="45">
        <v>3576</v>
      </c>
      <c r="E580" s="49">
        <v>12.36</v>
      </c>
      <c r="F580" s="79" t="s">
        <v>63</v>
      </c>
      <c r="G580" s="61"/>
      <c r="H580" s="49"/>
      <c r="I580" s="238" t="s">
        <v>230</v>
      </c>
      <c r="J580" s="44"/>
      <c r="K580" s="83" t="s">
        <v>246</v>
      </c>
      <c r="L580" s="85" t="s">
        <v>245</v>
      </c>
    </row>
    <row r="581" spans="1:12" ht="18.75" x14ac:dyDescent="0.3">
      <c r="A581" s="51">
        <v>45782</v>
      </c>
      <c r="B581" s="44" t="str">
        <f t="shared" si="29"/>
        <v>II</v>
      </c>
      <c r="C581" s="44" t="s">
        <v>45</v>
      </c>
      <c r="D581" s="45">
        <v>3577</v>
      </c>
      <c r="E581" s="49">
        <v>12.08</v>
      </c>
      <c r="F581" s="80">
        <v>300941</v>
      </c>
      <c r="G581" s="61" t="s">
        <v>85</v>
      </c>
      <c r="H581" s="88">
        <v>30.31</v>
      </c>
      <c r="I581" s="236" t="s">
        <v>230</v>
      </c>
      <c r="J581" s="44">
        <v>1</v>
      </c>
      <c r="K581" s="83" t="s">
        <v>246</v>
      </c>
      <c r="L581" s="85" t="s">
        <v>245</v>
      </c>
    </row>
    <row r="582" spans="1:12" ht="18.75" x14ac:dyDescent="0.3">
      <c r="A582" s="51">
        <v>45782</v>
      </c>
      <c r="B582" s="44" t="str">
        <f t="shared" si="29"/>
        <v>II</v>
      </c>
      <c r="C582" s="44" t="s">
        <v>45</v>
      </c>
      <c r="D582" s="45">
        <v>3578</v>
      </c>
      <c r="E582" s="49">
        <v>12.09</v>
      </c>
      <c r="F582" s="79">
        <v>300941</v>
      </c>
      <c r="G582" s="61"/>
      <c r="H582" s="49"/>
      <c r="I582" s="238" t="s">
        <v>230</v>
      </c>
      <c r="J582" s="44"/>
      <c r="K582" s="83" t="s">
        <v>246</v>
      </c>
      <c r="L582" s="85" t="s">
        <v>245</v>
      </c>
    </row>
    <row r="583" spans="1:12" ht="18.75" x14ac:dyDescent="0.3">
      <c r="A583" s="51">
        <v>45782</v>
      </c>
      <c r="B583" s="44" t="str">
        <f t="shared" si="29"/>
        <v>II</v>
      </c>
      <c r="C583" s="44" t="s">
        <v>45</v>
      </c>
      <c r="D583" s="45">
        <v>3579</v>
      </c>
      <c r="E583" s="49">
        <v>12.08</v>
      </c>
      <c r="F583" s="79">
        <v>300941</v>
      </c>
      <c r="G583" s="61"/>
      <c r="H583" s="49"/>
      <c r="I583" s="238" t="s">
        <v>230</v>
      </c>
      <c r="J583" s="44"/>
      <c r="K583" s="83" t="s">
        <v>246</v>
      </c>
      <c r="L583" s="85" t="s">
        <v>245</v>
      </c>
    </row>
    <row r="584" spans="1:12" ht="18.75" x14ac:dyDescent="0.3">
      <c r="A584" s="51">
        <v>45782</v>
      </c>
      <c r="B584" s="44" t="str">
        <f t="shared" si="29"/>
        <v>II</v>
      </c>
      <c r="C584" s="44" t="s">
        <v>45</v>
      </c>
      <c r="D584" s="45">
        <v>3580</v>
      </c>
      <c r="E584" s="49">
        <v>12.08</v>
      </c>
      <c r="F584" s="79">
        <v>300941</v>
      </c>
      <c r="G584" s="61"/>
      <c r="H584" s="49"/>
      <c r="I584" s="238" t="s">
        <v>230</v>
      </c>
      <c r="J584" s="44"/>
      <c r="K584" s="83" t="s">
        <v>246</v>
      </c>
      <c r="L584" s="85" t="s">
        <v>245</v>
      </c>
    </row>
    <row r="585" spans="1:12" ht="19.5" thickBot="1" x14ac:dyDescent="0.35">
      <c r="A585" s="90">
        <v>45782</v>
      </c>
      <c r="B585" s="91" t="str">
        <f t="shared" si="29"/>
        <v>II</v>
      </c>
      <c r="C585" s="91" t="s">
        <v>45</v>
      </c>
      <c r="D585" s="92">
        <v>3581</v>
      </c>
      <c r="E585" s="93">
        <v>12.08</v>
      </c>
      <c r="F585" s="94">
        <v>300941</v>
      </c>
      <c r="G585" s="95"/>
      <c r="H585" s="93"/>
      <c r="I585" s="241" t="s">
        <v>230</v>
      </c>
      <c r="J585" s="91"/>
      <c r="K585" s="102" t="s">
        <v>246</v>
      </c>
      <c r="L585" s="103" t="s">
        <v>245</v>
      </c>
    </row>
    <row r="586" spans="1:12" ht="18.75" x14ac:dyDescent="0.3">
      <c r="A586" s="39">
        <v>45783</v>
      </c>
      <c r="B586" s="87" t="str">
        <f t="shared" ref="B586:B596" si="30">ROMAN(1)</f>
        <v>I</v>
      </c>
      <c r="C586" s="87" t="s">
        <v>51</v>
      </c>
      <c r="D586" s="40">
        <v>3582</v>
      </c>
      <c r="E586" s="98">
        <v>12.57</v>
      </c>
      <c r="F586" s="99">
        <v>300941</v>
      </c>
      <c r="G586" s="100"/>
      <c r="H586" s="98"/>
      <c r="I586" s="242" t="s">
        <v>230</v>
      </c>
      <c r="J586" s="87"/>
      <c r="K586" s="104" t="s">
        <v>246</v>
      </c>
      <c r="L586" s="84" t="s">
        <v>248</v>
      </c>
    </row>
    <row r="587" spans="1:12" ht="18.75" x14ac:dyDescent="0.3">
      <c r="A587" s="159">
        <v>45783</v>
      </c>
      <c r="B587" s="44" t="str">
        <f t="shared" si="30"/>
        <v>I</v>
      </c>
      <c r="C587" s="44" t="s">
        <v>51</v>
      </c>
      <c r="D587" s="45">
        <v>3583</v>
      </c>
      <c r="E587" s="49">
        <v>12.43</v>
      </c>
      <c r="F587" s="79">
        <v>300941</v>
      </c>
      <c r="G587" s="61"/>
      <c r="H587" s="49"/>
      <c r="I587" s="238" t="s">
        <v>230</v>
      </c>
      <c r="J587" s="44"/>
      <c r="K587" s="83" t="s">
        <v>246</v>
      </c>
      <c r="L587" s="85" t="s">
        <v>248</v>
      </c>
    </row>
    <row r="588" spans="1:12" ht="18.75" x14ac:dyDescent="0.3">
      <c r="A588" s="159">
        <v>45783</v>
      </c>
      <c r="B588" s="44" t="str">
        <f t="shared" si="30"/>
        <v>I</v>
      </c>
      <c r="C588" s="44" t="s">
        <v>51</v>
      </c>
      <c r="D588" s="45">
        <v>3584</v>
      </c>
      <c r="E588" s="49">
        <v>12.08</v>
      </c>
      <c r="F588" s="80">
        <v>204121</v>
      </c>
      <c r="G588" s="61" t="s">
        <v>97</v>
      </c>
      <c r="H588" s="88">
        <v>30.74</v>
      </c>
      <c r="I588" s="236" t="s">
        <v>230</v>
      </c>
      <c r="J588" s="44">
        <v>1</v>
      </c>
      <c r="K588" s="83" t="s">
        <v>246</v>
      </c>
      <c r="L588" s="85" t="s">
        <v>248</v>
      </c>
    </row>
    <row r="589" spans="1:12" ht="18.75" x14ac:dyDescent="0.3">
      <c r="A589" s="159">
        <v>45783</v>
      </c>
      <c r="B589" s="44" t="str">
        <f t="shared" si="30"/>
        <v>I</v>
      </c>
      <c r="C589" s="44" t="s">
        <v>51</v>
      </c>
      <c r="D589" s="45">
        <v>3585</v>
      </c>
      <c r="E589" s="49">
        <v>12.08</v>
      </c>
      <c r="F589" s="79">
        <v>204121</v>
      </c>
      <c r="G589" s="61"/>
      <c r="H589" s="49"/>
      <c r="I589" s="238" t="s">
        <v>230</v>
      </c>
      <c r="J589" s="44"/>
      <c r="K589" s="83" t="s">
        <v>246</v>
      </c>
      <c r="L589" s="85" t="s">
        <v>248</v>
      </c>
    </row>
    <row r="590" spans="1:12" ht="18.75" x14ac:dyDescent="0.3">
      <c r="A590" s="159">
        <v>45783</v>
      </c>
      <c r="B590" s="44" t="str">
        <f t="shared" si="30"/>
        <v>I</v>
      </c>
      <c r="C590" s="44" t="s">
        <v>51</v>
      </c>
      <c r="D590" s="45">
        <v>3586</v>
      </c>
      <c r="E590" s="49">
        <v>12.08</v>
      </c>
      <c r="F590" s="79">
        <v>204121</v>
      </c>
      <c r="G590" s="61"/>
      <c r="H590" s="49"/>
      <c r="I590" s="238" t="s">
        <v>230</v>
      </c>
      <c r="J590" s="44"/>
      <c r="K590" s="83" t="s">
        <v>246</v>
      </c>
      <c r="L590" s="85" t="s">
        <v>248</v>
      </c>
    </row>
    <row r="591" spans="1:12" ht="18.75" x14ac:dyDescent="0.3">
      <c r="A591" s="159">
        <v>45783</v>
      </c>
      <c r="B591" s="44" t="str">
        <f t="shared" si="30"/>
        <v>I</v>
      </c>
      <c r="C591" s="44" t="s">
        <v>51</v>
      </c>
      <c r="D591" s="45">
        <v>3587</v>
      </c>
      <c r="E591" s="49">
        <v>12.08</v>
      </c>
      <c r="F591" s="79">
        <v>204121</v>
      </c>
      <c r="G591" s="61"/>
      <c r="H591" s="49"/>
      <c r="I591" s="238" t="s">
        <v>230</v>
      </c>
      <c r="J591" s="44"/>
      <c r="K591" s="83" t="s">
        <v>246</v>
      </c>
      <c r="L591" s="85" t="s">
        <v>248</v>
      </c>
    </row>
    <row r="592" spans="1:12" ht="18.75" x14ac:dyDescent="0.3">
      <c r="A592" s="159">
        <v>45783</v>
      </c>
      <c r="B592" s="44" t="str">
        <f t="shared" si="30"/>
        <v>I</v>
      </c>
      <c r="C592" s="44" t="s">
        <v>51</v>
      </c>
      <c r="D592" s="45">
        <v>3588</v>
      </c>
      <c r="E592" s="49">
        <v>11.04</v>
      </c>
      <c r="F592" s="79">
        <v>204121</v>
      </c>
      <c r="G592" s="61"/>
      <c r="H592" s="49"/>
      <c r="I592" s="238" t="s">
        <v>230</v>
      </c>
      <c r="J592" s="44"/>
      <c r="K592" s="83" t="s">
        <v>246</v>
      </c>
      <c r="L592" s="85" t="s">
        <v>248</v>
      </c>
    </row>
    <row r="593" spans="1:12" ht="18.75" x14ac:dyDescent="0.3">
      <c r="A593" s="159">
        <v>45783</v>
      </c>
      <c r="B593" s="44" t="str">
        <f t="shared" si="30"/>
        <v>I</v>
      </c>
      <c r="C593" s="44" t="s">
        <v>51</v>
      </c>
      <c r="D593" s="45">
        <v>3589</v>
      </c>
      <c r="E593" s="49">
        <v>11.11</v>
      </c>
      <c r="F593" s="79">
        <v>204121</v>
      </c>
      <c r="G593" s="61"/>
      <c r="H593" s="49"/>
      <c r="I593" s="238" t="s">
        <v>230</v>
      </c>
      <c r="J593" s="44"/>
      <c r="K593" s="83" t="s">
        <v>246</v>
      </c>
      <c r="L593" s="85" t="s">
        <v>248</v>
      </c>
    </row>
    <row r="594" spans="1:12" ht="18.75" x14ac:dyDescent="0.3">
      <c r="A594" s="159">
        <v>45783</v>
      </c>
      <c r="B594" s="44" t="str">
        <f t="shared" si="30"/>
        <v>I</v>
      </c>
      <c r="C594" s="44" t="s">
        <v>51</v>
      </c>
      <c r="D594" s="45">
        <v>3590</v>
      </c>
      <c r="E594" s="49">
        <v>10.73</v>
      </c>
      <c r="F594" s="79">
        <v>204121</v>
      </c>
      <c r="G594" s="61"/>
      <c r="H594" s="49"/>
      <c r="I594" s="238" t="s">
        <v>230</v>
      </c>
      <c r="J594" s="44"/>
      <c r="K594" s="83" t="s">
        <v>246</v>
      </c>
      <c r="L594" s="85" t="s">
        <v>248</v>
      </c>
    </row>
    <row r="595" spans="1:12" ht="18.75" x14ac:dyDescent="0.3">
      <c r="A595" s="159">
        <v>45783</v>
      </c>
      <c r="B595" s="44" t="str">
        <f t="shared" si="30"/>
        <v>I</v>
      </c>
      <c r="C595" s="44" t="s">
        <v>51</v>
      </c>
      <c r="D595" s="45">
        <v>3591</v>
      </c>
      <c r="E595" s="49">
        <v>12.05</v>
      </c>
      <c r="F595" s="80">
        <v>104094</v>
      </c>
      <c r="G595" s="61" t="s">
        <v>250</v>
      </c>
      <c r="H595" s="88">
        <v>29.91</v>
      </c>
      <c r="I595" s="236" t="s">
        <v>230</v>
      </c>
      <c r="J595" s="44">
        <v>1</v>
      </c>
      <c r="K595" s="83" t="s">
        <v>246</v>
      </c>
      <c r="L595" s="85" t="s">
        <v>248</v>
      </c>
    </row>
    <row r="596" spans="1:12" ht="18.75" x14ac:dyDescent="0.3">
      <c r="A596" s="159">
        <v>45783</v>
      </c>
      <c r="B596" s="44" t="str">
        <f t="shared" si="30"/>
        <v>I</v>
      </c>
      <c r="C596" s="44" t="s">
        <v>51</v>
      </c>
      <c r="D596" s="45">
        <v>3592</v>
      </c>
      <c r="E596" s="49">
        <v>12.08</v>
      </c>
      <c r="F596" s="79">
        <v>104094</v>
      </c>
      <c r="G596" s="61"/>
      <c r="H596" s="49"/>
      <c r="I596" s="238" t="s">
        <v>230</v>
      </c>
      <c r="J596" s="44"/>
      <c r="K596" s="83" t="s">
        <v>246</v>
      </c>
      <c r="L596" s="85" t="s">
        <v>248</v>
      </c>
    </row>
    <row r="597" spans="1:12" ht="18.75" x14ac:dyDescent="0.3">
      <c r="A597" s="159">
        <v>45783</v>
      </c>
      <c r="B597" s="44" t="str">
        <f t="shared" ref="B597:B608" si="31">ROMAN(2)</f>
        <v>II</v>
      </c>
      <c r="C597" s="44" t="s">
        <v>45</v>
      </c>
      <c r="D597" s="45">
        <v>3593</v>
      </c>
      <c r="E597" s="49">
        <v>12.08</v>
      </c>
      <c r="F597" s="79">
        <v>104094</v>
      </c>
      <c r="G597" s="61"/>
      <c r="H597" s="49"/>
      <c r="I597" s="238" t="s">
        <v>230</v>
      </c>
      <c r="J597" s="44"/>
      <c r="K597" s="83" t="s">
        <v>246</v>
      </c>
      <c r="L597" s="85" t="s">
        <v>248</v>
      </c>
    </row>
    <row r="598" spans="1:12" ht="18.75" x14ac:dyDescent="0.3">
      <c r="A598" s="159">
        <v>45783</v>
      </c>
      <c r="B598" s="44" t="str">
        <f t="shared" si="31"/>
        <v>II</v>
      </c>
      <c r="C598" s="44" t="s">
        <v>45</v>
      </c>
      <c r="D598" s="45">
        <v>3594</v>
      </c>
      <c r="E598" s="49">
        <v>11.1</v>
      </c>
      <c r="F598" s="79">
        <v>104094</v>
      </c>
      <c r="G598" s="61"/>
      <c r="H598" s="49"/>
      <c r="I598" s="238" t="s">
        <v>230</v>
      </c>
      <c r="J598" s="44"/>
      <c r="K598" s="83" t="s">
        <v>246</v>
      </c>
      <c r="L598" s="85" t="s">
        <v>248</v>
      </c>
    </row>
    <row r="599" spans="1:12" ht="18.75" x14ac:dyDescent="0.3">
      <c r="A599" s="159">
        <v>45783</v>
      </c>
      <c r="B599" s="44" t="str">
        <f t="shared" si="31"/>
        <v>II</v>
      </c>
      <c r="C599" s="44" t="s">
        <v>45</v>
      </c>
      <c r="D599" s="45">
        <v>3595</v>
      </c>
      <c r="E599" s="49">
        <v>12.08</v>
      </c>
      <c r="F599" s="79">
        <v>104094</v>
      </c>
      <c r="G599" s="61"/>
      <c r="H599" s="49"/>
      <c r="I599" s="238" t="s">
        <v>230</v>
      </c>
      <c r="J599" s="44"/>
      <c r="K599" s="83" t="s">
        <v>246</v>
      </c>
      <c r="L599" s="85" t="s">
        <v>248</v>
      </c>
    </row>
    <row r="600" spans="1:12" ht="18.75" x14ac:dyDescent="0.3">
      <c r="A600" s="159">
        <v>45783</v>
      </c>
      <c r="B600" s="44" t="str">
        <f t="shared" si="31"/>
        <v>II</v>
      </c>
      <c r="C600" s="44" t="s">
        <v>45</v>
      </c>
      <c r="D600" s="45">
        <v>3596</v>
      </c>
      <c r="E600" s="49">
        <v>12.08</v>
      </c>
      <c r="F600" s="79">
        <v>104094</v>
      </c>
      <c r="G600" s="61"/>
      <c r="H600" s="49"/>
      <c r="I600" s="238" t="s">
        <v>230</v>
      </c>
      <c r="J600" s="44"/>
      <c r="K600" s="83" t="s">
        <v>246</v>
      </c>
      <c r="L600" s="85" t="s">
        <v>248</v>
      </c>
    </row>
    <row r="601" spans="1:12" ht="18.75" x14ac:dyDescent="0.3">
      <c r="A601" s="159">
        <v>45783</v>
      </c>
      <c r="B601" s="44" t="str">
        <f t="shared" si="31"/>
        <v>II</v>
      </c>
      <c r="C601" s="44" t="s">
        <v>45</v>
      </c>
      <c r="D601" s="45">
        <v>3597</v>
      </c>
      <c r="E601" s="49">
        <v>11.37</v>
      </c>
      <c r="F601" s="79">
        <v>104094</v>
      </c>
      <c r="G601" s="61"/>
      <c r="H601" s="49"/>
      <c r="I601" s="238" t="s">
        <v>230</v>
      </c>
      <c r="J601" s="44"/>
      <c r="K601" s="83" t="s">
        <v>246</v>
      </c>
      <c r="L601" s="85" t="s">
        <v>248</v>
      </c>
    </row>
    <row r="602" spans="1:12" ht="18.75" x14ac:dyDescent="0.3">
      <c r="A602" s="159">
        <v>45783</v>
      </c>
      <c r="B602" s="44" t="str">
        <f t="shared" si="31"/>
        <v>II</v>
      </c>
      <c r="C602" s="44" t="s">
        <v>45</v>
      </c>
      <c r="D602" s="45">
        <v>3598</v>
      </c>
      <c r="E602" s="49">
        <v>13.06</v>
      </c>
      <c r="F602" s="80">
        <v>300954</v>
      </c>
      <c r="G602" s="61" t="s">
        <v>243</v>
      </c>
      <c r="H602" s="88">
        <v>32.159999999999997</v>
      </c>
      <c r="I602" s="236" t="s">
        <v>230</v>
      </c>
      <c r="J602" s="44">
        <v>1</v>
      </c>
      <c r="K602" s="83" t="s">
        <v>246</v>
      </c>
      <c r="L602" s="85" t="s">
        <v>248</v>
      </c>
    </row>
    <row r="603" spans="1:12" ht="18.75" x14ac:dyDescent="0.3">
      <c r="A603" s="159">
        <v>45783</v>
      </c>
      <c r="B603" s="44" t="str">
        <f t="shared" si="31"/>
        <v>II</v>
      </c>
      <c r="C603" s="44" t="s">
        <v>45</v>
      </c>
      <c r="D603" s="45">
        <v>3599</v>
      </c>
      <c r="E603" s="49">
        <v>13.06</v>
      </c>
      <c r="F603" s="79">
        <v>300954</v>
      </c>
      <c r="G603" s="61"/>
      <c r="H603" s="49"/>
      <c r="I603" s="238" t="s">
        <v>230</v>
      </c>
      <c r="J603" s="44"/>
      <c r="K603" s="83" t="s">
        <v>246</v>
      </c>
      <c r="L603" s="85" t="s">
        <v>248</v>
      </c>
    </row>
    <row r="604" spans="1:12" ht="18.75" x14ac:dyDescent="0.3">
      <c r="A604" s="159">
        <v>45783</v>
      </c>
      <c r="B604" s="44" t="str">
        <f t="shared" si="31"/>
        <v>II</v>
      </c>
      <c r="C604" s="44" t="s">
        <v>45</v>
      </c>
      <c r="D604" s="45">
        <v>3600</v>
      </c>
      <c r="E604" s="49">
        <v>13.06</v>
      </c>
      <c r="F604" s="79">
        <v>300954</v>
      </c>
      <c r="G604" s="61"/>
      <c r="H604" s="49"/>
      <c r="I604" s="238" t="s">
        <v>230</v>
      </c>
      <c r="J604" s="44"/>
      <c r="K604" s="83" t="s">
        <v>246</v>
      </c>
      <c r="L604" s="85" t="s">
        <v>248</v>
      </c>
    </row>
    <row r="605" spans="1:12" ht="18.75" x14ac:dyDescent="0.3">
      <c r="A605" s="159">
        <v>45783</v>
      </c>
      <c r="B605" s="44" t="str">
        <f t="shared" si="31"/>
        <v>II</v>
      </c>
      <c r="C605" s="44" t="s">
        <v>45</v>
      </c>
      <c r="D605" s="45">
        <v>3601</v>
      </c>
      <c r="E605" s="49">
        <v>12.08</v>
      </c>
      <c r="F605" s="79">
        <v>300954</v>
      </c>
      <c r="G605" s="61"/>
      <c r="H605" s="49"/>
      <c r="I605" s="238" t="s">
        <v>230</v>
      </c>
      <c r="J605" s="44"/>
      <c r="K605" s="83" t="s">
        <v>246</v>
      </c>
      <c r="L605" s="85" t="s">
        <v>248</v>
      </c>
    </row>
    <row r="606" spans="1:12" ht="18.75" x14ac:dyDescent="0.3">
      <c r="A606" s="159">
        <v>45783</v>
      </c>
      <c r="B606" s="44" t="str">
        <f t="shared" si="31"/>
        <v>II</v>
      </c>
      <c r="C606" s="44" t="s">
        <v>45</v>
      </c>
      <c r="D606" s="45">
        <v>3602</v>
      </c>
      <c r="E606" s="49">
        <v>12.08</v>
      </c>
      <c r="F606" s="79">
        <v>300954</v>
      </c>
      <c r="G606" s="61"/>
      <c r="H606" s="49"/>
      <c r="I606" s="238" t="s">
        <v>230</v>
      </c>
      <c r="J606" s="44"/>
      <c r="K606" s="83" t="s">
        <v>246</v>
      </c>
      <c r="L606" s="85" t="s">
        <v>248</v>
      </c>
    </row>
    <row r="607" spans="1:12" ht="18.75" x14ac:dyDescent="0.3">
      <c r="A607" s="159">
        <v>45783</v>
      </c>
      <c r="B607" s="44" t="str">
        <f t="shared" si="31"/>
        <v>II</v>
      </c>
      <c r="C607" s="44" t="s">
        <v>45</v>
      </c>
      <c r="D607" s="45">
        <v>3603</v>
      </c>
      <c r="E607" s="49">
        <v>12.08</v>
      </c>
      <c r="F607" s="79">
        <v>300954</v>
      </c>
      <c r="G607" s="61"/>
      <c r="H607" s="49"/>
      <c r="I607" s="238" t="s">
        <v>230</v>
      </c>
      <c r="J607" s="44"/>
      <c r="K607" s="83" t="s">
        <v>246</v>
      </c>
      <c r="L607" s="85" t="s">
        <v>248</v>
      </c>
    </row>
    <row r="608" spans="1:12" ht="19.5" thickBot="1" x14ac:dyDescent="0.35">
      <c r="A608" s="175">
        <v>45783</v>
      </c>
      <c r="B608" s="91" t="str">
        <f t="shared" si="31"/>
        <v>II</v>
      </c>
      <c r="C608" s="91" t="s">
        <v>45</v>
      </c>
      <c r="D608" s="92">
        <v>3604</v>
      </c>
      <c r="E608" s="93">
        <v>11.97</v>
      </c>
      <c r="F608" s="94">
        <v>300954</v>
      </c>
      <c r="G608" s="95"/>
      <c r="H608" s="93"/>
      <c r="I608" s="241" t="s">
        <v>230</v>
      </c>
      <c r="J608" s="91"/>
      <c r="K608" s="102" t="s">
        <v>246</v>
      </c>
      <c r="L608" s="103" t="s">
        <v>248</v>
      </c>
    </row>
    <row r="609" spans="1:12" ht="18.75" x14ac:dyDescent="0.3">
      <c r="A609" s="39">
        <v>45784</v>
      </c>
      <c r="B609" s="87" t="str">
        <f t="shared" ref="B609:B616" si="32">ROMAN(1)</f>
        <v>I</v>
      </c>
      <c r="C609" s="87" t="s">
        <v>51</v>
      </c>
      <c r="D609" s="40">
        <v>3605</v>
      </c>
      <c r="E609" s="98">
        <v>12.08</v>
      </c>
      <c r="F609" s="69">
        <v>204121</v>
      </c>
      <c r="G609" s="100" t="s">
        <v>62</v>
      </c>
      <c r="H609" s="89">
        <v>31.09</v>
      </c>
      <c r="I609" s="237" t="s">
        <v>230</v>
      </c>
      <c r="J609" s="87">
        <v>1</v>
      </c>
      <c r="K609" s="104" t="s">
        <v>246</v>
      </c>
      <c r="L609" s="84" t="s">
        <v>252</v>
      </c>
    </row>
    <row r="610" spans="1:12" ht="18.75" x14ac:dyDescent="0.3">
      <c r="A610" s="159">
        <v>45784</v>
      </c>
      <c r="B610" s="44" t="str">
        <f t="shared" si="32"/>
        <v>I</v>
      </c>
      <c r="C610" s="44" t="s">
        <v>51</v>
      </c>
      <c r="D610" s="45">
        <v>3606</v>
      </c>
      <c r="E610" s="49">
        <v>12.08</v>
      </c>
      <c r="F610" s="79">
        <v>204121</v>
      </c>
      <c r="G610" s="61"/>
      <c r="H610" s="49"/>
      <c r="I610" s="238" t="s">
        <v>230</v>
      </c>
      <c r="J610" s="44"/>
      <c r="K610" s="83" t="s">
        <v>246</v>
      </c>
      <c r="L610" s="85" t="s">
        <v>252</v>
      </c>
    </row>
    <row r="611" spans="1:12" ht="18.75" x14ac:dyDescent="0.3">
      <c r="A611" s="159">
        <v>45784</v>
      </c>
      <c r="B611" s="44" t="str">
        <f t="shared" si="32"/>
        <v>I</v>
      </c>
      <c r="C611" s="44" t="s">
        <v>51</v>
      </c>
      <c r="D611" s="45">
        <v>3607</v>
      </c>
      <c r="E611" s="49">
        <v>12.08</v>
      </c>
      <c r="F611" s="79">
        <v>204121</v>
      </c>
      <c r="G611" s="61"/>
      <c r="H611" s="49"/>
      <c r="I611" s="238" t="s">
        <v>230</v>
      </c>
      <c r="J611" s="44"/>
      <c r="K611" s="83" t="s">
        <v>246</v>
      </c>
      <c r="L611" s="85" t="s">
        <v>252</v>
      </c>
    </row>
    <row r="612" spans="1:12" ht="18.75" x14ac:dyDescent="0.3">
      <c r="A612" s="159">
        <v>45784</v>
      </c>
      <c r="B612" s="44" t="str">
        <f t="shared" si="32"/>
        <v>I</v>
      </c>
      <c r="C612" s="44" t="s">
        <v>51</v>
      </c>
      <c r="D612" s="45">
        <v>3608</v>
      </c>
      <c r="E612" s="49">
        <v>12.08</v>
      </c>
      <c r="F612" s="79">
        <v>204121</v>
      </c>
      <c r="G612" s="61"/>
      <c r="H612" s="49"/>
      <c r="I612" s="238" t="s">
        <v>230</v>
      </c>
      <c r="J612" s="44"/>
      <c r="K612" s="83" t="s">
        <v>246</v>
      </c>
      <c r="L612" s="85" t="s">
        <v>252</v>
      </c>
    </row>
    <row r="613" spans="1:12" ht="18.75" x14ac:dyDescent="0.3">
      <c r="A613" s="159">
        <v>45784</v>
      </c>
      <c r="B613" s="44" t="str">
        <f t="shared" si="32"/>
        <v>I</v>
      </c>
      <c r="C613" s="44" t="s">
        <v>51</v>
      </c>
      <c r="D613" s="45">
        <v>3609</v>
      </c>
      <c r="E613" s="49">
        <v>13.11</v>
      </c>
      <c r="F613" s="79">
        <v>204121</v>
      </c>
      <c r="G613" s="61"/>
      <c r="H613" s="49"/>
      <c r="I613" s="238" t="s">
        <v>230</v>
      </c>
      <c r="J613" s="44"/>
      <c r="K613" s="83" t="s">
        <v>246</v>
      </c>
      <c r="L613" s="85" t="s">
        <v>252</v>
      </c>
    </row>
    <row r="614" spans="1:12" ht="18.75" x14ac:dyDescent="0.3">
      <c r="A614" s="159">
        <v>45784</v>
      </c>
      <c r="B614" s="44" t="str">
        <f t="shared" si="32"/>
        <v>I</v>
      </c>
      <c r="C614" s="44" t="s">
        <v>51</v>
      </c>
      <c r="D614" s="45">
        <v>3610</v>
      </c>
      <c r="E614" s="49">
        <v>11.16</v>
      </c>
      <c r="F614" s="79">
        <v>204121</v>
      </c>
      <c r="G614" s="61"/>
      <c r="H614" s="49"/>
      <c r="I614" s="238" t="s">
        <v>230</v>
      </c>
      <c r="J614" s="44"/>
      <c r="K614" s="83" t="s">
        <v>246</v>
      </c>
      <c r="L614" s="85" t="s">
        <v>252</v>
      </c>
    </row>
    <row r="615" spans="1:12" ht="18.75" x14ac:dyDescent="0.3">
      <c r="A615" s="159">
        <v>45784</v>
      </c>
      <c r="B615" s="44" t="str">
        <f t="shared" si="32"/>
        <v>I</v>
      </c>
      <c r="C615" s="44" t="s">
        <v>51</v>
      </c>
      <c r="D615" s="45">
        <v>3611</v>
      </c>
      <c r="E615" s="49">
        <v>10.72</v>
      </c>
      <c r="F615" s="79">
        <v>204121</v>
      </c>
      <c r="G615" s="61"/>
      <c r="H615" s="49"/>
      <c r="I615" s="238" t="s">
        <v>230</v>
      </c>
      <c r="J615" s="44"/>
      <c r="K615" s="83" t="s">
        <v>246</v>
      </c>
      <c r="L615" s="85" t="s">
        <v>252</v>
      </c>
    </row>
    <row r="616" spans="1:12" ht="18.75" x14ac:dyDescent="0.3">
      <c r="A616" s="159">
        <v>45784</v>
      </c>
      <c r="B616" s="44" t="str">
        <f t="shared" si="32"/>
        <v>I</v>
      </c>
      <c r="C616" s="44" t="s">
        <v>51</v>
      </c>
      <c r="D616" s="45">
        <v>3612</v>
      </c>
      <c r="E616" s="49">
        <v>12.08</v>
      </c>
      <c r="F616" s="80">
        <v>204113</v>
      </c>
      <c r="G616" s="61" t="s">
        <v>99</v>
      </c>
      <c r="H616" s="88">
        <v>31.94</v>
      </c>
      <c r="I616" s="236" t="s">
        <v>230</v>
      </c>
      <c r="J616" s="44">
        <v>1</v>
      </c>
      <c r="K616" s="83" t="s">
        <v>246</v>
      </c>
      <c r="L616" s="85" t="s">
        <v>252</v>
      </c>
    </row>
    <row r="617" spans="1:12" ht="18.75" x14ac:dyDescent="0.3">
      <c r="A617" s="159">
        <v>45784</v>
      </c>
      <c r="B617" s="44" t="str">
        <f t="shared" ref="B617:B627" si="33">ROMAN(2)</f>
        <v>II</v>
      </c>
      <c r="C617" s="44" t="s">
        <v>45</v>
      </c>
      <c r="D617" s="45">
        <v>3613</v>
      </c>
      <c r="E617" s="49">
        <v>13.07</v>
      </c>
      <c r="F617" s="79">
        <v>204113</v>
      </c>
      <c r="G617" s="61"/>
      <c r="H617" s="49"/>
      <c r="I617" s="238" t="s">
        <v>230</v>
      </c>
      <c r="J617" s="44"/>
      <c r="K617" s="83" t="s">
        <v>246</v>
      </c>
      <c r="L617" s="85" t="s">
        <v>252</v>
      </c>
    </row>
    <row r="618" spans="1:12" ht="18.75" x14ac:dyDescent="0.3">
      <c r="A618" s="159">
        <v>45784</v>
      </c>
      <c r="B618" s="44" t="str">
        <f t="shared" si="33"/>
        <v>II</v>
      </c>
      <c r="C618" s="44" t="s">
        <v>45</v>
      </c>
      <c r="D618" s="45">
        <v>3614</v>
      </c>
      <c r="E618" s="49">
        <v>13.07</v>
      </c>
      <c r="F618" s="79">
        <v>204113</v>
      </c>
      <c r="G618" s="61"/>
      <c r="H618" s="49"/>
      <c r="I618" s="238" t="s">
        <v>230</v>
      </c>
      <c r="J618" s="44"/>
      <c r="K618" s="83" t="s">
        <v>246</v>
      </c>
      <c r="L618" s="85" t="s">
        <v>252</v>
      </c>
    </row>
    <row r="619" spans="1:12" ht="18.75" x14ac:dyDescent="0.3">
      <c r="A619" s="159">
        <v>45784</v>
      </c>
      <c r="B619" s="44" t="str">
        <f t="shared" si="33"/>
        <v>II</v>
      </c>
      <c r="C619" s="44" t="s">
        <v>45</v>
      </c>
      <c r="D619" s="45">
        <v>3615</v>
      </c>
      <c r="E619" s="49">
        <v>12.08</v>
      </c>
      <c r="F619" s="79">
        <v>204113</v>
      </c>
      <c r="G619" s="61"/>
      <c r="H619" s="49"/>
      <c r="I619" s="238" t="s">
        <v>230</v>
      </c>
      <c r="J619" s="44"/>
      <c r="K619" s="83" t="s">
        <v>246</v>
      </c>
      <c r="L619" s="85" t="s">
        <v>252</v>
      </c>
    </row>
    <row r="620" spans="1:12" ht="18.75" x14ac:dyDescent="0.3">
      <c r="A620" s="159">
        <v>45784</v>
      </c>
      <c r="B620" s="44" t="str">
        <f t="shared" si="33"/>
        <v>II</v>
      </c>
      <c r="C620" s="44" t="s">
        <v>45</v>
      </c>
      <c r="D620" s="45">
        <v>3616</v>
      </c>
      <c r="E620" s="49">
        <v>12.08</v>
      </c>
      <c r="F620" s="79">
        <v>204113</v>
      </c>
      <c r="G620" s="61"/>
      <c r="H620" s="49"/>
      <c r="I620" s="238" t="s">
        <v>230</v>
      </c>
      <c r="J620" s="44"/>
      <c r="K620" s="83" t="s">
        <v>246</v>
      </c>
      <c r="L620" s="85" t="s">
        <v>252</v>
      </c>
    </row>
    <row r="621" spans="1:12" ht="18.75" x14ac:dyDescent="0.3">
      <c r="A621" s="159">
        <v>45784</v>
      </c>
      <c r="B621" s="44" t="str">
        <f t="shared" si="33"/>
        <v>II</v>
      </c>
      <c r="C621" s="44" t="s">
        <v>45</v>
      </c>
      <c r="D621" s="45">
        <v>3617</v>
      </c>
      <c r="E621" s="49">
        <v>12.08</v>
      </c>
      <c r="F621" s="79">
        <v>204113</v>
      </c>
      <c r="G621" s="61"/>
      <c r="H621" s="49"/>
      <c r="I621" s="238" t="s">
        <v>230</v>
      </c>
      <c r="J621" s="44"/>
      <c r="K621" s="83" t="s">
        <v>246</v>
      </c>
      <c r="L621" s="85" t="s">
        <v>252</v>
      </c>
    </row>
    <row r="622" spans="1:12" ht="18.75" x14ac:dyDescent="0.3">
      <c r="A622" s="159">
        <v>45784</v>
      </c>
      <c r="B622" s="44" t="str">
        <f t="shared" si="33"/>
        <v>II</v>
      </c>
      <c r="C622" s="44" t="s">
        <v>45</v>
      </c>
      <c r="D622" s="45">
        <v>3618</v>
      </c>
      <c r="E622" s="49">
        <v>12.26</v>
      </c>
      <c r="F622" s="79">
        <v>204113</v>
      </c>
      <c r="G622" s="61"/>
      <c r="H622" s="49"/>
      <c r="I622" s="238" t="s">
        <v>230</v>
      </c>
      <c r="J622" s="44"/>
      <c r="K622" s="83" t="s">
        <v>246</v>
      </c>
      <c r="L622" s="85" t="s">
        <v>252</v>
      </c>
    </row>
    <row r="623" spans="1:12" ht="18.75" x14ac:dyDescent="0.3">
      <c r="A623" s="159">
        <v>45784</v>
      </c>
      <c r="B623" s="44" t="str">
        <f t="shared" si="33"/>
        <v>II</v>
      </c>
      <c r="C623" s="44" t="s">
        <v>45</v>
      </c>
      <c r="D623" s="45">
        <v>3619</v>
      </c>
      <c r="E623" s="49">
        <v>12.08</v>
      </c>
      <c r="F623" s="80">
        <v>304108</v>
      </c>
      <c r="G623" s="61" t="s">
        <v>85</v>
      </c>
      <c r="H623" s="88">
        <v>29.81</v>
      </c>
      <c r="I623" s="236" t="s">
        <v>230</v>
      </c>
      <c r="J623" s="44">
        <v>1</v>
      </c>
      <c r="K623" s="83" t="s">
        <v>246</v>
      </c>
      <c r="L623" s="85" t="s">
        <v>252</v>
      </c>
    </row>
    <row r="624" spans="1:12" ht="18.75" x14ac:dyDescent="0.3">
      <c r="A624" s="159">
        <v>45784</v>
      </c>
      <c r="B624" s="44" t="str">
        <f t="shared" si="33"/>
        <v>II</v>
      </c>
      <c r="C624" s="44" t="s">
        <v>45</v>
      </c>
      <c r="D624" s="45">
        <v>3620</v>
      </c>
      <c r="E624" s="49">
        <v>12.08</v>
      </c>
      <c r="F624" s="79">
        <v>304108</v>
      </c>
      <c r="G624" s="61"/>
      <c r="H624" s="49"/>
      <c r="I624" s="238" t="s">
        <v>230</v>
      </c>
      <c r="J624" s="44"/>
      <c r="K624" s="83" t="s">
        <v>246</v>
      </c>
      <c r="L624" s="85" t="s">
        <v>252</v>
      </c>
    </row>
    <row r="625" spans="1:12" ht="18.75" x14ac:dyDescent="0.3">
      <c r="A625" s="159">
        <v>45784</v>
      </c>
      <c r="B625" s="44" t="str">
        <f t="shared" si="33"/>
        <v>II</v>
      </c>
      <c r="C625" s="44" t="s">
        <v>45</v>
      </c>
      <c r="D625" s="45">
        <v>3621</v>
      </c>
      <c r="E625" s="49">
        <v>12.08</v>
      </c>
      <c r="F625" s="79">
        <v>304108</v>
      </c>
      <c r="G625" s="61"/>
      <c r="H625" s="49"/>
      <c r="I625" s="238" t="s">
        <v>230</v>
      </c>
      <c r="J625" s="44"/>
      <c r="K625" s="83" t="s">
        <v>246</v>
      </c>
      <c r="L625" s="85" t="s">
        <v>252</v>
      </c>
    </row>
    <row r="626" spans="1:12" ht="18.75" x14ac:dyDescent="0.3">
      <c r="A626" s="159">
        <v>45784</v>
      </c>
      <c r="B626" s="44" t="str">
        <f t="shared" si="33"/>
        <v>II</v>
      </c>
      <c r="C626" s="44" t="s">
        <v>45</v>
      </c>
      <c r="D626" s="45">
        <v>3622</v>
      </c>
      <c r="E626" s="49">
        <v>12.08</v>
      </c>
      <c r="F626" s="79">
        <v>304108</v>
      </c>
      <c r="G626" s="61"/>
      <c r="H626" s="49"/>
      <c r="I626" s="238" t="s">
        <v>230</v>
      </c>
      <c r="J626" s="44"/>
      <c r="K626" s="83" t="s">
        <v>246</v>
      </c>
      <c r="L626" s="85" t="s">
        <v>252</v>
      </c>
    </row>
    <row r="627" spans="1:12" ht="19.5" thickBot="1" x14ac:dyDescent="0.35">
      <c r="A627" s="175">
        <v>45784</v>
      </c>
      <c r="B627" s="91" t="str">
        <f t="shared" si="33"/>
        <v>II</v>
      </c>
      <c r="C627" s="91" t="s">
        <v>45</v>
      </c>
      <c r="D627" s="92">
        <v>3623</v>
      </c>
      <c r="E627" s="93">
        <v>11.12</v>
      </c>
      <c r="F627" s="94">
        <v>304108</v>
      </c>
      <c r="G627" s="95"/>
      <c r="H627" s="93"/>
      <c r="I627" s="241" t="s">
        <v>230</v>
      </c>
      <c r="J627" s="91"/>
      <c r="K627" s="102" t="s">
        <v>246</v>
      </c>
      <c r="L627" s="103" t="s">
        <v>252</v>
      </c>
    </row>
    <row r="628" spans="1:12" ht="18.75" x14ac:dyDescent="0.3">
      <c r="A628" s="39">
        <v>45785</v>
      </c>
      <c r="B628" s="87" t="str">
        <f t="shared" ref="B628:B639" si="34">ROMAN(1)</f>
        <v>I</v>
      </c>
      <c r="C628" s="87" t="s">
        <v>51</v>
      </c>
      <c r="D628" s="40">
        <v>3624</v>
      </c>
      <c r="E628" s="291">
        <v>12.08</v>
      </c>
      <c r="F628" s="99">
        <v>304108</v>
      </c>
      <c r="G628" s="299"/>
      <c r="H628" s="291"/>
      <c r="I628" s="300" t="s">
        <v>230</v>
      </c>
      <c r="J628" s="292"/>
      <c r="K628" s="104" t="s">
        <v>257</v>
      </c>
      <c r="L628" s="84" t="s">
        <v>248</v>
      </c>
    </row>
    <row r="629" spans="1:12" ht="18.75" x14ac:dyDescent="0.3">
      <c r="A629" s="159">
        <v>45785</v>
      </c>
      <c r="B629" s="44" t="str">
        <f t="shared" si="34"/>
        <v>I</v>
      </c>
      <c r="C629" s="44" t="s">
        <v>51</v>
      </c>
      <c r="D629" s="45">
        <v>3625</v>
      </c>
      <c r="E629" s="49">
        <v>11.82</v>
      </c>
      <c r="F629" s="79">
        <v>304108</v>
      </c>
      <c r="G629" s="289"/>
      <c r="H629" s="288"/>
      <c r="I629" s="290" t="s">
        <v>230</v>
      </c>
      <c r="J629" s="287"/>
      <c r="K629" s="83" t="s">
        <v>257</v>
      </c>
      <c r="L629" s="85" t="s">
        <v>248</v>
      </c>
    </row>
    <row r="630" spans="1:12" ht="18.75" x14ac:dyDescent="0.3">
      <c r="A630" s="159">
        <v>45785</v>
      </c>
      <c r="B630" s="44" t="str">
        <f t="shared" si="34"/>
        <v>I</v>
      </c>
      <c r="C630" s="44" t="s">
        <v>51</v>
      </c>
      <c r="D630" s="45">
        <v>3626</v>
      </c>
      <c r="E630" s="288">
        <v>12.08</v>
      </c>
      <c r="F630" s="80">
        <v>300954</v>
      </c>
      <c r="G630" s="61" t="s">
        <v>102</v>
      </c>
      <c r="H630" s="294">
        <v>32.479999999999997</v>
      </c>
      <c r="I630" s="236" t="s">
        <v>230</v>
      </c>
      <c r="J630" s="287">
        <v>1</v>
      </c>
      <c r="K630" s="83" t="s">
        <v>257</v>
      </c>
      <c r="L630" s="85" t="s">
        <v>248</v>
      </c>
    </row>
    <row r="631" spans="1:12" ht="18.75" x14ac:dyDescent="0.3">
      <c r="A631" s="159">
        <v>45785</v>
      </c>
      <c r="B631" s="44" t="str">
        <f t="shared" si="34"/>
        <v>I</v>
      </c>
      <c r="C631" s="44" t="s">
        <v>51</v>
      </c>
      <c r="D631" s="45">
        <v>3627</v>
      </c>
      <c r="E631" s="288">
        <v>12.08</v>
      </c>
      <c r="F631" s="302">
        <v>300954</v>
      </c>
      <c r="G631" s="289"/>
      <c r="H631" s="288"/>
      <c r="I631" s="290" t="s">
        <v>230</v>
      </c>
      <c r="J631" s="287"/>
      <c r="K631" s="83" t="s">
        <v>257</v>
      </c>
      <c r="L631" s="85" t="s">
        <v>248</v>
      </c>
    </row>
    <row r="632" spans="1:12" ht="18.75" x14ac:dyDescent="0.3">
      <c r="A632" s="159">
        <v>45785</v>
      </c>
      <c r="B632" s="44" t="str">
        <f t="shared" si="34"/>
        <v>I</v>
      </c>
      <c r="C632" s="44" t="s">
        <v>51</v>
      </c>
      <c r="D632" s="45">
        <v>3628</v>
      </c>
      <c r="E632" s="288">
        <v>13.03</v>
      </c>
      <c r="F632" s="302">
        <v>300954</v>
      </c>
      <c r="G632" s="289"/>
      <c r="H632" s="288"/>
      <c r="I632" s="290" t="s">
        <v>230</v>
      </c>
      <c r="J632" s="287"/>
      <c r="K632" s="83" t="s">
        <v>257</v>
      </c>
      <c r="L632" s="85" t="s">
        <v>248</v>
      </c>
    </row>
    <row r="633" spans="1:12" ht="18.75" x14ac:dyDescent="0.3">
      <c r="A633" s="159">
        <v>45785</v>
      </c>
      <c r="B633" s="44" t="str">
        <f t="shared" si="34"/>
        <v>I</v>
      </c>
      <c r="C633" s="44" t="s">
        <v>51</v>
      </c>
      <c r="D633" s="45">
        <v>3629</v>
      </c>
      <c r="E633" s="288">
        <v>13.03</v>
      </c>
      <c r="F633" s="302">
        <v>300954</v>
      </c>
      <c r="G633" s="289"/>
      <c r="H633" s="288"/>
      <c r="I633" s="290" t="s">
        <v>230</v>
      </c>
      <c r="J633" s="287"/>
      <c r="K633" s="83" t="s">
        <v>257</v>
      </c>
      <c r="L633" s="85" t="s">
        <v>248</v>
      </c>
    </row>
    <row r="634" spans="1:12" ht="18.75" x14ac:dyDescent="0.3">
      <c r="A634" s="159">
        <v>45785</v>
      </c>
      <c r="B634" s="44" t="str">
        <f t="shared" si="34"/>
        <v>I</v>
      </c>
      <c r="C634" s="44" t="s">
        <v>51</v>
      </c>
      <c r="D634" s="45">
        <v>3630</v>
      </c>
      <c r="E634" s="288">
        <v>13.04</v>
      </c>
      <c r="F634" s="302">
        <v>300954</v>
      </c>
      <c r="G634" s="289"/>
      <c r="H634" s="288"/>
      <c r="I634" s="290" t="s">
        <v>230</v>
      </c>
      <c r="J634" s="287"/>
      <c r="K634" s="83" t="s">
        <v>257</v>
      </c>
      <c r="L634" s="85" t="s">
        <v>248</v>
      </c>
    </row>
    <row r="635" spans="1:12" ht="18.75" x14ac:dyDescent="0.3">
      <c r="A635" s="159">
        <v>45785</v>
      </c>
      <c r="B635" s="44" t="str">
        <f t="shared" si="34"/>
        <v>I</v>
      </c>
      <c r="C635" s="44" t="s">
        <v>51</v>
      </c>
      <c r="D635" s="45">
        <v>3631</v>
      </c>
      <c r="E635" s="288">
        <v>13.04</v>
      </c>
      <c r="F635" s="302">
        <v>300954</v>
      </c>
      <c r="G635" s="289"/>
      <c r="H635" s="288"/>
      <c r="I635" s="290" t="s">
        <v>230</v>
      </c>
      <c r="J635" s="287"/>
      <c r="K635" s="83" t="s">
        <v>257</v>
      </c>
      <c r="L635" s="85" t="s">
        <v>248</v>
      </c>
    </row>
    <row r="636" spans="1:12" ht="18.75" x14ac:dyDescent="0.3">
      <c r="A636" s="159">
        <v>45785</v>
      </c>
      <c r="B636" s="44" t="str">
        <f t="shared" si="34"/>
        <v>I</v>
      </c>
      <c r="C636" s="44" t="s">
        <v>51</v>
      </c>
      <c r="D636" s="45">
        <v>3632</v>
      </c>
      <c r="E636" s="288">
        <v>12.92</v>
      </c>
      <c r="F636" s="302">
        <v>300954</v>
      </c>
      <c r="G636" s="289"/>
      <c r="H636" s="288"/>
      <c r="I636" s="290" t="s">
        <v>230</v>
      </c>
      <c r="J636" s="287"/>
      <c r="K636" s="83" t="s">
        <v>257</v>
      </c>
      <c r="L636" s="85" t="s">
        <v>248</v>
      </c>
    </row>
    <row r="637" spans="1:12" ht="18.75" x14ac:dyDescent="0.3">
      <c r="A637" s="159">
        <v>45785</v>
      </c>
      <c r="B637" s="44" t="str">
        <f t="shared" si="34"/>
        <v>I</v>
      </c>
      <c r="C637" s="44" t="s">
        <v>51</v>
      </c>
      <c r="D637" s="45">
        <v>3633</v>
      </c>
      <c r="E637" s="288">
        <v>12.05</v>
      </c>
      <c r="F637" s="80" t="s">
        <v>104</v>
      </c>
      <c r="G637" s="61" t="s">
        <v>256</v>
      </c>
      <c r="H637" s="294">
        <v>30.54</v>
      </c>
      <c r="I637" s="236" t="s">
        <v>230</v>
      </c>
      <c r="J637" s="287">
        <v>1</v>
      </c>
      <c r="K637" s="83" t="s">
        <v>257</v>
      </c>
      <c r="L637" s="85" t="s">
        <v>248</v>
      </c>
    </row>
    <row r="638" spans="1:12" ht="18.75" x14ac:dyDescent="0.3">
      <c r="A638" s="159">
        <v>45785</v>
      </c>
      <c r="B638" s="44" t="str">
        <f t="shared" si="34"/>
        <v>I</v>
      </c>
      <c r="C638" s="44" t="s">
        <v>51</v>
      </c>
      <c r="D638" s="45">
        <v>3634</v>
      </c>
      <c r="E638" s="288">
        <v>12.05</v>
      </c>
      <c r="F638" s="79" t="s">
        <v>104</v>
      </c>
      <c r="G638" s="289"/>
      <c r="H638" s="288"/>
      <c r="I638" s="290" t="s">
        <v>230</v>
      </c>
      <c r="J638" s="287"/>
      <c r="K638" s="83" t="s">
        <v>257</v>
      </c>
      <c r="L638" s="85" t="s">
        <v>248</v>
      </c>
    </row>
    <row r="639" spans="1:12" ht="18.75" x14ac:dyDescent="0.3">
      <c r="A639" s="159">
        <v>45785</v>
      </c>
      <c r="B639" s="44" t="str">
        <f t="shared" si="34"/>
        <v>I</v>
      </c>
      <c r="C639" s="44" t="s">
        <v>51</v>
      </c>
      <c r="D639" s="45">
        <v>3635</v>
      </c>
      <c r="E639" s="288">
        <v>12.05</v>
      </c>
      <c r="F639" s="79" t="s">
        <v>104</v>
      </c>
      <c r="G639" s="289"/>
      <c r="H639" s="288"/>
      <c r="I639" s="290" t="s">
        <v>230</v>
      </c>
      <c r="J639" s="287"/>
      <c r="K639" s="83" t="s">
        <v>257</v>
      </c>
      <c r="L639" s="85" t="s">
        <v>248</v>
      </c>
    </row>
    <row r="640" spans="1:12" ht="18.75" x14ac:dyDescent="0.3">
      <c r="A640" s="159">
        <v>45785</v>
      </c>
      <c r="B640" s="44" t="str">
        <f t="shared" ref="B640:B652" si="35">ROMAN(2)</f>
        <v>II</v>
      </c>
      <c r="C640" s="44" t="s">
        <v>45</v>
      </c>
      <c r="D640" s="45">
        <v>3636</v>
      </c>
      <c r="E640" s="288">
        <v>12.05</v>
      </c>
      <c r="F640" s="79" t="s">
        <v>104</v>
      </c>
      <c r="G640" s="289"/>
      <c r="H640" s="288"/>
      <c r="I640" s="290" t="s">
        <v>230</v>
      </c>
      <c r="J640" s="287"/>
      <c r="K640" s="83" t="s">
        <v>258</v>
      </c>
      <c r="L640" s="85" t="s">
        <v>248</v>
      </c>
    </row>
    <row r="641" spans="1:12" ht="18.75" x14ac:dyDescent="0.3">
      <c r="A641" s="159">
        <v>45785</v>
      </c>
      <c r="B641" s="44" t="str">
        <f t="shared" si="35"/>
        <v>II</v>
      </c>
      <c r="C641" s="44" t="s">
        <v>45</v>
      </c>
      <c r="D641" s="45">
        <v>3637</v>
      </c>
      <c r="E641" s="288">
        <v>13.04</v>
      </c>
      <c r="F641" s="79" t="s">
        <v>104</v>
      </c>
      <c r="G641" s="289"/>
      <c r="H641" s="288"/>
      <c r="I641" s="290" t="s">
        <v>230</v>
      </c>
      <c r="J641" s="287"/>
      <c r="K641" s="83" t="s">
        <v>258</v>
      </c>
      <c r="L641" s="85" t="s">
        <v>248</v>
      </c>
    </row>
    <row r="642" spans="1:12" ht="18.75" x14ac:dyDescent="0.3">
      <c r="A642" s="159">
        <v>45785</v>
      </c>
      <c r="B642" s="44" t="str">
        <f t="shared" si="35"/>
        <v>II</v>
      </c>
      <c r="C642" s="44" t="s">
        <v>45</v>
      </c>
      <c r="D642" s="45">
        <v>3638</v>
      </c>
      <c r="E642" s="288">
        <v>12.04</v>
      </c>
      <c r="F642" s="79" t="s">
        <v>104</v>
      </c>
      <c r="G642" s="289"/>
      <c r="H642" s="288"/>
      <c r="I642" s="290" t="s">
        <v>230</v>
      </c>
      <c r="J642" s="287"/>
      <c r="K642" s="83" t="s">
        <v>258</v>
      </c>
      <c r="L642" s="85" t="s">
        <v>248</v>
      </c>
    </row>
    <row r="643" spans="1:12" ht="18.75" x14ac:dyDescent="0.3">
      <c r="A643" s="159">
        <v>45785</v>
      </c>
      <c r="B643" s="44" t="str">
        <f t="shared" si="35"/>
        <v>II</v>
      </c>
      <c r="C643" s="44" t="s">
        <v>45</v>
      </c>
      <c r="D643" s="45">
        <v>3639</v>
      </c>
      <c r="E643" s="288">
        <v>11.2</v>
      </c>
      <c r="F643" s="79" t="s">
        <v>104</v>
      </c>
      <c r="G643" s="289"/>
      <c r="H643" s="288"/>
      <c r="I643" s="290" t="s">
        <v>230</v>
      </c>
      <c r="J643" s="287"/>
      <c r="K643" s="83" t="s">
        <v>258</v>
      </c>
      <c r="L643" s="85" t="s">
        <v>248</v>
      </c>
    </row>
    <row r="644" spans="1:12" ht="18.75" x14ac:dyDescent="0.3">
      <c r="A644" s="159">
        <v>45785</v>
      </c>
      <c r="B644" s="44" t="str">
        <f t="shared" si="35"/>
        <v>II</v>
      </c>
      <c r="C644" s="44" t="s">
        <v>45</v>
      </c>
      <c r="D644" s="45">
        <v>3640</v>
      </c>
      <c r="E644" s="288">
        <v>13.06</v>
      </c>
      <c r="F644" s="80">
        <v>100944</v>
      </c>
      <c r="G644" s="61" t="s">
        <v>244</v>
      </c>
      <c r="H644" s="294">
        <v>32.6</v>
      </c>
      <c r="I644" s="236" t="s">
        <v>230</v>
      </c>
      <c r="J644" s="287">
        <v>1</v>
      </c>
      <c r="K644" s="83" t="s">
        <v>258</v>
      </c>
      <c r="L644" s="85" t="s">
        <v>248</v>
      </c>
    </row>
    <row r="645" spans="1:12" ht="18.75" x14ac:dyDescent="0.3">
      <c r="A645" s="159">
        <v>45785</v>
      </c>
      <c r="B645" s="44" t="str">
        <f t="shared" si="35"/>
        <v>II</v>
      </c>
      <c r="C645" s="44" t="s">
        <v>45</v>
      </c>
      <c r="D645" s="45">
        <v>3641</v>
      </c>
      <c r="E645" s="288">
        <v>13.06</v>
      </c>
      <c r="F645" s="302">
        <v>100944</v>
      </c>
      <c r="G645" s="289"/>
      <c r="H645" s="288"/>
      <c r="I645" s="290" t="s">
        <v>230</v>
      </c>
      <c r="J645" s="287"/>
      <c r="K645" s="83" t="s">
        <v>258</v>
      </c>
      <c r="L645" s="85" t="s">
        <v>248</v>
      </c>
    </row>
    <row r="646" spans="1:12" ht="18.75" x14ac:dyDescent="0.3">
      <c r="A646" s="159">
        <v>45785</v>
      </c>
      <c r="B646" s="44" t="str">
        <f t="shared" si="35"/>
        <v>II</v>
      </c>
      <c r="C646" s="44" t="s">
        <v>45</v>
      </c>
      <c r="D646" s="45">
        <v>3642</v>
      </c>
      <c r="E646" s="288">
        <v>13.06</v>
      </c>
      <c r="F646" s="302">
        <v>100944</v>
      </c>
      <c r="G646" s="289"/>
      <c r="H646" s="288"/>
      <c r="I646" s="290" t="s">
        <v>230</v>
      </c>
      <c r="J646" s="287"/>
      <c r="K646" s="83" t="s">
        <v>258</v>
      </c>
      <c r="L646" s="85" t="s">
        <v>248</v>
      </c>
    </row>
    <row r="647" spans="1:12" ht="18.75" x14ac:dyDescent="0.3">
      <c r="A647" s="159">
        <v>45785</v>
      </c>
      <c r="B647" s="44" t="str">
        <f t="shared" si="35"/>
        <v>II</v>
      </c>
      <c r="C647" s="44" t="s">
        <v>45</v>
      </c>
      <c r="D647" s="45">
        <v>3643</v>
      </c>
      <c r="E647" s="288">
        <v>13.06</v>
      </c>
      <c r="F647" s="302">
        <v>100944</v>
      </c>
      <c r="G647" s="289"/>
      <c r="H647" s="288"/>
      <c r="I647" s="290" t="s">
        <v>230</v>
      </c>
      <c r="J647" s="287"/>
      <c r="K647" s="83" t="s">
        <v>258</v>
      </c>
      <c r="L647" s="85" t="s">
        <v>248</v>
      </c>
    </row>
    <row r="648" spans="1:12" ht="18.75" x14ac:dyDescent="0.3">
      <c r="A648" s="159">
        <v>45785</v>
      </c>
      <c r="B648" s="44" t="str">
        <f t="shared" si="35"/>
        <v>II</v>
      </c>
      <c r="C648" s="44" t="s">
        <v>45</v>
      </c>
      <c r="D648" s="45">
        <v>3644</v>
      </c>
      <c r="E648" s="288">
        <v>13.06</v>
      </c>
      <c r="F648" s="302">
        <v>100944</v>
      </c>
      <c r="G648" s="289"/>
      <c r="H648" s="288"/>
      <c r="I648" s="290" t="s">
        <v>230</v>
      </c>
      <c r="J648" s="287"/>
      <c r="K648" s="83" t="s">
        <v>258</v>
      </c>
      <c r="L648" s="85" t="s">
        <v>248</v>
      </c>
    </row>
    <row r="649" spans="1:12" ht="18.75" x14ac:dyDescent="0.3">
      <c r="A649" s="159">
        <v>45785</v>
      </c>
      <c r="B649" s="44" t="str">
        <f t="shared" si="35"/>
        <v>II</v>
      </c>
      <c r="C649" s="44" t="s">
        <v>45</v>
      </c>
      <c r="D649" s="45">
        <v>3645</v>
      </c>
      <c r="E649" s="288">
        <v>13.07</v>
      </c>
      <c r="F649" s="302">
        <v>100944</v>
      </c>
      <c r="G649" s="289"/>
      <c r="H649" s="288"/>
      <c r="I649" s="290" t="s">
        <v>230</v>
      </c>
      <c r="J649" s="287"/>
      <c r="K649" s="83" t="s">
        <v>258</v>
      </c>
      <c r="L649" s="85" t="s">
        <v>248</v>
      </c>
    </row>
    <row r="650" spans="1:12" ht="18.75" x14ac:dyDescent="0.3">
      <c r="A650" s="159">
        <v>45785</v>
      </c>
      <c r="B650" s="44" t="str">
        <f t="shared" si="35"/>
        <v>II</v>
      </c>
      <c r="C650" s="44" t="s">
        <v>45</v>
      </c>
      <c r="D650" s="45">
        <v>3646</v>
      </c>
      <c r="E650" s="288">
        <v>12.66</v>
      </c>
      <c r="F650" s="302">
        <v>100944</v>
      </c>
      <c r="G650" s="289"/>
      <c r="H650" s="288"/>
      <c r="I650" s="290" t="s">
        <v>230</v>
      </c>
      <c r="J650" s="287"/>
      <c r="K650" s="83" t="s">
        <v>258</v>
      </c>
      <c r="L650" s="85" t="s">
        <v>248</v>
      </c>
    </row>
    <row r="651" spans="1:12" ht="18.75" x14ac:dyDescent="0.3">
      <c r="A651" s="159">
        <v>45785</v>
      </c>
      <c r="B651" s="44" t="str">
        <f t="shared" si="35"/>
        <v>II</v>
      </c>
      <c r="C651" s="44" t="s">
        <v>45</v>
      </c>
      <c r="D651" s="45">
        <v>3647</v>
      </c>
      <c r="E651" s="288">
        <v>13.06</v>
      </c>
      <c r="F651" s="80">
        <v>301516</v>
      </c>
      <c r="G651" s="61" t="s">
        <v>74</v>
      </c>
      <c r="H651" s="294">
        <v>31.9</v>
      </c>
      <c r="I651" s="236" t="s">
        <v>230</v>
      </c>
      <c r="J651" s="287">
        <v>1</v>
      </c>
      <c r="K651" s="83" t="s">
        <v>258</v>
      </c>
      <c r="L651" s="85" t="s">
        <v>248</v>
      </c>
    </row>
    <row r="652" spans="1:12" ht="19.5" thickBot="1" x14ac:dyDescent="0.35">
      <c r="A652" s="175">
        <v>45785</v>
      </c>
      <c r="B652" s="91" t="str">
        <f t="shared" si="35"/>
        <v>II</v>
      </c>
      <c r="C652" s="91" t="s">
        <v>45</v>
      </c>
      <c r="D652" s="92">
        <v>3648</v>
      </c>
      <c r="E652" s="295">
        <v>13.06</v>
      </c>
      <c r="F652" s="305">
        <v>301516</v>
      </c>
      <c r="G652" s="297"/>
      <c r="H652" s="295"/>
      <c r="I652" s="298" t="s">
        <v>230</v>
      </c>
      <c r="J652" s="296"/>
      <c r="K652" s="102" t="s">
        <v>258</v>
      </c>
      <c r="L652" s="103" t="s">
        <v>248</v>
      </c>
    </row>
    <row r="653" spans="1:12" ht="18.75" x14ac:dyDescent="0.3">
      <c r="A653" s="39">
        <v>45786</v>
      </c>
      <c r="B653" s="87" t="str">
        <f t="shared" ref="B653:B665" si="36">ROMAN(1)</f>
        <v>I</v>
      </c>
      <c r="C653" s="87" t="s">
        <v>51</v>
      </c>
      <c r="D653" s="40">
        <v>3649</v>
      </c>
      <c r="E653" s="98">
        <v>12.06</v>
      </c>
      <c r="F653" s="303">
        <v>301516</v>
      </c>
      <c r="G653" s="100"/>
      <c r="H653" s="98"/>
      <c r="I653" s="242" t="s">
        <v>230</v>
      </c>
      <c r="J653" s="87"/>
      <c r="K653" s="104" t="s">
        <v>258</v>
      </c>
      <c r="L653" s="84" t="s">
        <v>260</v>
      </c>
    </row>
    <row r="654" spans="1:12" ht="18.75" x14ac:dyDescent="0.3">
      <c r="A654" s="159">
        <v>45786</v>
      </c>
      <c r="B654" s="44" t="str">
        <f t="shared" si="36"/>
        <v>I</v>
      </c>
      <c r="C654" s="44" t="s">
        <v>51</v>
      </c>
      <c r="D654" s="45">
        <v>3650</v>
      </c>
      <c r="E654" s="49">
        <v>12.07</v>
      </c>
      <c r="F654" s="302">
        <v>301516</v>
      </c>
      <c r="G654" s="61"/>
      <c r="H654" s="49"/>
      <c r="I654" s="238" t="s">
        <v>230</v>
      </c>
      <c r="J654" s="44"/>
      <c r="K654" s="83" t="s">
        <v>258</v>
      </c>
      <c r="L654" s="85" t="s">
        <v>260</v>
      </c>
    </row>
    <row r="655" spans="1:12" ht="18.75" x14ac:dyDescent="0.3">
      <c r="A655" s="159">
        <v>45786</v>
      </c>
      <c r="B655" s="44" t="str">
        <f t="shared" si="36"/>
        <v>I</v>
      </c>
      <c r="C655" s="44" t="s">
        <v>51</v>
      </c>
      <c r="D655" s="45">
        <v>3651</v>
      </c>
      <c r="E655" s="49">
        <v>12.07</v>
      </c>
      <c r="F655" s="302">
        <v>301516</v>
      </c>
      <c r="G655" s="61"/>
      <c r="H655" s="49"/>
      <c r="I655" s="238" t="s">
        <v>230</v>
      </c>
      <c r="J655" s="44"/>
      <c r="K655" s="83" t="s">
        <v>258</v>
      </c>
      <c r="L655" s="85" t="s">
        <v>260</v>
      </c>
    </row>
    <row r="656" spans="1:12" ht="18.75" x14ac:dyDescent="0.3">
      <c r="A656" s="159">
        <v>45786</v>
      </c>
      <c r="B656" s="44" t="str">
        <f t="shared" si="36"/>
        <v>I</v>
      </c>
      <c r="C656" s="44" t="s">
        <v>51</v>
      </c>
      <c r="D656" s="45">
        <v>3652</v>
      </c>
      <c r="E656" s="49">
        <v>12.49</v>
      </c>
      <c r="F656" s="302">
        <v>301516</v>
      </c>
      <c r="G656" s="61"/>
      <c r="H656" s="49"/>
      <c r="I656" s="238" t="s">
        <v>230</v>
      </c>
      <c r="J656" s="44"/>
      <c r="K656" s="83" t="s">
        <v>258</v>
      </c>
      <c r="L656" s="85" t="s">
        <v>260</v>
      </c>
    </row>
    <row r="657" spans="1:12" ht="18.75" x14ac:dyDescent="0.3">
      <c r="A657" s="159">
        <v>45786</v>
      </c>
      <c r="B657" s="44" t="str">
        <f t="shared" si="36"/>
        <v>I</v>
      </c>
      <c r="C657" s="44" t="s">
        <v>51</v>
      </c>
      <c r="D657" s="45">
        <v>3653</v>
      </c>
      <c r="E657" s="49">
        <v>12.35</v>
      </c>
      <c r="F657" s="302">
        <v>301516</v>
      </c>
      <c r="G657" s="61"/>
      <c r="H657" s="49"/>
      <c r="I657" s="238" t="s">
        <v>230</v>
      </c>
      <c r="J657" s="44"/>
      <c r="K657" s="83" t="s">
        <v>258</v>
      </c>
      <c r="L657" s="85" t="s">
        <v>260</v>
      </c>
    </row>
    <row r="658" spans="1:12" ht="18.75" x14ac:dyDescent="0.3">
      <c r="A658" s="159">
        <v>45786</v>
      </c>
      <c r="B658" s="44" t="str">
        <f t="shared" si="36"/>
        <v>I</v>
      </c>
      <c r="C658" s="44" t="s">
        <v>51</v>
      </c>
      <c r="D658" s="45">
        <v>3654</v>
      </c>
      <c r="E658" s="49">
        <v>12.07</v>
      </c>
      <c r="F658" s="80">
        <v>204121</v>
      </c>
      <c r="G658" s="61" t="s">
        <v>101</v>
      </c>
      <c r="H658" s="88">
        <v>32.24</v>
      </c>
      <c r="I658" s="236" t="s">
        <v>230</v>
      </c>
      <c r="J658" s="44">
        <v>1</v>
      </c>
      <c r="K658" s="83" t="s">
        <v>258</v>
      </c>
      <c r="L658" s="85" t="s">
        <v>260</v>
      </c>
    </row>
    <row r="659" spans="1:12" ht="18.75" x14ac:dyDescent="0.3">
      <c r="A659" s="159">
        <v>45786</v>
      </c>
      <c r="B659" s="44" t="str">
        <f t="shared" si="36"/>
        <v>I</v>
      </c>
      <c r="C659" s="44" t="s">
        <v>51</v>
      </c>
      <c r="D659" s="45">
        <v>3655</v>
      </c>
      <c r="E659" s="49">
        <v>12.07</v>
      </c>
      <c r="F659" s="79">
        <v>204121</v>
      </c>
      <c r="G659" s="61"/>
      <c r="H659" s="49"/>
      <c r="I659" s="238" t="s">
        <v>230</v>
      </c>
      <c r="J659" s="44"/>
      <c r="K659" s="83" t="s">
        <v>258</v>
      </c>
      <c r="L659" s="85" t="s">
        <v>260</v>
      </c>
    </row>
    <row r="660" spans="1:12" ht="18.75" x14ac:dyDescent="0.3">
      <c r="A660" s="159">
        <v>45786</v>
      </c>
      <c r="B660" s="44" t="str">
        <f t="shared" si="36"/>
        <v>I</v>
      </c>
      <c r="C660" s="44" t="s">
        <v>51</v>
      </c>
      <c r="D660" s="45">
        <v>3656</v>
      </c>
      <c r="E660" s="49">
        <v>13.04</v>
      </c>
      <c r="F660" s="79">
        <v>204121</v>
      </c>
      <c r="G660" s="61"/>
      <c r="H660" s="49"/>
      <c r="I660" s="238" t="s">
        <v>230</v>
      </c>
      <c r="J660" s="44"/>
      <c r="K660" s="83" t="s">
        <v>258</v>
      </c>
      <c r="L660" s="85" t="s">
        <v>260</v>
      </c>
    </row>
    <row r="661" spans="1:12" ht="18.75" x14ac:dyDescent="0.3">
      <c r="A661" s="159">
        <v>45786</v>
      </c>
      <c r="B661" s="44" t="str">
        <f t="shared" si="36"/>
        <v>I</v>
      </c>
      <c r="C661" s="44" t="s">
        <v>51</v>
      </c>
      <c r="D661" s="45">
        <v>3657</v>
      </c>
      <c r="E661" s="49">
        <v>12.14</v>
      </c>
      <c r="F661" s="79">
        <v>204121</v>
      </c>
      <c r="G661" s="61"/>
      <c r="H661" s="49"/>
      <c r="I661" s="238" t="s">
        <v>230</v>
      </c>
      <c r="J661" s="44"/>
      <c r="K661" s="83" t="s">
        <v>258</v>
      </c>
      <c r="L661" s="85" t="s">
        <v>260</v>
      </c>
    </row>
    <row r="662" spans="1:12" ht="18.75" x14ac:dyDescent="0.3">
      <c r="A662" s="159">
        <v>45786</v>
      </c>
      <c r="B662" s="44" t="str">
        <f t="shared" si="36"/>
        <v>I</v>
      </c>
      <c r="C662" s="44" t="s">
        <v>51</v>
      </c>
      <c r="D662" s="45">
        <v>3658</v>
      </c>
      <c r="E662" s="49">
        <v>13.04</v>
      </c>
      <c r="F662" s="79">
        <v>204121</v>
      </c>
      <c r="G662" s="61"/>
      <c r="H662" s="49"/>
      <c r="I662" s="238" t="s">
        <v>230</v>
      </c>
      <c r="J662" s="44"/>
      <c r="K662" s="83" t="s">
        <v>258</v>
      </c>
      <c r="L662" s="85" t="s">
        <v>260</v>
      </c>
    </row>
    <row r="663" spans="1:12" ht="18.75" x14ac:dyDescent="0.3">
      <c r="A663" s="159">
        <v>45786</v>
      </c>
      <c r="B663" s="44" t="str">
        <f t="shared" si="36"/>
        <v>I</v>
      </c>
      <c r="C663" s="44" t="s">
        <v>51</v>
      </c>
      <c r="D663" s="45">
        <v>3659</v>
      </c>
      <c r="E663" s="49">
        <v>12.06</v>
      </c>
      <c r="F663" s="79">
        <v>204121</v>
      </c>
      <c r="G663" s="61"/>
      <c r="H663" s="49"/>
      <c r="I663" s="238" t="s">
        <v>230</v>
      </c>
      <c r="J663" s="44"/>
      <c r="K663" s="83" t="s">
        <v>258</v>
      </c>
      <c r="L663" s="85" t="s">
        <v>260</v>
      </c>
    </row>
    <row r="664" spans="1:12" ht="18.75" x14ac:dyDescent="0.3">
      <c r="A664" s="159">
        <v>45786</v>
      </c>
      <c r="B664" s="44" t="str">
        <f t="shared" si="36"/>
        <v>I</v>
      </c>
      <c r="C664" s="44" t="s">
        <v>51</v>
      </c>
      <c r="D664" s="45">
        <v>3660</v>
      </c>
      <c r="E664" s="49">
        <v>12.29</v>
      </c>
      <c r="F664" s="79">
        <v>204121</v>
      </c>
      <c r="G664" s="61"/>
      <c r="H664" s="49"/>
      <c r="I664" s="238" t="s">
        <v>230</v>
      </c>
      <c r="J664" s="44"/>
      <c r="K664" s="83" t="s">
        <v>258</v>
      </c>
      <c r="L664" s="85" t="s">
        <v>260</v>
      </c>
    </row>
    <row r="665" spans="1:12" ht="18.75" x14ac:dyDescent="0.3">
      <c r="A665" s="159">
        <v>45786</v>
      </c>
      <c r="B665" s="44" t="str">
        <f t="shared" si="36"/>
        <v>I</v>
      </c>
      <c r="C665" s="44" t="s">
        <v>51</v>
      </c>
      <c r="D665" s="45">
        <v>3661</v>
      </c>
      <c r="E665" s="49">
        <v>12.06</v>
      </c>
      <c r="F665" s="80" t="s">
        <v>94</v>
      </c>
      <c r="G665" s="61" t="s">
        <v>259</v>
      </c>
      <c r="H665" s="88">
        <v>32.200000000000003</v>
      </c>
      <c r="I665" s="236" t="s">
        <v>230</v>
      </c>
      <c r="J665" s="44">
        <v>1</v>
      </c>
      <c r="K665" s="83" t="s">
        <v>258</v>
      </c>
      <c r="L665" s="85" t="s">
        <v>260</v>
      </c>
    </row>
    <row r="666" spans="1:12" ht="18.75" x14ac:dyDescent="0.3">
      <c r="A666" s="159">
        <v>45786</v>
      </c>
      <c r="B666" s="44" t="str">
        <f t="shared" ref="B666:B679" si="37">ROMAN(2)</f>
        <v>II</v>
      </c>
      <c r="C666" s="44" t="s">
        <v>45</v>
      </c>
      <c r="D666" s="45">
        <v>3662</v>
      </c>
      <c r="E666" s="49">
        <v>13.05</v>
      </c>
      <c r="F666" s="79" t="s">
        <v>94</v>
      </c>
      <c r="G666" s="61"/>
      <c r="H666" s="49"/>
      <c r="I666" s="238" t="s">
        <v>230</v>
      </c>
      <c r="J666" s="44"/>
      <c r="K666" s="83" t="s">
        <v>258</v>
      </c>
      <c r="L666" s="85" t="s">
        <v>260</v>
      </c>
    </row>
    <row r="667" spans="1:12" ht="18.75" x14ac:dyDescent="0.3">
      <c r="A667" s="159">
        <v>45786</v>
      </c>
      <c r="B667" s="44" t="str">
        <f t="shared" si="37"/>
        <v>II</v>
      </c>
      <c r="C667" s="44" t="s">
        <v>45</v>
      </c>
      <c r="D667" s="45">
        <v>3663</v>
      </c>
      <c r="E667" s="49">
        <v>13.07</v>
      </c>
      <c r="F667" s="79" t="s">
        <v>94</v>
      </c>
      <c r="G667" s="61"/>
      <c r="H667" s="49"/>
      <c r="I667" s="238" t="s">
        <v>230</v>
      </c>
      <c r="J667" s="44"/>
      <c r="K667" s="83" t="s">
        <v>258</v>
      </c>
      <c r="L667" s="85" t="s">
        <v>260</v>
      </c>
    </row>
    <row r="668" spans="1:12" ht="18.75" x14ac:dyDescent="0.3">
      <c r="A668" s="159">
        <v>45786</v>
      </c>
      <c r="B668" s="44" t="str">
        <f t="shared" si="37"/>
        <v>II</v>
      </c>
      <c r="C668" s="44" t="s">
        <v>45</v>
      </c>
      <c r="D668" s="45">
        <v>3664</v>
      </c>
      <c r="E668" s="49">
        <v>13.07</v>
      </c>
      <c r="F668" s="79" t="s">
        <v>94</v>
      </c>
      <c r="G668" s="61"/>
      <c r="H668" s="49"/>
      <c r="I668" s="238" t="s">
        <v>230</v>
      </c>
      <c r="J668" s="44"/>
      <c r="K668" s="83" t="s">
        <v>258</v>
      </c>
      <c r="L668" s="85" t="s">
        <v>260</v>
      </c>
    </row>
    <row r="669" spans="1:12" ht="18.75" x14ac:dyDescent="0.3">
      <c r="A669" s="159">
        <v>45786</v>
      </c>
      <c r="B669" s="44" t="str">
        <f t="shared" si="37"/>
        <v>II</v>
      </c>
      <c r="C669" s="44" t="s">
        <v>45</v>
      </c>
      <c r="D669" s="45">
        <v>3665</v>
      </c>
      <c r="E669" s="49">
        <v>13.07</v>
      </c>
      <c r="F669" s="79" t="s">
        <v>94</v>
      </c>
      <c r="G669" s="61"/>
      <c r="H669" s="49"/>
      <c r="I669" s="238" t="s">
        <v>230</v>
      </c>
      <c r="J669" s="44"/>
      <c r="K669" s="83" t="s">
        <v>258</v>
      </c>
      <c r="L669" s="85" t="s">
        <v>260</v>
      </c>
    </row>
    <row r="670" spans="1:12" ht="18.75" x14ac:dyDescent="0.3">
      <c r="A670" s="159">
        <v>45786</v>
      </c>
      <c r="B670" s="44" t="str">
        <f t="shared" si="37"/>
        <v>II</v>
      </c>
      <c r="C670" s="44" t="s">
        <v>45</v>
      </c>
      <c r="D670" s="45">
        <v>3666</v>
      </c>
      <c r="E670" s="49">
        <v>12.07</v>
      </c>
      <c r="F670" s="79" t="s">
        <v>94</v>
      </c>
      <c r="G670" s="61"/>
      <c r="H670" s="49"/>
      <c r="I670" s="238" t="s">
        <v>230</v>
      </c>
      <c r="J670" s="44"/>
      <c r="K670" s="83" t="s">
        <v>258</v>
      </c>
      <c r="L670" s="85" t="s">
        <v>260</v>
      </c>
    </row>
    <row r="671" spans="1:12" ht="18.75" x14ac:dyDescent="0.3">
      <c r="A671" s="159">
        <v>45786</v>
      </c>
      <c r="B671" s="44" t="str">
        <f t="shared" si="37"/>
        <v>II</v>
      </c>
      <c r="C671" s="44" t="s">
        <v>45</v>
      </c>
      <c r="D671" s="45">
        <v>3667</v>
      </c>
      <c r="E671" s="49">
        <v>12.38</v>
      </c>
      <c r="F671" s="79" t="s">
        <v>94</v>
      </c>
      <c r="G671" s="61"/>
      <c r="H671" s="49"/>
      <c r="I671" s="238" t="s">
        <v>230</v>
      </c>
      <c r="J671" s="44"/>
      <c r="K671" s="83" t="s">
        <v>258</v>
      </c>
      <c r="L671" s="85" t="s">
        <v>260</v>
      </c>
    </row>
    <row r="672" spans="1:12" ht="18.75" x14ac:dyDescent="0.3">
      <c r="A672" s="159">
        <v>45786</v>
      </c>
      <c r="B672" s="44" t="str">
        <f t="shared" si="37"/>
        <v>II</v>
      </c>
      <c r="C672" s="44" t="s">
        <v>45</v>
      </c>
      <c r="D672" s="45">
        <v>3668</v>
      </c>
      <c r="E672" s="49">
        <v>13.05</v>
      </c>
      <c r="F672" s="80">
        <v>304108</v>
      </c>
      <c r="G672" s="61" t="s">
        <v>99</v>
      </c>
      <c r="H672" s="88">
        <v>32.25</v>
      </c>
      <c r="I672" s="236" t="s">
        <v>230</v>
      </c>
      <c r="J672" s="44">
        <v>1</v>
      </c>
      <c r="K672" s="83" t="s">
        <v>258</v>
      </c>
      <c r="L672" s="85" t="s">
        <v>260</v>
      </c>
    </row>
    <row r="673" spans="1:12" ht="18.75" x14ac:dyDescent="0.3">
      <c r="A673" s="159">
        <v>45786</v>
      </c>
      <c r="B673" s="44" t="str">
        <f t="shared" si="37"/>
        <v>II</v>
      </c>
      <c r="C673" s="44" t="s">
        <v>45</v>
      </c>
      <c r="D673" s="45">
        <v>3669</v>
      </c>
      <c r="E673" s="49">
        <v>13.05</v>
      </c>
      <c r="F673" s="79">
        <v>304108</v>
      </c>
      <c r="G673" s="61"/>
      <c r="H673" s="49"/>
      <c r="I673" s="238" t="s">
        <v>230</v>
      </c>
      <c r="J673" s="44"/>
      <c r="K673" s="83" t="s">
        <v>258</v>
      </c>
      <c r="L673" s="85" t="s">
        <v>260</v>
      </c>
    </row>
    <row r="674" spans="1:12" ht="18.75" x14ac:dyDescent="0.3">
      <c r="A674" s="159">
        <v>45786</v>
      </c>
      <c r="B674" s="44" t="str">
        <f t="shared" si="37"/>
        <v>II</v>
      </c>
      <c r="C674" s="44" t="s">
        <v>45</v>
      </c>
      <c r="D674" s="45">
        <v>3670</v>
      </c>
      <c r="E674" s="49">
        <v>13.05</v>
      </c>
      <c r="F674" s="79">
        <v>304108</v>
      </c>
      <c r="G674" s="61"/>
      <c r="H674" s="49"/>
      <c r="I674" s="238" t="s">
        <v>230</v>
      </c>
      <c r="J674" s="44"/>
      <c r="K674" s="83" t="s">
        <v>258</v>
      </c>
      <c r="L674" s="85" t="s">
        <v>260</v>
      </c>
    </row>
    <row r="675" spans="1:12" ht="18.75" x14ac:dyDescent="0.3">
      <c r="A675" s="159">
        <v>45786</v>
      </c>
      <c r="B675" s="44" t="str">
        <f t="shared" si="37"/>
        <v>II</v>
      </c>
      <c r="C675" s="44" t="s">
        <v>45</v>
      </c>
      <c r="D675" s="45">
        <v>3671</v>
      </c>
      <c r="E675" s="49">
        <v>12.06</v>
      </c>
      <c r="F675" s="79">
        <v>304108</v>
      </c>
      <c r="G675" s="61"/>
      <c r="H675" s="49"/>
      <c r="I675" s="238" t="s">
        <v>230</v>
      </c>
      <c r="J675" s="44"/>
      <c r="K675" s="83" t="s">
        <v>258</v>
      </c>
      <c r="L675" s="85" t="s">
        <v>260</v>
      </c>
    </row>
    <row r="676" spans="1:12" ht="18.75" x14ac:dyDescent="0.3">
      <c r="A676" s="159">
        <v>45786</v>
      </c>
      <c r="B676" s="44" t="str">
        <f t="shared" si="37"/>
        <v>II</v>
      </c>
      <c r="C676" s="44" t="s">
        <v>45</v>
      </c>
      <c r="D676" s="45">
        <v>3672</v>
      </c>
      <c r="E676" s="49">
        <v>12.06</v>
      </c>
      <c r="F676" s="79">
        <v>304108</v>
      </c>
      <c r="G676" s="61"/>
      <c r="H676" s="49"/>
      <c r="I676" s="238" t="s">
        <v>230</v>
      </c>
      <c r="J676" s="44"/>
      <c r="K676" s="83" t="s">
        <v>258</v>
      </c>
      <c r="L676" s="85" t="s">
        <v>260</v>
      </c>
    </row>
    <row r="677" spans="1:12" ht="18.75" x14ac:dyDescent="0.3">
      <c r="A677" s="159">
        <v>45786</v>
      </c>
      <c r="B677" s="44" t="str">
        <f t="shared" si="37"/>
        <v>II</v>
      </c>
      <c r="C677" s="44" t="s">
        <v>45</v>
      </c>
      <c r="D677" s="45">
        <v>3673</v>
      </c>
      <c r="E677" s="49">
        <v>12.06</v>
      </c>
      <c r="F677" s="79">
        <v>304108</v>
      </c>
      <c r="G677" s="61"/>
      <c r="H677" s="49"/>
      <c r="I677" s="238" t="s">
        <v>230</v>
      </c>
      <c r="J677" s="44"/>
      <c r="K677" s="83" t="s">
        <v>258</v>
      </c>
      <c r="L677" s="85" t="s">
        <v>260</v>
      </c>
    </row>
    <row r="678" spans="1:12" ht="18.75" x14ac:dyDescent="0.3">
      <c r="A678" s="159">
        <v>45786</v>
      </c>
      <c r="B678" s="44" t="str">
        <f t="shared" si="37"/>
        <v>II</v>
      </c>
      <c r="C678" s="44" t="s">
        <v>45</v>
      </c>
      <c r="D678" s="45">
        <v>3674</v>
      </c>
      <c r="E678" s="49">
        <v>12.21</v>
      </c>
      <c r="F678" s="79">
        <v>304108</v>
      </c>
      <c r="G678" s="61"/>
      <c r="H678" s="49"/>
      <c r="I678" s="238" t="s">
        <v>230</v>
      </c>
      <c r="J678" s="44"/>
      <c r="K678" s="83" t="s">
        <v>258</v>
      </c>
      <c r="L678" s="85" t="s">
        <v>260</v>
      </c>
    </row>
    <row r="679" spans="1:12" ht="19.5" thickBot="1" x14ac:dyDescent="0.35">
      <c r="A679" s="175">
        <v>45786</v>
      </c>
      <c r="B679" s="91" t="str">
        <f t="shared" si="37"/>
        <v>II</v>
      </c>
      <c r="C679" s="91" t="s">
        <v>45</v>
      </c>
      <c r="D679" s="92">
        <v>3675</v>
      </c>
      <c r="E679" s="93">
        <v>12.06</v>
      </c>
      <c r="F679" s="144">
        <v>204121</v>
      </c>
      <c r="G679" s="95" t="s">
        <v>98</v>
      </c>
      <c r="H679" s="153">
        <v>32.06</v>
      </c>
      <c r="I679" s="245" t="s">
        <v>230</v>
      </c>
      <c r="J679" s="91">
        <v>1</v>
      </c>
      <c r="K679" s="102" t="s">
        <v>258</v>
      </c>
      <c r="L679" s="103" t="s">
        <v>260</v>
      </c>
    </row>
    <row r="680" spans="1:12" ht="18.75" x14ac:dyDescent="0.3">
      <c r="A680" s="39">
        <v>45787</v>
      </c>
      <c r="B680" s="87" t="str">
        <f t="shared" ref="B680:B692" si="38">ROMAN(1)</f>
        <v>I</v>
      </c>
      <c r="C680" s="87" t="s">
        <v>51</v>
      </c>
      <c r="D680" s="40">
        <v>3676</v>
      </c>
      <c r="E680" s="98">
        <v>12.06</v>
      </c>
      <c r="F680" s="303">
        <v>204121</v>
      </c>
      <c r="G680" s="299"/>
      <c r="H680" s="291"/>
      <c r="I680" s="300" t="s">
        <v>230</v>
      </c>
      <c r="J680" s="292"/>
      <c r="K680" s="104" t="s">
        <v>258</v>
      </c>
      <c r="L680" s="84" t="s">
        <v>260</v>
      </c>
    </row>
    <row r="681" spans="1:12" ht="18.75" x14ac:dyDescent="0.3">
      <c r="A681" s="159">
        <v>45787</v>
      </c>
      <c r="B681" s="44" t="str">
        <f t="shared" si="38"/>
        <v>I</v>
      </c>
      <c r="C681" s="44" t="s">
        <v>51</v>
      </c>
      <c r="D681" s="45">
        <v>3677</v>
      </c>
      <c r="E681" s="49">
        <v>12.06</v>
      </c>
      <c r="F681" s="302">
        <v>204121</v>
      </c>
      <c r="G681" s="289"/>
      <c r="H681" s="288"/>
      <c r="I681" s="290" t="s">
        <v>230</v>
      </c>
      <c r="J681" s="287"/>
      <c r="K681" s="83" t="s">
        <v>258</v>
      </c>
      <c r="L681" s="85" t="s">
        <v>260</v>
      </c>
    </row>
    <row r="682" spans="1:12" ht="18.75" x14ac:dyDescent="0.3">
      <c r="A682" s="159">
        <v>45787</v>
      </c>
      <c r="B682" s="44" t="str">
        <f t="shared" si="38"/>
        <v>I</v>
      </c>
      <c r="C682" s="44" t="s">
        <v>51</v>
      </c>
      <c r="D682" s="45">
        <v>3678</v>
      </c>
      <c r="E682" s="288">
        <v>13.03</v>
      </c>
      <c r="F682" s="302">
        <v>204121</v>
      </c>
      <c r="G682" s="289"/>
      <c r="H682" s="288"/>
      <c r="I682" s="290" t="s">
        <v>230</v>
      </c>
      <c r="J682" s="287"/>
      <c r="K682" s="83" t="s">
        <v>258</v>
      </c>
      <c r="L682" s="85" t="s">
        <v>260</v>
      </c>
    </row>
    <row r="683" spans="1:12" ht="18.75" x14ac:dyDescent="0.3">
      <c r="A683" s="159">
        <v>45787</v>
      </c>
      <c r="B683" s="44" t="str">
        <f t="shared" si="38"/>
        <v>I</v>
      </c>
      <c r="C683" s="44" t="s">
        <v>51</v>
      </c>
      <c r="D683" s="45">
        <v>3679</v>
      </c>
      <c r="E683" s="288">
        <v>13.04</v>
      </c>
      <c r="F683" s="302">
        <v>204121</v>
      </c>
      <c r="G683" s="289"/>
      <c r="H683" s="288"/>
      <c r="I683" s="290" t="s">
        <v>230</v>
      </c>
      <c r="J683" s="287"/>
      <c r="K683" s="83" t="s">
        <v>258</v>
      </c>
      <c r="L683" s="85" t="s">
        <v>260</v>
      </c>
    </row>
    <row r="684" spans="1:12" ht="18.75" x14ac:dyDescent="0.3">
      <c r="A684" s="159">
        <v>45787</v>
      </c>
      <c r="B684" s="44" t="str">
        <f t="shared" si="38"/>
        <v>I</v>
      </c>
      <c r="C684" s="44" t="s">
        <v>51</v>
      </c>
      <c r="D684" s="45">
        <v>3680</v>
      </c>
      <c r="E684" s="288">
        <v>13.04</v>
      </c>
      <c r="F684" s="302">
        <v>204121</v>
      </c>
      <c r="G684" s="289"/>
      <c r="H684" s="288"/>
      <c r="I684" s="290" t="s">
        <v>230</v>
      </c>
      <c r="J684" s="287"/>
      <c r="K684" s="83" t="s">
        <v>258</v>
      </c>
      <c r="L684" s="85" t="s">
        <v>260</v>
      </c>
    </row>
    <row r="685" spans="1:12" ht="18.75" x14ac:dyDescent="0.3">
      <c r="A685" s="159">
        <v>45787</v>
      </c>
      <c r="B685" s="44" t="str">
        <f t="shared" si="38"/>
        <v>I</v>
      </c>
      <c r="C685" s="44" t="s">
        <v>51</v>
      </c>
      <c r="D685" s="45">
        <v>3681</v>
      </c>
      <c r="E685" s="288">
        <v>13.31</v>
      </c>
      <c r="F685" s="302">
        <v>204121</v>
      </c>
      <c r="G685" s="289"/>
      <c r="H685" s="288"/>
      <c r="I685" s="290" t="s">
        <v>230</v>
      </c>
      <c r="J685" s="287"/>
      <c r="K685" s="83" t="s">
        <v>258</v>
      </c>
      <c r="L685" s="85" t="s">
        <v>260</v>
      </c>
    </row>
    <row r="686" spans="1:12" ht="18.75" x14ac:dyDescent="0.3">
      <c r="A686" s="159">
        <v>45787</v>
      </c>
      <c r="B686" s="44" t="str">
        <f t="shared" si="38"/>
        <v>I</v>
      </c>
      <c r="C686" s="44" t="s">
        <v>51</v>
      </c>
      <c r="D686" s="45">
        <v>3682</v>
      </c>
      <c r="E686" s="288">
        <v>12.04</v>
      </c>
      <c r="F686" s="80">
        <v>100944</v>
      </c>
      <c r="G686" s="289" t="s">
        <v>97</v>
      </c>
      <c r="H686" s="294">
        <v>32.54</v>
      </c>
      <c r="I686" s="301" t="s">
        <v>230</v>
      </c>
      <c r="J686" s="287">
        <v>1</v>
      </c>
      <c r="K686" s="83" t="s">
        <v>258</v>
      </c>
      <c r="L686" s="85" t="s">
        <v>260</v>
      </c>
    </row>
    <row r="687" spans="1:12" ht="18.75" x14ac:dyDescent="0.3">
      <c r="A687" s="159">
        <v>45787</v>
      </c>
      <c r="B687" s="44" t="str">
        <f t="shared" si="38"/>
        <v>I</v>
      </c>
      <c r="C687" s="44" t="s">
        <v>51</v>
      </c>
      <c r="D687" s="45">
        <v>3683</v>
      </c>
      <c r="E687" s="288">
        <v>13.03</v>
      </c>
      <c r="F687" s="302">
        <v>100944</v>
      </c>
      <c r="G687" s="289"/>
      <c r="H687" s="288"/>
      <c r="I687" s="290" t="s">
        <v>230</v>
      </c>
      <c r="J687" s="287"/>
      <c r="K687" s="83" t="s">
        <v>258</v>
      </c>
      <c r="L687" s="85" t="s">
        <v>260</v>
      </c>
    </row>
    <row r="688" spans="1:12" ht="18.75" x14ac:dyDescent="0.3">
      <c r="A688" s="159">
        <v>45787</v>
      </c>
      <c r="B688" s="44" t="str">
        <f t="shared" si="38"/>
        <v>I</v>
      </c>
      <c r="C688" s="44" t="s">
        <v>51</v>
      </c>
      <c r="D688" s="45">
        <v>3684</v>
      </c>
      <c r="E688" s="288">
        <v>13.03</v>
      </c>
      <c r="F688" s="302">
        <v>100944</v>
      </c>
      <c r="G688" s="289"/>
      <c r="H688" s="288"/>
      <c r="I688" s="290" t="s">
        <v>230</v>
      </c>
      <c r="J688" s="287"/>
      <c r="K688" s="83" t="s">
        <v>258</v>
      </c>
      <c r="L688" s="85" t="s">
        <v>260</v>
      </c>
    </row>
    <row r="689" spans="1:12" ht="18.75" x14ac:dyDescent="0.3">
      <c r="A689" s="159">
        <v>45787</v>
      </c>
      <c r="B689" s="44" t="str">
        <f t="shared" si="38"/>
        <v>I</v>
      </c>
      <c r="C689" s="44" t="s">
        <v>51</v>
      </c>
      <c r="D689" s="45">
        <v>3685</v>
      </c>
      <c r="E689" s="288">
        <v>13.04</v>
      </c>
      <c r="F689" s="302">
        <v>100944</v>
      </c>
      <c r="G689" s="289"/>
      <c r="H689" s="288"/>
      <c r="I689" s="290" t="s">
        <v>230</v>
      </c>
      <c r="J689" s="287"/>
      <c r="K689" s="83" t="s">
        <v>258</v>
      </c>
      <c r="L689" s="85" t="s">
        <v>260</v>
      </c>
    </row>
    <row r="690" spans="1:12" ht="18.75" x14ac:dyDescent="0.3">
      <c r="A690" s="159">
        <v>45787</v>
      </c>
      <c r="B690" s="44" t="str">
        <f t="shared" si="38"/>
        <v>I</v>
      </c>
      <c r="C690" s="44" t="s">
        <v>51</v>
      </c>
      <c r="D690" s="45">
        <v>3686</v>
      </c>
      <c r="E690" s="288">
        <v>13.04</v>
      </c>
      <c r="F690" s="302">
        <v>100944</v>
      </c>
      <c r="G690" s="289"/>
      <c r="H690" s="288"/>
      <c r="I690" s="290" t="s">
        <v>230</v>
      </c>
      <c r="J690" s="287"/>
      <c r="K690" s="83" t="s">
        <v>258</v>
      </c>
      <c r="L690" s="85" t="s">
        <v>260</v>
      </c>
    </row>
    <row r="691" spans="1:12" ht="18.75" x14ac:dyDescent="0.3">
      <c r="A691" s="159">
        <v>45787</v>
      </c>
      <c r="B691" s="44" t="str">
        <f t="shared" si="38"/>
        <v>I</v>
      </c>
      <c r="C691" s="44" t="s">
        <v>51</v>
      </c>
      <c r="D691" s="45">
        <v>3687</v>
      </c>
      <c r="E691" s="288">
        <v>13.04</v>
      </c>
      <c r="F691" s="302">
        <v>100944</v>
      </c>
      <c r="G691" s="289"/>
      <c r="H691" s="288"/>
      <c r="I691" s="290" t="s">
        <v>230</v>
      </c>
      <c r="J691" s="287"/>
      <c r="K691" s="83" t="s">
        <v>258</v>
      </c>
      <c r="L691" s="85" t="s">
        <v>260</v>
      </c>
    </row>
    <row r="692" spans="1:12" ht="18.75" x14ac:dyDescent="0.3">
      <c r="A692" s="159">
        <v>45787</v>
      </c>
      <c r="B692" s="44" t="str">
        <f t="shared" si="38"/>
        <v>I</v>
      </c>
      <c r="C692" s="44" t="s">
        <v>51</v>
      </c>
      <c r="D692" s="45">
        <v>3688</v>
      </c>
      <c r="E692" s="288">
        <v>13.04</v>
      </c>
      <c r="F692" s="302">
        <v>100944</v>
      </c>
      <c r="G692" s="289"/>
      <c r="H692" s="288"/>
      <c r="I692" s="290" t="s">
        <v>230</v>
      </c>
      <c r="J692" s="287"/>
      <c r="K692" s="83" t="s">
        <v>258</v>
      </c>
      <c r="L692" s="85" t="s">
        <v>260</v>
      </c>
    </row>
    <row r="693" spans="1:12" ht="18.75" x14ac:dyDescent="0.3">
      <c r="A693" s="159">
        <v>45787</v>
      </c>
      <c r="B693" s="44" t="str">
        <f t="shared" ref="B693:B704" si="39">ROMAN(2)</f>
        <v>II</v>
      </c>
      <c r="C693" s="44" t="s">
        <v>45</v>
      </c>
      <c r="D693" s="45">
        <v>3689</v>
      </c>
      <c r="E693" s="288">
        <v>13.04</v>
      </c>
      <c r="F693" s="80">
        <v>251566</v>
      </c>
      <c r="G693" s="289" t="s">
        <v>268</v>
      </c>
      <c r="H693" s="294">
        <v>28</v>
      </c>
      <c r="I693" s="301" t="s">
        <v>231</v>
      </c>
      <c r="J693" s="287">
        <v>1</v>
      </c>
      <c r="K693" s="83" t="s">
        <v>269</v>
      </c>
      <c r="L693" s="85" t="s">
        <v>260</v>
      </c>
    </row>
    <row r="694" spans="1:12" ht="18.75" x14ac:dyDescent="0.3">
      <c r="A694" s="159">
        <v>45787</v>
      </c>
      <c r="B694" s="44" t="str">
        <f t="shared" si="39"/>
        <v>II</v>
      </c>
      <c r="C694" s="44" t="s">
        <v>45</v>
      </c>
      <c r="D694" s="45">
        <v>3690</v>
      </c>
      <c r="E694" s="307">
        <v>13.03</v>
      </c>
      <c r="F694" s="302">
        <v>251566</v>
      </c>
      <c r="G694" s="289"/>
      <c r="H694" s="288"/>
      <c r="I694" s="290" t="s">
        <v>231</v>
      </c>
      <c r="J694" s="287"/>
      <c r="K694" s="83" t="s">
        <v>269</v>
      </c>
      <c r="L694" s="85" t="s">
        <v>260</v>
      </c>
    </row>
    <row r="695" spans="1:12" ht="18.75" x14ac:dyDescent="0.3">
      <c r="A695" s="159">
        <v>45787</v>
      </c>
      <c r="B695" s="44" t="str">
        <f t="shared" si="39"/>
        <v>II</v>
      </c>
      <c r="C695" s="44" t="s">
        <v>45</v>
      </c>
      <c r="D695" s="45">
        <v>3691</v>
      </c>
      <c r="E695" s="288">
        <v>13.04</v>
      </c>
      <c r="F695" s="302">
        <v>251566</v>
      </c>
      <c r="G695" s="289"/>
      <c r="H695" s="288"/>
      <c r="I695" s="290" t="s">
        <v>231</v>
      </c>
      <c r="J695" s="287"/>
      <c r="K695" s="83" t="s">
        <v>269</v>
      </c>
      <c r="L695" s="85" t="s">
        <v>260</v>
      </c>
    </row>
    <row r="696" spans="1:12" ht="18.75" x14ac:dyDescent="0.3">
      <c r="A696" s="159">
        <v>45787</v>
      </c>
      <c r="B696" s="44" t="str">
        <f t="shared" si="39"/>
        <v>II</v>
      </c>
      <c r="C696" s="44" t="s">
        <v>45</v>
      </c>
      <c r="D696" s="45">
        <v>3692</v>
      </c>
      <c r="E696" s="288">
        <v>13.04</v>
      </c>
      <c r="F696" s="302">
        <v>251566</v>
      </c>
      <c r="G696" s="289"/>
      <c r="H696" s="288"/>
      <c r="I696" s="290" t="s">
        <v>231</v>
      </c>
      <c r="J696" s="287"/>
      <c r="K696" s="83" t="s">
        <v>269</v>
      </c>
      <c r="L696" s="85" t="s">
        <v>260</v>
      </c>
    </row>
    <row r="697" spans="1:12" ht="18.75" x14ac:dyDescent="0.3">
      <c r="A697" s="159">
        <v>45787</v>
      </c>
      <c r="B697" s="44" t="str">
        <f t="shared" si="39"/>
        <v>II</v>
      </c>
      <c r="C697" s="44" t="s">
        <v>45</v>
      </c>
      <c r="D697" s="45">
        <v>3693</v>
      </c>
      <c r="E697" s="288">
        <v>13.04</v>
      </c>
      <c r="F697" s="302">
        <v>251566</v>
      </c>
      <c r="G697" s="289"/>
      <c r="H697" s="288"/>
      <c r="I697" s="290" t="s">
        <v>231</v>
      </c>
      <c r="J697" s="287"/>
      <c r="K697" s="83" t="s">
        <v>269</v>
      </c>
      <c r="L697" s="85" t="s">
        <v>260</v>
      </c>
    </row>
    <row r="698" spans="1:12" ht="18.75" x14ac:dyDescent="0.3">
      <c r="A698" s="159">
        <v>45787</v>
      </c>
      <c r="B698" s="44" t="str">
        <f t="shared" si="39"/>
        <v>II</v>
      </c>
      <c r="C698" s="44" t="s">
        <v>45</v>
      </c>
      <c r="D698" s="45">
        <v>3694</v>
      </c>
      <c r="E698" s="288">
        <v>12.43</v>
      </c>
      <c r="F698" s="302">
        <v>251566</v>
      </c>
      <c r="G698" s="289"/>
      <c r="H698" s="288"/>
      <c r="I698" s="290" t="s">
        <v>231</v>
      </c>
      <c r="J698" s="287"/>
      <c r="K698" s="83" t="s">
        <v>269</v>
      </c>
      <c r="L698" s="85" t="s">
        <v>260</v>
      </c>
    </row>
    <row r="699" spans="1:12" ht="18.75" x14ac:dyDescent="0.3">
      <c r="A699" s="159">
        <v>45787</v>
      </c>
      <c r="B699" s="44" t="str">
        <f t="shared" si="39"/>
        <v>II</v>
      </c>
      <c r="C699" s="44" t="s">
        <v>45</v>
      </c>
      <c r="D699" s="45">
        <v>3695</v>
      </c>
      <c r="E699" s="288">
        <v>12.06</v>
      </c>
      <c r="F699" s="80" t="s">
        <v>71</v>
      </c>
      <c r="G699" s="289" t="s">
        <v>267</v>
      </c>
      <c r="H699" s="294">
        <v>32.36</v>
      </c>
      <c r="I699" s="301" t="s">
        <v>230</v>
      </c>
      <c r="J699" s="287">
        <v>1</v>
      </c>
      <c r="K699" s="83" t="s">
        <v>269</v>
      </c>
      <c r="L699" s="85" t="s">
        <v>260</v>
      </c>
    </row>
    <row r="700" spans="1:12" ht="18.75" x14ac:dyDescent="0.3">
      <c r="A700" s="159">
        <v>45787</v>
      </c>
      <c r="B700" s="44" t="str">
        <f t="shared" si="39"/>
        <v>II</v>
      </c>
      <c r="C700" s="44" t="s">
        <v>45</v>
      </c>
      <c r="D700" s="45">
        <v>3696</v>
      </c>
      <c r="E700" s="288">
        <v>13.04</v>
      </c>
      <c r="F700" s="302" t="s">
        <v>71</v>
      </c>
      <c r="G700" s="289"/>
      <c r="H700" s="288"/>
      <c r="I700" s="290" t="s">
        <v>230</v>
      </c>
      <c r="J700" s="287"/>
      <c r="K700" s="83" t="s">
        <v>269</v>
      </c>
      <c r="L700" s="85" t="s">
        <v>260</v>
      </c>
    </row>
    <row r="701" spans="1:12" ht="18.75" x14ac:dyDescent="0.3">
      <c r="A701" s="159">
        <v>45787</v>
      </c>
      <c r="B701" s="44" t="str">
        <f t="shared" si="39"/>
        <v>II</v>
      </c>
      <c r="C701" s="44" t="s">
        <v>45</v>
      </c>
      <c r="D701" s="45">
        <v>3697</v>
      </c>
      <c r="E701" s="288">
        <v>13.04</v>
      </c>
      <c r="F701" s="302" t="s">
        <v>71</v>
      </c>
      <c r="G701" s="289"/>
      <c r="H701" s="288"/>
      <c r="I701" s="290" t="s">
        <v>230</v>
      </c>
      <c r="J701" s="287"/>
      <c r="K701" s="83" t="s">
        <v>269</v>
      </c>
      <c r="L701" s="85" t="s">
        <v>260</v>
      </c>
    </row>
    <row r="702" spans="1:12" ht="18.75" x14ac:dyDescent="0.3">
      <c r="A702" s="159">
        <v>45787</v>
      </c>
      <c r="B702" s="44" t="str">
        <f t="shared" si="39"/>
        <v>II</v>
      </c>
      <c r="C702" s="44" t="s">
        <v>45</v>
      </c>
      <c r="D702" s="45">
        <v>3698</v>
      </c>
      <c r="E702" s="288">
        <v>13.04</v>
      </c>
      <c r="F702" s="302" t="s">
        <v>71</v>
      </c>
      <c r="G702" s="289"/>
      <c r="H702" s="288"/>
      <c r="I702" s="290" t="s">
        <v>230</v>
      </c>
      <c r="J702" s="287"/>
      <c r="K702" s="83" t="s">
        <v>269</v>
      </c>
      <c r="L702" s="85" t="s">
        <v>260</v>
      </c>
    </row>
    <row r="703" spans="1:12" ht="18.75" x14ac:dyDescent="0.3">
      <c r="A703" s="159">
        <v>45787</v>
      </c>
      <c r="B703" s="44" t="str">
        <f t="shared" si="39"/>
        <v>II</v>
      </c>
      <c r="C703" s="44" t="s">
        <v>45</v>
      </c>
      <c r="D703" s="45">
        <v>3699</v>
      </c>
      <c r="E703" s="288">
        <v>13.04</v>
      </c>
      <c r="F703" s="302" t="s">
        <v>71</v>
      </c>
      <c r="G703" s="289"/>
      <c r="H703" s="288"/>
      <c r="I703" s="290" t="s">
        <v>230</v>
      </c>
      <c r="J703" s="287"/>
      <c r="K703" s="83" t="s">
        <v>269</v>
      </c>
      <c r="L703" s="85" t="s">
        <v>260</v>
      </c>
    </row>
    <row r="704" spans="1:12" ht="19.5" thickBot="1" x14ac:dyDescent="0.35">
      <c r="A704" s="175">
        <v>45787</v>
      </c>
      <c r="B704" s="91" t="str">
        <f t="shared" si="39"/>
        <v>II</v>
      </c>
      <c r="C704" s="91" t="s">
        <v>45</v>
      </c>
      <c r="D704" s="92">
        <v>3700</v>
      </c>
      <c r="E704" s="295">
        <v>13.04</v>
      </c>
      <c r="F704" s="305" t="s">
        <v>71</v>
      </c>
      <c r="G704" s="297"/>
      <c r="H704" s="295"/>
      <c r="I704" s="298" t="s">
        <v>230</v>
      </c>
      <c r="J704" s="296"/>
      <c r="K704" s="102" t="s">
        <v>269</v>
      </c>
      <c r="L704" s="103" t="s">
        <v>260</v>
      </c>
    </row>
    <row r="705" spans="1:12" ht="18.75" x14ac:dyDescent="0.3">
      <c r="A705" s="39">
        <v>45788</v>
      </c>
      <c r="B705" s="87" t="str">
        <f t="shared" ref="B705:B723" si="40">ROMAN(1)</f>
        <v>I</v>
      </c>
      <c r="C705" s="87" t="s">
        <v>51</v>
      </c>
      <c r="D705" s="40">
        <v>3701</v>
      </c>
      <c r="E705" s="98">
        <v>11.84</v>
      </c>
      <c r="F705" s="303" t="s">
        <v>71</v>
      </c>
      <c r="G705" s="100"/>
      <c r="H705" s="98"/>
      <c r="I705" s="242" t="s">
        <v>230</v>
      </c>
      <c r="J705" s="87"/>
      <c r="K705" s="104" t="s">
        <v>269</v>
      </c>
      <c r="L705" s="84" t="s">
        <v>260</v>
      </c>
    </row>
    <row r="706" spans="1:12" ht="18.75" x14ac:dyDescent="0.3">
      <c r="A706" s="159">
        <v>45788</v>
      </c>
      <c r="B706" s="44" t="str">
        <f t="shared" si="40"/>
        <v>I</v>
      </c>
      <c r="C706" s="44" t="s">
        <v>51</v>
      </c>
      <c r="D706" s="45">
        <v>3702</v>
      </c>
      <c r="E706" s="49">
        <v>12.06</v>
      </c>
      <c r="F706" s="80" t="s">
        <v>123</v>
      </c>
      <c r="G706" s="61" t="s">
        <v>271</v>
      </c>
      <c r="H706" s="88">
        <v>31.09</v>
      </c>
      <c r="I706" s="236" t="s">
        <v>230</v>
      </c>
      <c r="J706" s="44">
        <v>1</v>
      </c>
      <c r="K706" s="83" t="s">
        <v>269</v>
      </c>
      <c r="L706" s="85" t="s">
        <v>260</v>
      </c>
    </row>
    <row r="707" spans="1:12" ht="18.75" x14ac:dyDescent="0.3">
      <c r="A707" s="159">
        <v>45788</v>
      </c>
      <c r="B707" s="44" t="str">
        <f t="shared" si="40"/>
        <v>I</v>
      </c>
      <c r="C707" s="44" t="s">
        <v>51</v>
      </c>
      <c r="D707" s="45">
        <v>3703</v>
      </c>
      <c r="E707" s="49">
        <v>12.07</v>
      </c>
      <c r="F707" s="79" t="s">
        <v>123</v>
      </c>
      <c r="G707" s="61"/>
      <c r="H707" s="49"/>
      <c r="I707" s="238" t="s">
        <v>230</v>
      </c>
      <c r="J707" s="44"/>
      <c r="K707" s="83" t="s">
        <v>269</v>
      </c>
      <c r="L707" s="85" t="s">
        <v>260</v>
      </c>
    </row>
    <row r="708" spans="1:12" ht="18.75" x14ac:dyDescent="0.3">
      <c r="A708" s="159">
        <v>45788</v>
      </c>
      <c r="B708" s="44" t="str">
        <f t="shared" si="40"/>
        <v>I</v>
      </c>
      <c r="C708" s="44" t="s">
        <v>51</v>
      </c>
      <c r="D708" s="45">
        <v>3704</v>
      </c>
      <c r="E708" s="49">
        <v>11.07</v>
      </c>
      <c r="F708" s="79" t="s">
        <v>123</v>
      </c>
      <c r="G708" s="61"/>
      <c r="H708" s="49"/>
      <c r="I708" s="238" t="s">
        <v>230</v>
      </c>
      <c r="J708" s="44"/>
      <c r="K708" s="83" t="s">
        <v>269</v>
      </c>
      <c r="L708" s="85" t="s">
        <v>260</v>
      </c>
    </row>
    <row r="709" spans="1:12" ht="18.75" x14ac:dyDescent="0.3">
      <c r="A709" s="159">
        <v>45788</v>
      </c>
      <c r="B709" s="44" t="str">
        <f t="shared" si="40"/>
        <v>I</v>
      </c>
      <c r="C709" s="44" t="s">
        <v>51</v>
      </c>
      <c r="D709" s="45">
        <v>3705</v>
      </c>
      <c r="E709" s="49">
        <v>12.07</v>
      </c>
      <c r="F709" s="79" t="s">
        <v>123</v>
      </c>
      <c r="G709" s="61"/>
      <c r="H709" s="49"/>
      <c r="I709" s="238" t="s">
        <v>230</v>
      </c>
      <c r="J709" s="44"/>
      <c r="K709" s="83" t="s">
        <v>269</v>
      </c>
      <c r="L709" s="85" t="s">
        <v>260</v>
      </c>
    </row>
    <row r="710" spans="1:12" ht="18.75" x14ac:dyDescent="0.3">
      <c r="A710" s="159">
        <v>45788</v>
      </c>
      <c r="B710" s="44" t="str">
        <f t="shared" si="40"/>
        <v>I</v>
      </c>
      <c r="C710" s="44" t="s">
        <v>51</v>
      </c>
      <c r="D710" s="45">
        <v>3706</v>
      </c>
      <c r="E710" s="49">
        <v>12.07</v>
      </c>
      <c r="F710" s="79" t="s">
        <v>123</v>
      </c>
      <c r="G710" s="61"/>
      <c r="H710" s="49"/>
      <c r="I710" s="238" t="s">
        <v>230</v>
      </c>
      <c r="J710" s="44"/>
      <c r="K710" s="83" t="s">
        <v>269</v>
      </c>
      <c r="L710" s="85" t="s">
        <v>260</v>
      </c>
    </row>
    <row r="711" spans="1:12" ht="19.5" thickBot="1" x14ac:dyDescent="0.35">
      <c r="A711" s="175">
        <v>45788</v>
      </c>
      <c r="B711" s="91" t="str">
        <f t="shared" si="40"/>
        <v>I</v>
      </c>
      <c r="C711" s="91" t="s">
        <v>51</v>
      </c>
      <c r="D711" s="92">
        <v>3707</v>
      </c>
      <c r="E711" s="93">
        <v>12.07</v>
      </c>
      <c r="F711" s="94" t="s">
        <v>123</v>
      </c>
      <c r="G711" s="95"/>
      <c r="H711" s="93"/>
      <c r="I711" s="241" t="s">
        <v>230</v>
      </c>
      <c r="J711" s="91"/>
      <c r="K711" s="102" t="s">
        <v>269</v>
      </c>
      <c r="L711" s="103" t="s">
        <v>260</v>
      </c>
    </row>
    <row r="712" spans="1:12" ht="18.75" x14ac:dyDescent="0.3">
      <c r="A712" s="39">
        <v>45789</v>
      </c>
      <c r="B712" s="87" t="str">
        <f t="shared" si="40"/>
        <v>I</v>
      </c>
      <c r="C712" s="87" t="s">
        <v>45</v>
      </c>
      <c r="D712" s="40">
        <v>3708</v>
      </c>
      <c r="E712" s="98">
        <v>12.1</v>
      </c>
      <c r="F712" s="99" t="s">
        <v>123</v>
      </c>
      <c r="G712" s="100"/>
      <c r="H712" s="98"/>
      <c r="I712" s="242" t="s">
        <v>230</v>
      </c>
      <c r="J712" s="87"/>
      <c r="K712" s="104" t="s">
        <v>269</v>
      </c>
      <c r="L712" s="84" t="s">
        <v>282</v>
      </c>
    </row>
    <row r="713" spans="1:12" ht="18.75" x14ac:dyDescent="0.3">
      <c r="A713" s="159">
        <v>45789</v>
      </c>
      <c r="B713" s="44" t="str">
        <f t="shared" si="40"/>
        <v>I</v>
      </c>
      <c r="C713" s="44" t="s">
        <v>45</v>
      </c>
      <c r="D713" s="45">
        <v>3709</v>
      </c>
      <c r="E713" s="49">
        <v>13.04</v>
      </c>
      <c r="F713" s="80">
        <v>100944</v>
      </c>
      <c r="G713" s="61" t="s">
        <v>75</v>
      </c>
      <c r="H713" s="88">
        <v>31.47</v>
      </c>
      <c r="I713" s="236" t="s">
        <v>230</v>
      </c>
      <c r="J713" s="44">
        <v>1</v>
      </c>
      <c r="K713" s="83" t="s">
        <v>269</v>
      </c>
      <c r="L713" s="85" t="s">
        <v>282</v>
      </c>
    </row>
    <row r="714" spans="1:12" ht="18.75" x14ac:dyDescent="0.3">
      <c r="A714" s="159">
        <v>45789</v>
      </c>
      <c r="B714" s="44" t="str">
        <f t="shared" si="40"/>
        <v>I</v>
      </c>
      <c r="C714" s="44" t="s">
        <v>45</v>
      </c>
      <c r="D714" s="45">
        <v>3710</v>
      </c>
      <c r="E714" s="49">
        <v>13.04</v>
      </c>
      <c r="F714" s="79">
        <v>100944</v>
      </c>
      <c r="G714" s="61"/>
      <c r="H714" s="49"/>
      <c r="I714" s="238" t="s">
        <v>230</v>
      </c>
      <c r="J714" s="44"/>
      <c r="K714" s="83" t="s">
        <v>269</v>
      </c>
      <c r="L714" s="85" t="s">
        <v>282</v>
      </c>
    </row>
    <row r="715" spans="1:12" ht="18.75" x14ac:dyDescent="0.3">
      <c r="A715" s="159">
        <v>45789</v>
      </c>
      <c r="B715" s="44" t="str">
        <f t="shared" si="40"/>
        <v>I</v>
      </c>
      <c r="C715" s="44" t="s">
        <v>45</v>
      </c>
      <c r="D715" s="45">
        <v>3711</v>
      </c>
      <c r="E715" s="49">
        <v>12.07</v>
      </c>
      <c r="F715" s="79">
        <v>100944</v>
      </c>
      <c r="G715" s="61"/>
      <c r="H715" s="49"/>
      <c r="I715" s="238" t="s">
        <v>230</v>
      </c>
      <c r="J715" s="44"/>
      <c r="K715" s="83" t="s">
        <v>269</v>
      </c>
      <c r="L715" s="85" t="s">
        <v>282</v>
      </c>
    </row>
    <row r="716" spans="1:12" ht="18.75" x14ac:dyDescent="0.3">
      <c r="A716" s="159">
        <v>45789</v>
      </c>
      <c r="B716" s="44" t="str">
        <f t="shared" si="40"/>
        <v>I</v>
      </c>
      <c r="C716" s="44" t="s">
        <v>45</v>
      </c>
      <c r="D716" s="45">
        <v>3712</v>
      </c>
      <c r="E716" s="49">
        <v>12.07</v>
      </c>
      <c r="F716" s="79">
        <v>100944</v>
      </c>
      <c r="G716" s="61"/>
      <c r="H716" s="49"/>
      <c r="I716" s="238" t="s">
        <v>230</v>
      </c>
      <c r="J716" s="44"/>
      <c r="K716" s="83" t="s">
        <v>269</v>
      </c>
      <c r="L716" s="85" t="s">
        <v>282</v>
      </c>
    </row>
    <row r="717" spans="1:12" ht="18.75" x14ac:dyDescent="0.3">
      <c r="A717" s="159">
        <v>45789</v>
      </c>
      <c r="B717" s="44" t="str">
        <f t="shared" si="40"/>
        <v>I</v>
      </c>
      <c r="C717" s="44" t="s">
        <v>45</v>
      </c>
      <c r="D717" s="45">
        <v>3713</v>
      </c>
      <c r="E717" s="49">
        <v>12.07</v>
      </c>
      <c r="F717" s="79">
        <v>100944</v>
      </c>
      <c r="G717" s="61"/>
      <c r="H717" s="49"/>
      <c r="I717" s="238" t="s">
        <v>230</v>
      </c>
      <c r="J717" s="44"/>
      <c r="K717" s="83" t="s">
        <v>269</v>
      </c>
      <c r="L717" s="85" t="s">
        <v>282</v>
      </c>
    </row>
    <row r="718" spans="1:12" ht="18.75" x14ac:dyDescent="0.3">
      <c r="A718" s="159">
        <v>45789</v>
      </c>
      <c r="B718" s="44" t="str">
        <f t="shared" si="40"/>
        <v>I</v>
      </c>
      <c r="C718" s="44" t="s">
        <v>45</v>
      </c>
      <c r="D718" s="45">
        <v>3714</v>
      </c>
      <c r="E718" s="49">
        <v>13.19</v>
      </c>
      <c r="F718" s="79">
        <v>100944</v>
      </c>
      <c r="G718" s="61"/>
      <c r="H718" s="49"/>
      <c r="I718" s="238" t="s">
        <v>230</v>
      </c>
      <c r="J718" s="44"/>
      <c r="K718" s="83" t="s">
        <v>269</v>
      </c>
      <c r="L718" s="85" t="s">
        <v>282</v>
      </c>
    </row>
    <row r="719" spans="1:12" ht="18.75" x14ac:dyDescent="0.3">
      <c r="A719" s="159">
        <v>45789</v>
      </c>
      <c r="B719" s="44" t="str">
        <f t="shared" si="40"/>
        <v>I</v>
      </c>
      <c r="C719" s="44" t="s">
        <v>45</v>
      </c>
      <c r="D719" s="45">
        <v>3715</v>
      </c>
      <c r="E719" s="49">
        <v>13.08</v>
      </c>
      <c r="F719" s="79">
        <v>100944</v>
      </c>
      <c r="G719" s="61"/>
      <c r="H719" s="49"/>
      <c r="I719" s="238" t="s">
        <v>230</v>
      </c>
      <c r="J719" s="44"/>
      <c r="K719" s="83" t="s">
        <v>269</v>
      </c>
      <c r="L719" s="85" t="s">
        <v>282</v>
      </c>
    </row>
    <row r="720" spans="1:12" ht="18.75" x14ac:dyDescent="0.3">
      <c r="A720" s="159">
        <v>45789</v>
      </c>
      <c r="B720" s="44" t="str">
        <f t="shared" si="40"/>
        <v>I</v>
      </c>
      <c r="C720" s="44" t="s">
        <v>45</v>
      </c>
      <c r="D720" s="45">
        <v>3716</v>
      </c>
      <c r="E720" s="49">
        <v>11.11</v>
      </c>
      <c r="F720" s="80">
        <v>251566</v>
      </c>
      <c r="G720" s="61" t="s">
        <v>280</v>
      </c>
      <c r="H720" s="88">
        <v>28.96</v>
      </c>
      <c r="I720" s="236" t="s">
        <v>231</v>
      </c>
      <c r="J720" s="44">
        <v>1</v>
      </c>
      <c r="K720" s="83" t="s">
        <v>269</v>
      </c>
      <c r="L720" s="85" t="s">
        <v>282</v>
      </c>
    </row>
    <row r="721" spans="1:12" ht="18.75" x14ac:dyDescent="0.3">
      <c r="A721" s="159">
        <v>45789</v>
      </c>
      <c r="B721" s="44" t="str">
        <f t="shared" si="40"/>
        <v>I</v>
      </c>
      <c r="C721" s="44" t="s">
        <v>45</v>
      </c>
      <c r="D721" s="45">
        <v>3717</v>
      </c>
      <c r="E721" s="49">
        <v>11.1</v>
      </c>
      <c r="F721" s="79">
        <v>251566</v>
      </c>
      <c r="G721" s="61"/>
      <c r="H721" s="49"/>
      <c r="I721" s="238" t="s">
        <v>231</v>
      </c>
      <c r="J721" s="44"/>
      <c r="K721" s="83" t="s">
        <v>269</v>
      </c>
      <c r="L721" s="85" t="s">
        <v>282</v>
      </c>
    </row>
    <row r="722" spans="1:12" ht="18.75" x14ac:dyDescent="0.3">
      <c r="A722" s="159">
        <v>45789</v>
      </c>
      <c r="B722" s="44" t="str">
        <f t="shared" si="40"/>
        <v>I</v>
      </c>
      <c r="C722" s="44" t="s">
        <v>45</v>
      </c>
      <c r="D722" s="45">
        <v>3718</v>
      </c>
      <c r="E722" s="49">
        <v>11.1</v>
      </c>
      <c r="F722" s="79">
        <v>251566</v>
      </c>
      <c r="G722" s="61"/>
      <c r="H722" s="49"/>
      <c r="I722" s="238" t="s">
        <v>231</v>
      </c>
      <c r="J722" s="44"/>
      <c r="K722" s="83" t="s">
        <v>269</v>
      </c>
      <c r="L722" s="85" t="s">
        <v>282</v>
      </c>
    </row>
    <row r="723" spans="1:12" ht="18.75" x14ac:dyDescent="0.3">
      <c r="A723" s="159">
        <v>45789</v>
      </c>
      <c r="B723" s="44" t="str">
        <f t="shared" si="40"/>
        <v>I</v>
      </c>
      <c r="C723" s="44" t="s">
        <v>45</v>
      </c>
      <c r="D723" s="45">
        <v>3719</v>
      </c>
      <c r="E723" s="49">
        <v>12.07</v>
      </c>
      <c r="F723" s="79">
        <v>251566</v>
      </c>
      <c r="G723" s="61"/>
      <c r="H723" s="49"/>
      <c r="I723" s="238" t="s">
        <v>231</v>
      </c>
      <c r="J723" s="44"/>
      <c r="K723" s="83" t="s">
        <v>269</v>
      </c>
      <c r="L723" s="85" t="s">
        <v>282</v>
      </c>
    </row>
    <row r="724" spans="1:12" ht="18.75" x14ac:dyDescent="0.3">
      <c r="A724" s="159">
        <v>45789</v>
      </c>
      <c r="B724" s="44" t="str">
        <f t="shared" ref="B724:B735" si="41">ROMAN(2)</f>
        <v>II</v>
      </c>
      <c r="C724" s="44" t="s">
        <v>51</v>
      </c>
      <c r="D724" s="45">
        <v>3720</v>
      </c>
      <c r="E724" s="49">
        <v>12.07</v>
      </c>
      <c r="F724" s="79">
        <v>251566</v>
      </c>
      <c r="G724" s="61"/>
      <c r="H724" s="49"/>
      <c r="I724" s="238" t="s">
        <v>231</v>
      </c>
      <c r="J724" s="44"/>
      <c r="K724" s="83" t="s">
        <v>281</v>
      </c>
      <c r="L724" s="85" t="s">
        <v>282</v>
      </c>
    </row>
    <row r="725" spans="1:12" ht="18.75" x14ac:dyDescent="0.3">
      <c r="A725" s="159">
        <v>45789</v>
      </c>
      <c r="B725" s="44" t="str">
        <f t="shared" si="41"/>
        <v>II</v>
      </c>
      <c r="C725" s="44" t="s">
        <v>51</v>
      </c>
      <c r="D725" s="45">
        <v>3721</v>
      </c>
      <c r="E725" s="49">
        <v>12.07</v>
      </c>
      <c r="F725" s="79">
        <v>251566</v>
      </c>
      <c r="G725" s="61"/>
      <c r="H725" s="49"/>
      <c r="I725" s="238" t="s">
        <v>231</v>
      </c>
      <c r="J725" s="44"/>
      <c r="K725" s="83" t="s">
        <v>281</v>
      </c>
      <c r="L725" s="85" t="s">
        <v>282</v>
      </c>
    </row>
    <row r="726" spans="1:12" ht="18.75" x14ac:dyDescent="0.3">
      <c r="A726" s="159">
        <v>45789</v>
      </c>
      <c r="B726" s="44" t="str">
        <f t="shared" si="41"/>
        <v>II</v>
      </c>
      <c r="C726" s="44" t="s">
        <v>51</v>
      </c>
      <c r="D726" s="45">
        <v>3722</v>
      </c>
      <c r="E726" s="49">
        <v>11.87</v>
      </c>
      <c r="F726" s="79">
        <v>251566</v>
      </c>
      <c r="G726" s="61"/>
      <c r="H726" s="49"/>
      <c r="I726" s="238" t="s">
        <v>231</v>
      </c>
      <c r="J726" s="44"/>
      <c r="K726" s="83" t="s">
        <v>281</v>
      </c>
      <c r="L726" s="85" t="s">
        <v>282</v>
      </c>
    </row>
    <row r="727" spans="1:12" ht="18.75" x14ac:dyDescent="0.3">
      <c r="A727" s="159">
        <v>45789</v>
      </c>
      <c r="B727" s="44" t="str">
        <f t="shared" si="41"/>
        <v>II</v>
      </c>
      <c r="C727" s="44" t="s">
        <v>51</v>
      </c>
      <c r="D727" s="45">
        <v>3723</v>
      </c>
      <c r="E727" s="49">
        <v>11.06</v>
      </c>
      <c r="F727" s="308" t="s">
        <v>279</v>
      </c>
      <c r="G727" s="49" t="s">
        <v>278</v>
      </c>
      <c r="H727" s="88">
        <v>29.64</v>
      </c>
      <c r="I727" s="236" t="s">
        <v>231</v>
      </c>
      <c r="J727" s="44">
        <v>1</v>
      </c>
      <c r="K727" s="83" t="s">
        <v>281</v>
      </c>
      <c r="L727" s="85" t="s">
        <v>282</v>
      </c>
    </row>
    <row r="728" spans="1:12" ht="18.75" x14ac:dyDescent="0.3">
      <c r="A728" s="159">
        <v>45789</v>
      </c>
      <c r="B728" s="44" t="str">
        <f t="shared" si="41"/>
        <v>II</v>
      </c>
      <c r="C728" s="44" t="s">
        <v>51</v>
      </c>
      <c r="D728" s="45">
        <v>3724</v>
      </c>
      <c r="E728" s="49">
        <v>12.07</v>
      </c>
      <c r="F728" s="61" t="s">
        <v>279</v>
      </c>
      <c r="G728" s="61"/>
      <c r="H728" s="49"/>
      <c r="I728" s="238" t="s">
        <v>231</v>
      </c>
      <c r="J728" s="44"/>
      <c r="K728" s="83" t="s">
        <v>281</v>
      </c>
      <c r="L728" s="85" t="s">
        <v>282</v>
      </c>
    </row>
    <row r="729" spans="1:12" ht="18.75" x14ac:dyDescent="0.3">
      <c r="A729" s="159">
        <v>45789</v>
      </c>
      <c r="B729" s="44" t="str">
        <f t="shared" si="41"/>
        <v>II</v>
      </c>
      <c r="C729" s="44" t="s">
        <v>51</v>
      </c>
      <c r="D729" s="45">
        <v>3725</v>
      </c>
      <c r="E729" s="49">
        <v>12.07</v>
      </c>
      <c r="F729" s="61" t="s">
        <v>279</v>
      </c>
      <c r="G729" s="61"/>
      <c r="H729" s="49"/>
      <c r="I729" s="238" t="s">
        <v>231</v>
      </c>
      <c r="J729" s="44"/>
      <c r="K729" s="83" t="s">
        <v>281</v>
      </c>
      <c r="L729" s="85" t="s">
        <v>282</v>
      </c>
    </row>
    <row r="730" spans="1:12" ht="18.75" x14ac:dyDescent="0.3">
      <c r="A730" s="159">
        <v>45789</v>
      </c>
      <c r="B730" s="44" t="str">
        <f t="shared" si="41"/>
        <v>II</v>
      </c>
      <c r="C730" s="44" t="s">
        <v>51</v>
      </c>
      <c r="D730" s="45">
        <v>3726</v>
      </c>
      <c r="E730" s="49">
        <v>12.07</v>
      </c>
      <c r="F730" s="61" t="s">
        <v>279</v>
      </c>
      <c r="G730" s="61"/>
      <c r="H730" s="49"/>
      <c r="I730" s="238" t="s">
        <v>231</v>
      </c>
      <c r="J730" s="44"/>
      <c r="K730" s="83" t="s">
        <v>281</v>
      </c>
      <c r="L730" s="85" t="s">
        <v>282</v>
      </c>
    </row>
    <row r="731" spans="1:12" ht="18.75" x14ac:dyDescent="0.3">
      <c r="A731" s="159">
        <v>45789</v>
      </c>
      <c r="B731" s="44" t="str">
        <f t="shared" si="41"/>
        <v>II</v>
      </c>
      <c r="C731" s="44" t="s">
        <v>51</v>
      </c>
      <c r="D731" s="45">
        <v>3727</v>
      </c>
      <c r="E731" s="49">
        <v>11.22</v>
      </c>
      <c r="F731" s="61" t="s">
        <v>279</v>
      </c>
      <c r="G731" s="61"/>
      <c r="H731" s="49"/>
      <c r="I731" s="238" t="s">
        <v>231</v>
      </c>
      <c r="J731" s="44"/>
      <c r="K731" s="83" t="s">
        <v>281</v>
      </c>
      <c r="L731" s="85" t="s">
        <v>282</v>
      </c>
    </row>
    <row r="732" spans="1:12" ht="18.75" x14ac:dyDescent="0.3">
      <c r="A732" s="159">
        <v>45789</v>
      </c>
      <c r="B732" s="44" t="str">
        <f t="shared" si="41"/>
        <v>II</v>
      </c>
      <c r="C732" s="44" t="s">
        <v>51</v>
      </c>
      <c r="D732" s="45">
        <v>3728</v>
      </c>
      <c r="E732" s="49">
        <v>12.08</v>
      </c>
      <c r="F732" s="61" t="s">
        <v>279</v>
      </c>
      <c r="G732" s="61"/>
      <c r="H732" s="49"/>
      <c r="I732" s="238" t="s">
        <v>231</v>
      </c>
      <c r="J732" s="44"/>
      <c r="K732" s="83" t="s">
        <v>281</v>
      </c>
      <c r="L732" s="85" t="s">
        <v>282</v>
      </c>
    </row>
    <row r="733" spans="1:12" ht="18.75" x14ac:dyDescent="0.3">
      <c r="A733" s="159">
        <v>45789</v>
      </c>
      <c r="B733" s="44" t="str">
        <f t="shared" si="41"/>
        <v>II</v>
      </c>
      <c r="C733" s="44" t="s">
        <v>51</v>
      </c>
      <c r="D733" s="45">
        <v>3729</v>
      </c>
      <c r="E733" s="49">
        <v>12.06</v>
      </c>
      <c r="F733" s="61" t="s">
        <v>279</v>
      </c>
      <c r="G733" s="61"/>
      <c r="H733" s="49"/>
      <c r="I733" s="238" t="s">
        <v>231</v>
      </c>
      <c r="J733" s="44"/>
      <c r="K733" s="83" t="s">
        <v>281</v>
      </c>
      <c r="L733" s="85" t="s">
        <v>282</v>
      </c>
    </row>
    <row r="734" spans="1:12" ht="18.75" x14ac:dyDescent="0.3">
      <c r="A734" s="159">
        <v>45789</v>
      </c>
      <c r="B734" s="44" t="str">
        <f t="shared" si="41"/>
        <v>II</v>
      </c>
      <c r="C734" s="44" t="s">
        <v>51</v>
      </c>
      <c r="D734" s="45">
        <v>3730</v>
      </c>
      <c r="E734" s="49">
        <v>12.07</v>
      </c>
      <c r="F734" s="80">
        <v>351817</v>
      </c>
      <c r="G734" s="61" t="s">
        <v>277</v>
      </c>
      <c r="H734" s="88">
        <v>28.96</v>
      </c>
      <c r="I734" s="236" t="s">
        <v>231</v>
      </c>
      <c r="J734" s="44">
        <v>1</v>
      </c>
      <c r="K734" s="83" t="s">
        <v>281</v>
      </c>
      <c r="L734" s="85" t="s">
        <v>282</v>
      </c>
    </row>
    <row r="735" spans="1:12" ht="19.5" thickBot="1" x14ac:dyDescent="0.35">
      <c r="A735" s="175">
        <v>45789</v>
      </c>
      <c r="B735" s="91" t="str">
        <f t="shared" si="41"/>
        <v>II</v>
      </c>
      <c r="C735" s="91" t="s">
        <v>51</v>
      </c>
      <c r="D735" s="92">
        <v>3731</v>
      </c>
      <c r="E735" s="93">
        <v>11.06</v>
      </c>
      <c r="F735" s="94">
        <v>351817</v>
      </c>
      <c r="G735" s="95"/>
      <c r="H735" s="93"/>
      <c r="I735" s="241" t="s">
        <v>231</v>
      </c>
      <c r="J735" s="91"/>
      <c r="K735" s="102" t="s">
        <v>281</v>
      </c>
      <c r="L735" s="103" t="s">
        <v>282</v>
      </c>
    </row>
    <row r="736" spans="1:12" ht="18.75" x14ac:dyDescent="0.3">
      <c r="A736" s="39">
        <v>45790</v>
      </c>
      <c r="B736" s="87" t="str">
        <f t="shared" ref="B736:B746" si="42">ROMAN(1)</f>
        <v>I</v>
      </c>
      <c r="C736" s="87" t="s">
        <v>45</v>
      </c>
      <c r="D736" s="40">
        <v>3732</v>
      </c>
      <c r="E736" s="98">
        <v>11.1</v>
      </c>
      <c r="F736" s="99">
        <v>351817</v>
      </c>
      <c r="G736" s="100"/>
      <c r="H736" s="98"/>
      <c r="I736" s="242" t="s">
        <v>231</v>
      </c>
      <c r="J736" s="87"/>
      <c r="K736" s="104" t="s">
        <v>281</v>
      </c>
      <c r="L736" s="84" t="s">
        <v>292</v>
      </c>
    </row>
    <row r="737" spans="1:12" ht="18.75" x14ac:dyDescent="0.3">
      <c r="A737" s="159">
        <v>45790</v>
      </c>
      <c r="B737" s="44" t="str">
        <f t="shared" si="42"/>
        <v>I</v>
      </c>
      <c r="C737" s="44" t="s">
        <v>45</v>
      </c>
      <c r="D737" s="45">
        <v>3733</v>
      </c>
      <c r="E737" s="49">
        <v>11.1</v>
      </c>
      <c r="F737" s="79">
        <v>351817</v>
      </c>
      <c r="G737" s="61"/>
      <c r="H737" s="49"/>
      <c r="I737" s="238" t="s">
        <v>231</v>
      </c>
      <c r="J737" s="44"/>
      <c r="K737" s="83" t="s">
        <v>281</v>
      </c>
      <c r="L737" s="85" t="s">
        <v>292</v>
      </c>
    </row>
    <row r="738" spans="1:12" ht="18.75" x14ac:dyDescent="0.3">
      <c r="A738" s="159">
        <v>45790</v>
      </c>
      <c r="B738" s="44" t="str">
        <f t="shared" si="42"/>
        <v>I</v>
      </c>
      <c r="C738" s="44" t="s">
        <v>45</v>
      </c>
      <c r="D738" s="45">
        <v>3734</v>
      </c>
      <c r="E738" s="49">
        <v>11.1</v>
      </c>
      <c r="F738" s="79">
        <v>351817</v>
      </c>
      <c r="G738" s="61"/>
      <c r="H738" s="49"/>
      <c r="I738" s="238" t="s">
        <v>231</v>
      </c>
      <c r="J738" s="44"/>
      <c r="K738" s="83" t="s">
        <v>281</v>
      </c>
      <c r="L738" s="85" t="s">
        <v>292</v>
      </c>
    </row>
    <row r="739" spans="1:12" ht="18.75" x14ac:dyDescent="0.3">
      <c r="A739" s="159">
        <v>45790</v>
      </c>
      <c r="B739" s="44" t="str">
        <f t="shared" si="42"/>
        <v>I</v>
      </c>
      <c r="C739" s="44" t="s">
        <v>45</v>
      </c>
      <c r="D739" s="45">
        <v>3735</v>
      </c>
      <c r="E739" s="49">
        <v>12.05</v>
      </c>
      <c r="F739" s="79">
        <v>351817</v>
      </c>
      <c r="G739" s="61"/>
      <c r="H739" s="49"/>
      <c r="I739" s="238" t="s">
        <v>231</v>
      </c>
      <c r="J739" s="44"/>
      <c r="K739" s="83" t="s">
        <v>281</v>
      </c>
      <c r="L739" s="85" t="s">
        <v>292</v>
      </c>
    </row>
    <row r="740" spans="1:12" ht="18.75" x14ac:dyDescent="0.3">
      <c r="A740" s="159">
        <v>45790</v>
      </c>
      <c r="B740" s="44" t="str">
        <f t="shared" si="42"/>
        <v>I</v>
      </c>
      <c r="C740" s="44" t="s">
        <v>45</v>
      </c>
      <c r="D740" s="45">
        <v>3736</v>
      </c>
      <c r="E740" s="49">
        <v>12.55</v>
      </c>
      <c r="F740" s="79">
        <v>351817</v>
      </c>
      <c r="G740" s="61"/>
      <c r="H740" s="49"/>
      <c r="I740" s="238" t="s">
        <v>231</v>
      </c>
      <c r="J740" s="44"/>
      <c r="K740" s="83" t="s">
        <v>281</v>
      </c>
      <c r="L740" s="85" t="s">
        <v>292</v>
      </c>
    </row>
    <row r="741" spans="1:12" ht="18.75" x14ac:dyDescent="0.3">
      <c r="A741" s="159">
        <v>45790</v>
      </c>
      <c r="B741" s="44" t="str">
        <f t="shared" si="42"/>
        <v>I</v>
      </c>
      <c r="C741" s="44" t="s">
        <v>45</v>
      </c>
      <c r="D741" s="45">
        <v>3737</v>
      </c>
      <c r="E741" s="49">
        <v>12.07</v>
      </c>
      <c r="F741" s="80">
        <v>351817</v>
      </c>
      <c r="G741" s="61" t="s">
        <v>291</v>
      </c>
      <c r="H741" s="88">
        <v>29.24</v>
      </c>
      <c r="I741" s="236" t="s">
        <v>231</v>
      </c>
      <c r="J741" s="44">
        <v>1</v>
      </c>
      <c r="K741" s="83" t="s">
        <v>281</v>
      </c>
      <c r="L741" s="85" t="s">
        <v>292</v>
      </c>
    </row>
    <row r="742" spans="1:12" ht="18.75" x14ac:dyDescent="0.3">
      <c r="A742" s="159">
        <v>45790</v>
      </c>
      <c r="B742" s="44" t="str">
        <f t="shared" si="42"/>
        <v>I</v>
      </c>
      <c r="C742" s="44" t="s">
        <v>45</v>
      </c>
      <c r="D742" s="45">
        <v>3738</v>
      </c>
      <c r="E742" s="49">
        <v>11.1</v>
      </c>
      <c r="F742" s="79">
        <v>351817</v>
      </c>
      <c r="G742" s="61"/>
      <c r="H742" s="49"/>
      <c r="I742" s="238" t="s">
        <v>231</v>
      </c>
      <c r="J742" s="44"/>
      <c r="K742" s="83" t="s">
        <v>281</v>
      </c>
      <c r="L742" s="85" t="s">
        <v>292</v>
      </c>
    </row>
    <row r="743" spans="1:12" ht="18.75" x14ac:dyDescent="0.3">
      <c r="A743" s="159">
        <v>45790</v>
      </c>
      <c r="B743" s="44" t="str">
        <f t="shared" si="42"/>
        <v>I</v>
      </c>
      <c r="C743" s="44" t="s">
        <v>45</v>
      </c>
      <c r="D743" s="45">
        <v>3739</v>
      </c>
      <c r="E743" s="49">
        <v>11.1</v>
      </c>
      <c r="F743" s="79">
        <v>351817</v>
      </c>
      <c r="G743" s="61"/>
      <c r="H743" s="49"/>
      <c r="I743" s="238" t="s">
        <v>231</v>
      </c>
      <c r="J743" s="44"/>
      <c r="K743" s="83" t="s">
        <v>281</v>
      </c>
      <c r="L743" s="85" t="s">
        <v>292</v>
      </c>
    </row>
    <row r="744" spans="1:12" ht="18.75" x14ac:dyDescent="0.3">
      <c r="A744" s="159">
        <v>45790</v>
      </c>
      <c r="B744" s="44" t="str">
        <f t="shared" si="42"/>
        <v>I</v>
      </c>
      <c r="C744" s="44" t="s">
        <v>45</v>
      </c>
      <c r="D744" s="45">
        <v>3740</v>
      </c>
      <c r="E744" s="49">
        <v>11.1</v>
      </c>
      <c r="F744" s="79">
        <v>351817</v>
      </c>
      <c r="G744" s="61"/>
      <c r="H744" s="49"/>
      <c r="I744" s="238" t="s">
        <v>231</v>
      </c>
      <c r="J744" s="44"/>
      <c r="K744" s="83" t="s">
        <v>281</v>
      </c>
      <c r="L744" s="85" t="s">
        <v>292</v>
      </c>
    </row>
    <row r="745" spans="1:12" ht="18.75" x14ac:dyDescent="0.3">
      <c r="A745" s="159">
        <v>45790</v>
      </c>
      <c r="B745" s="44" t="str">
        <f t="shared" si="42"/>
        <v>I</v>
      </c>
      <c r="C745" s="44" t="s">
        <v>45</v>
      </c>
      <c r="D745" s="45">
        <v>3741</v>
      </c>
      <c r="E745" s="49">
        <v>11.18</v>
      </c>
      <c r="F745" s="79">
        <v>351817</v>
      </c>
      <c r="G745" s="61"/>
      <c r="H745" s="49"/>
      <c r="I745" s="238" t="s">
        <v>231</v>
      </c>
      <c r="J745" s="44"/>
      <c r="K745" s="83" t="s">
        <v>281</v>
      </c>
      <c r="L745" s="85" t="s">
        <v>292</v>
      </c>
    </row>
    <row r="746" spans="1:12" ht="18.75" x14ac:dyDescent="0.3">
      <c r="A746" s="159">
        <v>45790</v>
      </c>
      <c r="B746" s="44" t="str">
        <f t="shared" si="42"/>
        <v>I</v>
      </c>
      <c r="C746" s="44" t="s">
        <v>45</v>
      </c>
      <c r="D746" s="45">
        <v>3742</v>
      </c>
      <c r="E746" s="49">
        <v>11.1</v>
      </c>
      <c r="F746" s="79">
        <v>351817</v>
      </c>
      <c r="G746" s="61"/>
      <c r="H746" s="49"/>
      <c r="I746" s="238" t="s">
        <v>231</v>
      </c>
      <c r="J746" s="44"/>
      <c r="K746" s="83" t="s">
        <v>281</v>
      </c>
      <c r="L746" s="85" t="s">
        <v>292</v>
      </c>
    </row>
    <row r="747" spans="1:12" ht="18.75" x14ac:dyDescent="0.3">
      <c r="A747" s="159">
        <v>45790</v>
      </c>
      <c r="B747" s="44" t="str">
        <f t="shared" ref="B747:B760" si="43">ROMAN(2)</f>
        <v>II</v>
      </c>
      <c r="C747" s="44" t="s">
        <v>51</v>
      </c>
      <c r="D747" s="45">
        <v>3743</v>
      </c>
      <c r="E747" s="49">
        <v>11.59</v>
      </c>
      <c r="F747" s="79">
        <v>351817</v>
      </c>
      <c r="G747" s="61"/>
      <c r="H747" s="49"/>
      <c r="I747" s="238" t="s">
        <v>231</v>
      </c>
      <c r="J747" s="44"/>
      <c r="K747" s="83" t="s">
        <v>281</v>
      </c>
      <c r="L747" s="85" t="s">
        <v>292</v>
      </c>
    </row>
    <row r="748" spans="1:12" ht="18.75" x14ac:dyDescent="0.3">
      <c r="A748" s="159">
        <v>45790</v>
      </c>
      <c r="B748" s="44" t="str">
        <f t="shared" si="43"/>
        <v>II</v>
      </c>
      <c r="C748" s="44" t="s">
        <v>51</v>
      </c>
      <c r="D748" s="45">
        <v>3744</v>
      </c>
      <c r="E748" s="49">
        <v>13.04</v>
      </c>
      <c r="F748" s="80">
        <v>251572</v>
      </c>
      <c r="G748" s="61" t="s">
        <v>290</v>
      </c>
      <c r="H748" s="88">
        <v>28.5</v>
      </c>
      <c r="I748" s="236" t="s">
        <v>231</v>
      </c>
      <c r="J748" s="44">
        <v>1</v>
      </c>
      <c r="K748" s="83" t="s">
        <v>281</v>
      </c>
      <c r="L748" s="85" t="s">
        <v>292</v>
      </c>
    </row>
    <row r="749" spans="1:12" ht="18.75" x14ac:dyDescent="0.3">
      <c r="A749" s="159">
        <v>45790</v>
      </c>
      <c r="B749" s="44" t="str">
        <f t="shared" si="43"/>
        <v>II</v>
      </c>
      <c r="C749" s="44" t="s">
        <v>51</v>
      </c>
      <c r="D749" s="45">
        <v>3745</v>
      </c>
      <c r="E749" s="49">
        <v>13.04</v>
      </c>
      <c r="F749" s="79">
        <v>251572</v>
      </c>
      <c r="G749" s="61"/>
      <c r="H749" s="49"/>
      <c r="I749" s="238" t="s">
        <v>231</v>
      </c>
      <c r="J749" s="44"/>
      <c r="K749" s="83" t="s">
        <v>281</v>
      </c>
      <c r="L749" s="85" t="s">
        <v>292</v>
      </c>
    </row>
    <row r="750" spans="1:12" ht="18.75" x14ac:dyDescent="0.3">
      <c r="A750" s="159">
        <v>45790</v>
      </c>
      <c r="B750" s="44" t="str">
        <f t="shared" si="43"/>
        <v>II</v>
      </c>
      <c r="C750" s="44" t="s">
        <v>51</v>
      </c>
      <c r="D750" s="45">
        <v>3746</v>
      </c>
      <c r="E750" s="49">
        <v>13.04</v>
      </c>
      <c r="F750" s="79">
        <v>251572</v>
      </c>
      <c r="G750" s="61"/>
      <c r="H750" s="49"/>
      <c r="I750" s="238" t="s">
        <v>231</v>
      </c>
      <c r="J750" s="44"/>
      <c r="K750" s="83" t="s">
        <v>281</v>
      </c>
      <c r="L750" s="85" t="s">
        <v>292</v>
      </c>
    </row>
    <row r="751" spans="1:12" ht="18.75" x14ac:dyDescent="0.3">
      <c r="A751" s="159">
        <v>45790</v>
      </c>
      <c r="B751" s="44" t="str">
        <f t="shared" si="43"/>
        <v>II</v>
      </c>
      <c r="C751" s="44" t="s">
        <v>51</v>
      </c>
      <c r="D751" s="45">
        <v>3747</v>
      </c>
      <c r="E751" s="49">
        <v>13.41</v>
      </c>
      <c r="F751" s="79">
        <v>251572</v>
      </c>
      <c r="G751" s="61"/>
      <c r="H751" s="49"/>
      <c r="I751" s="238" t="s">
        <v>231</v>
      </c>
      <c r="J751" s="44"/>
      <c r="K751" s="83" t="s">
        <v>281</v>
      </c>
      <c r="L751" s="85" t="s">
        <v>292</v>
      </c>
    </row>
    <row r="752" spans="1:12" ht="18.75" x14ac:dyDescent="0.3">
      <c r="A752" s="159">
        <v>45790</v>
      </c>
      <c r="B752" s="44" t="str">
        <f t="shared" si="43"/>
        <v>II</v>
      </c>
      <c r="C752" s="44" t="s">
        <v>51</v>
      </c>
      <c r="D752" s="45">
        <v>3748</v>
      </c>
      <c r="E752" s="49">
        <v>13.04</v>
      </c>
      <c r="F752" s="79">
        <v>251572</v>
      </c>
      <c r="G752" s="61"/>
      <c r="H752" s="49"/>
      <c r="I752" s="238" t="s">
        <v>231</v>
      </c>
      <c r="J752" s="44"/>
      <c r="K752" s="83" t="s">
        <v>281</v>
      </c>
      <c r="L752" s="85" t="s">
        <v>292</v>
      </c>
    </row>
    <row r="753" spans="1:12" ht="18.75" x14ac:dyDescent="0.3">
      <c r="A753" s="159">
        <v>45790</v>
      </c>
      <c r="B753" s="44" t="str">
        <f t="shared" si="43"/>
        <v>II</v>
      </c>
      <c r="C753" s="44" t="s">
        <v>51</v>
      </c>
      <c r="D753" s="45">
        <v>3749</v>
      </c>
      <c r="E753" s="49">
        <v>13.24</v>
      </c>
      <c r="F753" s="79">
        <v>251572</v>
      </c>
      <c r="G753" s="61"/>
      <c r="H753" s="49"/>
      <c r="I753" s="238" t="s">
        <v>231</v>
      </c>
      <c r="J753" s="44"/>
      <c r="K753" s="83" t="s">
        <v>281</v>
      </c>
      <c r="L753" s="85" t="s">
        <v>292</v>
      </c>
    </row>
    <row r="754" spans="1:12" ht="18.75" x14ac:dyDescent="0.3">
      <c r="A754" s="159">
        <v>45790</v>
      </c>
      <c r="B754" s="44" t="str">
        <f t="shared" si="43"/>
        <v>II</v>
      </c>
      <c r="C754" s="44" t="s">
        <v>51</v>
      </c>
      <c r="D754" s="45">
        <v>3750</v>
      </c>
      <c r="E754" s="49">
        <v>12.06</v>
      </c>
      <c r="F754" s="80">
        <v>151043</v>
      </c>
      <c r="G754" s="61" t="s">
        <v>289</v>
      </c>
      <c r="H754" s="88">
        <v>29.36</v>
      </c>
      <c r="I754" s="236" t="s">
        <v>231</v>
      </c>
      <c r="J754" s="44">
        <v>1</v>
      </c>
      <c r="K754" s="83" t="s">
        <v>281</v>
      </c>
      <c r="L754" s="85" t="s">
        <v>292</v>
      </c>
    </row>
    <row r="755" spans="1:12" ht="18.75" x14ac:dyDescent="0.3">
      <c r="A755" s="159">
        <v>45790</v>
      </c>
      <c r="B755" s="44" t="str">
        <f t="shared" si="43"/>
        <v>II</v>
      </c>
      <c r="C755" s="44" t="s">
        <v>51</v>
      </c>
      <c r="D755" s="45">
        <v>3751</v>
      </c>
      <c r="E755" s="49">
        <v>11.2</v>
      </c>
      <c r="F755" s="79">
        <v>151043</v>
      </c>
      <c r="G755" s="61"/>
      <c r="H755" s="49"/>
      <c r="I755" s="238" t="s">
        <v>231</v>
      </c>
      <c r="J755" s="44"/>
      <c r="K755" s="83" t="s">
        <v>281</v>
      </c>
      <c r="L755" s="85" t="s">
        <v>292</v>
      </c>
    </row>
    <row r="756" spans="1:12" ht="18.75" x14ac:dyDescent="0.3">
      <c r="A756" s="159">
        <v>45790</v>
      </c>
      <c r="B756" s="44" t="str">
        <f t="shared" si="43"/>
        <v>II</v>
      </c>
      <c r="C756" s="44" t="s">
        <v>51</v>
      </c>
      <c r="D756" s="45">
        <v>3752</v>
      </c>
      <c r="E756" s="49">
        <v>12.06</v>
      </c>
      <c r="F756" s="79">
        <v>151043</v>
      </c>
      <c r="G756" s="61"/>
      <c r="H756" s="49"/>
      <c r="I756" s="238" t="s">
        <v>231</v>
      </c>
      <c r="J756" s="44"/>
      <c r="K756" s="83" t="s">
        <v>281</v>
      </c>
      <c r="L756" s="85" t="s">
        <v>292</v>
      </c>
    </row>
    <row r="757" spans="1:12" ht="18.75" x14ac:dyDescent="0.3">
      <c r="A757" s="159">
        <v>45790</v>
      </c>
      <c r="B757" s="44" t="str">
        <f t="shared" si="43"/>
        <v>II</v>
      </c>
      <c r="C757" s="44" t="s">
        <v>51</v>
      </c>
      <c r="D757" s="45">
        <v>3753</v>
      </c>
      <c r="E757" s="49">
        <v>11.07</v>
      </c>
      <c r="F757" s="79">
        <v>151043</v>
      </c>
      <c r="G757" s="61"/>
      <c r="H757" s="49"/>
      <c r="I757" s="238" t="s">
        <v>231</v>
      </c>
      <c r="J757" s="44"/>
      <c r="K757" s="83" t="s">
        <v>281</v>
      </c>
      <c r="L757" s="85" t="s">
        <v>292</v>
      </c>
    </row>
    <row r="758" spans="1:12" ht="18.75" x14ac:dyDescent="0.3">
      <c r="A758" s="159">
        <v>45790</v>
      </c>
      <c r="B758" s="44" t="str">
        <f t="shared" si="43"/>
        <v>II</v>
      </c>
      <c r="C758" s="44" t="s">
        <v>51</v>
      </c>
      <c r="D758" s="45">
        <v>3754</v>
      </c>
      <c r="E758" s="49">
        <v>12.06</v>
      </c>
      <c r="F758" s="79">
        <v>151043</v>
      </c>
      <c r="G758" s="61"/>
      <c r="H758" s="49"/>
      <c r="I758" s="238" t="s">
        <v>231</v>
      </c>
      <c r="J758" s="44"/>
      <c r="K758" s="83" t="s">
        <v>281</v>
      </c>
      <c r="L758" s="85" t="s">
        <v>292</v>
      </c>
    </row>
    <row r="759" spans="1:12" ht="18.75" x14ac:dyDescent="0.3">
      <c r="A759" s="159">
        <v>45790</v>
      </c>
      <c r="B759" s="44" t="str">
        <f t="shared" si="43"/>
        <v>II</v>
      </c>
      <c r="C759" s="44" t="s">
        <v>51</v>
      </c>
      <c r="D759" s="45">
        <v>3755</v>
      </c>
      <c r="E759" s="49">
        <v>12.05</v>
      </c>
      <c r="F759" s="79">
        <v>151043</v>
      </c>
      <c r="G759" s="61"/>
      <c r="H759" s="49"/>
      <c r="I759" s="238" t="s">
        <v>231</v>
      </c>
      <c r="J759" s="44"/>
      <c r="K759" s="83" t="s">
        <v>281</v>
      </c>
      <c r="L759" s="85" t="s">
        <v>292</v>
      </c>
    </row>
    <row r="760" spans="1:12" ht="19.5" thickBot="1" x14ac:dyDescent="0.35">
      <c r="A760" s="175">
        <v>45790</v>
      </c>
      <c r="B760" s="91" t="str">
        <f t="shared" si="43"/>
        <v>II</v>
      </c>
      <c r="C760" s="91" t="s">
        <v>51</v>
      </c>
      <c r="D760" s="92">
        <v>3756</v>
      </c>
      <c r="E760" s="93">
        <v>12.16</v>
      </c>
      <c r="F760" s="94">
        <v>151043</v>
      </c>
      <c r="G760" s="95"/>
      <c r="H760" s="93"/>
      <c r="I760" s="241" t="s">
        <v>231</v>
      </c>
      <c r="J760" s="91"/>
      <c r="K760" s="102" t="s">
        <v>281</v>
      </c>
      <c r="L760" s="103" t="s">
        <v>292</v>
      </c>
    </row>
    <row r="761" spans="1:12" ht="18.75" x14ac:dyDescent="0.3">
      <c r="A761" s="39">
        <v>45791</v>
      </c>
      <c r="B761" s="87" t="str">
        <f t="shared" ref="B761:B772" si="44">ROMAN(1)</f>
        <v>I</v>
      </c>
      <c r="C761" s="87" t="s">
        <v>45</v>
      </c>
      <c r="D761" s="40">
        <v>3757</v>
      </c>
      <c r="E761" s="98">
        <v>13.05</v>
      </c>
      <c r="F761" s="69">
        <v>251124</v>
      </c>
      <c r="G761" s="100" t="s">
        <v>305</v>
      </c>
      <c r="H761" s="89">
        <v>28.32</v>
      </c>
      <c r="I761" s="237" t="s">
        <v>231</v>
      </c>
      <c r="J761" s="87">
        <v>1</v>
      </c>
      <c r="K761" s="104" t="s">
        <v>281</v>
      </c>
      <c r="L761" s="84" t="s">
        <v>292</v>
      </c>
    </row>
    <row r="762" spans="1:12" ht="18.75" x14ac:dyDescent="0.3">
      <c r="A762" s="159">
        <v>45791</v>
      </c>
      <c r="B762" s="44" t="str">
        <f t="shared" si="44"/>
        <v>I</v>
      </c>
      <c r="C762" s="44" t="s">
        <v>45</v>
      </c>
      <c r="D762" s="45">
        <v>3758</v>
      </c>
      <c r="E762" s="49">
        <v>13.04</v>
      </c>
      <c r="F762" s="79">
        <v>251124</v>
      </c>
      <c r="G762" s="61"/>
      <c r="H762" s="49"/>
      <c r="I762" s="238" t="s">
        <v>231</v>
      </c>
      <c r="J762" s="44"/>
      <c r="K762" s="83" t="s">
        <v>281</v>
      </c>
      <c r="L762" s="85" t="s">
        <v>292</v>
      </c>
    </row>
    <row r="763" spans="1:12" ht="18.75" x14ac:dyDescent="0.3">
      <c r="A763" s="159">
        <v>45791</v>
      </c>
      <c r="B763" s="44" t="str">
        <f t="shared" si="44"/>
        <v>I</v>
      </c>
      <c r="C763" s="44" t="s">
        <v>45</v>
      </c>
      <c r="D763" s="45">
        <v>3759</v>
      </c>
      <c r="E763" s="49">
        <v>13.05</v>
      </c>
      <c r="F763" s="79">
        <v>251124</v>
      </c>
      <c r="G763" s="61"/>
      <c r="H763" s="49"/>
      <c r="I763" s="238" t="s">
        <v>231</v>
      </c>
      <c r="J763" s="44"/>
      <c r="K763" s="83" t="s">
        <v>281</v>
      </c>
      <c r="L763" s="85" t="s">
        <v>292</v>
      </c>
    </row>
    <row r="764" spans="1:12" ht="18.75" x14ac:dyDescent="0.3">
      <c r="A764" s="159">
        <v>45791</v>
      </c>
      <c r="B764" s="44" t="str">
        <f t="shared" si="44"/>
        <v>I</v>
      </c>
      <c r="C764" s="44" t="s">
        <v>45</v>
      </c>
      <c r="D764" s="45">
        <v>3760</v>
      </c>
      <c r="E764" s="49">
        <v>13.52</v>
      </c>
      <c r="F764" s="79">
        <v>251124</v>
      </c>
      <c r="G764" s="61"/>
      <c r="H764" s="49"/>
      <c r="I764" s="238" t="s">
        <v>231</v>
      </c>
      <c r="J764" s="44"/>
      <c r="K764" s="83" t="s">
        <v>281</v>
      </c>
      <c r="L764" s="85" t="s">
        <v>292</v>
      </c>
    </row>
    <row r="765" spans="1:12" ht="18.75" x14ac:dyDescent="0.3">
      <c r="A765" s="159">
        <v>45791</v>
      </c>
      <c r="B765" s="44" t="str">
        <f t="shared" si="44"/>
        <v>I</v>
      </c>
      <c r="C765" s="44" t="s">
        <v>45</v>
      </c>
      <c r="D765" s="45">
        <v>3761</v>
      </c>
      <c r="E765" s="49">
        <v>13.45</v>
      </c>
      <c r="F765" s="79">
        <v>251124</v>
      </c>
      <c r="G765" s="61"/>
      <c r="H765" s="49"/>
      <c r="I765" s="238" t="s">
        <v>231</v>
      </c>
      <c r="J765" s="44"/>
      <c r="K765" s="83" t="s">
        <v>281</v>
      </c>
      <c r="L765" s="85" t="s">
        <v>292</v>
      </c>
    </row>
    <row r="766" spans="1:12" ht="18.75" x14ac:dyDescent="0.3">
      <c r="A766" s="159">
        <v>45791</v>
      </c>
      <c r="B766" s="44" t="str">
        <f t="shared" si="44"/>
        <v>I</v>
      </c>
      <c r="C766" s="44" t="s">
        <v>45</v>
      </c>
      <c r="D766" s="45">
        <v>3762</v>
      </c>
      <c r="E766" s="49">
        <v>13.02</v>
      </c>
      <c r="F766" s="79">
        <v>251124</v>
      </c>
      <c r="G766" s="61"/>
      <c r="H766" s="49"/>
      <c r="I766" s="238" t="s">
        <v>231</v>
      </c>
      <c r="J766" s="44"/>
      <c r="K766" s="83" t="s">
        <v>281</v>
      </c>
      <c r="L766" s="85" t="s">
        <v>292</v>
      </c>
    </row>
    <row r="767" spans="1:12" ht="18.75" x14ac:dyDescent="0.3">
      <c r="A767" s="159">
        <v>45791</v>
      </c>
      <c r="B767" s="44" t="str">
        <f t="shared" si="44"/>
        <v>I</v>
      </c>
      <c r="C767" s="44" t="s">
        <v>45</v>
      </c>
      <c r="D767" s="45">
        <v>3763</v>
      </c>
      <c r="E767" s="49">
        <v>12.1</v>
      </c>
      <c r="F767" s="80">
        <v>251136</v>
      </c>
      <c r="G767" s="61" t="s">
        <v>304</v>
      </c>
      <c r="H767" s="88">
        <v>29.36</v>
      </c>
      <c r="I767" s="236" t="s">
        <v>231</v>
      </c>
      <c r="J767" s="44">
        <v>1</v>
      </c>
      <c r="K767" s="83" t="s">
        <v>281</v>
      </c>
      <c r="L767" s="85" t="s">
        <v>292</v>
      </c>
    </row>
    <row r="768" spans="1:12" ht="18.75" x14ac:dyDescent="0.3">
      <c r="A768" s="159">
        <v>45791</v>
      </c>
      <c r="B768" s="44" t="str">
        <f t="shared" si="44"/>
        <v>I</v>
      </c>
      <c r="C768" s="44" t="s">
        <v>45</v>
      </c>
      <c r="D768" s="45">
        <v>3764</v>
      </c>
      <c r="E768" s="49">
        <v>12.09</v>
      </c>
      <c r="F768" s="79">
        <v>251136</v>
      </c>
      <c r="G768" s="61"/>
      <c r="H768" s="49"/>
      <c r="I768" s="238" t="s">
        <v>231</v>
      </c>
      <c r="J768" s="44"/>
      <c r="K768" s="83" t="s">
        <v>281</v>
      </c>
      <c r="L768" s="85" t="s">
        <v>292</v>
      </c>
    </row>
    <row r="769" spans="1:12" ht="18.75" x14ac:dyDescent="0.3">
      <c r="A769" s="159">
        <v>45791</v>
      </c>
      <c r="B769" s="44" t="str">
        <f t="shared" si="44"/>
        <v>I</v>
      </c>
      <c r="C769" s="44" t="s">
        <v>45</v>
      </c>
      <c r="D769" s="45">
        <v>3765</v>
      </c>
      <c r="E769" s="49">
        <v>11.12</v>
      </c>
      <c r="F769" s="79">
        <v>251136</v>
      </c>
      <c r="G769" s="61"/>
      <c r="H769" s="49"/>
      <c r="I769" s="238" t="s">
        <v>231</v>
      </c>
      <c r="J769" s="44"/>
      <c r="K769" s="83" t="s">
        <v>281</v>
      </c>
      <c r="L769" s="85" t="s">
        <v>292</v>
      </c>
    </row>
    <row r="770" spans="1:12" ht="18.75" x14ac:dyDescent="0.3">
      <c r="A770" s="159">
        <v>45791</v>
      </c>
      <c r="B770" s="44" t="str">
        <f t="shared" si="44"/>
        <v>I</v>
      </c>
      <c r="C770" s="44" t="s">
        <v>45</v>
      </c>
      <c r="D770" s="45">
        <v>3766</v>
      </c>
      <c r="E770" s="49">
        <v>11.12</v>
      </c>
      <c r="F770" s="79">
        <v>251136</v>
      </c>
      <c r="G770" s="61"/>
      <c r="H770" s="49"/>
      <c r="I770" s="238" t="s">
        <v>231</v>
      </c>
      <c r="J770" s="44"/>
      <c r="K770" s="83" t="s">
        <v>281</v>
      </c>
      <c r="L770" s="85" t="s">
        <v>292</v>
      </c>
    </row>
    <row r="771" spans="1:12" ht="18.75" x14ac:dyDescent="0.3">
      <c r="A771" s="159">
        <v>45791</v>
      </c>
      <c r="B771" s="44" t="str">
        <f t="shared" si="44"/>
        <v>I</v>
      </c>
      <c r="C771" s="44" t="s">
        <v>45</v>
      </c>
      <c r="D771" s="45">
        <v>3767</v>
      </c>
      <c r="E771" s="49">
        <v>12.1</v>
      </c>
      <c r="F771" s="79">
        <v>251136</v>
      </c>
      <c r="G771" s="61"/>
      <c r="H771" s="49"/>
      <c r="I771" s="238" t="s">
        <v>231</v>
      </c>
      <c r="J771" s="44"/>
      <c r="K771" s="83" t="s">
        <v>281</v>
      </c>
      <c r="L771" s="85" t="s">
        <v>292</v>
      </c>
    </row>
    <row r="772" spans="1:12" ht="18.75" x14ac:dyDescent="0.3">
      <c r="A772" s="159">
        <v>45791</v>
      </c>
      <c r="B772" s="44" t="str">
        <f t="shared" si="44"/>
        <v>I</v>
      </c>
      <c r="C772" s="44" t="s">
        <v>45</v>
      </c>
      <c r="D772" s="45">
        <v>3768</v>
      </c>
      <c r="E772" s="49">
        <v>12.09</v>
      </c>
      <c r="F772" s="79">
        <v>251136</v>
      </c>
      <c r="G772" s="61"/>
      <c r="H772" s="49"/>
      <c r="I772" s="238" t="s">
        <v>231</v>
      </c>
      <c r="J772" s="44"/>
      <c r="K772" s="83" t="s">
        <v>281</v>
      </c>
      <c r="L772" s="85" t="s">
        <v>292</v>
      </c>
    </row>
    <row r="773" spans="1:12" ht="18.75" x14ac:dyDescent="0.3">
      <c r="A773" s="159">
        <v>45791</v>
      </c>
      <c r="B773" s="44" t="str">
        <f t="shared" ref="B773:B785" si="45">ROMAN(2)</f>
        <v>II</v>
      </c>
      <c r="C773" s="44" t="s">
        <v>51</v>
      </c>
      <c r="D773" s="45">
        <v>3769</v>
      </c>
      <c r="E773" s="49">
        <v>11.51</v>
      </c>
      <c r="F773" s="79">
        <v>251136</v>
      </c>
      <c r="G773" s="61"/>
      <c r="H773" s="49"/>
      <c r="I773" s="238" t="s">
        <v>231</v>
      </c>
      <c r="J773" s="44"/>
      <c r="K773" s="83" t="s">
        <v>281</v>
      </c>
      <c r="L773" s="85" t="s">
        <v>292</v>
      </c>
    </row>
    <row r="774" spans="1:12" ht="18.75" x14ac:dyDescent="0.3">
      <c r="A774" s="159">
        <v>45791</v>
      </c>
      <c r="B774" s="44" t="str">
        <f t="shared" si="45"/>
        <v>II</v>
      </c>
      <c r="C774" s="44" t="s">
        <v>51</v>
      </c>
      <c r="D774" s="45">
        <v>3770</v>
      </c>
      <c r="E774" s="49">
        <v>13.04</v>
      </c>
      <c r="F774" s="80">
        <v>351828</v>
      </c>
      <c r="G774" s="61" t="s">
        <v>303</v>
      </c>
      <c r="H774" s="88">
        <v>28.14</v>
      </c>
      <c r="I774" s="236" t="s">
        <v>231</v>
      </c>
      <c r="J774" s="44">
        <v>1</v>
      </c>
      <c r="K774" s="83" t="s">
        <v>281</v>
      </c>
      <c r="L774" s="85" t="s">
        <v>292</v>
      </c>
    </row>
    <row r="775" spans="1:12" ht="18.75" x14ac:dyDescent="0.3">
      <c r="A775" s="159">
        <v>45791</v>
      </c>
      <c r="B775" s="44" t="str">
        <f t="shared" si="45"/>
        <v>II</v>
      </c>
      <c r="C775" s="44" t="s">
        <v>51</v>
      </c>
      <c r="D775" s="45">
        <v>3771</v>
      </c>
      <c r="E775" s="49">
        <v>13.04</v>
      </c>
      <c r="F775" s="79">
        <v>351828</v>
      </c>
      <c r="G775" s="61"/>
      <c r="H775" s="49"/>
      <c r="I775" s="238" t="s">
        <v>231</v>
      </c>
      <c r="J775" s="44"/>
      <c r="K775" s="83" t="s">
        <v>281</v>
      </c>
      <c r="L775" s="85" t="s">
        <v>292</v>
      </c>
    </row>
    <row r="776" spans="1:12" ht="18.75" x14ac:dyDescent="0.3">
      <c r="A776" s="159">
        <v>45791</v>
      </c>
      <c r="B776" s="44" t="str">
        <f t="shared" si="45"/>
        <v>II</v>
      </c>
      <c r="C776" s="44" t="s">
        <v>51</v>
      </c>
      <c r="D776" s="45">
        <v>3772</v>
      </c>
      <c r="E776" s="49">
        <v>13.03</v>
      </c>
      <c r="F776" s="79">
        <v>351828</v>
      </c>
      <c r="G776" s="61"/>
      <c r="H776" s="49"/>
      <c r="I776" s="238" t="s">
        <v>231</v>
      </c>
      <c r="J776" s="44"/>
      <c r="K776" s="83" t="s">
        <v>281</v>
      </c>
      <c r="L776" s="85" t="s">
        <v>292</v>
      </c>
    </row>
    <row r="777" spans="1:12" ht="18.75" x14ac:dyDescent="0.3">
      <c r="A777" s="159">
        <v>45791</v>
      </c>
      <c r="B777" s="44" t="str">
        <f t="shared" si="45"/>
        <v>II</v>
      </c>
      <c r="C777" s="44" t="s">
        <v>51</v>
      </c>
      <c r="D777" s="45">
        <v>3773</v>
      </c>
      <c r="E777" s="49">
        <v>13.04</v>
      </c>
      <c r="F777" s="79">
        <v>351828</v>
      </c>
      <c r="G777" s="61"/>
      <c r="H777" s="49"/>
      <c r="I777" s="238" t="s">
        <v>231</v>
      </c>
      <c r="J777" s="44"/>
      <c r="K777" s="83" t="s">
        <v>281</v>
      </c>
      <c r="L777" s="85" t="s">
        <v>292</v>
      </c>
    </row>
    <row r="778" spans="1:12" ht="18.75" x14ac:dyDescent="0.3">
      <c r="A778" s="159">
        <v>45791</v>
      </c>
      <c r="B778" s="44" t="str">
        <f t="shared" si="45"/>
        <v>II</v>
      </c>
      <c r="C778" s="44" t="s">
        <v>51</v>
      </c>
      <c r="D778" s="45">
        <v>3774</v>
      </c>
      <c r="E778" s="49">
        <v>12.64</v>
      </c>
      <c r="F778" s="79">
        <v>351828</v>
      </c>
      <c r="G778" s="61"/>
      <c r="H778" s="49"/>
      <c r="I778" s="238" t="s">
        <v>231</v>
      </c>
      <c r="J778" s="44"/>
      <c r="K778" s="83" t="s">
        <v>281</v>
      </c>
      <c r="L778" s="85" t="s">
        <v>292</v>
      </c>
    </row>
    <row r="779" spans="1:12" ht="18.75" x14ac:dyDescent="0.3">
      <c r="A779" s="159">
        <v>45791</v>
      </c>
      <c r="B779" s="44" t="str">
        <f t="shared" si="45"/>
        <v>II</v>
      </c>
      <c r="C779" s="44" t="s">
        <v>51</v>
      </c>
      <c r="D779" s="45">
        <v>3775</v>
      </c>
      <c r="E779" s="49">
        <v>12.35</v>
      </c>
      <c r="F779" s="79">
        <v>351828</v>
      </c>
      <c r="G779" s="61"/>
      <c r="H779" s="49"/>
      <c r="I779" s="238" t="s">
        <v>231</v>
      </c>
      <c r="J779" s="44"/>
      <c r="K779" s="83" t="s">
        <v>281</v>
      </c>
      <c r="L779" s="85" t="s">
        <v>292</v>
      </c>
    </row>
    <row r="780" spans="1:12" ht="18.75" x14ac:dyDescent="0.3">
      <c r="A780" s="159">
        <v>45791</v>
      </c>
      <c r="B780" s="44" t="str">
        <f t="shared" si="45"/>
        <v>II</v>
      </c>
      <c r="C780" s="44" t="s">
        <v>51</v>
      </c>
      <c r="D780" s="45">
        <v>3776</v>
      </c>
      <c r="E780" s="49">
        <v>13.04</v>
      </c>
      <c r="F780" s="80">
        <v>351828</v>
      </c>
      <c r="G780" s="61" t="s">
        <v>302</v>
      </c>
      <c r="H780" s="88">
        <v>28.14</v>
      </c>
      <c r="I780" s="236" t="s">
        <v>231</v>
      </c>
      <c r="J780" s="44">
        <v>1</v>
      </c>
      <c r="K780" s="83" t="s">
        <v>281</v>
      </c>
      <c r="L780" s="85" t="s">
        <v>292</v>
      </c>
    </row>
    <row r="781" spans="1:12" ht="18.75" x14ac:dyDescent="0.3">
      <c r="A781" s="159">
        <v>45791</v>
      </c>
      <c r="B781" s="44" t="str">
        <f t="shared" si="45"/>
        <v>II</v>
      </c>
      <c r="C781" s="44" t="s">
        <v>51</v>
      </c>
      <c r="D781" s="45">
        <v>3777</v>
      </c>
      <c r="E781" s="49">
        <v>13.04</v>
      </c>
      <c r="F781" s="79">
        <v>351828</v>
      </c>
      <c r="G781" s="61"/>
      <c r="H781" s="49"/>
      <c r="I781" s="238" t="s">
        <v>231</v>
      </c>
      <c r="J781" s="44"/>
      <c r="K781" s="83" t="s">
        <v>281</v>
      </c>
      <c r="L781" s="85" t="s">
        <v>292</v>
      </c>
    </row>
    <row r="782" spans="1:12" ht="18.75" x14ac:dyDescent="0.3">
      <c r="A782" s="159">
        <v>45791</v>
      </c>
      <c r="B782" s="44" t="str">
        <f t="shared" si="45"/>
        <v>II</v>
      </c>
      <c r="C782" s="44" t="s">
        <v>51</v>
      </c>
      <c r="D782" s="45">
        <v>3778</v>
      </c>
      <c r="E782" s="49">
        <v>13.03</v>
      </c>
      <c r="F782" s="79">
        <v>351828</v>
      </c>
      <c r="G782" s="61"/>
      <c r="H782" s="49"/>
      <c r="I782" s="238" t="s">
        <v>231</v>
      </c>
      <c r="J782" s="44"/>
      <c r="K782" s="83" t="s">
        <v>281</v>
      </c>
      <c r="L782" s="85" t="s">
        <v>292</v>
      </c>
    </row>
    <row r="783" spans="1:12" ht="18.75" x14ac:dyDescent="0.3">
      <c r="A783" s="159">
        <v>45791</v>
      </c>
      <c r="B783" s="44" t="str">
        <f t="shared" si="45"/>
        <v>II</v>
      </c>
      <c r="C783" s="44" t="s">
        <v>51</v>
      </c>
      <c r="D783" s="45">
        <v>3779</v>
      </c>
      <c r="E783" s="49">
        <v>13.04</v>
      </c>
      <c r="F783" s="79">
        <v>351828</v>
      </c>
      <c r="G783" s="61"/>
      <c r="H783" s="49"/>
      <c r="I783" s="238" t="s">
        <v>231</v>
      </c>
      <c r="J783" s="44"/>
      <c r="K783" s="83" t="s">
        <v>281</v>
      </c>
      <c r="L783" s="85" t="s">
        <v>292</v>
      </c>
    </row>
    <row r="784" spans="1:12" ht="18.75" x14ac:dyDescent="0.3">
      <c r="A784" s="159">
        <v>45791</v>
      </c>
      <c r="B784" s="44" t="str">
        <f t="shared" si="45"/>
        <v>II</v>
      </c>
      <c r="C784" s="44" t="s">
        <v>51</v>
      </c>
      <c r="D784" s="45">
        <v>3780</v>
      </c>
      <c r="E784" s="49">
        <v>12.05</v>
      </c>
      <c r="F784" s="79">
        <v>351828</v>
      </c>
      <c r="G784" s="61"/>
      <c r="H784" s="49"/>
      <c r="I784" s="238" t="s">
        <v>231</v>
      </c>
      <c r="J784" s="44"/>
      <c r="K784" s="83" t="s">
        <v>281</v>
      </c>
      <c r="L784" s="85" t="s">
        <v>292</v>
      </c>
    </row>
    <row r="785" spans="1:12" ht="19.5" thickBot="1" x14ac:dyDescent="0.35">
      <c r="A785" s="175">
        <v>45791</v>
      </c>
      <c r="B785" s="91" t="str">
        <f t="shared" si="45"/>
        <v>II</v>
      </c>
      <c r="C785" s="91" t="s">
        <v>51</v>
      </c>
      <c r="D785" s="92">
        <v>3781</v>
      </c>
      <c r="E785" s="93">
        <v>12.79</v>
      </c>
      <c r="F785" s="94">
        <v>351828</v>
      </c>
      <c r="G785" s="95"/>
      <c r="H785" s="93"/>
      <c r="I785" s="241" t="s">
        <v>231</v>
      </c>
      <c r="J785" s="91"/>
      <c r="K785" s="102" t="s">
        <v>281</v>
      </c>
      <c r="L785" s="103" t="s">
        <v>292</v>
      </c>
    </row>
    <row r="786" spans="1:12" ht="18.75" x14ac:dyDescent="0.3">
      <c r="A786" s="39">
        <v>45792</v>
      </c>
      <c r="B786" s="87" t="str">
        <f t="shared" ref="B786:B794" si="46">ROMAN(1)</f>
        <v>I</v>
      </c>
      <c r="C786" s="87" t="s">
        <v>45</v>
      </c>
      <c r="D786" s="40">
        <v>3782</v>
      </c>
      <c r="E786" s="98">
        <v>12.06</v>
      </c>
      <c r="F786" s="69">
        <v>151726</v>
      </c>
      <c r="G786" s="100" t="s">
        <v>319</v>
      </c>
      <c r="H786" s="89">
        <v>29.58</v>
      </c>
      <c r="I786" s="237" t="s">
        <v>231</v>
      </c>
      <c r="J786" s="87">
        <v>1</v>
      </c>
      <c r="K786" s="104" t="s">
        <v>281</v>
      </c>
      <c r="L786" s="84" t="s">
        <v>292</v>
      </c>
    </row>
    <row r="787" spans="1:12" ht="18.75" x14ac:dyDescent="0.3">
      <c r="A787" s="159">
        <v>45792</v>
      </c>
      <c r="B787" s="44" t="str">
        <f t="shared" si="46"/>
        <v>I</v>
      </c>
      <c r="C787" s="44" t="s">
        <v>45</v>
      </c>
      <c r="D787" s="45">
        <v>3783</v>
      </c>
      <c r="E787" s="49">
        <v>12.05</v>
      </c>
      <c r="F787" s="79">
        <v>151726</v>
      </c>
      <c r="G787" s="61"/>
      <c r="H787" s="49"/>
      <c r="I787" s="238" t="s">
        <v>231</v>
      </c>
      <c r="J787" s="44"/>
      <c r="K787" s="83" t="s">
        <v>281</v>
      </c>
      <c r="L787" s="85" t="s">
        <v>292</v>
      </c>
    </row>
    <row r="788" spans="1:12" ht="18.75" x14ac:dyDescent="0.3">
      <c r="A788" s="159">
        <v>45792</v>
      </c>
      <c r="B788" s="44" t="str">
        <f t="shared" si="46"/>
        <v>I</v>
      </c>
      <c r="C788" s="44" t="s">
        <v>45</v>
      </c>
      <c r="D788" s="45">
        <v>3784</v>
      </c>
      <c r="E788" s="49">
        <v>11.09</v>
      </c>
      <c r="F788" s="79">
        <v>151726</v>
      </c>
      <c r="G788" s="61"/>
      <c r="H788" s="49"/>
      <c r="I788" s="238" t="s">
        <v>231</v>
      </c>
      <c r="J788" s="44"/>
      <c r="K788" s="83" t="s">
        <v>281</v>
      </c>
      <c r="L788" s="85" t="s">
        <v>292</v>
      </c>
    </row>
    <row r="789" spans="1:12" ht="18.75" x14ac:dyDescent="0.3">
      <c r="A789" s="159">
        <v>45792</v>
      </c>
      <c r="B789" s="44" t="str">
        <f t="shared" si="46"/>
        <v>I</v>
      </c>
      <c r="C789" s="44" t="s">
        <v>45</v>
      </c>
      <c r="D789" s="45">
        <v>3785</v>
      </c>
      <c r="E789" s="49">
        <v>11.08</v>
      </c>
      <c r="F789" s="79">
        <v>151726</v>
      </c>
      <c r="G789" s="61"/>
      <c r="H789" s="49"/>
      <c r="I789" s="238" t="s">
        <v>231</v>
      </c>
      <c r="J789" s="44"/>
      <c r="K789" s="83" t="s">
        <v>281</v>
      </c>
      <c r="L789" s="85" t="s">
        <v>292</v>
      </c>
    </row>
    <row r="790" spans="1:12" ht="18.75" x14ac:dyDescent="0.3">
      <c r="A790" s="159">
        <v>45792</v>
      </c>
      <c r="B790" s="44" t="str">
        <f t="shared" si="46"/>
        <v>I</v>
      </c>
      <c r="C790" s="44" t="s">
        <v>45</v>
      </c>
      <c r="D790" s="45">
        <v>3786</v>
      </c>
      <c r="E790" s="49">
        <v>12.05</v>
      </c>
      <c r="F790" s="79">
        <v>151726</v>
      </c>
      <c r="G790" s="61"/>
      <c r="H790" s="49"/>
      <c r="I790" s="238" t="s">
        <v>231</v>
      </c>
      <c r="J790" s="44"/>
      <c r="K790" s="83" t="s">
        <v>281</v>
      </c>
      <c r="L790" s="85" t="s">
        <v>292</v>
      </c>
    </row>
    <row r="791" spans="1:12" ht="18.75" x14ac:dyDescent="0.3">
      <c r="A791" s="159">
        <v>45792</v>
      </c>
      <c r="B791" s="44" t="str">
        <f t="shared" si="46"/>
        <v>I</v>
      </c>
      <c r="C791" s="44" t="s">
        <v>45</v>
      </c>
      <c r="D791" s="45">
        <v>3787</v>
      </c>
      <c r="E791" s="49">
        <v>11.12</v>
      </c>
      <c r="F791" s="79">
        <v>151726</v>
      </c>
      <c r="G791" s="61"/>
      <c r="H791" s="49"/>
      <c r="I791" s="238" t="s">
        <v>231</v>
      </c>
      <c r="J791" s="44"/>
      <c r="K791" s="83" t="s">
        <v>281</v>
      </c>
      <c r="L791" s="85" t="s">
        <v>292</v>
      </c>
    </row>
    <row r="792" spans="1:12" ht="18.75" x14ac:dyDescent="0.3">
      <c r="A792" s="159">
        <v>45792</v>
      </c>
      <c r="B792" s="44" t="str">
        <f t="shared" si="46"/>
        <v>I</v>
      </c>
      <c r="C792" s="44" t="s">
        <v>45</v>
      </c>
      <c r="D792" s="45">
        <v>3788</v>
      </c>
      <c r="E792" s="49">
        <v>11.95</v>
      </c>
      <c r="F792" s="79">
        <v>151726</v>
      </c>
      <c r="G792" s="61"/>
      <c r="H792" s="49"/>
      <c r="I792" s="238" t="s">
        <v>231</v>
      </c>
      <c r="J792" s="44"/>
      <c r="K792" s="83" t="s">
        <v>281</v>
      </c>
      <c r="L792" s="85" t="s">
        <v>292</v>
      </c>
    </row>
    <row r="793" spans="1:12" ht="18.75" x14ac:dyDescent="0.3">
      <c r="A793" s="159">
        <v>45792</v>
      </c>
      <c r="B793" s="44" t="str">
        <f t="shared" si="46"/>
        <v>I</v>
      </c>
      <c r="C793" s="44" t="s">
        <v>45</v>
      </c>
      <c r="D793" s="45">
        <v>3789</v>
      </c>
      <c r="E793" s="49">
        <v>12.06</v>
      </c>
      <c r="F793" s="80">
        <v>351147</v>
      </c>
      <c r="G793" s="61" t="s">
        <v>318</v>
      </c>
      <c r="H793" s="88">
        <v>27.6</v>
      </c>
      <c r="I793" s="236" t="s">
        <v>231</v>
      </c>
      <c r="J793" s="44">
        <v>1</v>
      </c>
      <c r="K793" s="83" t="s">
        <v>281</v>
      </c>
      <c r="L793" s="85" t="s">
        <v>292</v>
      </c>
    </row>
    <row r="794" spans="1:12" ht="18.75" x14ac:dyDescent="0.3">
      <c r="A794" s="159">
        <v>45792</v>
      </c>
      <c r="B794" s="44" t="str">
        <f t="shared" si="46"/>
        <v>I</v>
      </c>
      <c r="C794" s="44" t="s">
        <v>45</v>
      </c>
      <c r="D794" s="45">
        <v>3790</v>
      </c>
      <c r="E794" s="49">
        <v>13.07</v>
      </c>
      <c r="F794" s="79">
        <v>351147</v>
      </c>
      <c r="G794" s="61"/>
      <c r="H794" s="49"/>
      <c r="I794" s="238" t="s">
        <v>231</v>
      </c>
      <c r="J794" s="44"/>
      <c r="K794" s="83" t="s">
        <v>281</v>
      </c>
      <c r="L794" s="85" t="s">
        <v>292</v>
      </c>
    </row>
    <row r="795" spans="1:12" ht="18.75" x14ac:dyDescent="0.3">
      <c r="A795" s="159">
        <v>45792</v>
      </c>
      <c r="B795" s="44" t="str">
        <f t="shared" ref="B795:B807" si="47">ROMAN(2)</f>
        <v>II</v>
      </c>
      <c r="C795" s="44" t="s">
        <v>51</v>
      </c>
      <c r="D795" s="45">
        <v>3791</v>
      </c>
      <c r="E795" s="49">
        <v>13.07</v>
      </c>
      <c r="F795" s="79">
        <v>351147</v>
      </c>
      <c r="G795" s="61"/>
      <c r="H795" s="49"/>
      <c r="I795" s="238" t="s">
        <v>231</v>
      </c>
      <c r="J795" s="44"/>
      <c r="K795" s="83" t="s">
        <v>320</v>
      </c>
      <c r="L795" s="85" t="s">
        <v>260</v>
      </c>
    </row>
    <row r="796" spans="1:12" ht="18.75" x14ac:dyDescent="0.3">
      <c r="A796" s="159">
        <v>45792</v>
      </c>
      <c r="B796" s="44" t="str">
        <f t="shared" si="47"/>
        <v>II</v>
      </c>
      <c r="C796" s="44" t="s">
        <v>51</v>
      </c>
      <c r="D796" s="45">
        <v>3792</v>
      </c>
      <c r="E796" s="49">
        <v>13.07</v>
      </c>
      <c r="F796" s="79">
        <v>351147</v>
      </c>
      <c r="G796" s="61"/>
      <c r="H796" s="49"/>
      <c r="I796" s="238" t="s">
        <v>231</v>
      </c>
      <c r="J796" s="44"/>
      <c r="K796" s="83" t="s">
        <v>320</v>
      </c>
      <c r="L796" s="85" t="s">
        <v>260</v>
      </c>
    </row>
    <row r="797" spans="1:12" ht="18.75" x14ac:dyDescent="0.3">
      <c r="A797" s="159">
        <v>45792</v>
      </c>
      <c r="B797" s="44" t="str">
        <f t="shared" si="47"/>
        <v>II</v>
      </c>
      <c r="C797" s="44" t="s">
        <v>51</v>
      </c>
      <c r="D797" s="45">
        <v>3793</v>
      </c>
      <c r="E797" s="49">
        <v>12.53</v>
      </c>
      <c r="F797" s="79">
        <v>351147</v>
      </c>
      <c r="G797" s="61"/>
      <c r="H797" s="49"/>
      <c r="I797" s="238" t="s">
        <v>231</v>
      </c>
      <c r="J797" s="44"/>
      <c r="K797" s="83" t="s">
        <v>320</v>
      </c>
      <c r="L797" s="85" t="s">
        <v>260</v>
      </c>
    </row>
    <row r="798" spans="1:12" ht="18.75" x14ac:dyDescent="0.3">
      <c r="A798" s="159">
        <v>45792</v>
      </c>
      <c r="B798" s="44" t="str">
        <f t="shared" si="47"/>
        <v>II</v>
      </c>
      <c r="C798" s="44" t="s">
        <v>51</v>
      </c>
      <c r="D798" s="45">
        <v>3794</v>
      </c>
      <c r="E798" s="49">
        <v>12.36</v>
      </c>
      <c r="F798" s="79">
        <v>351147</v>
      </c>
      <c r="G798" s="61"/>
      <c r="H798" s="49"/>
      <c r="I798" s="238" t="s">
        <v>231</v>
      </c>
      <c r="J798" s="44"/>
      <c r="K798" s="83" t="s">
        <v>320</v>
      </c>
      <c r="L798" s="85" t="s">
        <v>260</v>
      </c>
    </row>
    <row r="799" spans="1:12" ht="18.75" x14ac:dyDescent="0.3">
      <c r="A799" s="159">
        <v>45792</v>
      </c>
      <c r="B799" s="44" t="str">
        <f t="shared" si="47"/>
        <v>II</v>
      </c>
      <c r="C799" s="44" t="s">
        <v>51</v>
      </c>
      <c r="D799" s="45">
        <v>3795</v>
      </c>
      <c r="E799" s="49">
        <v>13.07</v>
      </c>
      <c r="F799" s="80">
        <v>251093</v>
      </c>
      <c r="G799" s="61" t="s">
        <v>317</v>
      </c>
      <c r="H799" s="88">
        <v>28.3</v>
      </c>
      <c r="I799" s="236" t="s">
        <v>231</v>
      </c>
      <c r="J799" s="44">
        <v>1</v>
      </c>
      <c r="K799" s="83" t="s">
        <v>320</v>
      </c>
      <c r="L799" s="85" t="s">
        <v>260</v>
      </c>
    </row>
    <row r="800" spans="1:12" ht="18.75" x14ac:dyDescent="0.3">
      <c r="A800" s="159">
        <v>45792</v>
      </c>
      <c r="B800" s="44" t="str">
        <f t="shared" si="47"/>
        <v>II</v>
      </c>
      <c r="C800" s="44" t="s">
        <v>51</v>
      </c>
      <c r="D800" s="45">
        <v>3796</v>
      </c>
      <c r="E800" s="49">
        <v>13.07</v>
      </c>
      <c r="F800" s="79">
        <v>251093</v>
      </c>
      <c r="G800" s="61"/>
      <c r="H800" s="49"/>
      <c r="I800" s="238" t="s">
        <v>231</v>
      </c>
      <c r="J800" s="44"/>
      <c r="K800" s="83" t="s">
        <v>320</v>
      </c>
      <c r="L800" s="85" t="s">
        <v>260</v>
      </c>
    </row>
    <row r="801" spans="1:12" ht="18.75" x14ac:dyDescent="0.3">
      <c r="A801" s="159">
        <v>45792</v>
      </c>
      <c r="B801" s="44" t="str">
        <f t="shared" si="47"/>
        <v>II</v>
      </c>
      <c r="C801" s="44" t="s">
        <v>51</v>
      </c>
      <c r="D801" s="45">
        <v>3797</v>
      </c>
      <c r="E801" s="49">
        <v>13.07</v>
      </c>
      <c r="F801" s="79">
        <v>251093</v>
      </c>
      <c r="G801" s="61"/>
      <c r="H801" s="49"/>
      <c r="I801" s="238" t="s">
        <v>231</v>
      </c>
      <c r="J801" s="44"/>
      <c r="K801" s="83" t="s">
        <v>320</v>
      </c>
      <c r="L801" s="85" t="s">
        <v>260</v>
      </c>
    </row>
    <row r="802" spans="1:12" ht="18.75" x14ac:dyDescent="0.3">
      <c r="A802" s="159">
        <v>45792</v>
      </c>
      <c r="B802" s="44" t="str">
        <f t="shared" si="47"/>
        <v>II</v>
      </c>
      <c r="C802" s="44" t="s">
        <v>51</v>
      </c>
      <c r="D802" s="45">
        <v>3798</v>
      </c>
      <c r="E802" s="49">
        <v>13.07</v>
      </c>
      <c r="F802" s="79">
        <v>251093</v>
      </c>
      <c r="G802" s="61"/>
      <c r="H802" s="49"/>
      <c r="I802" s="238" t="s">
        <v>231</v>
      </c>
      <c r="J802" s="44"/>
      <c r="K802" s="83" t="s">
        <v>320</v>
      </c>
      <c r="L802" s="85" t="s">
        <v>260</v>
      </c>
    </row>
    <row r="803" spans="1:12" ht="18.75" x14ac:dyDescent="0.3">
      <c r="A803" s="159">
        <v>45792</v>
      </c>
      <c r="B803" s="44" t="str">
        <f t="shared" si="47"/>
        <v>II</v>
      </c>
      <c r="C803" s="44" t="s">
        <v>51</v>
      </c>
      <c r="D803" s="45">
        <v>3799</v>
      </c>
      <c r="E803" s="49">
        <v>13.07</v>
      </c>
      <c r="F803" s="79">
        <v>251093</v>
      </c>
      <c r="G803" s="61"/>
      <c r="H803" s="49"/>
      <c r="I803" s="238" t="s">
        <v>231</v>
      </c>
      <c r="J803" s="44"/>
      <c r="K803" s="83" t="s">
        <v>320</v>
      </c>
      <c r="L803" s="85" t="s">
        <v>260</v>
      </c>
    </row>
    <row r="804" spans="1:12" ht="18.75" x14ac:dyDescent="0.3">
      <c r="A804" s="159">
        <v>45792</v>
      </c>
      <c r="B804" s="44" t="str">
        <f t="shared" si="47"/>
        <v>II</v>
      </c>
      <c r="C804" s="44" t="s">
        <v>51</v>
      </c>
      <c r="D804" s="45">
        <v>3800</v>
      </c>
      <c r="E804" s="49">
        <v>12.71</v>
      </c>
      <c r="F804" s="79">
        <v>251093</v>
      </c>
      <c r="G804" s="61"/>
      <c r="H804" s="49"/>
      <c r="I804" s="238" t="s">
        <v>231</v>
      </c>
      <c r="J804" s="44"/>
      <c r="K804" s="83" t="s">
        <v>320</v>
      </c>
      <c r="L804" s="85" t="s">
        <v>260</v>
      </c>
    </row>
    <row r="805" spans="1:12" ht="18.75" x14ac:dyDescent="0.3">
      <c r="A805" s="159">
        <v>45792</v>
      </c>
      <c r="B805" s="44" t="str">
        <f t="shared" si="47"/>
        <v>II</v>
      </c>
      <c r="C805" s="44" t="s">
        <v>51</v>
      </c>
      <c r="D805" s="45">
        <v>3801</v>
      </c>
      <c r="E805" s="49">
        <v>12.06</v>
      </c>
      <c r="F805" s="80">
        <v>151038</v>
      </c>
      <c r="G805" s="61" t="s">
        <v>316</v>
      </c>
      <c r="H805" s="88">
        <v>29.8</v>
      </c>
      <c r="I805" s="236" t="s">
        <v>231</v>
      </c>
      <c r="J805" s="44">
        <v>1</v>
      </c>
      <c r="K805" s="83" t="s">
        <v>320</v>
      </c>
      <c r="L805" s="85" t="s">
        <v>260</v>
      </c>
    </row>
    <row r="806" spans="1:12" ht="18.75" x14ac:dyDescent="0.3">
      <c r="A806" s="159">
        <v>45792</v>
      </c>
      <c r="B806" s="44" t="str">
        <f t="shared" si="47"/>
        <v>II</v>
      </c>
      <c r="C806" s="44" t="s">
        <v>51</v>
      </c>
      <c r="D806" s="45">
        <v>3802</v>
      </c>
      <c r="E806" s="49">
        <v>12.06</v>
      </c>
      <c r="F806" s="79">
        <v>151038</v>
      </c>
      <c r="G806" s="61"/>
      <c r="H806" s="49"/>
      <c r="I806" s="238" t="s">
        <v>231</v>
      </c>
      <c r="J806" s="44"/>
      <c r="K806" s="83" t="s">
        <v>320</v>
      </c>
      <c r="L806" s="85" t="s">
        <v>260</v>
      </c>
    </row>
    <row r="807" spans="1:12" ht="19.5" thickBot="1" x14ac:dyDescent="0.35">
      <c r="A807" s="161">
        <v>45792</v>
      </c>
      <c r="B807" s="164" t="str">
        <f t="shared" si="47"/>
        <v>II</v>
      </c>
      <c r="C807" s="164" t="s">
        <v>51</v>
      </c>
      <c r="D807" s="163">
        <v>3803</v>
      </c>
      <c r="E807" s="168">
        <v>12.56</v>
      </c>
      <c r="F807" s="169">
        <v>151038</v>
      </c>
      <c r="G807" s="170"/>
      <c r="H807" s="168"/>
      <c r="I807" s="239" t="s">
        <v>231</v>
      </c>
      <c r="J807" s="164"/>
      <c r="K807" s="304" t="s">
        <v>320</v>
      </c>
      <c r="L807" s="166" t="s">
        <v>260</v>
      </c>
    </row>
    <row r="808" spans="1:12" ht="18.75" x14ac:dyDescent="0.3">
      <c r="A808" s="338">
        <v>45793</v>
      </c>
      <c r="B808" s="324" t="str">
        <f t="shared" ref="B808:B816" si="48">ROMAN(1)</f>
        <v>I</v>
      </c>
      <c r="C808" s="324" t="s">
        <v>45</v>
      </c>
      <c r="D808" s="45">
        <v>3804</v>
      </c>
      <c r="E808" s="325">
        <v>11.08</v>
      </c>
      <c r="F808" s="79">
        <v>151038</v>
      </c>
      <c r="G808" s="326"/>
      <c r="H808" s="325"/>
      <c r="I808" s="238" t="s">
        <v>231</v>
      </c>
      <c r="J808" s="324"/>
      <c r="K808" s="83" t="s">
        <v>320</v>
      </c>
      <c r="L808" s="85" t="s">
        <v>260</v>
      </c>
    </row>
    <row r="809" spans="1:12" ht="18.75" x14ac:dyDescent="0.3">
      <c r="A809" s="339">
        <v>45793</v>
      </c>
      <c r="B809" s="324" t="str">
        <f t="shared" si="48"/>
        <v>I</v>
      </c>
      <c r="C809" s="324" t="s">
        <v>45</v>
      </c>
      <c r="D809" s="45">
        <v>3805</v>
      </c>
      <c r="E809" s="325">
        <v>11.08</v>
      </c>
      <c r="F809" s="79">
        <v>151038</v>
      </c>
      <c r="G809" s="326"/>
      <c r="H809" s="325"/>
      <c r="I809" s="238" t="s">
        <v>231</v>
      </c>
      <c r="J809" s="324"/>
      <c r="K809" s="83" t="s">
        <v>320</v>
      </c>
      <c r="L809" s="85" t="s">
        <v>260</v>
      </c>
    </row>
    <row r="810" spans="1:12" ht="18.75" x14ac:dyDescent="0.3">
      <c r="A810" s="339">
        <v>45793</v>
      </c>
      <c r="B810" s="324" t="str">
        <f t="shared" si="48"/>
        <v>I</v>
      </c>
      <c r="C810" s="324" t="s">
        <v>45</v>
      </c>
      <c r="D810" s="45">
        <v>3806</v>
      </c>
      <c r="E810" s="325">
        <v>11.6</v>
      </c>
      <c r="F810" s="79">
        <v>151038</v>
      </c>
      <c r="G810" s="326"/>
      <c r="H810" s="325"/>
      <c r="I810" s="238" t="s">
        <v>231</v>
      </c>
      <c r="J810" s="324"/>
      <c r="K810" s="83" t="s">
        <v>320</v>
      </c>
      <c r="L810" s="85" t="s">
        <v>260</v>
      </c>
    </row>
    <row r="811" spans="1:12" ht="18.75" x14ac:dyDescent="0.3">
      <c r="A811" s="339">
        <v>45793</v>
      </c>
      <c r="B811" s="324" t="str">
        <f t="shared" si="48"/>
        <v>I</v>
      </c>
      <c r="C811" s="324" t="s">
        <v>45</v>
      </c>
      <c r="D811" s="45">
        <v>3807</v>
      </c>
      <c r="E811" s="325">
        <v>12.54</v>
      </c>
      <c r="F811" s="79">
        <v>151038</v>
      </c>
      <c r="G811" s="326"/>
      <c r="H811" s="325"/>
      <c r="I811" s="238" t="s">
        <v>231</v>
      </c>
      <c r="J811" s="324"/>
      <c r="K811" s="83" t="s">
        <v>320</v>
      </c>
      <c r="L811" s="85" t="s">
        <v>260</v>
      </c>
    </row>
    <row r="812" spans="1:12" ht="18.75" x14ac:dyDescent="0.3">
      <c r="A812" s="339">
        <v>45793</v>
      </c>
      <c r="B812" s="324" t="str">
        <f t="shared" si="48"/>
        <v>I</v>
      </c>
      <c r="C812" s="324" t="s">
        <v>45</v>
      </c>
      <c r="D812" s="45">
        <v>3808</v>
      </c>
      <c r="E812" s="325">
        <v>13.06</v>
      </c>
      <c r="F812" s="342">
        <v>351824</v>
      </c>
      <c r="G812" s="326" t="s">
        <v>325</v>
      </c>
      <c r="H812" s="333">
        <v>28.18</v>
      </c>
      <c r="I812" s="236" t="s">
        <v>231</v>
      </c>
      <c r="J812" s="324">
        <v>1</v>
      </c>
      <c r="K812" s="83" t="s">
        <v>320</v>
      </c>
      <c r="L812" s="85" t="s">
        <v>260</v>
      </c>
    </row>
    <row r="813" spans="1:12" ht="18.75" x14ac:dyDescent="0.3">
      <c r="A813" s="339">
        <v>45793</v>
      </c>
      <c r="B813" s="324" t="str">
        <f t="shared" si="48"/>
        <v>I</v>
      </c>
      <c r="C813" s="324" t="s">
        <v>45</v>
      </c>
      <c r="D813" s="45">
        <v>3809</v>
      </c>
      <c r="E813" s="325">
        <v>13.04</v>
      </c>
      <c r="F813" s="79">
        <v>351824</v>
      </c>
      <c r="G813" s="326"/>
      <c r="H813" s="325"/>
      <c r="I813" s="238" t="s">
        <v>231</v>
      </c>
      <c r="J813" s="324"/>
      <c r="K813" s="83" t="s">
        <v>320</v>
      </c>
      <c r="L813" s="85" t="s">
        <v>260</v>
      </c>
    </row>
    <row r="814" spans="1:12" ht="18.75" x14ac:dyDescent="0.3">
      <c r="A814" s="339">
        <v>45793</v>
      </c>
      <c r="B814" s="324" t="str">
        <f t="shared" si="48"/>
        <v>I</v>
      </c>
      <c r="C814" s="324" t="s">
        <v>45</v>
      </c>
      <c r="D814" s="45">
        <v>3810</v>
      </c>
      <c r="E814" s="325">
        <v>13.06</v>
      </c>
      <c r="F814" s="79">
        <v>351824</v>
      </c>
      <c r="G814" s="326"/>
      <c r="H814" s="325"/>
      <c r="I814" s="238" t="s">
        <v>231</v>
      </c>
      <c r="J814" s="324"/>
      <c r="K814" s="83" t="s">
        <v>320</v>
      </c>
      <c r="L814" s="85" t="s">
        <v>260</v>
      </c>
    </row>
    <row r="815" spans="1:12" ht="18.75" x14ac:dyDescent="0.3">
      <c r="A815" s="339">
        <v>45793</v>
      </c>
      <c r="B815" s="324" t="str">
        <f t="shared" si="48"/>
        <v>I</v>
      </c>
      <c r="C815" s="324" t="s">
        <v>45</v>
      </c>
      <c r="D815" s="45">
        <v>3811</v>
      </c>
      <c r="E815" s="325">
        <v>13.06</v>
      </c>
      <c r="F815" s="79">
        <v>351824</v>
      </c>
      <c r="G815" s="326"/>
      <c r="H815" s="325"/>
      <c r="I815" s="238" t="s">
        <v>231</v>
      </c>
      <c r="J815" s="324"/>
      <c r="K815" s="83" t="s">
        <v>320</v>
      </c>
      <c r="L815" s="85" t="s">
        <v>260</v>
      </c>
    </row>
    <row r="816" spans="1:12" ht="18.75" x14ac:dyDescent="0.3">
      <c r="A816" s="339">
        <v>45793</v>
      </c>
      <c r="B816" s="324" t="str">
        <f t="shared" si="48"/>
        <v>I</v>
      </c>
      <c r="C816" s="324" t="s">
        <v>45</v>
      </c>
      <c r="D816" s="45">
        <v>3812</v>
      </c>
      <c r="E816" s="325">
        <v>13.05</v>
      </c>
      <c r="F816" s="79">
        <v>351824</v>
      </c>
      <c r="G816" s="326"/>
      <c r="H816" s="325"/>
      <c r="I816" s="238" t="s">
        <v>231</v>
      </c>
      <c r="J816" s="324"/>
      <c r="K816" s="83" t="s">
        <v>320</v>
      </c>
      <c r="L816" s="85" t="s">
        <v>260</v>
      </c>
    </row>
    <row r="817" spans="1:12" ht="18.75" x14ac:dyDescent="0.3">
      <c r="A817" s="339">
        <v>45793</v>
      </c>
      <c r="B817" s="324" t="str">
        <f t="shared" ref="B817:B828" si="49">ROMAN(2)</f>
        <v>II</v>
      </c>
      <c r="C817" s="324" t="s">
        <v>51</v>
      </c>
      <c r="D817" s="45">
        <v>3813</v>
      </c>
      <c r="E817" s="325">
        <v>12.7</v>
      </c>
      <c r="F817" s="79">
        <v>351824</v>
      </c>
      <c r="G817" s="326"/>
      <c r="H817" s="325"/>
      <c r="I817" s="238" t="s">
        <v>231</v>
      </c>
      <c r="J817" s="324"/>
      <c r="K817" s="83" t="s">
        <v>320</v>
      </c>
      <c r="L817" s="85" t="s">
        <v>260</v>
      </c>
    </row>
    <row r="818" spans="1:12" ht="18.75" x14ac:dyDescent="0.3">
      <c r="A818" s="339">
        <v>45793</v>
      </c>
      <c r="B818" s="324" t="str">
        <f t="shared" si="49"/>
        <v>II</v>
      </c>
      <c r="C818" s="324" t="s">
        <v>51</v>
      </c>
      <c r="D818" s="45">
        <v>3814</v>
      </c>
      <c r="E818" s="325">
        <v>11.19</v>
      </c>
      <c r="F818" s="342">
        <v>251566</v>
      </c>
      <c r="G818" s="48" t="s">
        <v>326</v>
      </c>
      <c r="H818" s="333">
        <v>29</v>
      </c>
      <c r="I818" s="236" t="s">
        <v>231</v>
      </c>
      <c r="J818" s="324">
        <v>1</v>
      </c>
      <c r="K818" s="83" t="s">
        <v>320</v>
      </c>
      <c r="L818" s="85" t="s">
        <v>260</v>
      </c>
    </row>
    <row r="819" spans="1:12" ht="18.75" x14ac:dyDescent="0.3">
      <c r="A819" s="339">
        <v>45793</v>
      </c>
      <c r="B819" s="324" t="str">
        <f t="shared" si="49"/>
        <v>II</v>
      </c>
      <c r="C819" s="324" t="s">
        <v>51</v>
      </c>
      <c r="D819" s="45">
        <v>3815</v>
      </c>
      <c r="E819" s="325">
        <v>11.22</v>
      </c>
      <c r="F819" s="341">
        <v>251566</v>
      </c>
      <c r="G819" s="326"/>
      <c r="H819" s="325"/>
      <c r="I819" s="238" t="s">
        <v>231</v>
      </c>
      <c r="J819" s="324"/>
      <c r="K819" s="83" t="s">
        <v>320</v>
      </c>
      <c r="L819" s="85" t="s">
        <v>260</v>
      </c>
    </row>
    <row r="820" spans="1:12" ht="18.75" x14ac:dyDescent="0.3">
      <c r="A820" s="339">
        <v>45793</v>
      </c>
      <c r="B820" s="324" t="str">
        <f t="shared" si="49"/>
        <v>II</v>
      </c>
      <c r="C820" s="324" t="s">
        <v>51</v>
      </c>
      <c r="D820" s="45">
        <v>3816</v>
      </c>
      <c r="E820" s="325">
        <v>12.12</v>
      </c>
      <c r="F820" s="341">
        <v>251566</v>
      </c>
      <c r="G820" s="326"/>
      <c r="H820" s="325"/>
      <c r="I820" s="238" t="s">
        <v>231</v>
      </c>
      <c r="J820" s="324"/>
      <c r="K820" s="83" t="s">
        <v>320</v>
      </c>
      <c r="L820" s="85" t="s">
        <v>260</v>
      </c>
    </row>
    <row r="821" spans="1:12" ht="18.75" x14ac:dyDescent="0.3">
      <c r="A821" s="339">
        <v>45793</v>
      </c>
      <c r="B821" s="324" t="str">
        <f t="shared" si="49"/>
        <v>II</v>
      </c>
      <c r="C821" s="324" t="s">
        <v>51</v>
      </c>
      <c r="D821" s="45">
        <v>3817</v>
      </c>
      <c r="E821" s="325">
        <v>12.12</v>
      </c>
      <c r="F821" s="341">
        <v>251566</v>
      </c>
      <c r="G821" s="326"/>
      <c r="H821" s="325"/>
      <c r="I821" s="238" t="s">
        <v>231</v>
      </c>
      <c r="J821" s="324"/>
      <c r="K821" s="83" t="s">
        <v>320</v>
      </c>
      <c r="L821" s="85" t="s">
        <v>260</v>
      </c>
    </row>
    <row r="822" spans="1:12" ht="18.75" x14ac:dyDescent="0.3">
      <c r="A822" s="339">
        <v>45793</v>
      </c>
      <c r="B822" s="324" t="str">
        <f t="shared" si="49"/>
        <v>II</v>
      </c>
      <c r="C822" s="324" t="s">
        <v>51</v>
      </c>
      <c r="D822" s="45">
        <v>3818</v>
      </c>
      <c r="E822" s="325">
        <v>10.14</v>
      </c>
      <c r="F822" s="341">
        <v>251566</v>
      </c>
      <c r="G822" s="326"/>
      <c r="H822" s="325"/>
      <c r="I822" s="238" t="s">
        <v>231</v>
      </c>
      <c r="J822" s="324"/>
      <c r="K822" s="83" t="s">
        <v>320</v>
      </c>
      <c r="L822" s="85" t="s">
        <v>260</v>
      </c>
    </row>
    <row r="823" spans="1:12" ht="18.75" x14ac:dyDescent="0.3">
      <c r="A823" s="339">
        <v>45793</v>
      </c>
      <c r="B823" s="324" t="str">
        <f t="shared" si="49"/>
        <v>II</v>
      </c>
      <c r="C823" s="324" t="s">
        <v>51</v>
      </c>
      <c r="D823" s="45">
        <v>3819</v>
      </c>
      <c r="E823" s="325">
        <v>12.11</v>
      </c>
      <c r="F823" s="341">
        <v>251566</v>
      </c>
      <c r="G823" s="326"/>
      <c r="H823" s="325"/>
      <c r="I823" s="238" t="s">
        <v>231</v>
      </c>
      <c r="J823" s="324"/>
      <c r="K823" s="83" t="s">
        <v>320</v>
      </c>
      <c r="L823" s="85" t="s">
        <v>260</v>
      </c>
    </row>
    <row r="824" spans="1:12" ht="18.75" x14ac:dyDescent="0.3">
      <c r="A824" s="339">
        <v>45793</v>
      </c>
      <c r="B824" s="324" t="str">
        <f t="shared" si="49"/>
        <v>II</v>
      </c>
      <c r="C824" s="324" t="s">
        <v>51</v>
      </c>
      <c r="D824" s="45">
        <v>3820</v>
      </c>
      <c r="E824" s="325">
        <v>11.44</v>
      </c>
      <c r="F824" s="341">
        <v>251566</v>
      </c>
      <c r="G824" s="326"/>
      <c r="H824" s="325"/>
      <c r="I824" s="238" t="s">
        <v>231</v>
      </c>
      <c r="J824" s="324"/>
      <c r="K824" s="83" t="s">
        <v>320</v>
      </c>
      <c r="L824" s="85" t="s">
        <v>260</v>
      </c>
    </row>
    <row r="825" spans="1:12" ht="18.75" x14ac:dyDescent="0.3">
      <c r="A825" s="339">
        <v>45793</v>
      </c>
      <c r="B825" s="324" t="str">
        <f t="shared" si="49"/>
        <v>II</v>
      </c>
      <c r="C825" s="324" t="s">
        <v>51</v>
      </c>
      <c r="D825" s="45">
        <v>3821</v>
      </c>
      <c r="E825" s="325">
        <v>12.13</v>
      </c>
      <c r="F825" s="342">
        <v>251566</v>
      </c>
      <c r="G825" s="48" t="s">
        <v>327</v>
      </c>
      <c r="H825" s="333">
        <v>27.9</v>
      </c>
      <c r="I825" s="236" t="s">
        <v>231</v>
      </c>
      <c r="J825" s="324">
        <v>1</v>
      </c>
      <c r="K825" s="83" t="s">
        <v>320</v>
      </c>
      <c r="L825" s="85" t="s">
        <v>260</v>
      </c>
    </row>
    <row r="826" spans="1:12" ht="18.75" x14ac:dyDescent="0.3">
      <c r="A826" s="339">
        <v>45793</v>
      </c>
      <c r="B826" s="324" t="str">
        <f t="shared" si="49"/>
        <v>II</v>
      </c>
      <c r="C826" s="324" t="s">
        <v>51</v>
      </c>
      <c r="D826" s="45">
        <v>3822</v>
      </c>
      <c r="E826" s="325">
        <v>13.04</v>
      </c>
      <c r="F826" s="341">
        <v>251566</v>
      </c>
      <c r="G826" s="326"/>
      <c r="H826" s="325"/>
      <c r="I826" s="238" t="s">
        <v>231</v>
      </c>
      <c r="J826" s="324"/>
      <c r="K826" s="83" t="s">
        <v>320</v>
      </c>
      <c r="L826" s="85" t="s">
        <v>260</v>
      </c>
    </row>
    <row r="827" spans="1:12" ht="18.75" x14ac:dyDescent="0.3">
      <c r="A827" s="339">
        <v>45793</v>
      </c>
      <c r="B827" s="324" t="str">
        <f t="shared" si="49"/>
        <v>II</v>
      </c>
      <c r="C827" s="324" t="s">
        <v>51</v>
      </c>
      <c r="D827" s="45">
        <v>3823</v>
      </c>
      <c r="E827" s="325">
        <v>13.04</v>
      </c>
      <c r="F827" s="341">
        <v>251566</v>
      </c>
      <c r="G827" s="326"/>
      <c r="H827" s="325"/>
      <c r="I827" s="238" t="s">
        <v>231</v>
      </c>
      <c r="J827" s="324"/>
      <c r="K827" s="83" t="s">
        <v>320</v>
      </c>
      <c r="L827" s="85" t="s">
        <v>260</v>
      </c>
    </row>
    <row r="828" spans="1:12" ht="19.5" thickBot="1" x14ac:dyDescent="0.35">
      <c r="A828" s="346">
        <v>45793</v>
      </c>
      <c r="B828" s="337" t="str">
        <f t="shared" si="49"/>
        <v>II</v>
      </c>
      <c r="C828" s="337" t="s">
        <v>51</v>
      </c>
      <c r="D828" s="92">
        <v>3824</v>
      </c>
      <c r="E828" s="334">
        <v>13.04</v>
      </c>
      <c r="F828" s="347">
        <v>251566</v>
      </c>
      <c r="G828" s="335"/>
      <c r="H828" s="334"/>
      <c r="I828" s="241" t="s">
        <v>231</v>
      </c>
      <c r="J828" s="337"/>
      <c r="K828" s="102" t="s">
        <v>320</v>
      </c>
      <c r="L828" s="103" t="s">
        <v>260</v>
      </c>
    </row>
    <row r="829" spans="1:12" ht="18.75" x14ac:dyDescent="0.3">
      <c r="A829" s="39">
        <v>45794</v>
      </c>
      <c r="B829" s="331" t="str">
        <f t="shared" ref="B829:B841" si="50">ROMAN(1)</f>
        <v>I</v>
      </c>
      <c r="C829" s="331" t="s">
        <v>45</v>
      </c>
      <c r="D829" s="40">
        <v>3825</v>
      </c>
      <c r="E829" s="98">
        <v>12.58</v>
      </c>
      <c r="F829" s="348">
        <v>251566</v>
      </c>
      <c r="G829" s="100"/>
      <c r="H829" s="98"/>
      <c r="I829" s="242" t="s">
        <v>231</v>
      </c>
      <c r="J829" s="87"/>
      <c r="K829" s="104" t="s">
        <v>320</v>
      </c>
      <c r="L829" s="84" t="s">
        <v>338</v>
      </c>
    </row>
    <row r="830" spans="1:12" ht="18.75" x14ac:dyDescent="0.3">
      <c r="A830" s="339">
        <v>45794</v>
      </c>
      <c r="B830" s="324" t="str">
        <f t="shared" si="50"/>
        <v>I</v>
      </c>
      <c r="C830" s="324" t="s">
        <v>45</v>
      </c>
      <c r="D830" s="45">
        <v>3826</v>
      </c>
      <c r="E830" s="49">
        <v>12.51</v>
      </c>
      <c r="F830" s="341">
        <v>251566</v>
      </c>
      <c r="G830" s="61"/>
      <c r="H830" s="49"/>
      <c r="I830" s="238" t="s">
        <v>231</v>
      </c>
      <c r="J830" s="44"/>
      <c r="K830" s="83" t="s">
        <v>320</v>
      </c>
      <c r="L830" s="85" t="s">
        <v>338</v>
      </c>
    </row>
    <row r="831" spans="1:12" ht="18.75" x14ac:dyDescent="0.3">
      <c r="A831" s="339">
        <v>45794</v>
      </c>
      <c r="B831" s="324" t="str">
        <f t="shared" si="50"/>
        <v>I</v>
      </c>
      <c r="C831" s="324" t="s">
        <v>45</v>
      </c>
      <c r="D831" s="45">
        <v>3827</v>
      </c>
      <c r="E831" s="49">
        <v>10.59</v>
      </c>
      <c r="F831" s="80">
        <v>251098</v>
      </c>
      <c r="G831" s="61" t="s">
        <v>337</v>
      </c>
      <c r="H831" s="88">
        <v>29.22</v>
      </c>
      <c r="I831" s="236" t="s">
        <v>231</v>
      </c>
      <c r="J831" s="44">
        <v>1</v>
      </c>
      <c r="K831" s="83" t="s">
        <v>320</v>
      </c>
      <c r="L831" s="85" t="s">
        <v>338</v>
      </c>
    </row>
    <row r="832" spans="1:12" ht="18.75" x14ac:dyDescent="0.3">
      <c r="A832" s="339">
        <v>45794</v>
      </c>
      <c r="B832" s="324" t="str">
        <f t="shared" si="50"/>
        <v>I</v>
      </c>
      <c r="C832" s="324" t="s">
        <v>45</v>
      </c>
      <c r="D832" s="45">
        <v>3828</v>
      </c>
      <c r="E832" s="49">
        <v>11.11</v>
      </c>
      <c r="F832" s="79">
        <v>251098</v>
      </c>
      <c r="G832" s="61"/>
      <c r="H832" s="49"/>
      <c r="I832" s="238" t="s">
        <v>231</v>
      </c>
      <c r="J832" s="44"/>
      <c r="K832" s="83" t="s">
        <v>320</v>
      </c>
      <c r="L832" s="85" t="s">
        <v>338</v>
      </c>
    </row>
    <row r="833" spans="1:12" ht="18.75" x14ac:dyDescent="0.3">
      <c r="A833" s="339">
        <v>45794</v>
      </c>
      <c r="B833" s="324" t="str">
        <f t="shared" si="50"/>
        <v>I</v>
      </c>
      <c r="C833" s="324" t="s">
        <v>45</v>
      </c>
      <c r="D833" s="45">
        <v>3829</v>
      </c>
      <c r="E833" s="49">
        <v>12.08</v>
      </c>
      <c r="F833" s="79">
        <v>251098</v>
      </c>
      <c r="G833" s="61"/>
      <c r="H833" s="49"/>
      <c r="I833" s="238" t="s">
        <v>231</v>
      </c>
      <c r="J833" s="44"/>
      <c r="K833" s="83" t="s">
        <v>320</v>
      </c>
      <c r="L833" s="85" t="s">
        <v>338</v>
      </c>
    </row>
    <row r="834" spans="1:12" ht="18.75" x14ac:dyDescent="0.3">
      <c r="A834" s="339">
        <v>45794</v>
      </c>
      <c r="B834" s="324" t="str">
        <f t="shared" si="50"/>
        <v>I</v>
      </c>
      <c r="C834" s="324" t="s">
        <v>45</v>
      </c>
      <c r="D834" s="45">
        <v>3830</v>
      </c>
      <c r="E834" s="49">
        <v>11.12</v>
      </c>
      <c r="F834" s="79">
        <v>251098</v>
      </c>
      <c r="G834" s="61"/>
      <c r="H834" s="49"/>
      <c r="I834" s="238" t="s">
        <v>231</v>
      </c>
      <c r="J834" s="44"/>
      <c r="K834" s="83" t="s">
        <v>320</v>
      </c>
      <c r="L834" s="85" t="s">
        <v>338</v>
      </c>
    </row>
    <row r="835" spans="1:12" ht="18.75" x14ac:dyDescent="0.3">
      <c r="A835" s="339">
        <v>45794</v>
      </c>
      <c r="B835" s="324" t="str">
        <f t="shared" si="50"/>
        <v>I</v>
      </c>
      <c r="C835" s="324" t="s">
        <v>45</v>
      </c>
      <c r="D835" s="45">
        <v>3831</v>
      </c>
      <c r="E835" s="49">
        <v>11.12</v>
      </c>
      <c r="F835" s="79">
        <v>251098</v>
      </c>
      <c r="G835" s="61"/>
      <c r="H835" s="49"/>
      <c r="I835" s="238" t="s">
        <v>231</v>
      </c>
      <c r="J835" s="44"/>
      <c r="K835" s="83" t="s">
        <v>320</v>
      </c>
      <c r="L835" s="85" t="s">
        <v>338</v>
      </c>
    </row>
    <row r="836" spans="1:12" ht="18.75" x14ac:dyDescent="0.3">
      <c r="A836" s="339">
        <v>45794</v>
      </c>
      <c r="B836" s="324" t="str">
        <f t="shared" si="50"/>
        <v>I</v>
      </c>
      <c r="C836" s="324" t="s">
        <v>45</v>
      </c>
      <c r="D836" s="45">
        <v>3832</v>
      </c>
      <c r="E836" s="49">
        <v>12.08</v>
      </c>
      <c r="F836" s="79">
        <v>251098</v>
      </c>
      <c r="G836" s="61"/>
      <c r="H836" s="49"/>
      <c r="I836" s="238" t="s">
        <v>231</v>
      </c>
      <c r="J836" s="44"/>
      <c r="K836" s="83" t="s">
        <v>320</v>
      </c>
      <c r="L836" s="85" t="s">
        <v>338</v>
      </c>
    </row>
    <row r="837" spans="1:12" ht="18.75" x14ac:dyDescent="0.3">
      <c r="A837" s="339">
        <v>45794</v>
      </c>
      <c r="B837" s="324" t="str">
        <f t="shared" si="50"/>
        <v>I</v>
      </c>
      <c r="C837" s="324" t="s">
        <v>45</v>
      </c>
      <c r="D837" s="45">
        <v>3833</v>
      </c>
      <c r="E837" s="49">
        <v>12.36</v>
      </c>
      <c r="F837" s="79">
        <v>251098</v>
      </c>
      <c r="G837" s="61"/>
      <c r="H837" s="49"/>
      <c r="I837" s="238" t="s">
        <v>231</v>
      </c>
      <c r="J837" s="44"/>
      <c r="K837" s="83" t="s">
        <v>320</v>
      </c>
      <c r="L837" s="85" t="s">
        <v>338</v>
      </c>
    </row>
    <row r="838" spans="1:12" ht="18.75" x14ac:dyDescent="0.3">
      <c r="A838" s="339">
        <v>45794</v>
      </c>
      <c r="B838" s="324" t="str">
        <f t="shared" si="50"/>
        <v>I</v>
      </c>
      <c r="C838" s="324" t="s">
        <v>45</v>
      </c>
      <c r="D838" s="45">
        <v>3834</v>
      </c>
      <c r="E838" s="49">
        <v>13.06</v>
      </c>
      <c r="F838" s="80">
        <v>251566</v>
      </c>
      <c r="G838" s="61" t="s">
        <v>336</v>
      </c>
      <c r="H838" s="88">
        <v>29.02</v>
      </c>
      <c r="I838" s="236" t="s">
        <v>231</v>
      </c>
      <c r="J838" s="44">
        <v>1</v>
      </c>
      <c r="K838" s="83" t="s">
        <v>320</v>
      </c>
      <c r="L838" s="85" t="s">
        <v>338</v>
      </c>
    </row>
    <row r="839" spans="1:12" ht="18.75" x14ac:dyDescent="0.3">
      <c r="A839" s="339">
        <v>45794</v>
      </c>
      <c r="B839" s="324" t="str">
        <f t="shared" si="50"/>
        <v>I</v>
      </c>
      <c r="C839" s="324" t="s">
        <v>45</v>
      </c>
      <c r="D839" s="45">
        <v>3835</v>
      </c>
      <c r="E839" s="49">
        <v>13.06</v>
      </c>
      <c r="F839" s="79">
        <v>251566</v>
      </c>
      <c r="G839" s="61"/>
      <c r="H839" s="49"/>
      <c r="I839" s="238" t="s">
        <v>231</v>
      </c>
      <c r="J839" s="44"/>
      <c r="K839" s="83" t="s">
        <v>320</v>
      </c>
      <c r="L839" s="85" t="s">
        <v>338</v>
      </c>
    </row>
    <row r="840" spans="1:12" ht="18.75" x14ac:dyDescent="0.3">
      <c r="A840" s="339">
        <v>45794</v>
      </c>
      <c r="B840" s="324" t="str">
        <f t="shared" si="50"/>
        <v>I</v>
      </c>
      <c r="C840" s="324" t="s">
        <v>45</v>
      </c>
      <c r="D840" s="45">
        <v>3836</v>
      </c>
      <c r="E840" s="49">
        <v>13.06</v>
      </c>
      <c r="F840" s="79">
        <v>251566</v>
      </c>
      <c r="G840" s="61"/>
      <c r="H840" s="49"/>
      <c r="I840" s="238" t="s">
        <v>231</v>
      </c>
      <c r="J840" s="44"/>
      <c r="K840" s="83" t="s">
        <v>320</v>
      </c>
      <c r="L840" s="85" t="s">
        <v>338</v>
      </c>
    </row>
    <row r="841" spans="1:12" ht="18.75" x14ac:dyDescent="0.3">
      <c r="A841" s="339">
        <v>45794</v>
      </c>
      <c r="B841" s="324" t="str">
        <f t="shared" si="50"/>
        <v>I</v>
      </c>
      <c r="C841" s="324" t="s">
        <v>45</v>
      </c>
      <c r="D841" s="45">
        <v>3837</v>
      </c>
      <c r="E841" s="49">
        <v>13.06</v>
      </c>
      <c r="F841" s="79">
        <v>251566</v>
      </c>
      <c r="G841" s="61"/>
      <c r="H841" s="49"/>
      <c r="I841" s="238" t="s">
        <v>231</v>
      </c>
      <c r="J841" s="44"/>
      <c r="K841" s="83" t="s">
        <v>320</v>
      </c>
      <c r="L841" s="85" t="s">
        <v>338</v>
      </c>
    </row>
    <row r="842" spans="1:12" ht="18.75" x14ac:dyDescent="0.3">
      <c r="A842" s="339">
        <v>45794</v>
      </c>
      <c r="B842" s="324" t="str">
        <f t="shared" ref="B842:B854" si="51">ROMAN(2)</f>
        <v>II</v>
      </c>
      <c r="C842" s="324" t="s">
        <v>51</v>
      </c>
      <c r="D842" s="45">
        <v>3838</v>
      </c>
      <c r="E842" s="49">
        <v>12.67</v>
      </c>
      <c r="F842" s="79">
        <v>251566</v>
      </c>
      <c r="G842" s="61"/>
      <c r="H842" s="49"/>
      <c r="I842" s="238" t="s">
        <v>231</v>
      </c>
      <c r="J842" s="44"/>
      <c r="K842" s="83" t="s">
        <v>320</v>
      </c>
      <c r="L842" s="85" t="s">
        <v>338</v>
      </c>
    </row>
    <row r="843" spans="1:12" ht="18.75" x14ac:dyDescent="0.3">
      <c r="A843" s="339">
        <v>45794</v>
      </c>
      <c r="B843" s="324" t="str">
        <f t="shared" si="51"/>
        <v>II</v>
      </c>
      <c r="C843" s="324" t="s">
        <v>51</v>
      </c>
      <c r="D843" s="45">
        <v>3839</v>
      </c>
      <c r="E843" s="49">
        <v>12.4</v>
      </c>
      <c r="F843" s="79">
        <v>251566</v>
      </c>
      <c r="G843" s="61"/>
      <c r="H843" s="49"/>
      <c r="I843" s="238" t="s">
        <v>231</v>
      </c>
      <c r="J843" s="44"/>
      <c r="K843" s="83" t="s">
        <v>320</v>
      </c>
      <c r="L843" s="85" t="s">
        <v>338</v>
      </c>
    </row>
    <row r="844" spans="1:12" ht="18.75" x14ac:dyDescent="0.3">
      <c r="A844" s="339">
        <v>45794</v>
      </c>
      <c r="B844" s="324" t="str">
        <f t="shared" si="51"/>
        <v>II</v>
      </c>
      <c r="C844" s="324" t="s">
        <v>51</v>
      </c>
      <c r="D844" s="45">
        <v>3840</v>
      </c>
      <c r="E844" s="49">
        <v>12.07</v>
      </c>
      <c r="F844" s="80">
        <v>151038</v>
      </c>
      <c r="G844" s="61" t="s">
        <v>335</v>
      </c>
      <c r="H844" s="88">
        <v>29.66</v>
      </c>
      <c r="I844" s="236" t="s">
        <v>231</v>
      </c>
      <c r="J844" s="44">
        <v>1</v>
      </c>
      <c r="K844" s="83" t="s">
        <v>320</v>
      </c>
      <c r="L844" s="85" t="s">
        <v>338</v>
      </c>
    </row>
    <row r="845" spans="1:12" ht="18.75" x14ac:dyDescent="0.3">
      <c r="A845" s="339">
        <v>45794</v>
      </c>
      <c r="B845" s="324" t="str">
        <f t="shared" si="51"/>
        <v>II</v>
      </c>
      <c r="C845" s="324" t="s">
        <v>51</v>
      </c>
      <c r="D845" s="45">
        <v>3841</v>
      </c>
      <c r="E845" s="49">
        <v>11.18</v>
      </c>
      <c r="F845" s="79">
        <v>151038</v>
      </c>
      <c r="G845" s="61"/>
      <c r="H845" s="49"/>
      <c r="I845" s="238" t="s">
        <v>231</v>
      </c>
      <c r="J845" s="44"/>
      <c r="K845" s="83" t="s">
        <v>320</v>
      </c>
      <c r="L845" s="85" t="s">
        <v>338</v>
      </c>
    </row>
    <row r="846" spans="1:12" ht="18.75" x14ac:dyDescent="0.3">
      <c r="A846" s="339">
        <v>45794</v>
      </c>
      <c r="B846" s="324" t="str">
        <f t="shared" si="51"/>
        <v>II</v>
      </c>
      <c r="C846" s="324" t="s">
        <v>51</v>
      </c>
      <c r="D846" s="45">
        <v>3842</v>
      </c>
      <c r="E846" s="49">
        <v>12.07</v>
      </c>
      <c r="F846" s="79">
        <v>151038</v>
      </c>
      <c r="G846" s="61"/>
      <c r="H846" s="49"/>
      <c r="I846" s="238" t="s">
        <v>231</v>
      </c>
      <c r="J846" s="44"/>
      <c r="K846" s="83" t="s">
        <v>320</v>
      </c>
      <c r="L846" s="85" t="s">
        <v>338</v>
      </c>
    </row>
    <row r="847" spans="1:12" ht="18.75" x14ac:dyDescent="0.3">
      <c r="A847" s="339">
        <v>45794</v>
      </c>
      <c r="B847" s="324" t="str">
        <f t="shared" si="51"/>
        <v>II</v>
      </c>
      <c r="C847" s="324" t="s">
        <v>51</v>
      </c>
      <c r="D847" s="45">
        <v>3843</v>
      </c>
      <c r="E847" s="49">
        <v>12.07</v>
      </c>
      <c r="F847" s="79">
        <v>151038</v>
      </c>
      <c r="G847" s="61"/>
      <c r="H847" s="49"/>
      <c r="I847" s="238" t="s">
        <v>231</v>
      </c>
      <c r="J847" s="44"/>
      <c r="K847" s="83" t="s">
        <v>320</v>
      </c>
      <c r="L847" s="85" t="s">
        <v>338</v>
      </c>
    </row>
    <row r="848" spans="1:12" ht="18.75" x14ac:dyDescent="0.3">
      <c r="A848" s="339">
        <v>45794</v>
      </c>
      <c r="B848" s="324" t="str">
        <f t="shared" si="51"/>
        <v>II</v>
      </c>
      <c r="C848" s="324" t="s">
        <v>51</v>
      </c>
      <c r="D848" s="45">
        <v>3844</v>
      </c>
      <c r="E848" s="49">
        <v>11.05</v>
      </c>
      <c r="F848" s="79">
        <v>151038</v>
      </c>
      <c r="G848" s="61"/>
      <c r="H848" s="49"/>
      <c r="I848" s="238" t="s">
        <v>231</v>
      </c>
      <c r="J848" s="44"/>
      <c r="K848" s="83" t="s">
        <v>320</v>
      </c>
      <c r="L848" s="85" t="s">
        <v>338</v>
      </c>
    </row>
    <row r="849" spans="1:12" ht="18.75" x14ac:dyDescent="0.3">
      <c r="A849" s="339">
        <v>45794</v>
      </c>
      <c r="B849" s="324" t="str">
        <f t="shared" si="51"/>
        <v>II</v>
      </c>
      <c r="C849" s="324" t="s">
        <v>51</v>
      </c>
      <c r="D849" s="45">
        <v>3845</v>
      </c>
      <c r="E849" s="49">
        <v>12.05</v>
      </c>
      <c r="F849" s="79">
        <v>151038</v>
      </c>
      <c r="G849" s="61"/>
      <c r="H849" s="49"/>
      <c r="I849" s="238" t="s">
        <v>231</v>
      </c>
      <c r="J849" s="44"/>
      <c r="K849" s="83" t="s">
        <v>320</v>
      </c>
      <c r="L849" s="85" t="s">
        <v>338</v>
      </c>
    </row>
    <row r="850" spans="1:12" ht="18.75" x14ac:dyDescent="0.3">
      <c r="A850" s="339">
        <v>45794</v>
      </c>
      <c r="B850" s="324" t="str">
        <f t="shared" si="51"/>
        <v>II</v>
      </c>
      <c r="C850" s="324" t="s">
        <v>51</v>
      </c>
      <c r="D850" s="45">
        <v>3846</v>
      </c>
      <c r="E850" s="49">
        <v>12.11</v>
      </c>
      <c r="F850" s="79">
        <v>151038</v>
      </c>
      <c r="G850" s="61"/>
      <c r="H850" s="49"/>
      <c r="I850" s="238" t="s">
        <v>231</v>
      </c>
      <c r="J850" s="44"/>
      <c r="K850" s="83" t="s">
        <v>320</v>
      </c>
      <c r="L850" s="85" t="s">
        <v>338</v>
      </c>
    </row>
    <row r="851" spans="1:12" ht="18.75" x14ac:dyDescent="0.3">
      <c r="A851" s="339">
        <v>45794</v>
      </c>
      <c r="B851" s="324" t="str">
        <f t="shared" si="51"/>
        <v>II</v>
      </c>
      <c r="C851" s="324" t="s">
        <v>51</v>
      </c>
      <c r="D851" s="45">
        <v>3847</v>
      </c>
      <c r="E851" s="49">
        <v>12.07</v>
      </c>
      <c r="F851" s="80">
        <v>151075</v>
      </c>
      <c r="G851" s="61" t="s">
        <v>339</v>
      </c>
      <c r="H851" s="88">
        <v>28.82</v>
      </c>
      <c r="I851" s="236" t="s">
        <v>231</v>
      </c>
      <c r="J851" s="44">
        <v>1</v>
      </c>
      <c r="K851" s="83" t="s">
        <v>320</v>
      </c>
      <c r="L851" s="85" t="s">
        <v>338</v>
      </c>
    </row>
    <row r="852" spans="1:12" ht="18.75" x14ac:dyDescent="0.3">
      <c r="A852" s="339">
        <v>45794</v>
      </c>
      <c r="B852" s="324" t="str">
        <f t="shared" si="51"/>
        <v>II</v>
      </c>
      <c r="C852" s="324" t="s">
        <v>51</v>
      </c>
      <c r="D852" s="45">
        <v>3848</v>
      </c>
      <c r="E852" s="49">
        <v>11.07</v>
      </c>
      <c r="F852" s="79">
        <v>151075</v>
      </c>
      <c r="G852" s="61"/>
      <c r="H852" s="49"/>
      <c r="I852" s="238" t="s">
        <v>231</v>
      </c>
      <c r="J852" s="44"/>
      <c r="K852" s="83" t="s">
        <v>320</v>
      </c>
      <c r="L852" s="85" t="s">
        <v>338</v>
      </c>
    </row>
    <row r="853" spans="1:12" ht="18.75" x14ac:dyDescent="0.3">
      <c r="A853" s="339">
        <v>45794</v>
      </c>
      <c r="B853" s="324" t="str">
        <f t="shared" si="51"/>
        <v>II</v>
      </c>
      <c r="C853" s="324" t="s">
        <v>51</v>
      </c>
      <c r="D853" s="45">
        <v>3849</v>
      </c>
      <c r="E853" s="49">
        <v>11.08</v>
      </c>
      <c r="F853" s="79">
        <v>151075</v>
      </c>
      <c r="G853" s="61"/>
      <c r="H853" s="49"/>
      <c r="I853" s="238" t="s">
        <v>231</v>
      </c>
      <c r="J853" s="44"/>
      <c r="K853" s="83" t="s">
        <v>320</v>
      </c>
      <c r="L853" s="85" t="s">
        <v>338</v>
      </c>
    </row>
    <row r="854" spans="1:12" ht="19.5" thickBot="1" x14ac:dyDescent="0.35">
      <c r="A854" s="346">
        <v>45794</v>
      </c>
      <c r="B854" s="337" t="str">
        <f t="shared" si="51"/>
        <v>II</v>
      </c>
      <c r="C854" s="337" t="s">
        <v>51</v>
      </c>
      <c r="D854" s="92">
        <v>3850</v>
      </c>
      <c r="E854" s="93">
        <v>12.07</v>
      </c>
      <c r="F854" s="94">
        <v>151075</v>
      </c>
      <c r="G854" s="95"/>
      <c r="H854" s="93"/>
      <c r="I854" s="241" t="s">
        <v>231</v>
      </c>
      <c r="J854" s="91"/>
      <c r="K854" s="102" t="s">
        <v>320</v>
      </c>
      <c r="L854" s="103" t="s">
        <v>338</v>
      </c>
    </row>
    <row r="855" spans="1:12" ht="18.75" x14ac:dyDescent="0.3">
      <c r="A855" s="39">
        <v>45796</v>
      </c>
      <c r="B855" s="331" t="str">
        <f t="shared" ref="B855:B862" si="52">ROMAN(1)</f>
        <v>I</v>
      </c>
      <c r="C855" s="331" t="s">
        <v>51</v>
      </c>
      <c r="D855" s="40">
        <v>3851</v>
      </c>
      <c r="E855" s="98">
        <v>11.06</v>
      </c>
      <c r="F855" s="99">
        <v>151075</v>
      </c>
      <c r="G855" s="100"/>
      <c r="H855" s="98"/>
      <c r="I855" s="242" t="s">
        <v>231</v>
      </c>
      <c r="J855" s="87"/>
      <c r="K855" s="104" t="s">
        <v>320</v>
      </c>
      <c r="L855" s="84" t="s">
        <v>338</v>
      </c>
    </row>
    <row r="856" spans="1:12" ht="18.75" x14ac:dyDescent="0.3">
      <c r="A856" s="339">
        <v>45796</v>
      </c>
      <c r="B856" s="324" t="str">
        <f t="shared" si="52"/>
        <v>I</v>
      </c>
      <c r="C856" s="324" t="s">
        <v>51</v>
      </c>
      <c r="D856" s="45">
        <v>3852</v>
      </c>
      <c r="E856" s="49">
        <v>11.09</v>
      </c>
      <c r="F856" s="79">
        <v>151075</v>
      </c>
      <c r="G856" s="61"/>
      <c r="H856" s="49"/>
      <c r="I856" s="238" t="s">
        <v>231</v>
      </c>
      <c r="J856" s="44"/>
      <c r="K856" s="83" t="s">
        <v>320</v>
      </c>
      <c r="L856" s="85" t="s">
        <v>338</v>
      </c>
    </row>
    <row r="857" spans="1:12" ht="18.75" x14ac:dyDescent="0.3">
      <c r="A857" s="339">
        <v>45796</v>
      </c>
      <c r="B857" s="324" t="str">
        <f t="shared" si="52"/>
        <v>I</v>
      </c>
      <c r="C857" s="324" t="s">
        <v>51</v>
      </c>
      <c r="D857" s="45">
        <v>3853</v>
      </c>
      <c r="E857" s="49">
        <v>10.86</v>
      </c>
      <c r="F857" s="79">
        <v>151075</v>
      </c>
      <c r="G857" s="61"/>
      <c r="H857" s="49"/>
      <c r="I857" s="238" t="s">
        <v>231</v>
      </c>
      <c r="J857" s="44"/>
      <c r="K857" s="83" t="s">
        <v>320</v>
      </c>
      <c r="L857" s="85" t="s">
        <v>338</v>
      </c>
    </row>
    <row r="858" spans="1:12" ht="18.75" x14ac:dyDescent="0.3">
      <c r="A858" s="339">
        <v>45796</v>
      </c>
      <c r="B858" s="324" t="str">
        <f t="shared" si="52"/>
        <v>I</v>
      </c>
      <c r="C858" s="324" t="s">
        <v>51</v>
      </c>
      <c r="D858" s="45">
        <v>3854</v>
      </c>
      <c r="E858" s="49">
        <v>13.03</v>
      </c>
      <c r="F858" s="80">
        <v>151043</v>
      </c>
      <c r="G858" s="61" t="s">
        <v>350</v>
      </c>
      <c r="H858" s="88">
        <v>28.38</v>
      </c>
      <c r="I858" s="236" t="s">
        <v>231</v>
      </c>
      <c r="J858" s="44">
        <v>1</v>
      </c>
      <c r="K858" s="83" t="s">
        <v>320</v>
      </c>
      <c r="L858" s="85" t="s">
        <v>338</v>
      </c>
    </row>
    <row r="859" spans="1:12" ht="18.75" x14ac:dyDescent="0.3">
      <c r="A859" s="339">
        <v>45796</v>
      </c>
      <c r="B859" s="324" t="str">
        <f t="shared" si="52"/>
        <v>I</v>
      </c>
      <c r="C859" s="324" t="s">
        <v>51</v>
      </c>
      <c r="D859" s="45">
        <v>3855</v>
      </c>
      <c r="E859" s="49">
        <v>13.03</v>
      </c>
      <c r="F859" s="79">
        <v>151043</v>
      </c>
      <c r="G859" s="61"/>
      <c r="H859" s="49"/>
      <c r="I859" s="238" t="s">
        <v>231</v>
      </c>
      <c r="J859" s="44"/>
      <c r="K859" s="83" t="s">
        <v>320</v>
      </c>
      <c r="L859" s="85" t="s">
        <v>338</v>
      </c>
    </row>
    <row r="860" spans="1:12" ht="18.75" x14ac:dyDescent="0.3">
      <c r="A860" s="339">
        <v>45796</v>
      </c>
      <c r="B860" s="324" t="str">
        <f t="shared" si="52"/>
        <v>I</v>
      </c>
      <c r="C860" s="324" t="s">
        <v>51</v>
      </c>
      <c r="D860" s="45">
        <v>3856</v>
      </c>
      <c r="E860" s="49">
        <v>13.02</v>
      </c>
      <c r="F860" s="79">
        <v>151043</v>
      </c>
      <c r="G860" s="61"/>
      <c r="H860" s="49"/>
      <c r="I860" s="238" t="s">
        <v>231</v>
      </c>
      <c r="J860" s="44"/>
      <c r="K860" s="83" t="s">
        <v>320</v>
      </c>
      <c r="L860" s="85" t="s">
        <v>338</v>
      </c>
    </row>
    <row r="861" spans="1:12" ht="18.75" x14ac:dyDescent="0.3">
      <c r="A861" s="339">
        <v>45796</v>
      </c>
      <c r="B861" s="324" t="str">
        <f t="shared" si="52"/>
        <v>I</v>
      </c>
      <c r="C861" s="324" t="s">
        <v>51</v>
      </c>
      <c r="D861" s="45">
        <v>3857</v>
      </c>
      <c r="E861" s="49">
        <v>13.03</v>
      </c>
      <c r="F861" s="79">
        <v>151043</v>
      </c>
      <c r="G861" s="61"/>
      <c r="H861" s="49"/>
      <c r="I861" s="238" t="s">
        <v>231</v>
      </c>
      <c r="J861" s="44"/>
      <c r="K861" s="83" t="s">
        <v>320</v>
      </c>
      <c r="L861" s="85" t="s">
        <v>338</v>
      </c>
    </row>
    <row r="862" spans="1:12" ht="18.75" x14ac:dyDescent="0.3">
      <c r="A862" s="339">
        <v>45796</v>
      </c>
      <c r="B862" s="324" t="str">
        <f t="shared" si="52"/>
        <v>I</v>
      </c>
      <c r="C862" s="324" t="s">
        <v>51</v>
      </c>
      <c r="D862" s="45">
        <v>3858</v>
      </c>
      <c r="E862" s="49">
        <v>13.03</v>
      </c>
      <c r="F862" s="79">
        <v>151043</v>
      </c>
      <c r="G862" s="61"/>
      <c r="H862" s="49"/>
      <c r="I862" s="238" t="s">
        <v>231</v>
      </c>
      <c r="J862" s="44"/>
      <c r="K862" s="83" t="s">
        <v>320</v>
      </c>
      <c r="L862" s="85" t="s">
        <v>338</v>
      </c>
    </row>
    <row r="863" spans="1:12" ht="18.75" x14ac:dyDescent="0.3">
      <c r="A863" s="339">
        <v>45796</v>
      </c>
      <c r="B863" s="324" t="str">
        <f t="shared" ref="B863:B875" si="53">ROMAN(2)</f>
        <v>II</v>
      </c>
      <c r="C863" s="324" t="s">
        <v>45</v>
      </c>
      <c r="D863" s="45">
        <v>3859</v>
      </c>
      <c r="E863" s="49">
        <v>12.95</v>
      </c>
      <c r="F863" s="79">
        <v>151043</v>
      </c>
      <c r="G863" s="61"/>
      <c r="H863" s="49"/>
      <c r="I863" s="238" t="s">
        <v>231</v>
      </c>
      <c r="J863" s="44"/>
      <c r="K863" s="83" t="s">
        <v>320</v>
      </c>
      <c r="L863" s="85" t="s">
        <v>338</v>
      </c>
    </row>
    <row r="864" spans="1:12" ht="18.75" x14ac:dyDescent="0.3">
      <c r="A864" s="339">
        <v>45796</v>
      </c>
      <c r="B864" s="324" t="str">
        <f t="shared" si="53"/>
        <v>II</v>
      </c>
      <c r="C864" s="324" t="s">
        <v>45</v>
      </c>
      <c r="D864" s="45">
        <v>3860</v>
      </c>
      <c r="E864" s="49">
        <v>13.02</v>
      </c>
      <c r="F864" s="80">
        <v>151078</v>
      </c>
      <c r="G864" s="61" t="s">
        <v>349</v>
      </c>
      <c r="H864" s="88">
        <v>28.7</v>
      </c>
      <c r="I864" s="236" t="s">
        <v>231</v>
      </c>
      <c r="J864" s="44">
        <v>1</v>
      </c>
      <c r="K864" s="83" t="s">
        <v>320</v>
      </c>
      <c r="L864" s="85" t="s">
        <v>338</v>
      </c>
    </row>
    <row r="865" spans="1:12" ht="18.75" x14ac:dyDescent="0.3">
      <c r="A865" s="339">
        <v>45796</v>
      </c>
      <c r="B865" s="324" t="str">
        <f t="shared" si="53"/>
        <v>II</v>
      </c>
      <c r="C865" s="324" t="s">
        <v>45</v>
      </c>
      <c r="D865" s="45">
        <v>3861</v>
      </c>
      <c r="E865" s="49">
        <v>13.03</v>
      </c>
      <c r="F865" s="79">
        <v>151078</v>
      </c>
      <c r="G865" s="61"/>
      <c r="H865" s="49"/>
      <c r="I865" s="238" t="s">
        <v>231</v>
      </c>
      <c r="J865" s="44"/>
      <c r="K865" s="83" t="s">
        <v>320</v>
      </c>
      <c r="L865" s="85" t="s">
        <v>338</v>
      </c>
    </row>
    <row r="866" spans="1:12" ht="18.75" x14ac:dyDescent="0.3">
      <c r="A866" s="339">
        <v>45796</v>
      </c>
      <c r="B866" s="324" t="str">
        <f t="shared" si="53"/>
        <v>II</v>
      </c>
      <c r="C866" s="324" t="s">
        <v>45</v>
      </c>
      <c r="D866" s="45">
        <v>3862</v>
      </c>
      <c r="E866" s="49">
        <v>13.03</v>
      </c>
      <c r="F866" s="79">
        <v>151078</v>
      </c>
      <c r="G866" s="61"/>
      <c r="H866" s="49"/>
      <c r="I866" s="238" t="s">
        <v>231</v>
      </c>
      <c r="J866" s="44"/>
      <c r="K866" s="83" t="s">
        <v>320</v>
      </c>
      <c r="L866" s="85" t="s">
        <v>338</v>
      </c>
    </row>
    <row r="867" spans="1:12" ht="18.75" x14ac:dyDescent="0.3">
      <c r="A867" s="339">
        <v>45796</v>
      </c>
      <c r="B867" s="324" t="str">
        <f t="shared" si="53"/>
        <v>II</v>
      </c>
      <c r="C867" s="324" t="s">
        <v>45</v>
      </c>
      <c r="D867" s="45">
        <v>3863</v>
      </c>
      <c r="E867" s="49">
        <v>13.53</v>
      </c>
      <c r="F867" s="79">
        <v>151078</v>
      </c>
      <c r="G867" s="61"/>
      <c r="H867" s="49"/>
      <c r="I867" s="238" t="s">
        <v>231</v>
      </c>
      <c r="J867" s="44"/>
      <c r="K867" s="83" t="s">
        <v>320</v>
      </c>
      <c r="L867" s="85" t="s">
        <v>338</v>
      </c>
    </row>
    <row r="868" spans="1:12" ht="18.75" x14ac:dyDescent="0.3">
      <c r="A868" s="339">
        <v>45796</v>
      </c>
      <c r="B868" s="324" t="str">
        <f t="shared" si="53"/>
        <v>II</v>
      </c>
      <c r="C868" s="324" t="s">
        <v>45</v>
      </c>
      <c r="D868" s="45">
        <v>3864</v>
      </c>
      <c r="E868" s="49">
        <v>13.53</v>
      </c>
      <c r="F868" s="79">
        <v>151078</v>
      </c>
      <c r="G868" s="61"/>
      <c r="H868" s="49"/>
      <c r="I868" s="238" t="s">
        <v>231</v>
      </c>
      <c r="J868" s="44"/>
      <c r="K868" s="83" t="s">
        <v>320</v>
      </c>
      <c r="L868" s="85" t="s">
        <v>338</v>
      </c>
    </row>
    <row r="869" spans="1:12" ht="18.75" x14ac:dyDescent="0.3">
      <c r="A869" s="339">
        <v>45796</v>
      </c>
      <c r="B869" s="324" t="str">
        <f t="shared" si="53"/>
        <v>II</v>
      </c>
      <c r="C869" s="324" t="s">
        <v>45</v>
      </c>
      <c r="D869" s="45">
        <v>3865</v>
      </c>
      <c r="E869" s="49">
        <v>13.54</v>
      </c>
      <c r="F869" s="79">
        <v>151078</v>
      </c>
      <c r="G869" s="61"/>
      <c r="H869" s="49"/>
      <c r="I869" s="238" t="s">
        <v>231</v>
      </c>
      <c r="J869" s="44"/>
      <c r="K869" s="83" t="s">
        <v>320</v>
      </c>
      <c r="L869" s="85" t="s">
        <v>338</v>
      </c>
    </row>
    <row r="870" spans="1:12" ht="18.75" x14ac:dyDescent="0.3">
      <c r="A870" s="339">
        <v>45796</v>
      </c>
      <c r="B870" s="324" t="str">
        <f t="shared" si="53"/>
        <v>II</v>
      </c>
      <c r="C870" s="324" t="s">
        <v>45</v>
      </c>
      <c r="D870" s="45">
        <v>3866</v>
      </c>
      <c r="E870" s="49">
        <v>13.03</v>
      </c>
      <c r="F870" s="80">
        <v>251093</v>
      </c>
      <c r="G870" s="61" t="s">
        <v>348</v>
      </c>
      <c r="H870" s="88">
        <v>29.14</v>
      </c>
      <c r="I870" s="236" t="s">
        <v>231</v>
      </c>
      <c r="J870" s="44">
        <v>1</v>
      </c>
      <c r="K870" s="83" t="s">
        <v>320</v>
      </c>
      <c r="L870" s="85" t="s">
        <v>338</v>
      </c>
    </row>
    <row r="871" spans="1:12" ht="18.75" x14ac:dyDescent="0.3">
      <c r="A871" s="339">
        <v>45796</v>
      </c>
      <c r="B871" s="324" t="str">
        <f t="shared" si="53"/>
        <v>II</v>
      </c>
      <c r="C871" s="324" t="s">
        <v>45</v>
      </c>
      <c r="D871" s="45">
        <v>3867</v>
      </c>
      <c r="E871" s="49">
        <v>11.12</v>
      </c>
      <c r="F871" s="79">
        <v>251093</v>
      </c>
      <c r="G871" s="61"/>
      <c r="H871" s="49"/>
      <c r="I871" s="238" t="s">
        <v>231</v>
      </c>
      <c r="J871" s="44"/>
      <c r="K871" s="83" t="s">
        <v>320</v>
      </c>
      <c r="L871" s="85" t="s">
        <v>338</v>
      </c>
    </row>
    <row r="872" spans="1:12" ht="18.75" x14ac:dyDescent="0.3">
      <c r="A872" s="339">
        <v>45796</v>
      </c>
      <c r="B872" s="324" t="str">
        <f t="shared" si="53"/>
        <v>II</v>
      </c>
      <c r="C872" s="324" t="s">
        <v>45</v>
      </c>
      <c r="D872" s="45">
        <v>3868</v>
      </c>
      <c r="E872" s="49">
        <v>11.13</v>
      </c>
      <c r="F872" s="79">
        <v>251093</v>
      </c>
      <c r="G872" s="61"/>
      <c r="H872" s="49"/>
      <c r="I872" s="238" t="s">
        <v>231</v>
      </c>
      <c r="J872" s="44"/>
      <c r="K872" s="83" t="s">
        <v>320</v>
      </c>
      <c r="L872" s="85" t="s">
        <v>338</v>
      </c>
    </row>
    <row r="873" spans="1:12" ht="18.75" x14ac:dyDescent="0.3">
      <c r="A873" s="339">
        <v>45796</v>
      </c>
      <c r="B873" s="324" t="str">
        <f t="shared" si="53"/>
        <v>II</v>
      </c>
      <c r="C873" s="324" t="s">
        <v>45</v>
      </c>
      <c r="D873" s="45">
        <v>3869</v>
      </c>
      <c r="E873" s="49">
        <v>11.12</v>
      </c>
      <c r="F873" s="79">
        <v>251093</v>
      </c>
      <c r="G873" s="61"/>
      <c r="H873" s="49"/>
      <c r="I873" s="238" t="s">
        <v>231</v>
      </c>
      <c r="J873" s="44"/>
      <c r="K873" s="83" t="s">
        <v>320</v>
      </c>
      <c r="L873" s="85" t="s">
        <v>338</v>
      </c>
    </row>
    <row r="874" spans="1:12" ht="18.75" x14ac:dyDescent="0.3">
      <c r="A874" s="339">
        <v>45796</v>
      </c>
      <c r="B874" s="324" t="str">
        <f t="shared" si="53"/>
        <v>II</v>
      </c>
      <c r="C874" s="324" t="s">
        <v>45</v>
      </c>
      <c r="D874" s="45">
        <v>3870</v>
      </c>
      <c r="E874" s="49">
        <v>11.12</v>
      </c>
      <c r="F874" s="79">
        <v>251093</v>
      </c>
      <c r="G874" s="61"/>
      <c r="H874" s="49"/>
      <c r="I874" s="238" t="s">
        <v>231</v>
      </c>
      <c r="J874" s="44"/>
      <c r="K874" s="83" t="s">
        <v>320</v>
      </c>
      <c r="L874" s="85" t="s">
        <v>338</v>
      </c>
    </row>
    <row r="875" spans="1:12" ht="19.5" thickBot="1" x14ac:dyDescent="0.35">
      <c r="A875" s="346">
        <v>45796</v>
      </c>
      <c r="B875" s="337" t="str">
        <f t="shared" si="53"/>
        <v>II</v>
      </c>
      <c r="C875" s="337" t="s">
        <v>45</v>
      </c>
      <c r="D875" s="92">
        <v>3871</v>
      </c>
      <c r="E875" s="93">
        <v>12.08</v>
      </c>
      <c r="F875" s="94">
        <v>251093</v>
      </c>
      <c r="G875" s="95"/>
      <c r="H875" s="93"/>
      <c r="I875" s="241" t="s">
        <v>231</v>
      </c>
      <c r="J875" s="91"/>
      <c r="K875" s="102" t="s">
        <v>320</v>
      </c>
      <c r="L875" s="103" t="s">
        <v>338</v>
      </c>
    </row>
    <row r="876" spans="1:12" ht="18.75" x14ac:dyDescent="0.3">
      <c r="A876" s="39">
        <v>45797</v>
      </c>
      <c r="B876" s="331" t="str">
        <f t="shared" ref="B876:B888" si="54">ROMAN(1)</f>
        <v>I</v>
      </c>
      <c r="C876" s="331" t="s">
        <v>51</v>
      </c>
      <c r="D876" s="40">
        <v>3872</v>
      </c>
      <c r="E876" s="98">
        <v>12.32</v>
      </c>
      <c r="F876" s="99">
        <v>251093</v>
      </c>
      <c r="G876" s="100"/>
      <c r="H876" s="98"/>
      <c r="I876" s="242" t="s">
        <v>231</v>
      </c>
      <c r="J876" s="87"/>
      <c r="K876" s="104" t="s">
        <v>320</v>
      </c>
      <c r="L876" s="84" t="s">
        <v>338</v>
      </c>
    </row>
    <row r="877" spans="1:12" ht="18.75" x14ac:dyDescent="0.3">
      <c r="A877" s="339">
        <v>45797</v>
      </c>
      <c r="B877" s="324" t="str">
        <f t="shared" si="54"/>
        <v>I</v>
      </c>
      <c r="C877" s="324" t="s">
        <v>51</v>
      </c>
      <c r="D877" s="45">
        <v>3873</v>
      </c>
      <c r="E877" s="49">
        <v>13.03</v>
      </c>
      <c r="F877" s="80">
        <v>351817</v>
      </c>
      <c r="G877" s="61" t="s">
        <v>364</v>
      </c>
      <c r="H877" s="88">
        <v>28.18</v>
      </c>
      <c r="I877" s="236" t="s">
        <v>231</v>
      </c>
      <c r="J877" s="44">
        <v>1</v>
      </c>
      <c r="K877" s="83" t="s">
        <v>320</v>
      </c>
      <c r="L877" s="85" t="s">
        <v>338</v>
      </c>
    </row>
    <row r="878" spans="1:12" ht="18.75" x14ac:dyDescent="0.3">
      <c r="A878" s="339">
        <v>45797</v>
      </c>
      <c r="B878" s="324" t="str">
        <f t="shared" si="54"/>
        <v>I</v>
      </c>
      <c r="C878" s="324" t="s">
        <v>51</v>
      </c>
      <c r="D878" s="45">
        <v>3874</v>
      </c>
      <c r="E878" s="49">
        <v>13.04</v>
      </c>
      <c r="F878" s="79">
        <v>351817</v>
      </c>
      <c r="G878" s="61"/>
      <c r="H878" s="49"/>
      <c r="I878" s="238" t="s">
        <v>231</v>
      </c>
      <c r="J878" s="44"/>
      <c r="K878" s="83" t="s">
        <v>320</v>
      </c>
      <c r="L878" s="85" t="s">
        <v>338</v>
      </c>
    </row>
    <row r="879" spans="1:12" ht="18.75" x14ac:dyDescent="0.3">
      <c r="A879" s="339">
        <v>45797</v>
      </c>
      <c r="B879" s="324" t="str">
        <f t="shared" si="54"/>
        <v>I</v>
      </c>
      <c r="C879" s="324" t="s">
        <v>51</v>
      </c>
      <c r="D879" s="45">
        <v>3875</v>
      </c>
      <c r="E879" s="49">
        <v>13.04</v>
      </c>
      <c r="F879" s="79">
        <v>351817</v>
      </c>
      <c r="G879" s="61"/>
      <c r="H879" s="49"/>
      <c r="I879" s="238" t="s">
        <v>231</v>
      </c>
      <c r="J879" s="44"/>
      <c r="K879" s="83" t="s">
        <v>320</v>
      </c>
      <c r="L879" s="85" t="s">
        <v>338</v>
      </c>
    </row>
    <row r="880" spans="1:12" ht="18.75" x14ac:dyDescent="0.3">
      <c r="A880" s="339">
        <v>45797</v>
      </c>
      <c r="B880" s="324" t="str">
        <f t="shared" si="54"/>
        <v>I</v>
      </c>
      <c r="C880" s="324" t="s">
        <v>51</v>
      </c>
      <c r="D880" s="45">
        <v>3876</v>
      </c>
      <c r="E880" s="49">
        <v>13.03</v>
      </c>
      <c r="F880" s="79">
        <v>351817</v>
      </c>
      <c r="G880" s="61"/>
      <c r="H880" s="49"/>
      <c r="I880" s="238" t="s">
        <v>231</v>
      </c>
      <c r="J880" s="44"/>
      <c r="K880" s="83" t="s">
        <v>320</v>
      </c>
      <c r="L880" s="85" t="s">
        <v>338</v>
      </c>
    </row>
    <row r="881" spans="1:12" ht="18.75" x14ac:dyDescent="0.3">
      <c r="A881" s="339">
        <v>45797</v>
      </c>
      <c r="B881" s="324" t="str">
        <f t="shared" si="54"/>
        <v>I</v>
      </c>
      <c r="C881" s="324" t="s">
        <v>51</v>
      </c>
      <c r="D881" s="45">
        <v>3877</v>
      </c>
      <c r="E881" s="49">
        <v>13.46</v>
      </c>
      <c r="F881" s="79">
        <v>351817</v>
      </c>
      <c r="G881" s="61"/>
      <c r="H881" s="49"/>
      <c r="I881" s="238" t="s">
        <v>231</v>
      </c>
      <c r="J881" s="44"/>
      <c r="K881" s="83" t="s">
        <v>320</v>
      </c>
      <c r="L881" s="85" t="s">
        <v>338</v>
      </c>
    </row>
    <row r="882" spans="1:12" ht="18.75" x14ac:dyDescent="0.3">
      <c r="A882" s="339">
        <v>45797</v>
      </c>
      <c r="B882" s="324" t="str">
        <f t="shared" si="54"/>
        <v>I</v>
      </c>
      <c r="C882" s="324" t="s">
        <v>51</v>
      </c>
      <c r="D882" s="45">
        <v>3878</v>
      </c>
      <c r="E882" s="154">
        <v>13.24</v>
      </c>
      <c r="F882" s="79">
        <v>351817</v>
      </c>
      <c r="G882" s="61"/>
      <c r="H882" s="49"/>
      <c r="I882" s="238" t="s">
        <v>231</v>
      </c>
      <c r="J882" s="44"/>
      <c r="K882" s="83" t="s">
        <v>320</v>
      </c>
      <c r="L882" s="85" t="s">
        <v>338</v>
      </c>
    </row>
    <row r="883" spans="1:12" ht="18.75" x14ac:dyDescent="0.3">
      <c r="A883" s="339">
        <v>45797</v>
      </c>
      <c r="B883" s="324" t="str">
        <f t="shared" si="54"/>
        <v>I</v>
      </c>
      <c r="C883" s="324" t="s">
        <v>51</v>
      </c>
      <c r="D883" s="45">
        <v>3879</v>
      </c>
      <c r="E883" s="49">
        <v>12.06</v>
      </c>
      <c r="F883" s="80">
        <v>351817</v>
      </c>
      <c r="G883" s="61" t="s">
        <v>363</v>
      </c>
      <c r="H883" s="88">
        <v>29.2</v>
      </c>
      <c r="I883" s="236" t="s">
        <v>231</v>
      </c>
      <c r="J883" s="44">
        <v>1</v>
      </c>
      <c r="K883" s="83" t="s">
        <v>320</v>
      </c>
      <c r="L883" s="85" t="s">
        <v>338</v>
      </c>
    </row>
    <row r="884" spans="1:12" ht="18.75" x14ac:dyDescent="0.3">
      <c r="A884" s="339">
        <v>45797</v>
      </c>
      <c r="B884" s="324" t="str">
        <f t="shared" si="54"/>
        <v>I</v>
      </c>
      <c r="C884" s="324" t="s">
        <v>51</v>
      </c>
      <c r="D884" s="45">
        <v>3880</v>
      </c>
      <c r="E884" s="49">
        <v>11.2</v>
      </c>
      <c r="F884" s="79">
        <v>351817</v>
      </c>
      <c r="G884" s="61"/>
      <c r="H884" s="49"/>
      <c r="I884" s="238" t="s">
        <v>231</v>
      </c>
      <c r="J884" s="44"/>
      <c r="K884" s="83" t="s">
        <v>320</v>
      </c>
      <c r="L884" s="85" t="s">
        <v>338</v>
      </c>
    </row>
    <row r="885" spans="1:12" ht="18.75" x14ac:dyDescent="0.3">
      <c r="A885" s="339">
        <v>45797</v>
      </c>
      <c r="B885" s="324" t="str">
        <f t="shared" si="54"/>
        <v>I</v>
      </c>
      <c r="C885" s="324" t="s">
        <v>51</v>
      </c>
      <c r="D885" s="45">
        <v>3881</v>
      </c>
      <c r="E885" s="49">
        <v>11.22</v>
      </c>
      <c r="F885" s="79">
        <v>351817</v>
      </c>
      <c r="G885" s="61"/>
      <c r="H885" s="49"/>
      <c r="I885" s="238" t="s">
        <v>231</v>
      </c>
      <c r="J885" s="44"/>
      <c r="K885" s="83" t="s">
        <v>320</v>
      </c>
      <c r="L885" s="85" t="s">
        <v>338</v>
      </c>
    </row>
    <row r="886" spans="1:12" ht="18.75" x14ac:dyDescent="0.3">
      <c r="A886" s="339">
        <v>45797</v>
      </c>
      <c r="B886" s="324" t="str">
        <f t="shared" si="54"/>
        <v>I</v>
      </c>
      <c r="C886" s="324" t="s">
        <v>51</v>
      </c>
      <c r="D886" s="45">
        <v>3882</v>
      </c>
      <c r="E886" s="49">
        <v>12.06</v>
      </c>
      <c r="F886" s="79">
        <v>351817</v>
      </c>
      <c r="G886" s="61"/>
      <c r="H886" s="49"/>
      <c r="I886" s="238" t="s">
        <v>231</v>
      </c>
      <c r="J886" s="44"/>
      <c r="K886" s="83" t="s">
        <v>320</v>
      </c>
      <c r="L886" s="85" t="s">
        <v>338</v>
      </c>
    </row>
    <row r="887" spans="1:12" ht="18.75" x14ac:dyDescent="0.3">
      <c r="A887" s="339">
        <v>45797</v>
      </c>
      <c r="B887" s="324" t="str">
        <f t="shared" si="54"/>
        <v>I</v>
      </c>
      <c r="C887" s="324" t="s">
        <v>51</v>
      </c>
      <c r="D887" s="45">
        <v>3883</v>
      </c>
      <c r="E887" s="49">
        <v>12.06</v>
      </c>
      <c r="F887" s="79">
        <v>351817</v>
      </c>
      <c r="G887" s="61"/>
      <c r="H887" s="49"/>
      <c r="I887" s="238" t="s">
        <v>231</v>
      </c>
      <c r="J887" s="44"/>
      <c r="K887" s="83" t="s">
        <v>320</v>
      </c>
      <c r="L887" s="85" t="s">
        <v>338</v>
      </c>
    </row>
    <row r="888" spans="1:12" ht="18.75" x14ac:dyDescent="0.3">
      <c r="A888" s="339">
        <v>45797</v>
      </c>
      <c r="B888" s="324" t="str">
        <f t="shared" si="54"/>
        <v>I</v>
      </c>
      <c r="C888" s="324" t="s">
        <v>51</v>
      </c>
      <c r="D888" s="45">
        <v>3884</v>
      </c>
      <c r="E888" s="49">
        <v>11.52</v>
      </c>
      <c r="F888" s="79">
        <v>351817</v>
      </c>
      <c r="G888" s="61"/>
      <c r="H888" s="49"/>
      <c r="I888" s="238" t="s">
        <v>231</v>
      </c>
      <c r="J888" s="44"/>
      <c r="K888" s="83" t="s">
        <v>320</v>
      </c>
      <c r="L888" s="85" t="s">
        <v>338</v>
      </c>
    </row>
    <row r="889" spans="1:12" ht="18.75" x14ac:dyDescent="0.3">
      <c r="A889" s="339">
        <v>45797</v>
      </c>
      <c r="B889" s="324" t="str">
        <f t="shared" ref="B889:B902" si="55">ROMAN(2)</f>
        <v>II</v>
      </c>
      <c r="C889" s="324" t="s">
        <v>45</v>
      </c>
      <c r="D889" s="45">
        <v>3885</v>
      </c>
      <c r="E889" s="49">
        <v>11.51</v>
      </c>
      <c r="F889" s="79">
        <v>351817</v>
      </c>
      <c r="G889" s="61"/>
      <c r="H889" s="49"/>
      <c r="I889" s="238" t="s">
        <v>231</v>
      </c>
      <c r="J889" s="44"/>
      <c r="K889" s="83" t="s">
        <v>320</v>
      </c>
      <c r="L889" s="85" t="s">
        <v>338</v>
      </c>
    </row>
    <row r="890" spans="1:12" ht="18.75" x14ac:dyDescent="0.3">
      <c r="A890" s="339">
        <v>45797</v>
      </c>
      <c r="B890" s="324" t="str">
        <f t="shared" si="55"/>
        <v>II</v>
      </c>
      <c r="C890" s="324" t="s">
        <v>45</v>
      </c>
      <c r="D890" s="45">
        <v>3886</v>
      </c>
      <c r="E890" s="49">
        <v>13.06</v>
      </c>
      <c r="F890" s="80">
        <v>151729</v>
      </c>
      <c r="G890" s="61" t="s">
        <v>362</v>
      </c>
      <c r="H890" s="88">
        <v>27.92</v>
      </c>
      <c r="I890" s="236" t="s">
        <v>231</v>
      </c>
      <c r="J890" s="44">
        <v>1</v>
      </c>
      <c r="K890" s="83" t="s">
        <v>320</v>
      </c>
      <c r="L890" s="85" t="s">
        <v>338</v>
      </c>
    </row>
    <row r="891" spans="1:12" ht="18.75" x14ac:dyDescent="0.3">
      <c r="A891" s="339">
        <v>45797</v>
      </c>
      <c r="B891" s="324" t="str">
        <f t="shared" si="55"/>
        <v>II</v>
      </c>
      <c r="C891" s="324" t="s">
        <v>45</v>
      </c>
      <c r="D891" s="45">
        <v>3887</v>
      </c>
      <c r="E891" s="49">
        <v>13.07</v>
      </c>
      <c r="F891" s="79">
        <v>151729</v>
      </c>
      <c r="G891" s="61"/>
      <c r="H891" s="49"/>
      <c r="I891" s="238" t="s">
        <v>231</v>
      </c>
      <c r="J891" s="44"/>
      <c r="K891" s="83" t="s">
        <v>320</v>
      </c>
      <c r="L891" s="85" t="s">
        <v>338</v>
      </c>
    </row>
    <row r="892" spans="1:12" ht="18.75" x14ac:dyDescent="0.3">
      <c r="A892" s="339">
        <v>45797</v>
      </c>
      <c r="B892" s="324" t="str">
        <f t="shared" si="55"/>
        <v>II</v>
      </c>
      <c r="C892" s="324" t="s">
        <v>45</v>
      </c>
      <c r="D892" s="45">
        <v>3888</v>
      </c>
      <c r="E892" s="49">
        <v>13.08</v>
      </c>
      <c r="F892" s="79">
        <v>151729</v>
      </c>
      <c r="G892" s="61"/>
      <c r="H892" s="49"/>
      <c r="I892" s="238" t="s">
        <v>231</v>
      </c>
      <c r="J892" s="44"/>
      <c r="K892" s="83" t="s">
        <v>320</v>
      </c>
      <c r="L892" s="85" t="s">
        <v>338</v>
      </c>
    </row>
    <row r="893" spans="1:12" ht="18.75" x14ac:dyDescent="0.3">
      <c r="A893" s="339">
        <v>45797</v>
      </c>
      <c r="B893" s="324" t="str">
        <f t="shared" si="55"/>
        <v>II</v>
      </c>
      <c r="C893" s="324" t="s">
        <v>45</v>
      </c>
      <c r="D893" s="45">
        <v>3889</v>
      </c>
      <c r="E893" s="49">
        <v>13.58</v>
      </c>
      <c r="F893" s="79">
        <v>151729</v>
      </c>
      <c r="G893" s="61"/>
      <c r="H893" s="49"/>
      <c r="I893" s="238" t="s">
        <v>231</v>
      </c>
      <c r="J893" s="44"/>
      <c r="K893" s="83" t="s">
        <v>320</v>
      </c>
      <c r="L893" s="85" t="s">
        <v>338</v>
      </c>
    </row>
    <row r="894" spans="1:12" ht="18.75" x14ac:dyDescent="0.3">
      <c r="A894" s="339">
        <v>45797</v>
      </c>
      <c r="B894" s="324" t="str">
        <f t="shared" si="55"/>
        <v>II</v>
      </c>
      <c r="C894" s="324" t="s">
        <v>45</v>
      </c>
      <c r="D894" s="45">
        <v>3890</v>
      </c>
      <c r="E894" s="49">
        <v>13.08</v>
      </c>
      <c r="F894" s="79">
        <v>151729</v>
      </c>
      <c r="G894" s="61"/>
      <c r="H894" s="49"/>
      <c r="I894" s="238" t="s">
        <v>231</v>
      </c>
      <c r="J894" s="44"/>
      <c r="K894" s="83" t="s">
        <v>320</v>
      </c>
      <c r="L894" s="85" t="s">
        <v>338</v>
      </c>
    </row>
    <row r="895" spans="1:12" ht="18.75" x14ac:dyDescent="0.3">
      <c r="A895" s="339">
        <v>45797</v>
      </c>
      <c r="B895" s="324" t="str">
        <f t="shared" si="55"/>
        <v>II</v>
      </c>
      <c r="C895" s="324" t="s">
        <v>45</v>
      </c>
      <c r="D895" s="45">
        <v>3891</v>
      </c>
      <c r="E895" s="49">
        <v>12.81</v>
      </c>
      <c r="F895" s="79">
        <v>151729</v>
      </c>
      <c r="G895" s="61"/>
      <c r="H895" s="49"/>
      <c r="I895" s="238" t="s">
        <v>231</v>
      </c>
      <c r="J895" s="44"/>
      <c r="K895" s="83" t="s">
        <v>320</v>
      </c>
      <c r="L895" s="85" t="s">
        <v>338</v>
      </c>
    </row>
    <row r="896" spans="1:12" ht="18.75" x14ac:dyDescent="0.3">
      <c r="A896" s="339">
        <v>45797</v>
      </c>
      <c r="B896" s="324" t="str">
        <f t="shared" si="55"/>
        <v>II</v>
      </c>
      <c r="C896" s="324" t="s">
        <v>45</v>
      </c>
      <c r="D896" s="45">
        <v>3892</v>
      </c>
      <c r="E896" s="49">
        <v>13.07</v>
      </c>
      <c r="F896" s="80">
        <v>151043</v>
      </c>
      <c r="G896" s="61" t="s">
        <v>361</v>
      </c>
      <c r="H896" s="88">
        <v>29.46</v>
      </c>
      <c r="I896" s="236" t="s">
        <v>231</v>
      </c>
      <c r="J896" s="44">
        <v>1</v>
      </c>
      <c r="K896" s="83" t="s">
        <v>320</v>
      </c>
      <c r="L896" s="85" t="s">
        <v>338</v>
      </c>
    </row>
    <row r="897" spans="1:12" ht="18.75" x14ac:dyDescent="0.3">
      <c r="A897" s="339">
        <v>45797</v>
      </c>
      <c r="B897" s="324" t="str">
        <f t="shared" si="55"/>
        <v>II</v>
      </c>
      <c r="C897" s="324" t="s">
        <v>45</v>
      </c>
      <c r="D897" s="45">
        <v>3893</v>
      </c>
      <c r="E897" s="49">
        <v>13.08</v>
      </c>
      <c r="F897" s="79">
        <v>151043</v>
      </c>
      <c r="G897" s="61"/>
      <c r="H897" s="49"/>
      <c r="I897" s="238" t="s">
        <v>231</v>
      </c>
      <c r="J897" s="44"/>
      <c r="K897" s="83" t="s">
        <v>320</v>
      </c>
      <c r="L897" s="85" t="s">
        <v>338</v>
      </c>
    </row>
    <row r="898" spans="1:12" ht="18.75" x14ac:dyDescent="0.3">
      <c r="A898" s="339">
        <v>45797</v>
      </c>
      <c r="B898" s="324" t="str">
        <f t="shared" si="55"/>
        <v>II</v>
      </c>
      <c r="C898" s="324" t="s">
        <v>45</v>
      </c>
      <c r="D898" s="45">
        <v>3894</v>
      </c>
      <c r="E898" s="49">
        <v>13.07</v>
      </c>
      <c r="F898" s="79">
        <v>151043</v>
      </c>
      <c r="G898" s="61"/>
      <c r="H898" s="49"/>
      <c r="I898" s="238" t="s">
        <v>231</v>
      </c>
      <c r="J898" s="44"/>
      <c r="K898" s="83" t="s">
        <v>320</v>
      </c>
      <c r="L898" s="85" t="s">
        <v>338</v>
      </c>
    </row>
    <row r="899" spans="1:12" ht="18.75" x14ac:dyDescent="0.3">
      <c r="A899" s="339">
        <v>45797</v>
      </c>
      <c r="B899" s="324" t="str">
        <f t="shared" si="55"/>
        <v>II</v>
      </c>
      <c r="C899" s="324" t="s">
        <v>45</v>
      </c>
      <c r="D899" s="45">
        <v>3895</v>
      </c>
      <c r="E899" s="49">
        <v>13.56</v>
      </c>
      <c r="F899" s="79">
        <v>151043</v>
      </c>
      <c r="G899" s="61"/>
      <c r="H899" s="49"/>
      <c r="I899" s="238" t="s">
        <v>231</v>
      </c>
      <c r="J899" s="44"/>
      <c r="K899" s="83" t="s">
        <v>320</v>
      </c>
      <c r="L899" s="85" t="s">
        <v>338</v>
      </c>
    </row>
    <row r="900" spans="1:12" ht="18.75" x14ac:dyDescent="0.3">
      <c r="A900" s="339">
        <v>45797</v>
      </c>
      <c r="B900" s="324" t="str">
        <f t="shared" si="55"/>
        <v>II</v>
      </c>
      <c r="C900" s="324" t="s">
        <v>45</v>
      </c>
      <c r="D900" s="45">
        <v>3896</v>
      </c>
      <c r="E900" s="49">
        <v>13.56</v>
      </c>
      <c r="F900" s="79">
        <v>151043</v>
      </c>
      <c r="G900" s="61"/>
      <c r="H900" s="49"/>
      <c r="I900" s="238" t="s">
        <v>231</v>
      </c>
      <c r="J900" s="44"/>
      <c r="K900" s="83" t="s">
        <v>320</v>
      </c>
      <c r="L900" s="85" t="s">
        <v>338</v>
      </c>
    </row>
    <row r="901" spans="1:12" ht="18.75" x14ac:dyDescent="0.3">
      <c r="A901" s="339">
        <v>45797</v>
      </c>
      <c r="B901" s="324" t="str">
        <f t="shared" si="55"/>
        <v>II</v>
      </c>
      <c r="C901" s="324" t="s">
        <v>45</v>
      </c>
      <c r="D901" s="45">
        <v>3897</v>
      </c>
      <c r="E901" s="49">
        <v>13.59</v>
      </c>
      <c r="F901" s="79">
        <v>151043</v>
      </c>
      <c r="G901" s="61"/>
      <c r="H901" s="49"/>
      <c r="I901" s="238" t="s">
        <v>231</v>
      </c>
      <c r="J901" s="44"/>
      <c r="K901" s="83" t="s">
        <v>320</v>
      </c>
      <c r="L901" s="85" t="s">
        <v>338</v>
      </c>
    </row>
    <row r="902" spans="1:12" ht="19.5" thickBot="1" x14ac:dyDescent="0.35">
      <c r="A902" s="346">
        <v>45797</v>
      </c>
      <c r="B902" s="337" t="str">
        <f t="shared" si="55"/>
        <v>II</v>
      </c>
      <c r="C902" s="337" t="s">
        <v>45</v>
      </c>
      <c r="D902" s="92">
        <v>3898</v>
      </c>
      <c r="E902" s="93">
        <v>12.1</v>
      </c>
      <c r="F902" s="144">
        <v>251098</v>
      </c>
      <c r="G902" s="95" t="s">
        <v>360</v>
      </c>
      <c r="H902" s="153">
        <v>29.16</v>
      </c>
      <c r="I902" s="245" t="s">
        <v>231</v>
      </c>
      <c r="J902" s="91">
        <v>1</v>
      </c>
      <c r="K902" s="102" t="s">
        <v>320</v>
      </c>
      <c r="L902" s="103" t="s">
        <v>338</v>
      </c>
    </row>
    <row r="903" spans="1:12" ht="18.75" x14ac:dyDescent="0.3">
      <c r="A903" s="39">
        <v>45798</v>
      </c>
      <c r="B903" s="331" t="str">
        <f t="shared" ref="B903:B915" si="56">ROMAN(1)</f>
        <v>I</v>
      </c>
      <c r="C903" s="331" t="s">
        <v>51</v>
      </c>
      <c r="D903" s="40">
        <v>3899</v>
      </c>
      <c r="E903" s="98">
        <v>11.19</v>
      </c>
      <c r="F903" s="193">
        <v>251098</v>
      </c>
      <c r="G903" s="100"/>
      <c r="H903" s="98"/>
      <c r="I903" s="242" t="s">
        <v>231</v>
      </c>
      <c r="J903" s="87"/>
      <c r="K903" s="104" t="s">
        <v>246</v>
      </c>
      <c r="L903" s="84" t="s">
        <v>245</v>
      </c>
    </row>
    <row r="904" spans="1:12" ht="18.75" x14ac:dyDescent="0.3">
      <c r="A904" s="339">
        <v>45798</v>
      </c>
      <c r="B904" s="324" t="str">
        <f t="shared" si="56"/>
        <v>I</v>
      </c>
      <c r="C904" s="324" t="s">
        <v>51</v>
      </c>
      <c r="D904" s="45">
        <v>3900</v>
      </c>
      <c r="E904" s="49">
        <v>11.04</v>
      </c>
      <c r="F904" s="192">
        <v>251098</v>
      </c>
      <c r="G904" s="61"/>
      <c r="H904" s="49"/>
      <c r="I904" s="238" t="s">
        <v>231</v>
      </c>
      <c r="J904" s="44"/>
      <c r="K904" s="83" t="s">
        <v>246</v>
      </c>
      <c r="L904" s="85" t="s">
        <v>245</v>
      </c>
    </row>
    <row r="905" spans="1:12" ht="18.75" x14ac:dyDescent="0.3">
      <c r="A905" s="339">
        <v>45798</v>
      </c>
      <c r="B905" s="324" t="str">
        <f t="shared" si="56"/>
        <v>I</v>
      </c>
      <c r="C905" s="324" t="s">
        <v>51</v>
      </c>
      <c r="D905" s="45">
        <v>3901</v>
      </c>
      <c r="E905" s="49">
        <v>12.1</v>
      </c>
      <c r="F905" s="192">
        <v>251098</v>
      </c>
      <c r="G905" s="61"/>
      <c r="H905" s="49"/>
      <c r="I905" s="238" t="s">
        <v>231</v>
      </c>
      <c r="J905" s="44"/>
      <c r="K905" s="83" t="s">
        <v>246</v>
      </c>
      <c r="L905" s="85" t="s">
        <v>245</v>
      </c>
    </row>
    <row r="906" spans="1:12" ht="18.75" x14ac:dyDescent="0.3">
      <c r="A906" s="339">
        <v>45798</v>
      </c>
      <c r="B906" s="324" t="str">
        <f t="shared" si="56"/>
        <v>I</v>
      </c>
      <c r="C906" s="324" t="s">
        <v>51</v>
      </c>
      <c r="D906" s="45">
        <v>3902</v>
      </c>
      <c r="E906" s="49">
        <v>11.19</v>
      </c>
      <c r="F906" s="192">
        <v>251098</v>
      </c>
      <c r="G906" s="61"/>
      <c r="H906" s="49"/>
      <c r="I906" s="238" t="s">
        <v>231</v>
      </c>
      <c r="J906" s="44"/>
      <c r="K906" s="83" t="s">
        <v>246</v>
      </c>
      <c r="L906" s="85" t="s">
        <v>245</v>
      </c>
    </row>
    <row r="907" spans="1:12" ht="18.75" x14ac:dyDescent="0.3">
      <c r="A907" s="339">
        <v>45798</v>
      </c>
      <c r="B907" s="324" t="str">
        <f t="shared" si="56"/>
        <v>I</v>
      </c>
      <c r="C907" s="324" t="s">
        <v>51</v>
      </c>
      <c r="D907" s="45">
        <v>3903</v>
      </c>
      <c r="E907" s="49">
        <v>12.1</v>
      </c>
      <c r="F907" s="192">
        <v>251098</v>
      </c>
      <c r="G907" s="61"/>
      <c r="H907" s="49"/>
      <c r="I907" s="238" t="s">
        <v>231</v>
      </c>
      <c r="J907" s="44"/>
      <c r="K907" s="83" t="s">
        <v>246</v>
      </c>
      <c r="L907" s="85" t="s">
        <v>245</v>
      </c>
    </row>
    <row r="908" spans="1:12" ht="18.75" x14ac:dyDescent="0.3">
      <c r="A908" s="339">
        <v>45798</v>
      </c>
      <c r="B908" s="324" t="str">
        <f t="shared" si="56"/>
        <v>I</v>
      </c>
      <c r="C908" s="324" t="s">
        <v>51</v>
      </c>
      <c r="D908" s="45">
        <v>3904</v>
      </c>
      <c r="E908" s="49">
        <v>12.52</v>
      </c>
      <c r="F908" s="192">
        <v>251098</v>
      </c>
      <c r="G908" s="61"/>
      <c r="H908" s="49"/>
      <c r="I908" s="238" t="s">
        <v>231</v>
      </c>
      <c r="J908" s="44"/>
      <c r="K908" s="83" t="s">
        <v>246</v>
      </c>
      <c r="L908" s="85" t="s">
        <v>245</v>
      </c>
    </row>
    <row r="909" spans="1:12" ht="18.75" x14ac:dyDescent="0.3">
      <c r="A909" s="339">
        <v>45798</v>
      </c>
      <c r="B909" s="324" t="str">
        <f t="shared" si="56"/>
        <v>I</v>
      </c>
      <c r="C909" s="324" t="s">
        <v>51</v>
      </c>
      <c r="D909" s="45">
        <v>3905</v>
      </c>
      <c r="E909" s="49">
        <v>13.04</v>
      </c>
      <c r="F909" s="80">
        <v>251124</v>
      </c>
      <c r="G909" s="61" t="s">
        <v>375</v>
      </c>
      <c r="H909" s="88">
        <v>28.28</v>
      </c>
      <c r="I909" s="236" t="s">
        <v>231</v>
      </c>
      <c r="J909" s="44">
        <v>1</v>
      </c>
      <c r="K909" s="83" t="s">
        <v>246</v>
      </c>
      <c r="L909" s="85" t="s">
        <v>245</v>
      </c>
    </row>
    <row r="910" spans="1:12" ht="18.75" x14ac:dyDescent="0.3">
      <c r="A910" s="339">
        <v>45798</v>
      </c>
      <c r="B910" s="324" t="str">
        <f t="shared" si="56"/>
        <v>I</v>
      </c>
      <c r="C910" s="324" t="s">
        <v>51</v>
      </c>
      <c r="D910" s="45">
        <v>3906</v>
      </c>
      <c r="E910" s="49">
        <v>13.04</v>
      </c>
      <c r="F910" s="79">
        <v>251124</v>
      </c>
      <c r="G910" s="61"/>
      <c r="H910" s="49"/>
      <c r="I910" s="238" t="s">
        <v>231</v>
      </c>
      <c r="J910" s="44"/>
      <c r="K910" s="83" t="s">
        <v>246</v>
      </c>
      <c r="L910" s="85" t="s">
        <v>245</v>
      </c>
    </row>
    <row r="911" spans="1:12" ht="18.75" x14ac:dyDescent="0.3">
      <c r="A911" s="339">
        <v>45798</v>
      </c>
      <c r="B911" s="324" t="str">
        <f t="shared" si="56"/>
        <v>I</v>
      </c>
      <c r="C911" s="324" t="s">
        <v>51</v>
      </c>
      <c r="D911" s="45">
        <v>3907</v>
      </c>
      <c r="E911" s="49">
        <v>13.04</v>
      </c>
      <c r="F911" s="79">
        <v>251124</v>
      </c>
      <c r="G911" s="61"/>
      <c r="H911" s="49"/>
      <c r="I911" s="238" t="s">
        <v>231</v>
      </c>
      <c r="J911" s="44"/>
      <c r="K911" s="83" t="s">
        <v>246</v>
      </c>
      <c r="L911" s="85" t="s">
        <v>245</v>
      </c>
    </row>
    <row r="912" spans="1:12" ht="18.75" x14ac:dyDescent="0.3">
      <c r="A912" s="339">
        <v>45798</v>
      </c>
      <c r="B912" s="324" t="str">
        <f t="shared" si="56"/>
        <v>I</v>
      </c>
      <c r="C912" s="324" t="s">
        <v>51</v>
      </c>
      <c r="D912" s="45">
        <v>3908</v>
      </c>
      <c r="E912" s="49">
        <v>13.04</v>
      </c>
      <c r="F912" s="79">
        <v>251124</v>
      </c>
      <c r="G912" s="61"/>
      <c r="H912" s="49"/>
      <c r="I912" s="238" t="s">
        <v>231</v>
      </c>
      <c r="J912" s="44"/>
      <c r="K912" s="83" t="s">
        <v>246</v>
      </c>
      <c r="L912" s="85" t="s">
        <v>245</v>
      </c>
    </row>
    <row r="913" spans="1:12" ht="18.75" x14ac:dyDescent="0.3">
      <c r="A913" s="339">
        <v>45798</v>
      </c>
      <c r="B913" s="324" t="str">
        <f t="shared" si="56"/>
        <v>I</v>
      </c>
      <c r="C913" s="324" t="s">
        <v>51</v>
      </c>
      <c r="D913" s="45">
        <v>3909</v>
      </c>
      <c r="E913" s="49">
        <v>13.04</v>
      </c>
      <c r="F913" s="79">
        <v>251124</v>
      </c>
      <c r="G913" s="61"/>
      <c r="H913" s="49"/>
      <c r="I913" s="238" t="s">
        <v>231</v>
      </c>
      <c r="J913" s="44"/>
      <c r="K913" s="83" t="s">
        <v>246</v>
      </c>
      <c r="L913" s="85" t="s">
        <v>245</v>
      </c>
    </row>
    <row r="914" spans="1:12" ht="18.75" x14ac:dyDescent="0.3">
      <c r="A914" s="339">
        <v>45798</v>
      </c>
      <c r="B914" s="324" t="str">
        <f t="shared" si="56"/>
        <v>I</v>
      </c>
      <c r="C914" s="324" t="s">
        <v>51</v>
      </c>
      <c r="D914" s="45">
        <v>3910</v>
      </c>
      <c r="E914" s="49">
        <v>13.32</v>
      </c>
      <c r="F914" s="79">
        <v>251124</v>
      </c>
      <c r="G914" s="61"/>
      <c r="H914" s="49"/>
      <c r="I914" s="238" t="s">
        <v>231</v>
      </c>
      <c r="J914" s="44"/>
      <c r="K914" s="83" t="s">
        <v>246</v>
      </c>
      <c r="L914" s="85" t="s">
        <v>245</v>
      </c>
    </row>
    <row r="915" spans="1:12" ht="18.75" x14ac:dyDescent="0.3">
      <c r="A915" s="339">
        <v>45798</v>
      </c>
      <c r="B915" s="324" t="str">
        <f t="shared" si="56"/>
        <v>I</v>
      </c>
      <c r="C915" s="324" t="s">
        <v>51</v>
      </c>
      <c r="D915" s="45">
        <v>3911</v>
      </c>
      <c r="E915" s="49">
        <v>12.07</v>
      </c>
      <c r="F915" s="80">
        <v>351147</v>
      </c>
      <c r="G915" s="61" t="s">
        <v>374</v>
      </c>
      <c r="H915" s="88">
        <v>29.56</v>
      </c>
      <c r="I915" s="236" t="s">
        <v>231</v>
      </c>
      <c r="J915" s="44">
        <v>1</v>
      </c>
      <c r="K915" s="83" t="s">
        <v>246</v>
      </c>
      <c r="L915" s="85" t="s">
        <v>245</v>
      </c>
    </row>
    <row r="916" spans="1:12" ht="18.75" x14ac:dyDescent="0.3">
      <c r="A916" s="339">
        <v>45798</v>
      </c>
      <c r="B916" s="324" t="str">
        <f t="shared" ref="B916:B929" si="57">ROMAN(2)</f>
        <v>II</v>
      </c>
      <c r="C916" s="324" t="s">
        <v>45</v>
      </c>
      <c r="D916" s="45">
        <v>3912</v>
      </c>
      <c r="E916" s="49">
        <v>11.1</v>
      </c>
      <c r="F916" s="79">
        <v>351147</v>
      </c>
      <c r="G916" s="61"/>
      <c r="H916" s="49"/>
      <c r="I916" s="238" t="s">
        <v>231</v>
      </c>
      <c r="J916" s="44"/>
      <c r="K916" s="83" t="s">
        <v>246</v>
      </c>
      <c r="L916" s="85" t="s">
        <v>245</v>
      </c>
    </row>
    <row r="917" spans="1:12" ht="18.75" x14ac:dyDescent="0.3">
      <c r="A917" s="339">
        <v>45798</v>
      </c>
      <c r="B917" s="324" t="str">
        <f t="shared" si="57"/>
        <v>II</v>
      </c>
      <c r="C917" s="324" t="s">
        <v>45</v>
      </c>
      <c r="D917" s="45">
        <v>3913</v>
      </c>
      <c r="E917" s="49">
        <v>11.12</v>
      </c>
      <c r="F917" s="79">
        <v>351147</v>
      </c>
      <c r="G917" s="61"/>
      <c r="H917" s="49"/>
      <c r="I917" s="238" t="s">
        <v>231</v>
      </c>
      <c r="J917" s="44"/>
      <c r="K917" s="83" t="s">
        <v>246</v>
      </c>
      <c r="L917" s="85" t="s">
        <v>245</v>
      </c>
    </row>
    <row r="918" spans="1:12" ht="18.75" x14ac:dyDescent="0.3">
      <c r="A918" s="339">
        <v>45798</v>
      </c>
      <c r="B918" s="324" t="str">
        <f t="shared" si="57"/>
        <v>II</v>
      </c>
      <c r="C918" s="324" t="s">
        <v>45</v>
      </c>
      <c r="D918" s="45">
        <v>3914</v>
      </c>
      <c r="E918" s="49">
        <v>12.08</v>
      </c>
      <c r="F918" s="79">
        <v>351147</v>
      </c>
      <c r="G918" s="61"/>
      <c r="H918" s="49"/>
      <c r="I918" s="238" t="s">
        <v>231</v>
      </c>
      <c r="J918" s="44"/>
      <c r="K918" s="83" t="s">
        <v>246</v>
      </c>
      <c r="L918" s="85" t="s">
        <v>245</v>
      </c>
    </row>
    <row r="919" spans="1:12" ht="18.75" x14ac:dyDescent="0.3">
      <c r="A919" s="339">
        <v>45798</v>
      </c>
      <c r="B919" s="324" t="str">
        <f t="shared" si="57"/>
        <v>II</v>
      </c>
      <c r="C919" s="324" t="s">
        <v>45</v>
      </c>
      <c r="D919" s="45">
        <v>3915</v>
      </c>
      <c r="E919" s="49">
        <v>12.08</v>
      </c>
      <c r="F919" s="79">
        <v>351147</v>
      </c>
      <c r="G919" s="61"/>
      <c r="H919" s="49"/>
      <c r="I919" s="238" t="s">
        <v>231</v>
      </c>
      <c r="J919" s="44"/>
      <c r="K919" s="83" t="s">
        <v>246</v>
      </c>
      <c r="L919" s="85" t="s">
        <v>245</v>
      </c>
    </row>
    <row r="920" spans="1:12" ht="18.75" x14ac:dyDescent="0.3">
      <c r="A920" s="339">
        <v>45798</v>
      </c>
      <c r="B920" s="324" t="str">
        <f t="shared" si="57"/>
        <v>II</v>
      </c>
      <c r="C920" s="324" t="s">
        <v>45</v>
      </c>
      <c r="D920" s="45">
        <v>3916</v>
      </c>
      <c r="E920" s="49">
        <v>12.08</v>
      </c>
      <c r="F920" s="79">
        <v>351147</v>
      </c>
      <c r="G920" s="61"/>
      <c r="H920" s="49"/>
      <c r="I920" s="238" t="s">
        <v>231</v>
      </c>
      <c r="J920" s="44"/>
      <c r="K920" s="83" t="s">
        <v>246</v>
      </c>
      <c r="L920" s="85" t="s">
        <v>245</v>
      </c>
    </row>
    <row r="921" spans="1:12" ht="18.75" x14ac:dyDescent="0.3">
      <c r="A921" s="339">
        <v>45798</v>
      </c>
      <c r="B921" s="324" t="str">
        <f t="shared" si="57"/>
        <v>II</v>
      </c>
      <c r="C921" s="324" t="s">
        <v>45</v>
      </c>
      <c r="D921" s="45">
        <v>3917</v>
      </c>
      <c r="E921" s="49">
        <v>12.49</v>
      </c>
      <c r="F921" s="79">
        <v>351147</v>
      </c>
      <c r="G921" s="61"/>
      <c r="H921" s="49"/>
      <c r="I921" s="238" t="s">
        <v>231</v>
      </c>
      <c r="J921" s="44"/>
      <c r="K921" s="83" t="s">
        <v>246</v>
      </c>
      <c r="L921" s="85" t="s">
        <v>245</v>
      </c>
    </row>
    <row r="922" spans="1:12" ht="18.75" x14ac:dyDescent="0.3">
      <c r="A922" s="339">
        <v>45798</v>
      </c>
      <c r="B922" s="324" t="str">
        <f t="shared" si="57"/>
        <v>II</v>
      </c>
      <c r="C922" s="324" t="s">
        <v>45</v>
      </c>
      <c r="D922" s="45">
        <v>3918</v>
      </c>
      <c r="E922" s="49">
        <v>12.08</v>
      </c>
      <c r="F922" s="80">
        <v>251124</v>
      </c>
      <c r="G922" s="61" t="s">
        <v>373</v>
      </c>
      <c r="H922" s="367">
        <v>25.8</v>
      </c>
      <c r="I922" s="368" t="s">
        <v>231</v>
      </c>
      <c r="J922" s="44">
        <v>1</v>
      </c>
      <c r="K922" s="83" t="s">
        <v>246</v>
      </c>
      <c r="L922" s="85" t="s">
        <v>245</v>
      </c>
    </row>
    <row r="923" spans="1:12" ht="18.75" x14ac:dyDescent="0.3">
      <c r="A923" s="339">
        <v>45798</v>
      </c>
      <c r="B923" s="324" t="str">
        <f t="shared" si="57"/>
        <v>II</v>
      </c>
      <c r="C923" s="324" t="s">
        <v>45</v>
      </c>
      <c r="D923" s="45">
        <v>3919</v>
      </c>
      <c r="E923" s="49">
        <v>12.08</v>
      </c>
      <c r="F923" s="79">
        <v>251124</v>
      </c>
      <c r="G923" s="61"/>
      <c r="H923" s="49"/>
      <c r="I923" s="238" t="s">
        <v>231</v>
      </c>
      <c r="J923" s="44"/>
      <c r="K923" s="83" t="s">
        <v>246</v>
      </c>
      <c r="L923" s="85" t="s">
        <v>245</v>
      </c>
    </row>
    <row r="924" spans="1:12" ht="18.75" x14ac:dyDescent="0.3">
      <c r="A924" s="339">
        <v>45798</v>
      </c>
      <c r="B924" s="324" t="str">
        <f t="shared" si="57"/>
        <v>II</v>
      </c>
      <c r="C924" s="324" t="s">
        <v>45</v>
      </c>
      <c r="D924" s="45">
        <v>3920</v>
      </c>
      <c r="E924" s="49">
        <v>12.08</v>
      </c>
      <c r="F924" s="79">
        <v>251124</v>
      </c>
      <c r="G924" s="61"/>
      <c r="H924" s="49"/>
      <c r="I924" s="238" t="s">
        <v>231</v>
      </c>
      <c r="J924" s="44"/>
      <c r="K924" s="83" t="s">
        <v>246</v>
      </c>
      <c r="L924" s="85" t="s">
        <v>245</v>
      </c>
    </row>
    <row r="925" spans="1:12" ht="18.75" x14ac:dyDescent="0.3">
      <c r="A925" s="339">
        <v>45798</v>
      </c>
      <c r="B925" s="324" t="str">
        <f t="shared" si="57"/>
        <v>II</v>
      </c>
      <c r="C925" s="324" t="s">
        <v>45</v>
      </c>
      <c r="D925" s="45">
        <v>3921</v>
      </c>
      <c r="E925" s="49">
        <v>12.08</v>
      </c>
      <c r="F925" s="79">
        <v>251124</v>
      </c>
      <c r="G925" s="61"/>
      <c r="H925" s="49"/>
      <c r="I925" s="238" t="s">
        <v>231</v>
      </c>
      <c r="J925" s="44"/>
      <c r="K925" s="83" t="s">
        <v>246</v>
      </c>
      <c r="L925" s="85" t="s">
        <v>245</v>
      </c>
    </row>
    <row r="926" spans="1:12" ht="18.75" x14ac:dyDescent="0.3">
      <c r="A926" s="339">
        <v>45798</v>
      </c>
      <c r="B926" s="324" t="str">
        <f t="shared" si="57"/>
        <v>II</v>
      </c>
      <c r="C926" s="324" t="s">
        <v>45</v>
      </c>
      <c r="D926" s="45">
        <v>3922</v>
      </c>
      <c r="E926" s="49">
        <v>12.08</v>
      </c>
      <c r="F926" s="79">
        <v>251124</v>
      </c>
      <c r="G926" s="61"/>
      <c r="H926" s="49"/>
      <c r="I926" s="238" t="s">
        <v>231</v>
      </c>
      <c r="J926" s="44"/>
      <c r="K926" s="83" t="s">
        <v>246</v>
      </c>
      <c r="L926" s="85" t="s">
        <v>245</v>
      </c>
    </row>
    <row r="927" spans="1:12" ht="18.75" x14ac:dyDescent="0.3">
      <c r="A927" s="339">
        <v>45798</v>
      </c>
      <c r="B927" s="324" t="str">
        <f t="shared" si="57"/>
        <v>II</v>
      </c>
      <c r="C927" s="324" t="s">
        <v>45</v>
      </c>
      <c r="D927" s="45">
        <v>3923</v>
      </c>
      <c r="E927" s="49">
        <v>11.87</v>
      </c>
      <c r="F927" s="79">
        <v>251124</v>
      </c>
      <c r="G927" s="61"/>
      <c r="H927" s="49"/>
      <c r="I927" s="238" t="s">
        <v>231</v>
      </c>
      <c r="J927" s="44"/>
      <c r="K927" s="83" t="s">
        <v>246</v>
      </c>
      <c r="L927" s="85" t="s">
        <v>245</v>
      </c>
    </row>
    <row r="928" spans="1:12" ht="18.75" x14ac:dyDescent="0.3">
      <c r="A928" s="339">
        <v>45798</v>
      </c>
      <c r="B928" s="324" t="str">
        <f t="shared" si="57"/>
        <v>II</v>
      </c>
      <c r="C928" s="324" t="s">
        <v>45</v>
      </c>
      <c r="D928" s="45">
        <v>3924</v>
      </c>
      <c r="E928" s="49">
        <v>13.06</v>
      </c>
      <c r="F928" s="80" t="s">
        <v>86</v>
      </c>
      <c r="G928" s="61" t="s">
        <v>100</v>
      </c>
      <c r="H928" s="88">
        <v>32.520000000000003</v>
      </c>
      <c r="I928" s="236" t="s">
        <v>230</v>
      </c>
      <c r="J928" s="44">
        <v>1</v>
      </c>
      <c r="K928" s="83" t="s">
        <v>246</v>
      </c>
      <c r="L928" s="85" t="s">
        <v>245</v>
      </c>
    </row>
    <row r="929" spans="1:12" ht="19.5" thickBot="1" x14ac:dyDescent="0.35">
      <c r="A929" s="346">
        <v>45798</v>
      </c>
      <c r="B929" s="337" t="str">
        <f t="shared" si="57"/>
        <v>II</v>
      </c>
      <c r="C929" s="337" t="s">
        <v>45</v>
      </c>
      <c r="D929" s="92">
        <v>3925</v>
      </c>
      <c r="E929" s="93">
        <v>13.06</v>
      </c>
      <c r="F929" s="94" t="s">
        <v>86</v>
      </c>
      <c r="G929" s="95"/>
      <c r="H929" s="93"/>
      <c r="I929" s="241" t="s">
        <v>230</v>
      </c>
      <c r="J929" s="91"/>
      <c r="K929" s="102" t="s">
        <v>246</v>
      </c>
      <c r="L929" s="103" t="s">
        <v>245</v>
      </c>
    </row>
    <row r="930" spans="1:12" ht="18.75" x14ac:dyDescent="0.3">
      <c r="A930" s="39">
        <v>45799</v>
      </c>
      <c r="B930" s="331" t="str">
        <f t="shared" ref="B930:B937" si="58">ROMAN(1)</f>
        <v>I</v>
      </c>
      <c r="C930" s="331" t="s">
        <v>51</v>
      </c>
      <c r="D930" s="40">
        <v>3926</v>
      </c>
      <c r="E930" s="98">
        <v>13.06</v>
      </c>
      <c r="F930" s="99" t="s">
        <v>86</v>
      </c>
      <c r="G930" s="100"/>
      <c r="H930" s="98"/>
      <c r="I930" s="242" t="s">
        <v>230</v>
      </c>
      <c r="J930" s="87"/>
      <c r="K930" s="104" t="s">
        <v>246</v>
      </c>
      <c r="L930" s="84" t="s">
        <v>245</v>
      </c>
    </row>
    <row r="931" spans="1:12" ht="18.75" x14ac:dyDescent="0.3">
      <c r="A931" s="339">
        <v>45799</v>
      </c>
      <c r="B931" s="324" t="str">
        <f t="shared" si="58"/>
        <v>I</v>
      </c>
      <c r="C931" s="324" t="s">
        <v>51</v>
      </c>
      <c r="D931" s="45">
        <v>3927</v>
      </c>
      <c r="E931" s="49">
        <v>13.06</v>
      </c>
      <c r="F931" s="79" t="s">
        <v>86</v>
      </c>
      <c r="G931" s="61"/>
      <c r="H931" s="49"/>
      <c r="I931" s="238" t="s">
        <v>230</v>
      </c>
      <c r="J931" s="44"/>
      <c r="K931" s="83" t="s">
        <v>246</v>
      </c>
      <c r="L931" s="85" t="s">
        <v>245</v>
      </c>
    </row>
    <row r="932" spans="1:12" ht="18.75" x14ac:dyDescent="0.3">
      <c r="A932" s="339">
        <v>45799</v>
      </c>
      <c r="B932" s="324" t="str">
        <f t="shared" si="58"/>
        <v>I</v>
      </c>
      <c r="C932" s="324" t="s">
        <v>51</v>
      </c>
      <c r="D932" s="45">
        <v>3928</v>
      </c>
      <c r="E932" s="49">
        <v>13.05</v>
      </c>
      <c r="F932" s="79" t="s">
        <v>86</v>
      </c>
      <c r="G932" s="61"/>
      <c r="H932" s="49"/>
      <c r="I932" s="238" t="s">
        <v>230</v>
      </c>
      <c r="J932" s="44"/>
      <c r="K932" s="83" t="s">
        <v>246</v>
      </c>
      <c r="L932" s="85" t="s">
        <v>245</v>
      </c>
    </row>
    <row r="933" spans="1:12" ht="18.75" x14ac:dyDescent="0.3">
      <c r="A933" s="339">
        <v>45799</v>
      </c>
      <c r="B933" s="324" t="str">
        <f t="shared" si="58"/>
        <v>I</v>
      </c>
      <c r="C933" s="324" t="s">
        <v>51</v>
      </c>
      <c r="D933" s="45">
        <v>3929</v>
      </c>
      <c r="E933" s="49">
        <v>12.05</v>
      </c>
      <c r="F933" s="79" t="s">
        <v>86</v>
      </c>
      <c r="G933" s="61"/>
      <c r="H933" s="49"/>
      <c r="I933" s="238" t="s">
        <v>230</v>
      </c>
      <c r="J933" s="44"/>
      <c r="K933" s="83" t="s">
        <v>246</v>
      </c>
      <c r="L933" s="85" t="s">
        <v>245</v>
      </c>
    </row>
    <row r="934" spans="1:12" ht="18.75" x14ac:dyDescent="0.3">
      <c r="A934" s="339">
        <v>45799</v>
      </c>
      <c r="B934" s="324" t="str">
        <f t="shared" si="58"/>
        <v>I</v>
      </c>
      <c r="C934" s="324" t="s">
        <v>51</v>
      </c>
      <c r="D934" s="45">
        <v>3930</v>
      </c>
      <c r="E934" s="49">
        <v>12.69</v>
      </c>
      <c r="F934" s="79" t="s">
        <v>86</v>
      </c>
      <c r="G934" s="61"/>
      <c r="H934" s="49"/>
      <c r="I934" s="238" t="s">
        <v>230</v>
      </c>
      <c r="J934" s="44"/>
      <c r="K934" s="83" t="s">
        <v>246</v>
      </c>
      <c r="L934" s="85" t="s">
        <v>245</v>
      </c>
    </row>
    <row r="935" spans="1:12" ht="18.75" x14ac:dyDescent="0.3">
      <c r="A935" s="339">
        <v>45799</v>
      </c>
      <c r="B935" s="324" t="str">
        <f t="shared" si="58"/>
        <v>I</v>
      </c>
      <c r="C935" s="324" t="s">
        <v>51</v>
      </c>
      <c r="D935" s="45">
        <v>3931</v>
      </c>
      <c r="E935" s="49">
        <v>12.05</v>
      </c>
      <c r="F935" s="80">
        <v>151043</v>
      </c>
      <c r="G935" s="61" t="s">
        <v>390</v>
      </c>
      <c r="H935" s="88">
        <v>29.26</v>
      </c>
      <c r="I935" s="236" t="s">
        <v>231</v>
      </c>
      <c r="J935" s="44">
        <v>1</v>
      </c>
      <c r="K935" s="83" t="s">
        <v>246</v>
      </c>
      <c r="L935" s="85" t="s">
        <v>245</v>
      </c>
    </row>
    <row r="936" spans="1:12" ht="18.75" x14ac:dyDescent="0.3">
      <c r="A936" s="339">
        <v>45799</v>
      </c>
      <c r="B936" s="324" t="str">
        <f t="shared" si="58"/>
        <v>I</v>
      </c>
      <c r="C936" s="324" t="s">
        <v>51</v>
      </c>
      <c r="D936" s="45">
        <v>3932</v>
      </c>
      <c r="E936" s="49">
        <v>12.05</v>
      </c>
      <c r="F936" s="79">
        <v>151043</v>
      </c>
      <c r="G936" s="61"/>
      <c r="H936" s="49"/>
      <c r="I936" s="238" t="s">
        <v>231</v>
      </c>
      <c r="J936" s="44"/>
      <c r="K936" s="83" t="s">
        <v>246</v>
      </c>
      <c r="L936" s="85" t="s">
        <v>245</v>
      </c>
    </row>
    <row r="937" spans="1:12" ht="18.75" x14ac:dyDescent="0.3">
      <c r="A937" s="339">
        <v>45799</v>
      </c>
      <c r="B937" s="324" t="str">
        <f t="shared" si="58"/>
        <v>I</v>
      </c>
      <c r="C937" s="324" t="s">
        <v>51</v>
      </c>
      <c r="D937" s="45">
        <v>3933</v>
      </c>
      <c r="E937" s="49">
        <v>11.19</v>
      </c>
      <c r="F937" s="79">
        <v>151043</v>
      </c>
      <c r="G937" s="61"/>
      <c r="H937" s="49"/>
      <c r="I937" s="238" t="s">
        <v>231</v>
      </c>
      <c r="J937" s="44"/>
      <c r="K937" s="83" t="s">
        <v>246</v>
      </c>
      <c r="L937" s="85" t="s">
        <v>245</v>
      </c>
    </row>
    <row r="938" spans="1:12" ht="18.75" x14ac:dyDescent="0.3">
      <c r="A938" s="339">
        <v>45799</v>
      </c>
      <c r="B938" s="324" t="str">
        <f t="shared" ref="B938:B951" si="59">ROMAN(2)</f>
        <v>II</v>
      </c>
      <c r="C938" s="324" t="s">
        <v>45</v>
      </c>
      <c r="D938" s="45">
        <v>3934</v>
      </c>
      <c r="E938" s="49">
        <v>11.07</v>
      </c>
      <c r="F938" s="79">
        <v>151043</v>
      </c>
      <c r="G938" s="61"/>
      <c r="H938" s="49"/>
      <c r="I938" s="238" t="s">
        <v>231</v>
      </c>
      <c r="J938" s="44"/>
      <c r="K938" s="83" t="s">
        <v>246</v>
      </c>
      <c r="L938" s="85" t="s">
        <v>245</v>
      </c>
    </row>
    <row r="939" spans="1:12" ht="18.75" x14ac:dyDescent="0.3">
      <c r="A939" s="339">
        <v>45799</v>
      </c>
      <c r="B939" s="324" t="str">
        <f t="shared" si="59"/>
        <v>II</v>
      </c>
      <c r="C939" s="324" t="s">
        <v>45</v>
      </c>
      <c r="D939" s="45">
        <v>3935</v>
      </c>
      <c r="E939" s="49">
        <v>11.08</v>
      </c>
      <c r="F939" s="79">
        <v>151043</v>
      </c>
      <c r="G939" s="61"/>
      <c r="H939" s="49"/>
      <c r="I939" s="238" t="s">
        <v>231</v>
      </c>
      <c r="J939" s="44"/>
      <c r="K939" s="83" t="s">
        <v>246</v>
      </c>
      <c r="L939" s="85" t="s">
        <v>245</v>
      </c>
    </row>
    <row r="940" spans="1:12" ht="18.75" x14ac:dyDescent="0.3">
      <c r="A940" s="339">
        <v>45799</v>
      </c>
      <c r="B940" s="324" t="str">
        <f t="shared" si="59"/>
        <v>II</v>
      </c>
      <c r="C940" s="324" t="s">
        <v>45</v>
      </c>
      <c r="D940" s="45">
        <v>3936</v>
      </c>
      <c r="E940" s="49">
        <v>12.05</v>
      </c>
      <c r="F940" s="79">
        <v>151043</v>
      </c>
      <c r="G940" s="61"/>
      <c r="H940" s="49"/>
      <c r="I940" s="238" t="s">
        <v>231</v>
      </c>
      <c r="J940" s="44"/>
      <c r="K940" s="83" t="s">
        <v>246</v>
      </c>
      <c r="L940" s="85" t="s">
        <v>245</v>
      </c>
    </row>
    <row r="941" spans="1:12" ht="18.75" x14ac:dyDescent="0.3">
      <c r="A941" s="339">
        <v>45799</v>
      </c>
      <c r="B941" s="324" t="str">
        <f t="shared" si="59"/>
        <v>II</v>
      </c>
      <c r="C941" s="324" t="s">
        <v>45</v>
      </c>
      <c r="D941" s="45">
        <v>3937</v>
      </c>
      <c r="E941" s="49">
        <v>12.07</v>
      </c>
      <c r="F941" s="79">
        <v>151043</v>
      </c>
      <c r="G941" s="61"/>
      <c r="H941" s="49"/>
      <c r="I941" s="238" t="s">
        <v>231</v>
      </c>
      <c r="J941" s="44"/>
      <c r="K941" s="83" t="s">
        <v>246</v>
      </c>
      <c r="L941" s="85" t="s">
        <v>245</v>
      </c>
    </row>
    <row r="942" spans="1:12" ht="18.75" x14ac:dyDescent="0.3">
      <c r="A942" s="339">
        <v>45799</v>
      </c>
      <c r="B942" s="324" t="str">
        <f t="shared" si="59"/>
        <v>II</v>
      </c>
      <c r="C942" s="324" t="s">
        <v>45</v>
      </c>
      <c r="D942" s="45">
        <v>3938</v>
      </c>
      <c r="E942" s="49">
        <v>12.05</v>
      </c>
      <c r="F942" s="80">
        <v>251093</v>
      </c>
      <c r="G942" s="61" t="s">
        <v>389</v>
      </c>
      <c r="H942" s="88">
        <v>29.96</v>
      </c>
      <c r="I942" s="236" t="s">
        <v>231</v>
      </c>
      <c r="J942" s="44">
        <v>1</v>
      </c>
      <c r="K942" s="83" t="s">
        <v>246</v>
      </c>
      <c r="L942" s="85" t="s">
        <v>245</v>
      </c>
    </row>
    <row r="943" spans="1:12" ht="18.75" x14ac:dyDescent="0.3">
      <c r="A943" s="339">
        <v>45799</v>
      </c>
      <c r="B943" s="324" t="str">
        <f t="shared" si="59"/>
        <v>II</v>
      </c>
      <c r="C943" s="324" t="s">
        <v>45</v>
      </c>
      <c r="D943" s="45">
        <v>3939</v>
      </c>
      <c r="E943" s="49">
        <v>12.05</v>
      </c>
      <c r="F943" s="79">
        <v>251093</v>
      </c>
      <c r="G943" s="61"/>
      <c r="H943" s="49"/>
      <c r="I943" s="238" t="s">
        <v>231</v>
      </c>
      <c r="J943" s="44"/>
      <c r="K943" s="83" t="s">
        <v>246</v>
      </c>
      <c r="L943" s="85" t="s">
        <v>245</v>
      </c>
    </row>
    <row r="944" spans="1:12" ht="18.75" x14ac:dyDescent="0.3">
      <c r="A944" s="339">
        <v>45799</v>
      </c>
      <c r="B944" s="324" t="str">
        <f t="shared" si="59"/>
        <v>II</v>
      </c>
      <c r="C944" s="324" t="s">
        <v>45</v>
      </c>
      <c r="D944" s="45">
        <v>3940</v>
      </c>
      <c r="E944" s="49">
        <v>12.05</v>
      </c>
      <c r="F944" s="79">
        <v>251093</v>
      </c>
      <c r="G944" s="61"/>
      <c r="H944" s="49"/>
      <c r="I944" s="238" t="s">
        <v>231</v>
      </c>
      <c r="J944" s="44"/>
      <c r="K944" s="83" t="s">
        <v>246</v>
      </c>
      <c r="L944" s="85" t="s">
        <v>245</v>
      </c>
    </row>
    <row r="945" spans="1:12" ht="18.75" x14ac:dyDescent="0.3">
      <c r="A945" s="339">
        <v>45799</v>
      </c>
      <c r="B945" s="324" t="str">
        <f t="shared" si="59"/>
        <v>II</v>
      </c>
      <c r="C945" s="324" t="s">
        <v>45</v>
      </c>
      <c r="D945" s="45">
        <v>3941</v>
      </c>
      <c r="E945" s="49">
        <v>12.05</v>
      </c>
      <c r="F945" s="79">
        <v>251093</v>
      </c>
      <c r="G945" s="61"/>
      <c r="H945" s="49"/>
      <c r="I945" s="238" t="s">
        <v>231</v>
      </c>
      <c r="J945" s="44"/>
      <c r="K945" s="83" t="s">
        <v>246</v>
      </c>
      <c r="L945" s="85" t="s">
        <v>245</v>
      </c>
    </row>
    <row r="946" spans="1:12" ht="18.75" x14ac:dyDescent="0.3">
      <c r="A946" s="339">
        <v>45799</v>
      </c>
      <c r="B946" s="324" t="str">
        <f t="shared" si="59"/>
        <v>II</v>
      </c>
      <c r="C946" s="324" t="s">
        <v>45</v>
      </c>
      <c r="D946" s="45">
        <v>3942</v>
      </c>
      <c r="E946" s="49">
        <v>11.19</v>
      </c>
      <c r="F946" s="79">
        <v>251093</v>
      </c>
      <c r="G946" s="61"/>
      <c r="H946" s="49"/>
      <c r="I946" s="238" t="s">
        <v>231</v>
      </c>
      <c r="J946" s="44"/>
      <c r="K946" s="83" t="s">
        <v>246</v>
      </c>
      <c r="L946" s="85" t="s">
        <v>245</v>
      </c>
    </row>
    <row r="947" spans="1:12" ht="18.75" x14ac:dyDescent="0.3">
      <c r="A947" s="339">
        <v>45799</v>
      </c>
      <c r="B947" s="324" t="str">
        <f t="shared" si="59"/>
        <v>II</v>
      </c>
      <c r="C947" s="324" t="s">
        <v>45</v>
      </c>
      <c r="D947" s="45">
        <v>3943</v>
      </c>
      <c r="E947" s="49">
        <v>12.05</v>
      </c>
      <c r="F947" s="79">
        <v>251093</v>
      </c>
      <c r="G947" s="61"/>
      <c r="H947" s="49"/>
      <c r="I947" s="238" t="s">
        <v>231</v>
      </c>
      <c r="J947" s="44"/>
      <c r="K947" s="83" t="s">
        <v>246</v>
      </c>
      <c r="L947" s="85" t="s">
        <v>245</v>
      </c>
    </row>
    <row r="948" spans="1:12" ht="18.75" x14ac:dyDescent="0.3">
      <c r="A948" s="339">
        <v>45799</v>
      </c>
      <c r="B948" s="324" t="str">
        <f t="shared" si="59"/>
        <v>II</v>
      </c>
      <c r="C948" s="324" t="s">
        <v>45</v>
      </c>
      <c r="D948" s="45">
        <v>3944</v>
      </c>
      <c r="E948" s="49">
        <v>12.62</v>
      </c>
      <c r="F948" s="79">
        <v>251093</v>
      </c>
      <c r="G948" s="61"/>
      <c r="H948" s="49"/>
      <c r="I948" s="238" t="s">
        <v>231</v>
      </c>
      <c r="J948" s="44"/>
      <c r="K948" s="83" t="s">
        <v>246</v>
      </c>
      <c r="L948" s="85" t="s">
        <v>245</v>
      </c>
    </row>
    <row r="949" spans="1:12" ht="18.75" x14ac:dyDescent="0.3">
      <c r="A949" s="339">
        <v>45799</v>
      </c>
      <c r="B949" s="324" t="str">
        <f t="shared" si="59"/>
        <v>II</v>
      </c>
      <c r="C949" s="324" t="s">
        <v>45</v>
      </c>
      <c r="D949" s="45">
        <v>3945</v>
      </c>
      <c r="E949" s="49">
        <v>13.57</v>
      </c>
      <c r="F949" s="80">
        <v>251127</v>
      </c>
      <c r="G949" s="61" t="s">
        <v>388</v>
      </c>
      <c r="H949" s="88">
        <v>29.02</v>
      </c>
      <c r="I949" s="236" t="s">
        <v>231</v>
      </c>
      <c r="J949" s="44">
        <v>1</v>
      </c>
      <c r="K949" s="83" t="s">
        <v>246</v>
      </c>
      <c r="L949" s="85" t="s">
        <v>245</v>
      </c>
    </row>
    <row r="950" spans="1:12" ht="18.75" x14ac:dyDescent="0.3">
      <c r="A950" s="339">
        <v>45799</v>
      </c>
      <c r="B950" s="324" t="str">
        <f t="shared" si="59"/>
        <v>II</v>
      </c>
      <c r="C950" s="324" t="s">
        <v>45</v>
      </c>
      <c r="D950" s="45">
        <v>3946</v>
      </c>
      <c r="E950" s="49">
        <v>13.57</v>
      </c>
      <c r="F950" s="79">
        <v>251127</v>
      </c>
      <c r="G950" s="61"/>
      <c r="H950" s="49"/>
      <c r="I950" s="238" t="s">
        <v>231</v>
      </c>
      <c r="J950" s="44"/>
      <c r="K950" s="83" t="s">
        <v>246</v>
      </c>
      <c r="L950" s="85" t="s">
        <v>245</v>
      </c>
    </row>
    <row r="951" spans="1:12" ht="19.5" thickBot="1" x14ac:dyDescent="0.35">
      <c r="A951" s="346">
        <v>45799</v>
      </c>
      <c r="B951" s="337" t="str">
        <f t="shared" si="59"/>
        <v>II</v>
      </c>
      <c r="C951" s="337" t="s">
        <v>45</v>
      </c>
      <c r="D951" s="92">
        <v>3947</v>
      </c>
      <c r="E951" s="93">
        <v>13.07</v>
      </c>
      <c r="F951" s="94">
        <v>251127</v>
      </c>
      <c r="G951" s="95"/>
      <c r="H951" s="93"/>
      <c r="I951" s="241" t="s">
        <v>231</v>
      </c>
      <c r="J951" s="91"/>
      <c r="K951" s="102" t="s">
        <v>246</v>
      </c>
      <c r="L951" s="103" t="s">
        <v>245</v>
      </c>
    </row>
    <row r="952" spans="1:12" ht="18.75" x14ac:dyDescent="0.3">
      <c r="A952" s="39">
        <v>45800</v>
      </c>
      <c r="B952" s="331" t="str">
        <f t="shared" ref="B952:B962" si="60">ROMAN(1)</f>
        <v>I</v>
      </c>
      <c r="C952" s="331" t="s">
        <v>51</v>
      </c>
      <c r="D952" s="40">
        <v>3948</v>
      </c>
      <c r="E952" s="98">
        <v>13.07</v>
      </c>
      <c r="F952" s="99">
        <v>251127</v>
      </c>
      <c r="G952" s="100"/>
      <c r="H952" s="98"/>
      <c r="I952" s="242" t="s">
        <v>231</v>
      </c>
      <c r="J952" s="87"/>
      <c r="K952" s="104" t="s">
        <v>246</v>
      </c>
      <c r="L952" s="84" t="s">
        <v>407</v>
      </c>
    </row>
    <row r="953" spans="1:12" ht="18.75" x14ac:dyDescent="0.3">
      <c r="A953" s="339">
        <v>45800</v>
      </c>
      <c r="B953" s="324" t="str">
        <f t="shared" si="60"/>
        <v>I</v>
      </c>
      <c r="C953" s="324" t="s">
        <v>51</v>
      </c>
      <c r="D953" s="45">
        <v>3949</v>
      </c>
      <c r="E953" s="49">
        <v>13.08</v>
      </c>
      <c r="F953" s="79">
        <v>251127</v>
      </c>
      <c r="G953" s="61"/>
      <c r="H953" s="49"/>
      <c r="I953" s="238" t="s">
        <v>231</v>
      </c>
      <c r="J953" s="44"/>
      <c r="K953" s="83" t="s">
        <v>246</v>
      </c>
      <c r="L953" s="85" t="s">
        <v>407</v>
      </c>
    </row>
    <row r="954" spans="1:12" ht="18.75" x14ac:dyDescent="0.3">
      <c r="A954" s="339">
        <v>45800</v>
      </c>
      <c r="B954" s="324" t="str">
        <f t="shared" si="60"/>
        <v>I</v>
      </c>
      <c r="C954" s="324" t="s">
        <v>51</v>
      </c>
      <c r="D954" s="45">
        <v>3950</v>
      </c>
      <c r="E954" s="49">
        <v>13.34</v>
      </c>
      <c r="F954" s="79">
        <v>251127</v>
      </c>
      <c r="G954" s="61"/>
      <c r="H954" s="49"/>
      <c r="I954" s="238" t="s">
        <v>231</v>
      </c>
      <c r="J954" s="44"/>
      <c r="K954" s="83" t="s">
        <v>246</v>
      </c>
      <c r="L954" s="85" t="s">
        <v>407</v>
      </c>
    </row>
    <row r="955" spans="1:12" ht="18.75" x14ac:dyDescent="0.3">
      <c r="A955" s="339">
        <v>45800</v>
      </c>
      <c r="B955" s="324" t="str">
        <f t="shared" si="60"/>
        <v>I</v>
      </c>
      <c r="C955" s="324" t="s">
        <v>51</v>
      </c>
      <c r="D955" s="45">
        <v>3951</v>
      </c>
      <c r="E955" s="49">
        <v>13.07</v>
      </c>
      <c r="F955" s="80">
        <v>251133</v>
      </c>
      <c r="G955" s="61" t="s">
        <v>406</v>
      </c>
      <c r="H955" s="88">
        <v>28.3</v>
      </c>
      <c r="I955" s="236" t="s">
        <v>231</v>
      </c>
      <c r="J955" s="44">
        <v>1</v>
      </c>
      <c r="K955" s="83" t="s">
        <v>246</v>
      </c>
      <c r="L955" s="85" t="s">
        <v>407</v>
      </c>
    </row>
    <row r="956" spans="1:12" ht="18.75" x14ac:dyDescent="0.3">
      <c r="A956" s="339">
        <v>45800</v>
      </c>
      <c r="B956" s="324" t="str">
        <f t="shared" si="60"/>
        <v>I</v>
      </c>
      <c r="C956" s="324" t="s">
        <v>51</v>
      </c>
      <c r="D956" s="45">
        <v>3952</v>
      </c>
      <c r="E956" s="49">
        <v>13.08</v>
      </c>
      <c r="F956" s="79">
        <v>251133</v>
      </c>
      <c r="G956" s="61"/>
      <c r="H956" s="49"/>
      <c r="I956" s="238" t="s">
        <v>231</v>
      </c>
      <c r="J956" s="44"/>
      <c r="K956" s="83" t="s">
        <v>246</v>
      </c>
      <c r="L956" s="85" t="s">
        <v>407</v>
      </c>
    </row>
    <row r="957" spans="1:12" ht="18.75" x14ac:dyDescent="0.3">
      <c r="A957" s="339">
        <v>45800</v>
      </c>
      <c r="B957" s="324" t="str">
        <f t="shared" si="60"/>
        <v>I</v>
      </c>
      <c r="C957" s="324" t="s">
        <v>51</v>
      </c>
      <c r="D957" s="45">
        <v>3953</v>
      </c>
      <c r="E957" s="49">
        <v>13.07</v>
      </c>
      <c r="F957" s="79">
        <v>251133</v>
      </c>
      <c r="G957" s="61"/>
      <c r="H957" s="49"/>
      <c r="I957" s="238" t="s">
        <v>231</v>
      </c>
      <c r="J957" s="44"/>
      <c r="K957" s="83" t="s">
        <v>246</v>
      </c>
      <c r="L957" s="85" t="s">
        <v>407</v>
      </c>
    </row>
    <row r="958" spans="1:12" ht="18.75" x14ac:dyDescent="0.3">
      <c r="A958" s="339">
        <v>45800</v>
      </c>
      <c r="B958" s="324" t="str">
        <f t="shared" si="60"/>
        <v>I</v>
      </c>
      <c r="C958" s="324" t="s">
        <v>51</v>
      </c>
      <c r="D958" s="45">
        <v>3954</v>
      </c>
      <c r="E958" s="49">
        <v>13.08</v>
      </c>
      <c r="F958" s="79">
        <v>251133</v>
      </c>
      <c r="G958" s="61"/>
      <c r="H958" s="49"/>
      <c r="I958" s="238" t="s">
        <v>231</v>
      </c>
      <c r="J958" s="44"/>
      <c r="K958" s="83" t="s">
        <v>246</v>
      </c>
      <c r="L958" s="85" t="s">
        <v>407</v>
      </c>
    </row>
    <row r="959" spans="1:12" ht="18.75" x14ac:dyDescent="0.3">
      <c r="A959" s="339">
        <v>45800</v>
      </c>
      <c r="B959" s="324" t="str">
        <f t="shared" si="60"/>
        <v>I</v>
      </c>
      <c r="C959" s="324" t="s">
        <v>51</v>
      </c>
      <c r="D959" s="45">
        <v>3955</v>
      </c>
      <c r="E959" s="49">
        <v>13.61</v>
      </c>
      <c r="F959" s="79">
        <v>251133</v>
      </c>
      <c r="G959" s="61"/>
      <c r="H959" s="49"/>
      <c r="I959" s="238" t="s">
        <v>231</v>
      </c>
      <c r="J959" s="44"/>
      <c r="K959" s="83" t="s">
        <v>246</v>
      </c>
      <c r="L959" s="85" t="s">
        <v>407</v>
      </c>
    </row>
    <row r="960" spans="1:12" ht="18.75" x14ac:dyDescent="0.3">
      <c r="A960" s="339">
        <v>45800</v>
      </c>
      <c r="B960" s="324" t="str">
        <f t="shared" si="60"/>
        <v>I</v>
      </c>
      <c r="C960" s="324" t="s">
        <v>51</v>
      </c>
      <c r="D960" s="45">
        <v>3956</v>
      </c>
      <c r="E960" s="49">
        <v>13.15</v>
      </c>
      <c r="F960" s="79">
        <v>251133</v>
      </c>
      <c r="G960" s="61"/>
      <c r="H960" s="49"/>
      <c r="I960" s="238" t="s">
        <v>231</v>
      </c>
      <c r="J960" s="44"/>
      <c r="K960" s="83" t="s">
        <v>246</v>
      </c>
      <c r="L960" s="85" t="s">
        <v>407</v>
      </c>
    </row>
    <row r="961" spans="1:12" ht="18.75" x14ac:dyDescent="0.3">
      <c r="A961" s="339">
        <v>45800</v>
      </c>
      <c r="B961" s="324" t="str">
        <f t="shared" si="60"/>
        <v>I</v>
      </c>
      <c r="C961" s="324" t="s">
        <v>51</v>
      </c>
      <c r="D961" s="45">
        <v>3957</v>
      </c>
      <c r="E961" s="49">
        <v>11.19</v>
      </c>
      <c r="F961" s="80">
        <v>251098</v>
      </c>
      <c r="G961" s="61" t="s">
        <v>405</v>
      </c>
      <c r="H961" s="88">
        <v>29.38</v>
      </c>
      <c r="I961" s="236" t="s">
        <v>231</v>
      </c>
      <c r="J961" s="44">
        <v>1</v>
      </c>
      <c r="K961" s="83" t="s">
        <v>246</v>
      </c>
      <c r="L961" s="85" t="s">
        <v>407</v>
      </c>
    </row>
    <row r="962" spans="1:12" ht="18.75" x14ac:dyDescent="0.3">
      <c r="A962" s="339">
        <v>45800</v>
      </c>
      <c r="B962" s="324" t="str">
        <f t="shared" si="60"/>
        <v>I</v>
      </c>
      <c r="C962" s="324" t="s">
        <v>51</v>
      </c>
      <c r="D962" s="45">
        <v>3958</v>
      </c>
      <c r="E962" s="49">
        <v>12.06</v>
      </c>
      <c r="F962" s="79">
        <v>251098</v>
      </c>
      <c r="G962" s="61"/>
      <c r="H962" s="49"/>
      <c r="I962" s="238" t="s">
        <v>231</v>
      </c>
      <c r="J962" s="44"/>
      <c r="K962" s="83" t="s">
        <v>246</v>
      </c>
      <c r="L962" s="85" t="s">
        <v>407</v>
      </c>
    </row>
    <row r="963" spans="1:12" ht="18.75" x14ac:dyDescent="0.3">
      <c r="A963" s="339">
        <v>45800</v>
      </c>
      <c r="B963" s="324" t="str">
        <f t="shared" ref="B963:B976" si="61">ROMAN(2)</f>
        <v>II</v>
      </c>
      <c r="C963" s="324" t="s">
        <v>45</v>
      </c>
      <c r="D963" s="45">
        <v>3959</v>
      </c>
      <c r="E963" s="49">
        <v>11.1</v>
      </c>
      <c r="F963" s="79">
        <v>251098</v>
      </c>
      <c r="G963" s="61"/>
      <c r="H963" s="49"/>
      <c r="I963" s="238" t="s">
        <v>231</v>
      </c>
      <c r="J963" s="44"/>
      <c r="K963" s="83" t="s">
        <v>246</v>
      </c>
      <c r="L963" s="85" t="s">
        <v>407</v>
      </c>
    </row>
    <row r="964" spans="1:12" ht="18.75" x14ac:dyDescent="0.3">
      <c r="A964" s="339">
        <v>45800</v>
      </c>
      <c r="B964" s="324" t="str">
        <f t="shared" si="61"/>
        <v>II</v>
      </c>
      <c r="C964" s="324" t="s">
        <v>45</v>
      </c>
      <c r="D964" s="45">
        <v>3960</v>
      </c>
      <c r="E964" s="49">
        <v>12.06</v>
      </c>
      <c r="F964" s="79">
        <v>251098</v>
      </c>
      <c r="G964" s="61"/>
      <c r="H964" s="49"/>
      <c r="I964" s="238" t="s">
        <v>231</v>
      </c>
      <c r="J964" s="44"/>
      <c r="K964" s="83" t="s">
        <v>246</v>
      </c>
      <c r="L964" s="85" t="s">
        <v>407</v>
      </c>
    </row>
    <row r="965" spans="1:12" ht="18.75" x14ac:dyDescent="0.3">
      <c r="A965" s="339">
        <v>45800</v>
      </c>
      <c r="B965" s="324" t="str">
        <f t="shared" si="61"/>
        <v>II</v>
      </c>
      <c r="C965" s="324" t="s">
        <v>45</v>
      </c>
      <c r="D965" s="45">
        <v>3961</v>
      </c>
      <c r="E965" s="49">
        <v>11.1</v>
      </c>
      <c r="F965" s="79">
        <v>251098</v>
      </c>
      <c r="G965" s="61"/>
      <c r="H965" s="49"/>
      <c r="I965" s="238" t="s">
        <v>231</v>
      </c>
      <c r="J965" s="44"/>
      <c r="K965" s="83" t="s">
        <v>246</v>
      </c>
      <c r="L965" s="85" t="s">
        <v>407</v>
      </c>
    </row>
    <row r="966" spans="1:12" ht="18.75" x14ac:dyDescent="0.3">
      <c r="A966" s="339">
        <v>45800</v>
      </c>
      <c r="B966" s="324" t="str">
        <f t="shared" si="61"/>
        <v>II</v>
      </c>
      <c r="C966" s="324" t="s">
        <v>45</v>
      </c>
      <c r="D966" s="45">
        <v>3962</v>
      </c>
      <c r="E966" s="49">
        <v>12.06</v>
      </c>
      <c r="F966" s="79">
        <v>251098</v>
      </c>
      <c r="G966" s="61"/>
      <c r="H966" s="49"/>
      <c r="I966" s="238" t="s">
        <v>231</v>
      </c>
      <c r="J966" s="44"/>
      <c r="K966" s="83" t="s">
        <v>246</v>
      </c>
      <c r="L966" s="85" t="s">
        <v>407</v>
      </c>
    </row>
    <row r="967" spans="1:12" ht="18.75" x14ac:dyDescent="0.3">
      <c r="A967" s="339">
        <v>45800</v>
      </c>
      <c r="B967" s="324" t="str">
        <f t="shared" si="61"/>
        <v>II</v>
      </c>
      <c r="C967" s="324" t="s">
        <v>45</v>
      </c>
      <c r="D967" s="45">
        <v>3963</v>
      </c>
      <c r="E967" s="49">
        <v>12.62</v>
      </c>
      <c r="F967" s="79">
        <v>251098</v>
      </c>
      <c r="G967" s="61"/>
      <c r="H967" s="49"/>
      <c r="I967" s="238" t="s">
        <v>231</v>
      </c>
      <c r="J967" s="44"/>
      <c r="K967" s="83" t="s">
        <v>246</v>
      </c>
      <c r="L967" s="85" t="s">
        <v>407</v>
      </c>
    </row>
    <row r="968" spans="1:12" ht="18.75" x14ac:dyDescent="0.3">
      <c r="A968" s="339">
        <v>45800</v>
      </c>
      <c r="B968" s="324" t="str">
        <f t="shared" si="61"/>
        <v>II</v>
      </c>
      <c r="C968" s="324" t="s">
        <v>45</v>
      </c>
      <c r="D968" s="45">
        <v>3964</v>
      </c>
      <c r="E968" s="49">
        <v>13.06</v>
      </c>
      <c r="F968" s="80">
        <v>251098</v>
      </c>
      <c r="G968" s="61" t="s">
        <v>404</v>
      </c>
      <c r="H968" s="88">
        <v>28.28</v>
      </c>
      <c r="I968" s="236" t="s">
        <v>231</v>
      </c>
      <c r="J968" s="44">
        <v>1</v>
      </c>
      <c r="K968" s="83" t="s">
        <v>246</v>
      </c>
      <c r="L968" s="85" t="s">
        <v>407</v>
      </c>
    </row>
    <row r="969" spans="1:12" ht="18.75" x14ac:dyDescent="0.3">
      <c r="A969" s="339">
        <v>45800</v>
      </c>
      <c r="B969" s="324" t="str">
        <f t="shared" si="61"/>
        <v>II</v>
      </c>
      <c r="C969" s="324" t="s">
        <v>45</v>
      </c>
      <c r="D969" s="45">
        <v>3965</v>
      </c>
      <c r="E969" s="49">
        <v>13.06</v>
      </c>
      <c r="F969" s="79">
        <v>251098</v>
      </c>
      <c r="G969" s="61"/>
      <c r="H969" s="49"/>
      <c r="I969" s="238" t="s">
        <v>231</v>
      </c>
      <c r="J969" s="44"/>
      <c r="K969" s="83" t="s">
        <v>246</v>
      </c>
      <c r="L969" s="85" t="s">
        <v>407</v>
      </c>
    </row>
    <row r="970" spans="1:12" ht="18.75" x14ac:dyDescent="0.3">
      <c r="A970" s="339">
        <v>45800</v>
      </c>
      <c r="B970" s="324" t="str">
        <f t="shared" si="61"/>
        <v>II</v>
      </c>
      <c r="C970" s="324" t="s">
        <v>45</v>
      </c>
      <c r="D970" s="45">
        <v>3966</v>
      </c>
      <c r="E970" s="49">
        <v>13.06</v>
      </c>
      <c r="F970" s="79">
        <v>251098</v>
      </c>
      <c r="G970" s="61"/>
      <c r="H970" s="49"/>
      <c r="I970" s="238" t="s">
        <v>231</v>
      </c>
      <c r="J970" s="44"/>
      <c r="K970" s="83" t="s">
        <v>246</v>
      </c>
      <c r="L970" s="85" t="s">
        <v>407</v>
      </c>
    </row>
    <row r="971" spans="1:12" ht="18.75" x14ac:dyDescent="0.3">
      <c r="A971" s="339">
        <v>45800</v>
      </c>
      <c r="B971" s="324" t="str">
        <f t="shared" si="61"/>
        <v>II</v>
      </c>
      <c r="C971" s="324" t="s">
        <v>45</v>
      </c>
      <c r="D971" s="45">
        <v>3967</v>
      </c>
      <c r="E971" s="49">
        <v>13.06</v>
      </c>
      <c r="F971" s="79">
        <v>251098</v>
      </c>
      <c r="G971" s="61"/>
      <c r="H971" s="49"/>
      <c r="I971" s="238" t="s">
        <v>231</v>
      </c>
      <c r="J971" s="44"/>
      <c r="K971" s="83" t="s">
        <v>246</v>
      </c>
      <c r="L971" s="85" t="s">
        <v>407</v>
      </c>
    </row>
    <row r="972" spans="1:12" ht="18.75" x14ac:dyDescent="0.3">
      <c r="A972" s="339">
        <v>45800</v>
      </c>
      <c r="B972" s="324" t="str">
        <f t="shared" si="61"/>
        <v>II</v>
      </c>
      <c r="C972" s="324" t="s">
        <v>45</v>
      </c>
      <c r="D972" s="45">
        <v>3968</v>
      </c>
      <c r="E972" s="49">
        <v>12.59</v>
      </c>
      <c r="F972" s="79">
        <v>251098</v>
      </c>
      <c r="G972" s="61"/>
      <c r="H972" s="49"/>
      <c r="I972" s="238" t="s">
        <v>231</v>
      </c>
      <c r="J972" s="44"/>
      <c r="K972" s="83" t="s">
        <v>246</v>
      </c>
      <c r="L972" s="85" t="s">
        <v>407</v>
      </c>
    </row>
    <row r="973" spans="1:12" ht="18.75" x14ac:dyDescent="0.3">
      <c r="A973" s="339">
        <v>45800</v>
      </c>
      <c r="B973" s="324" t="str">
        <f t="shared" si="61"/>
        <v>II</v>
      </c>
      <c r="C973" s="324" t="s">
        <v>45</v>
      </c>
      <c r="D973" s="45">
        <v>3969</v>
      </c>
      <c r="E973" s="49">
        <v>12.26</v>
      </c>
      <c r="F973" s="79">
        <v>251098</v>
      </c>
      <c r="G973" s="61"/>
      <c r="H973" s="49"/>
      <c r="I973" s="238" t="s">
        <v>231</v>
      </c>
      <c r="J973" s="44"/>
      <c r="K973" s="83" t="s">
        <v>246</v>
      </c>
      <c r="L973" s="85" t="s">
        <v>407</v>
      </c>
    </row>
    <row r="974" spans="1:12" ht="18.75" x14ac:dyDescent="0.3">
      <c r="A974" s="339">
        <v>45800</v>
      </c>
      <c r="B974" s="324" t="str">
        <f t="shared" si="61"/>
        <v>II</v>
      </c>
      <c r="C974" s="324" t="s">
        <v>45</v>
      </c>
      <c r="D974" s="45">
        <v>3970</v>
      </c>
      <c r="E974" s="49">
        <v>12.57</v>
      </c>
      <c r="F974" s="80">
        <v>251093</v>
      </c>
      <c r="G974" s="61" t="s">
        <v>403</v>
      </c>
      <c r="H974" s="88">
        <v>29.78</v>
      </c>
      <c r="I974" s="236" t="s">
        <v>231</v>
      </c>
      <c r="J974" s="44">
        <v>1</v>
      </c>
      <c r="K974" s="83" t="s">
        <v>246</v>
      </c>
      <c r="L974" s="85" t="s">
        <v>407</v>
      </c>
    </row>
    <row r="975" spans="1:12" ht="18.75" x14ac:dyDescent="0.3">
      <c r="A975" s="339">
        <v>45800</v>
      </c>
      <c r="B975" s="324" t="str">
        <f t="shared" si="61"/>
        <v>II</v>
      </c>
      <c r="C975" s="324" t="s">
        <v>45</v>
      </c>
      <c r="D975" s="45">
        <v>3971</v>
      </c>
      <c r="E975" s="49">
        <v>11.11</v>
      </c>
      <c r="F975" s="79">
        <v>251093</v>
      </c>
      <c r="G975" s="61"/>
      <c r="H975" s="49"/>
      <c r="I975" s="238" t="s">
        <v>231</v>
      </c>
      <c r="J975" s="44"/>
      <c r="K975" s="83" t="s">
        <v>246</v>
      </c>
      <c r="L975" s="85" t="s">
        <v>407</v>
      </c>
    </row>
    <row r="976" spans="1:12" ht="19.5" thickBot="1" x14ac:dyDescent="0.35">
      <c r="A976" s="346">
        <v>45800</v>
      </c>
      <c r="B976" s="337" t="str">
        <f t="shared" si="61"/>
        <v>II</v>
      </c>
      <c r="C976" s="337" t="s">
        <v>45</v>
      </c>
      <c r="D976" s="92">
        <v>3972</v>
      </c>
      <c r="E976" s="93">
        <v>11.12</v>
      </c>
      <c r="F976" s="94">
        <v>251093</v>
      </c>
      <c r="G976" s="95"/>
      <c r="H976" s="93"/>
      <c r="I976" s="241" t="s">
        <v>231</v>
      </c>
      <c r="J976" s="91"/>
      <c r="K976" s="102" t="s">
        <v>246</v>
      </c>
      <c r="L976" s="103" t="s">
        <v>407</v>
      </c>
    </row>
    <row r="977" spans="1:12" ht="18.75" x14ac:dyDescent="0.3">
      <c r="A977" s="39">
        <v>45801</v>
      </c>
      <c r="B977" s="331" t="str">
        <f t="shared" ref="B977:B988" si="62">ROMAN(1)</f>
        <v>I</v>
      </c>
      <c r="C977" s="331" t="s">
        <v>51</v>
      </c>
      <c r="D977" s="40">
        <v>3973</v>
      </c>
      <c r="E977" s="98">
        <v>11.18</v>
      </c>
      <c r="F977" s="99">
        <v>251093</v>
      </c>
      <c r="G977" s="100"/>
      <c r="H977" s="98"/>
      <c r="I977" s="242" t="s">
        <v>231</v>
      </c>
      <c r="J977" s="87"/>
      <c r="K977" s="104" t="s">
        <v>246</v>
      </c>
      <c r="L977" s="84" t="s">
        <v>407</v>
      </c>
    </row>
    <row r="978" spans="1:12" ht="18.75" x14ac:dyDescent="0.3">
      <c r="A978" s="339">
        <v>45801</v>
      </c>
      <c r="B978" s="324" t="str">
        <f t="shared" si="62"/>
        <v>I</v>
      </c>
      <c r="C978" s="324" t="s">
        <v>51</v>
      </c>
      <c r="D978" s="45">
        <v>3974</v>
      </c>
      <c r="E978" s="49">
        <v>12.11</v>
      </c>
      <c r="F978" s="79">
        <v>251093</v>
      </c>
      <c r="G978" s="61"/>
      <c r="H978" s="49"/>
      <c r="I978" s="238" t="s">
        <v>231</v>
      </c>
      <c r="J978" s="44"/>
      <c r="K978" s="83" t="s">
        <v>246</v>
      </c>
      <c r="L978" s="85" t="s">
        <v>407</v>
      </c>
    </row>
    <row r="979" spans="1:12" ht="18.75" x14ac:dyDescent="0.3">
      <c r="A979" s="339">
        <v>45801</v>
      </c>
      <c r="B979" s="324" t="str">
        <f t="shared" si="62"/>
        <v>I</v>
      </c>
      <c r="C979" s="324" t="s">
        <v>51</v>
      </c>
      <c r="D979" s="45">
        <v>3975</v>
      </c>
      <c r="E979" s="49">
        <v>13.03</v>
      </c>
      <c r="F979" s="79">
        <v>251093</v>
      </c>
      <c r="G979" s="61"/>
      <c r="H979" s="49"/>
      <c r="I979" s="238" t="s">
        <v>231</v>
      </c>
      <c r="J979" s="44"/>
      <c r="K979" s="83" t="s">
        <v>246</v>
      </c>
      <c r="L979" s="85" t="s">
        <v>407</v>
      </c>
    </row>
    <row r="980" spans="1:12" ht="18.75" x14ac:dyDescent="0.3">
      <c r="A980" s="339">
        <v>45801</v>
      </c>
      <c r="B980" s="324" t="str">
        <f t="shared" si="62"/>
        <v>I</v>
      </c>
      <c r="C980" s="324" t="s">
        <v>51</v>
      </c>
      <c r="D980" s="45">
        <v>3976</v>
      </c>
      <c r="E980" s="49">
        <v>12.8</v>
      </c>
      <c r="F980" s="79">
        <v>251093</v>
      </c>
      <c r="G980" s="61"/>
      <c r="H980" s="49"/>
      <c r="I980" s="238" t="s">
        <v>231</v>
      </c>
      <c r="J980" s="44"/>
      <c r="K980" s="83" t="s">
        <v>246</v>
      </c>
      <c r="L980" s="85" t="s">
        <v>407</v>
      </c>
    </row>
    <row r="981" spans="1:12" ht="18.75" x14ac:dyDescent="0.3">
      <c r="A981" s="339">
        <v>45801</v>
      </c>
      <c r="B981" s="324" t="str">
        <f t="shared" si="62"/>
        <v>I</v>
      </c>
      <c r="C981" s="324" t="s">
        <v>51</v>
      </c>
      <c r="D981" s="45">
        <v>3977</v>
      </c>
      <c r="E981" s="49">
        <v>13.02</v>
      </c>
      <c r="F981" s="80">
        <v>251093</v>
      </c>
      <c r="G981" s="61" t="s">
        <v>410</v>
      </c>
      <c r="H981" s="88">
        <v>28.36</v>
      </c>
      <c r="I981" s="236" t="s">
        <v>231</v>
      </c>
      <c r="J981" s="44">
        <v>1</v>
      </c>
      <c r="K981" s="83" t="s">
        <v>246</v>
      </c>
      <c r="L981" s="85" t="s">
        <v>407</v>
      </c>
    </row>
    <row r="982" spans="1:12" ht="18.75" x14ac:dyDescent="0.3">
      <c r="A982" s="339">
        <v>45801</v>
      </c>
      <c r="B982" s="324" t="str">
        <f t="shared" si="62"/>
        <v>I</v>
      </c>
      <c r="C982" s="324" t="s">
        <v>51</v>
      </c>
      <c r="D982" s="45">
        <v>3978</v>
      </c>
      <c r="E982" s="49">
        <v>13.03</v>
      </c>
      <c r="F982" s="79">
        <v>251093</v>
      </c>
      <c r="G982" s="61"/>
      <c r="H982" s="49"/>
      <c r="I982" s="238" t="s">
        <v>231</v>
      </c>
      <c r="J982" s="44"/>
      <c r="K982" s="83" t="s">
        <v>246</v>
      </c>
      <c r="L982" s="85" t="s">
        <v>407</v>
      </c>
    </row>
    <row r="983" spans="1:12" ht="18.75" x14ac:dyDescent="0.3">
      <c r="A983" s="339">
        <v>45801</v>
      </c>
      <c r="B983" s="324" t="str">
        <f t="shared" si="62"/>
        <v>I</v>
      </c>
      <c r="C983" s="324" t="s">
        <v>51</v>
      </c>
      <c r="D983" s="45">
        <v>3979</v>
      </c>
      <c r="E983" s="49">
        <v>13.03</v>
      </c>
      <c r="F983" s="79">
        <v>251093</v>
      </c>
      <c r="G983" s="61"/>
      <c r="H983" s="49"/>
      <c r="I983" s="238" t="s">
        <v>231</v>
      </c>
      <c r="J983" s="44"/>
      <c r="K983" s="83" t="s">
        <v>246</v>
      </c>
      <c r="L983" s="85" t="s">
        <v>407</v>
      </c>
    </row>
    <row r="984" spans="1:12" ht="18.75" x14ac:dyDescent="0.3">
      <c r="A984" s="339">
        <v>45801</v>
      </c>
      <c r="B984" s="324" t="str">
        <f t="shared" si="62"/>
        <v>I</v>
      </c>
      <c r="C984" s="324" t="s">
        <v>51</v>
      </c>
      <c r="D984" s="45">
        <v>3980</v>
      </c>
      <c r="E984" s="49">
        <v>13.03</v>
      </c>
      <c r="F984" s="79">
        <v>251093</v>
      </c>
      <c r="G984" s="61"/>
      <c r="H984" s="49"/>
      <c r="I984" s="238" t="s">
        <v>231</v>
      </c>
      <c r="J984" s="44"/>
      <c r="K984" s="83" t="s">
        <v>246</v>
      </c>
      <c r="L984" s="85" t="s">
        <v>407</v>
      </c>
    </row>
    <row r="985" spans="1:12" ht="18.75" x14ac:dyDescent="0.3">
      <c r="A985" s="339">
        <v>45801</v>
      </c>
      <c r="B985" s="324" t="str">
        <f t="shared" si="62"/>
        <v>I</v>
      </c>
      <c r="C985" s="324" t="s">
        <v>51</v>
      </c>
      <c r="D985" s="45">
        <v>3981</v>
      </c>
      <c r="E985" s="49">
        <v>13.5</v>
      </c>
      <c r="F985" s="79">
        <v>251093</v>
      </c>
      <c r="G985" s="61"/>
      <c r="H985" s="49"/>
      <c r="I985" s="238" t="s">
        <v>231</v>
      </c>
      <c r="J985" s="44"/>
      <c r="K985" s="83" t="s">
        <v>246</v>
      </c>
      <c r="L985" s="85" t="s">
        <v>407</v>
      </c>
    </row>
    <row r="986" spans="1:12" ht="18.75" x14ac:dyDescent="0.3">
      <c r="A986" s="339">
        <v>45801</v>
      </c>
      <c r="B986" s="324" t="str">
        <f t="shared" si="62"/>
        <v>I</v>
      </c>
      <c r="C986" s="324" t="s">
        <v>51</v>
      </c>
      <c r="D986" s="45">
        <v>3982</v>
      </c>
      <c r="E986" s="49">
        <v>13.48</v>
      </c>
      <c r="F986" s="79">
        <v>251093</v>
      </c>
      <c r="G986" s="61"/>
      <c r="H986" s="49"/>
      <c r="I986" s="238" t="s">
        <v>231</v>
      </c>
      <c r="J986" s="44"/>
      <c r="K986" s="83" t="s">
        <v>246</v>
      </c>
      <c r="L986" s="85" t="s">
        <v>407</v>
      </c>
    </row>
    <row r="987" spans="1:12" ht="18.75" x14ac:dyDescent="0.3">
      <c r="A987" s="339">
        <v>45801</v>
      </c>
      <c r="B987" s="324" t="str">
        <f t="shared" si="62"/>
        <v>I</v>
      </c>
      <c r="C987" s="324" t="s">
        <v>51</v>
      </c>
      <c r="D987" s="45">
        <v>3983</v>
      </c>
      <c r="E987" s="49">
        <v>13.03</v>
      </c>
      <c r="F987" s="80">
        <v>251093</v>
      </c>
      <c r="G987" s="61" t="s">
        <v>409</v>
      </c>
      <c r="H987" s="88">
        <v>28.45</v>
      </c>
      <c r="I987" s="236" t="s">
        <v>231</v>
      </c>
      <c r="J987" s="44">
        <v>1</v>
      </c>
      <c r="K987" s="83" t="s">
        <v>246</v>
      </c>
      <c r="L987" s="85" t="s">
        <v>407</v>
      </c>
    </row>
    <row r="988" spans="1:12" ht="18.75" x14ac:dyDescent="0.3">
      <c r="A988" s="339">
        <v>45801</v>
      </c>
      <c r="B988" s="324" t="str">
        <f t="shared" si="62"/>
        <v>I</v>
      </c>
      <c r="C988" s="324" t="s">
        <v>51</v>
      </c>
      <c r="D988" s="45">
        <v>3984</v>
      </c>
      <c r="E988" s="49">
        <v>13.03</v>
      </c>
      <c r="F988" s="79">
        <v>251093</v>
      </c>
      <c r="G988" s="61"/>
      <c r="H988" s="49"/>
      <c r="I988" s="238" t="s">
        <v>231</v>
      </c>
      <c r="J988" s="44"/>
      <c r="K988" s="83" t="s">
        <v>246</v>
      </c>
      <c r="L988" s="85" t="s">
        <v>407</v>
      </c>
    </row>
    <row r="989" spans="1:12" ht="18.75" x14ac:dyDescent="0.3">
      <c r="A989" s="339">
        <v>45801</v>
      </c>
      <c r="B989" s="324" t="str">
        <f t="shared" ref="B989:B996" si="63">ROMAN(2)</f>
        <v>II</v>
      </c>
      <c r="C989" s="324" t="s">
        <v>45</v>
      </c>
      <c r="D989" s="45">
        <v>3985</v>
      </c>
      <c r="E989" s="49">
        <v>13.53</v>
      </c>
      <c r="F989" s="79">
        <v>251093</v>
      </c>
      <c r="G989" s="61"/>
      <c r="H989" s="49"/>
      <c r="I989" s="238" t="s">
        <v>231</v>
      </c>
      <c r="J989" s="44"/>
      <c r="K989" s="83" t="s">
        <v>246</v>
      </c>
      <c r="L989" s="85" t="s">
        <v>407</v>
      </c>
    </row>
    <row r="990" spans="1:12" ht="18.75" x14ac:dyDescent="0.3">
      <c r="A990" s="339">
        <v>45801</v>
      </c>
      <c r="B990" s="324" t="str">
        <f t="shared" si="63"/>
        <v>II</v>
      </c>
      <c r="C990" s="324" t="s">
        <v>45</v>
      </c>
      <c r="D990" s="45">
        <v>3986</v>
      </c>
      <c r="E990" s="49">
        <v>13.51</v>
      </c>
      <c r="F990" s="79">
        <v>251093</v>
      </c>
      <c r="G990" s="61"/>
      <c r="H990" s="49"/>
      <c r="I990" s="238" t="s">
        <v>231</v>
      </c>
      <c r="J990" s="44"/>
      <c r="K990" s="83" t="s">
        <v>246</v>
      </c>
      <c r="L990" s="85" t="s">
        <v>407</v>
      </c>
    </row>
    <row r="991" spans="1:12" ht="18.75" x14ac:dyDescent="0.3">
      <c r="A991" s="339">
        <v>45801</v>
      </c>
      <c r="B991" s="324" t="str">
        <f t="shared" si="63"/>
        <v>II</v>
      </c>
      <c r="C991" s="324" t="s">
        <v>45</v>
      </c>
      <c r="D991" s="45">
        <v>3987</v>
      </c>
      <c r="E991" s="49">
        <v>13.52</v>
      </c>
      <c r="F991" s="79">
        <v>251093</v>
      </c>
      <c r="G991" s="61"/>
      <c r="H991" s="49"/>
      <c r="I991" s="238" t="s">
        <v>231</v>
      </c>
      <c r="J991" s="44"/>
      <c r="K991" s="83" t="s">
        <v>246</v>
      </c>
      <c r="L991" s="85" t="s">
        <v>407</v>
      </c>
    </row>
    <row r="992" spans="1:12" ht="18.75" x14ac:dyDescent="0.3">
      <c r="A992" s="339">
        <v>45801</v>
      </c>
      <c r="B992" s="324" t="str">
        <f t="shared" si="63"/>
        <v>II</v>
      </c>
      <c r="C992" s="324" t="s">
        <v>45</v>
      </c>
      <c r="D992" s="45">
        <v>3988</v>
      </c>
      <c r="E992" s="49">
        <v>12.8</v>
      </c>
      <c r="F992" s="79">
        <v>251093</v>
      </c>
      <c r="G992" s="61"/>
      <c r="H992" s="49"/>
      <c r="I992" s="238" t="s">
        <v>231</v>
      </c>
      <c r="J992" s="44"/>
      <c r="K992" s="83" t="s">
        <v>246</v>
      </c>
      <c r="L992" s="85" t="s">
        <v>407</v>
      </c>
    </row>
    <row r="993" spans="1:12" ht="18.75" x14ac:dyDescent="0.3">
      <c r="A993" s="339">
        <v>45801</v>
      </c>
      <c r="B993" s="324" t="str">
        <f t="shared" si="63"/>
        <v>II</v>
      </c>
      <c r="C993" s="324" t="s">
        <v>45</v>
      </c>
      <c r="D993" s="45">
        <v>3989</v>
      </c>
      <c r="E993" s="49">
        <v>13.04</v>
      </c>
      <c r="F993" s="80">
        <v>251122</v>
      </c>
      <c r="G993" s="61" t="s">
        <v>408</v>
      </c>
      <c r="H993" s="88">
        <v>29.84</v>
      </c>
      <c r="I993" s="236" t="s">
        <v>231</v>
      </c>
      <c r="J993" s="44">
        <v>1</v>
      </c>
      <c r="K993" s="83" t="s">
        <v>246</v>
      </c>
      <c r="L993" s="85" t="s">
        <v>407</v>
      </c>
    </row>
    <row r="994" spans="1:12" ht="18.75" x14ac:dyDescent="0.3">
      <c r="A994" s="339">
        <v>45801</v>
      </c>
      <c r="B994" s="324" t="str">
        <f t="shared" si="63"/>
        <v>II</v>
      </c>
      <c r="C994" s="324" t="s">
        <v>45</v>
      </c>
      <c r="D994" s="45">
        <v>3990</v>
      </c>
      <c r="E994" s="49">
        <v>13.04</v>
      </c>
      <c r="F994" s="79">
        <v>251122</v>
      </c>
      <c r="G994" s="61"/>
      <c r="H994" s="49"/>
      <c r="I994" s="238" t="s">
        <v>231</v>
      </c>
      <c r="J994" s="44"/>
      <c r="K994" s="83" t="s">
        <v>246</v>
      </c>
      <c r="L994" s="85" t="s">
        <v>407</v>
      </c>
    </row>
    <row r="995" spans="1:12" ht="18.75" x14ac:dyDescent="0.3">
      <c r="A995" s="339">
        <v>45801</v>
      </c>
      <c r="B995" s="324" t="str">
        <f t="shared" si="63"/>
        <v>II</v>
      </c>
      <c r="C995" s="324" t="s">
        <v>45</v>
      </c>
      <c r="D995" s="45">
        <v>3991</v>
      </c>
      <c r="E995" s="49">
        <v>13.04</v>
      </c>
      <c r="F995" s="79">
        <v>251122</v>
      </c>
      <c r="G995" s="61"/>
      <c r="H995" s="49"/>
      <c r="I995" s="238" t="s">
        <v>231</v>
      </c>
      <c r="J995" s="44"/>
      <c r="K995" s="83" t="s">
        <v>246</v>
      </c>
      <c r="L995" s="85" t="s">
        <v>407</v>
      </c>
    </row>
    <row r="996" spans="1:12" ht="19.5" thickBot="1" x14ac:dyDescent="0.35">
      <c r="A996" s="346">
        <v>45801</v>
      </c>
      <c r="B996" s="337" t="str">
        <f t="shared" si="63"/>
        <v>II</v>
      </c>
      <c r="C996" s="337" t="s">
        <v>45</v>
      </c>
      <c r="D996" s="92">
        <v>3992</v>
      </c>
      <c r="E996" s="93">
        <v>13.51</v>
      </c>
      <c r="F996" s="94">
        <v>251122</v>
      </c>
      <c r="G996" s="95"/>
      <c r="H996" s="93"/>
      <c r="I996" s="241" t="s">
        <v>231</v>
      </c>
      <c r="J996" s="91"/>
      <c r="K996" s="102" t="s">
        <v>246</v>
      </c>
      <c r="L996" s="103" t="s">
        <v>407</v>
      </c>
    </row>
    <row r="997" spans="1:12" ht="18.75" x14ac:dyDescent="0.3">
      <c r="A997" s="39">
        <v>45802</v>
      </c>
      <c r="B997" s="87">
        <v>1</v>
      </c>
      <c r="C997" s="331" t="s">
        <v>51</v>
      </c>
      <c r="D997" s="40">
        <v>3993</v>
      </c>
      <c r="E997" s="98">
        <v>13.03</v>
      </c>
      <c r="F997" s="99">
        <v>251122</v>
      </c>
      <c r="G997" s="100"/>
      <c r="H997" s="98"/>
      <c r="I997" s="242" t="s">
        <v>231</v>
      </c>
      <c r="J997" s="87"/>
      <c r="K997" s="104" t="s">
        <v>246</v>
      </c>
      <c r="L997" s="84" t="s">
        <v>407</v>
      </c>
    </row>
    <row r="998" spans="1:12" ht="18.75" x14ac:dyDescent="0.3">
      <c r="A998" s="339">
        <v>45802</v>
      </c>
      <c r="B998" s="44">
        <v>1</v>
      </c>
      <c r="C998" s="324" t="s">
        <v>51</v>
      </c>
      <c r="D998" s="45">
        <v>3994</v>
      </c>
      <c r="E998" s="49">
        <v>12.7</v>
      </c>
      <c r="F998" s="79">
        <v>251122</v>
      </c>
      <c r="G998" s="61"/>
      <c r="H998" s="49"/>
      <c r="I998" s="238" t="s">
        <v>231</v>
      </c>
      <c r="J998" s="44"/>
      <c r="K998" s="83" t="s">
        <v>246</v>
      </c>
      <c r="L998" s="85" t="s">
        <v>407</v>
      </c>
    </row>
    <row r="999" spans="1:12" ht="18.75" x14ac:dyDescent="0.3">
      <c r="A999" s="339">
        <v>45802</v>
      </c>
      <c r="B999" s="44">
        <v>1</v>
      </c>
      <c r="C999" s="324" t="s">
        <v>51</v>
      </c>
      <c r="D999" s="45">
        <v>3995</v>
      </c>
      <c r="E999" s="49">
        <v>12.05</v>
      </c>
      <c r="F999" s="80">
        <v>150638</v>
      </c>
      <c r="G999" s="61" t="s">
        <v>411</v>
      </c>
      <c r="H999" s="88">
        <v>29.04</v>
      </c>
      <c r="I999" s="236" t="s">
        <v>231</v>
      </c>
      <c r="J999" s="44">
        <v>1</v>
      </c>
      <c r="K999" s="83" t="s">
        <v>246</v>
      </c>
      <c r="L999" s="85" t="s">
        <v>407</v>
      </c>
    </row>
    <row r="1000" spans="1:12" ht="18.75" x14ac:dyDescent="0.3">
      <c r="A1000" s="339">
        <v>45802</v>
      </c>
      <c r="B1000" s="44">
        <v>1</v>
      </c>
      <c r="C1000" s="324" t="s">
        <v>51</v>
      </c>
      <c r="D1000" s="45">
        <v>3996</v>
      </c>
      <c r="E1000" s="49">
        <v>12.05</v>
      </c>
      <c r="F1000" s="79">
        <v>150638</v>
      </c>
      <c r="G1000" s="61"/>
      <c r="H1000" s="49"/>
      <c r="I1000" s="238" t="s">
        <v>231</v>
      </c>
      <c r="J1000" s="44"/>
      <c r="K1000" s="83" t="s">
        <v>246</v>
      </c>
      <c r="L1000" s="85" t="s">
        <v>407</v>
      </c>
    </row>
    <row r="1001" spans="1:12" ht="18.75" x14ac:dyDescent="0.3">
      <c r="A1001" s="339">
        <v>45802</v>
      </c>
      <c r="B1001" s="44">
        <v>1</v>
      </c>
      <c r="C1001" s="324" t="s">
        <v>51</v>
      </c>
      <c r="D1001" s="45">
        <v>3997</v>
      </c>
      <c r="E1001" s="49">
        <v>11.17</v>
      </c>
      <c r="F1001" s="79">
        <v>150638</v>
      </c>
      <c r="G1001" s="61"/>
      <c r="H1001" s="49"/>
      <c r="I1001" s="238" t="s">
        <v>231</v>
      </c>
      <c r="J1001" s="44"/>
      <c r="K1001" s="83" t="s">
        <v>246</v>
      </c>
      <c r="L1001" s="85" t="s">
        <v>407</v>
      </c>
    </row>
    <row r="1002" spans="1:12" ht="18.75" x14ac:dyDescent="0.3">
      <c r="A1002" s="339">
        <v>45802</v>
      </c>
      <c r="B1002" s="44">
        <v>1</v>
      </c>
      <c r="C1002" s="324" t="s">
        <v>51</v>
      </c>
      <c r="D1002" s="45">
        <v>3998</v>
      </c>
      <c r="E1002" s="49">
        <v>11.05</v>
      </c>
      <c r="F1002" s="79">
        <v>150638</v>
      </c>
      <c r="G1002" s="61"/>
      <c r="H1002" s="49"/>
      <c r="I1002" s="238" t="s">
        <v>231</v>
      </c>
      <c r="J1002" s="44"/>
      <c r="K1002" s="83" t="s">
        <v>246</v>
      </c>
      <c r="L1002" s="85" t="s">
        <v>407</v>
      </c>
    </row>
    <row r="1003" spans="1:12" ht="18.75" x14ac:dyDescent="0.3">
      <c r="A1003" s="339">
        <v>45802</v>
      </c>
      <c r="B1003" s="44">
        <v>1</v>
      </c>
      <c r="C1003" s="324" t="s">
        <v>51</v>
      </c>
      <c r="D1003" s="45">
        <v>3999</v>
      </c>
      <c r="E1003" s="49">
        <v>11.06</v>
      </c>
      <c r="F1003" s="79">
        <v>150638</v>
      </c>
      <c r="G1003" s="61"/>
      <c r="H1003" s="49"/>
      <c r="I1003" s="238" t="s">
        <v>231</v>
      </c>
      <c r="J1003" s="44"/>
      <c r="K1003" s="83" t="s">
        <v>246</v>
      </c>
      <c r="L1003" s="85" t="s">
        <v>407</v>
      </c>
    </row>
    <row r="1004" spans="1:12" ht="19.5" thickBot="1" x14ac:dyDescent="0.35">
      <c r="A1004" s="346">
        <v>45802</v>
      </c>
      <c r="B1004" s="91">
        <v>1</v>
      </c>
      <c r="C1004" s="337" t="s">
        <v>51</v>
      </c>
      <c r="D1004" s="92">
        <v>4000</v>
      </c>
      <c r="E1004" s="93">
        <v>12.05</v>
      </c>
      <c r="F1004" s="94">
        <v>150638</v>
      </c>
      <c r="G1004" s="95"/>
      <c r="H1004" s="93"/>
      <c r="I1004" s="241" t="s">
        <v>231</v>
      </c>
      <c r="J1004" s="91"/>
      <c r="K1004" s="102" t="s">
        <v>246</v>
      </c>
      <c r="L1004" s="103" t="s">
        <v>407</v>
      </c>
    </row>
    <row r="1005" spans="1:12" ht="18.75" x14ac:dyDescent="0.3">
      <c r="A1005" s="39">
        <v>45803</v>
      </c>
      <c r="B1005" s="331" t="str">
        <f t="shared" ref="B1005:B1019" si="64">ROMAN(1)</f>
        <v>I</v>
      </c>
      <c r="C1005" s="331" t="s">
        <v>45</v>
      </c>
      <c r="D1005" s="40">
        <v>4001</v>
      </c>
      <c r="E1005" s="98">
        <v>12.15</v>
      </c>
      <c r="F1005" s="99">
        <v>150638</v>
      </c>
      <c r="G1005" s="100"/>
      <c r="H1005" s="98"/>
      <c r="I1005" s="242" t="s">
        <v>231</v>
      </c>
      <c r="J1005" s="87"/>
      <c r="K1005" s="104" t="s">
        <v>246</v>
      </c>
      <c r="L1005" s="84" t="s">
        <v>407</v>
      </c>
    </row>
    <row r="1006" spans="1:12" ht="18.75" x14ac:dyDescent="0.3">
      <c r="A1006" s="339">
        <v>45803</v>
      </c>
      <c r="B1006" s="324" t="str">
        <f t="shared" si="64"/>
        <v>I</v>
      </c>
      <c r="C1006" s="324" t="s">
        <v>45</v>
      </c>
      <c r="D1006" s="45">
        <v>4002</v>
      </c>
      <c r="E1006" s="49">
        <v>13.05</v>
      </c>
      <c r="F1006" s="80">
        <v>250446</v>
      </c>
      <c r="G1006" s="61" t="s">
        <v>435</v>
      </c>
      <c r="H1006" s="88">
        <v>28.54</v>
      </c>
      <c r="I1006" s="236" t="s">
        <v>231</v>
      </c>
      <c r="J1006" s="44">
        <v>1</v>
      </c>
      <c r="K1006" s="83" t="s">
        <v>246</v>
      </c>
      <c r="L1006" s="85" t="s">
        <v>407</v>
      </c>
    </row>
    <row r="1007" spans="1:12" ht="18.75" x14ac:dyDescent="0.3">
      <c r="A1007" s="339">
        <v>45803</v>
      </c>
      <c r="B1007" s="324" t="str">
        <f t="shared" si="64"/>
        <v>I</v>
      </c>
      <c r="C1007" s="324" t="s">
        <v>45</v>
      </c>
      <c r="D1007" s="45">
        <v>4003</v>
      </c>
      <c r="E1007" s="49">
        <v>13.05</v>
      </c>
      <c r="F1007" s="79">
        <v>250446</v>
      </c>
      <c r="G1007" s="61"/>
      <c r="H1007" s="49"/>
      <c r="I1007" s="238" t="s">
        <v>231</v>
      </c>
      <c r="J1007" s="44"/>
      <c r="K1007" s="83" t="s">
        <v>246</v>
      </c>
      <c r="L1007" s="85" t="s">
        <v>407</v>
      </c>
    </row>
    <row r="1008" spans="1:12" ht="18.75" x14ac:dyDescent="0.3">
      <c r="A1008" s="339">
        <v>45803</v>
      </c>
      <c r="B1008" s="324" t="str">
        <f t="shared" si="64"/>
        <v>I</v>
      </c>
      <c r="C1008" s="324" t="s">
        <v>45</v>
      </c>
      <c r="D1008" s="45">
        <v>4004</v>
      </c>
      <c r="E1008" s="49">
        <v>13.05</v>
      </c>
      <c r="F1008" s="79">
        <v>250446</v>
      </c>
      <c r="G1008" s="61"/>
      <c r="H1008" s="49"/>
      <c r="I1008" s="238" t="s">
        <v>231</v>
      </c>
      <c r="J1008" s="44"/>
      <c r="K1008" s="83" t="s">
        <v>246</v>
      </c>
      <c r="L1008" s="85" t="s">
        <v>407</v>
      </c>
    </row>
    <row r="1009" spans="1:12" ht="18.75" x14ac:dyDescent="0.3">
      <c r="A1009" s="339">
        <v>45803</v>
      </c>
      <c r="B1009" s="324" t="str">
        <f t="shared" si="64"/>
        <v>I</v>
      </c>
      <c r="C1009" s="324" t="s">
        <v>45</v>
      </c>
      <c r="D1009" s="45">
        <v>4005</v>
      </c>
      <c r="E1009" s="49">
        <v>13.53</v>
      </c>
      <c r="F1009" s="79">
        <v>250446</v>
      </c>
      <c r="G1009" s="61"/>
      <c r="H1009" s="49"/>
      <c r="I1009" s="238" t="s">
        <v>231</v>
      </c>
      <c r="J1009" s="44"/>
      <c r="K1009" s="83" t="s">
        <v>246</v>
      </c>
      <c r="L1009" s="85" t="s">
        <v>407</v>
      </c>
    </row>
    <row r="1010" spans="1:12" ht="18.75" x14ac:dyDescent="0.3">
      <c r="A1010" s="339">
        <v>45803</v>
      </c>
      <c r="B1010" s="324" t="str">
        <f t="shared" si="64"/>
        <v>I</v>
      </c>
      <c r="C1010" s="324" t="s">
        <v>45</v>
      </c>
      <c r="D1010" s="45">
        <v>4006</v>
      </c>
      <c r="E1010" s="49">
        <v>13.54</v>
      </c>
      <c r="F1010" s="79">
        <v>250446</v>
      </c>
      <c r="G1010" s="61"/>
      <c r="H1010" s="49"/>
      <c r="I1010" s="238" t="s">
        <v>231</v>
      </c>
      <c r="J1010" s="44"/>
      <c r="K1010" s="83" t="s">
        <v>246</v>
      </c>
      <c r="L1010" s="85" t="s">
        <v>407</v>
      </c>
    </row>
    <row r="1011" spans="1:12" ht="18.75" x14ac:dyDescent="0.3">
      <c r="A1011" s="339">
        <v>45803</v>
      </c>
      <c r="B1011" s="324" t="str">
        <f t="shared" si="64"/>
        <v>I</v>
      </c>
      <c r="C1011" s="324" t="s">
        <v>45</v>
      </c>
      <c r="D1011" s="45">
        <v>4007</v>
      </c>
      <c r="E1011" s="49">
        <v>12.92</v>
      </c>
      <c r="F1011" s="79">
        <v>250446</v>
      </c>
      <c r="G1011" s="61"/>
      <c r="H1011" s="49"/>
      <c r="I1011" s="238" t="s">
        <v>231</v>
      </c>
      <c r="J1011" s="44"/>
      <c r="K1011" s="83" t="s">
        <v>246</v>
      </c>
      <c r="L1011" s="85" t="s">
        <v>407</v>
      </c>
    </row>
    <row r="1012" spans="1:12" ht="18.75" x14ac:dyDescent="0.3">
      <c r="A1012" s="339">
        <v>45803</v>
      </c>
      <c r="B1012" s="324" t="str">
        <f t="shared" si="64"/>
        <v>I</v>
      </c>
      <c r="C1012" s="324" t="s">
        <v>45</v>
      </c>
      <c r="D1012" s="45">
        <v>4008</v>
      </c>
      <c r="E1012" s="49">
        <v>12.09</v>
      </c>
      <c r="F1012" s="80">
        <v>250667</v>
      </c>
      <c r="G1012" s="61" t="s">
        <v>434</v>
      </c>
      <c r="H1012" s="88">
        <v>29.34</v>
      </c>
      <c r="I1012" s="236" t="s">
        <v>231</v>
      </c>
      <c r="J1012" s="44">
        <v>1</v>
      </c>
      <c r="K1012" s="83" t="s">
        <v>246</v>
      </c>
      <c r="L1012" s="85" t="s">
        <v>407</v>
      </c>
    </row>
    <row r="1013" spans="1:12" ht="18.75" x14ac:dyDescent="0.3">
      <c r="A1013" s="339">
        <v>45803</v>
      </c>
      <c r="B1013" s="324" t="str">
        <f t="shared" si="64"/>
        <v>I</v>
      </c>
      <c r="C1013" s="324" t="s">
        <v>45</v>
      </c>
      <c r="D1013" s="45">
        <v>4009</v>
      </c>
      <c r="E1013" s="49">
        <v>11.13</v>
      </c>
      <c r="F1013" s="79">
        <v>250667</v>
      </c>
      <c r="G1013" s="61"/>
      <c r="H1013" s="49"/>
      <c r="I1013" s="238" t="s">
        <v>231</v>
      </c>
      <c r="J1013" s="44"/>
      <c r="K1013" s="83" t="s">
        <v>246</v>
      </c>
      <c r="L1013" s="85" t="s">
        <v>407</v>
      </c>
    </row>
    <row r="1014" spans="1:12" ht="18.75" x14ac:dyDescent="0.3">
      <c r="A1014" s="339">
        <v>45803</v>
      </c>
      <c r="B1014" s="324" t="str">
        <f t="shared" si="64"/>
        <v>I</v>
      </c>
      <c r="C1014" s="324" t="s">
        <v>45</v>
      </c>
      <c r="D1014" s="45">
        <v>4010</v>
      </c>
      <c r="E1014" s="49">
        <v>11.12</v>
      </c>
      <c r="F1014" s="79">
        <v>250667</v>
      </c>
      <c r="G1014" s="61"/>
      <c r="H1014" s="49"/>
      <c r="I1014" s="238" t="s">
        <v>231</v>
      </c>
      <c r="J1014" s="44"/>
      <c r="K1014" s="83" t="s">
        <v>246</v>
      </c>
      <c r="L1014" s="85" t="s">
        <v>407</v>
      </c>
    </row>
    <row r="1015" spans="1:12" ht="18.75" x14ac:dyDescent="0.3">
      <c r="A1015" s="339">
        <v>45803</v>
      </c>
      <c r="B1015" s="324" t="str">
        <f t="shared" si="64"/>
        <v>I</v>
      </c>
      <c r="C1015" s="324" t="s">
        <v>45</v>
      </c>
      <c r="D1015" s="45">
        <v>4011</v>
      </c>
      <c r="E1015" s="49">
        <v>11.12</v>
      </c>
      <c r="F1015" s="79">
        <v>250667</v>
      </c>
      <c r="G1015" s="61"/>
      <c r="H1015" s="49"/>
      <c r="I1015" s="238" t="s">
        <v>231</v>
      </c>
      <c r="J1015" s="44"/>
      <c r="K1015" s="83" t="s">
        <v>246</v>
      </c>
      <c r="L1015" s="85" t="s">
        <v>407</v>
      </c>
    </row>
    <row r="1016" spans="1:12" ht="18.75" x14ac:dyDescent="0.3">
      <c r="A1016" s="339">
        <v>45803</v>
      </c>
      <c r="B1016" s="324" t="str">
        <f t="shared" si="64"/>
        <v>I</v>
      </c>
      <c r="C1016" s="324" t="s">
        <v>45</v>
      </c>
      <c r="D1016" s="45">
        <v>4012</v>
      </c>
      <c r="E1016" s="49">
        <v>12.09</v>
      </c>
      <c r="F1016" s="79">
        <v>250667</v>
      </c>
      <c r="G1016" s="61"/>
      <c r="H1016" s="49"/>
      <c r="I1016" s="238" t="s">
        <v>231</v>
      </c>
      <c r="J1016" s="44"/>
      <c r="K1016" s="83" t="s">
        <v>246</v>
      </c>
      <c r="L1016" s="85" t="s">
        <v>407</v>
      </c>
    </row>
    <row r="1017" spans="1:12" ht="18.75" x14ac:dyDescent="0.3">
      <c r="A1017" s="339">
        <v>45803</v>
      </c>
      <c r="B1017" s="324" t="str">
        <f t="shared" si="64"/>
        <v>I</v>
      </c>
      <c r="C1017" s="324" t="s">
        <v>45</v>
      </c>
      <c r="D1017" s="45">
        <v>4013</v>
      </c>
      <c r="E1017" s="49">
        <v>12.09</v>
      </c>
      <c r="F1017" s="79">
        <v>250667</v>
      </c>
      <c r="G1017" s="61"/>
      <c r="H1017" s="49"/>
      <c r="I1017" s="238" t="s">
        <v>231</v>
      </c>
      <c r="J1017" s="44"/>
      <c r="K1017" s="83" t="s">
        <v>246</v>
      </c>
      <c r="L1017" s="85" t="s">
        <v>407</v>
      </c>
    </row>
    <row r="1018" spans="1:12" ht="18.75" x14ac:dyDescent="0.3">
      <c r="A1018" s="339">
        <v>45803</v>
      </c>
      <c r="B1018" s="324" t="str">
        <f t="shared" si="64"/>
        <v>I</v>
      </c>
      <c r="C1018" s="324" t="s">
        <v>45</v>
      </c>
      <c r="D1018" s="45">
        <v>4014</v>
      </c>
      <c r="E1018" s="49">
        <v>12.3</v>
      </c>
      <c r="F1018" s="79">
        <v>250667</v>
      </c>
      <c r="G1018" s="61"/>
      <c r="H1018" s="49"/>
      <c r="I1018" s="238" t="s">
        <v>231</v>
      </c>
      <c r="J1018" s="44"/>
      <c r="K1018" s="83" t="s">
        <v>246</v>
      </c>
      <c r="L1018" s="85" t="s">
        <v>407</v>
      </c>
    </row>
    <row r="1019" spans="1:12" ht="18.75" x14ac:dyDescent="0.3">
      <c r="A1019" s="339">
        <v>45803</v>
      </c>
      <c r="B1019" s="324" t="str">
        <f t="shared" si="64"/>
        <v>I</v>
      </c>
      <c r="C1019" s="324" t="s">
        <v>45</v>
      </c>
      <c r="D1019" s="45">
        <v>4015</v>
      </c>
      <c r="E1019" s="49">
        <v>12.08</v>
      </c>
      <c r="F1019" s="80">
        <v>150636</v>
      </c>
      <c r="G1019" s="61" t="s">
        <v>433</v>
      </c>
      <c r="H1019" s="88">
        <v>29.86</v>
      </c>
      <c r="I1019" s="236" t="s">
        <v>231</v>
      </c>
      <c r="J1019" s="44">
        <v>1</v>
      </c>
      <c r="K1019" s="83" t="s">
        <v>246</v>
      </c>
      <c r="L1019" s="85" t="s">
        <v>407</v>
      </c>
    </row>
    <row r="1020" spans="1:12" ht="18.75" x14ac:dyDescent="0.3">
      <c r="A1020" s="339">
        <v>45803</v>
      </c>
      <c r="B1020" s="324" t="str">
        <f t="shared" ref="B1020:B1034" si="65">ROMAN(2)</f>
        <v>II</v>
      </c>
      <c r="C1020" s="324" t="s">
        <v>51</v>
      </c>
      <c r="D1020" s="45">
        <v>4016</v>
      </c>
      <c r="E1020" s="49">
        <v>12.08</v>
      </c>
      <c r="F1020" s="79">
        <v>150636</v>
      </c>
      <c r="G1020" s="61"/>
      <c r="H1020" s="49"/>
      <c r="I1020" s="238" t="s">
        <v>231</v>
      </c>
      <c r="J1020" s="44"/>
      <c r="K1020" s="83" t="s">
        <v>246</v>
      </c>
      <c r="L1020" s="85" t="s">
        <v>436</v>
      </c>
    </row>
    <row r="1021" spans="1:12" ht="18.75" x14ac:dyDescent="0.3">
      <c r="A1021" s="339">
        <v>45803</v>
      </c>
      <c r="B1021" s="324" t="str">
        <f t="shared" si="65"/>
        <v>II</v>
      </c>
      <c r="C1021" s="324" t="s">
        <v>51</v>
      </c>
      <c r="D1021" s="45">
        <v>4017</v>
      </c>
      <c r="E1021" s="49">
        <v>12.06</v>
      </c>
      <c r="F1021" s="79">
        <v>150636</v>
      </c>
      <c r="G1021" s="61"/>
      <c r="H1021" s="49"/>
      <c r="I1021" s="238" t="s">
        <v>231</v>
      </c>
      <c r="J1021" s="44"/>
      <c r="K1021" s="83" t="s">
        <v>246</v>
      </c>
      <c r="L1021" s="85" t="s">
        <v>436</v>
      </c>
    </row>
    <row r="1022" spans="1:12" ht="18.75" x14ac:dyDescent="0.3">
      <c r="A1022" s="339">
        <v>45803</v>
      </c>
      <c r="B1022" s="324" t="str">
        <f t="shared" si="65"/>
        <v>II</v>
      </c>
      <c r="C1022" s="324" t="s">
        <v>51</v>
      </c>
      <c r="D1022" s="45">
        <v>4018</v>
      </c>
      <c r="E1022" s="49">
        <v>11.18</v>
      </c>
      <c r="F1022" s="79">
        <v>150636</v>
      </c>
      <c r="G1022" s="61"/>
      <c r="H1022" s="49"/>
      <c r="I1022" s="238" t="s">
        <v>231</v>
      </c>
      <c r="J1022" s="44"/>
      <c r="K1022" s="83" t="s">
        <v>246</v>
      </c>
      <c r="L1022" s="85" t="s">
        <v>436</v>
      </c>
    </row>
    <row r="1023" spans="1:12" ht="18.75" x14ac:dyDescent="0.3">
      <c r="A1023" s="339">
        <v>45803</v>
      </c>
      <c r="B1023" s="324" t="str">
        <f t="shared" si="65"/>
        <v>II</v>
      </c>
      <c r="C1023" s="324" t="s">
        <v>51</v>
      </c>
      <c r="D1023" s="45">
        <v>4019</v>
      </c>
      <c r="E1023" s="49">
        <v>12.06</v>
      </c>
      <c r="F1023" s="79">
        <v>150636</v>
      </c>
      <c r="G1023" s="61"/>
      <c r="H1023" s="49"/>
      <c r="I1023" s="238" t="s">
        <v>231</v>
      </c>
      <c r="J1023" s="44"/>
      <c r="K1023" s="83" t="s">
        <v>246</v>
      </c>
      <c r="L1023" s="85" t="s">
        <v>436</v>
      </c>
    </row>
    <row r="1024" spans="1:12" ht="18.75" x14ac:dyDescent="0.3">
      <c r="A1024" s="339">
        <v>45803</v>
      </c>
      <c r="B1024" s="324" t="str">
        <f t="shared" si="65"/>
        <v>II</v>
      </c>
      <c r="C1024" s="324" t="s">
        <v>51</v>
      </c>
      <c r="D1024" s="45">
        <v>4020</v>
      </c>
      <c r="E1024" s="49">
        <v>12.08</v>
      </c>
      <c r="F1024" s="79">
        <v>150636</v>
      </c>
      <c r="G1024" s="61"/>
      <c r="H1024" s="49"/>
      <c r="I1024" s="238" t="s">
        <v>231</v>
      </c>
      <c r="J1024" s="44"/>
      <c r="K1024" s="83" t="s">
        <v>246</v>
      </c>
      <c r="L1024" s="85" t="s">
        <v>436</v>
      </c>
    </row>
    <row r="1025" spans="1:12" ht="18.75" x14ac:dyDescent="0.3">
      <c r="A1025" s="339">
        <v>45803</v>
      </c>
      <c r="B1025" s="324" t="str">
        <f t="shared" si="65"/>
        <v>II</v>
      </c>
      <c r="C1025" s="324" t="s">
        <v>51</v>
      </c>
      <c r="D1025" s="45">
        <v>4021</v>
      </c>
      <c r="E1025" s="49">
        <v>12.3</v>
      </c>
      <c r="F1025" s="79">
        <v>150636</v>
      </c>
      <c r="G1025" s="61"/>
      <c r="H1025" s="49"/>
      <c r="I1025" s="238" t="s">
        <v>231</v>
      </c>
      <c r="J1025" s="44"/>
      <c r="K1025" s="83" t="s">
        <v>246</v>
      </c>
      <c r="L1025" s="85" t="s">
        <v>436</v>
      </c>
    </row>
    <row r="1026" spans="1:12" ht="18.75" x14ac:dyDescent="0.3">
      <c r="A1026" s="339">
        <v>45803</v>
      </c>
      <c r="B1026" s="324" t="str">
        <f t="shared" si="65"/>
        <v>II</v>
      </c>
      <c r="C1026" s="324" t="s">
        <v>51</v>
      </c>
      <c r="D1026" s="45">
        <v>4022</v>
      </c>
      <c r="E1026" s="49">
        <v>11.03</v>
      </c>
      <c r="F1026" s="80">
        <v>150633</v>
      </c>
      <c r="G1026" s="61" t="s">
        <v>432</v>
      </c>
      <c r="H1026" s="88">
        <v>29.94</v>
      </c>
      <c r="I1026" s="236" t="s">
        <v>231</v>
      </c>
      <c r="J1026" s="44">
        <v>1</v>
      </c>
      <c r="K1026" s="83" t="s">
        <v>246</v>
      </c>
      <c r="L1026" s="85" t="s">
        <v>436</v>
      </c>
    </row>
    <row r="1027" spans="1:12" ht="18.75" x14ac:dyDescent="0.3">
      <c r="A1027" s="339">
        <v>45803</v>
      </c>
      <c r="B1027" s="324" t="str">
        <f t="shared" si="65"/>
        <v>II</v>
      </c>
      <c r="C1027" s="324" t="s">
        <v>51</v>
      </c>
      <c r="D1027" s="45">
        <v>4023</v>
      </c>
      <c r="E1027" s="49">
        <v>12.08</v>
      </c>
      <c r="F1027" s="79">
        <v>150633</v>
      </c>
      <c r="G1027" s="61"/>
      <c r="H1027" s="49"/>
      <c r="I1027" s="238" t="s">
        <v>231</v>
      </c>
      <c r="J1027" s="44"/>
      <c r="K1027" s="83" t="s">
        <v>246</v>
      </c>
      <c r="L1027" s="85" t="s">
        <v>436</v>
      </c>
    </row>
    <row r="1028" spans="1:12" ht="18.75" x14ac:dyDescent="0.3">
      <c r="A1028" s="339">
        <v>45803</v>
      </c>
      <c r="B1028" s="324" t="str">
        <f t="shared" si="65"/>
        <v>II</v>
      </c>
      <c r="C1028" s="324" t="s">
        <v>51</v>
      </c>
      <c r="D1028" s="45">
        <v>4024</v>
      </c>
      <c r="E1028" s="49">
        <v>12.08</v>
      </c>
      <c r="F1028" s="79">
        <v>150633</v>
      </c>
      <c r="G1028" s="61"/>
      <c r="H1028" s="49"/>
      <c r="I1028" s="238" t="s">
        <v>231</v>
      </c>
      <c r="J1028" s="44"/>
      <c r="K1028" s="83" t="s">
        <v>246</v>
      </c>
      <c r="L1028" s="85" t="s">
        <v>436</v>
      </c>
    </row>
    <row r="1029" spans="1:12" ht="18.75" x14ac:dyDescent="0.3">
      <c r="A1029" s="339">
        <v>45803</v>
      </c>
      <c r="B1029" s="324" t="str">
        <f t="shared" si="65"/>
        <v>II</v>
      </c>
      <c r="C1029" s="324" t="s">
        <v>51</v>
      </c>
      <c r="D1029" s="45">
        <v>4025</v>
      </c>
      <c r="E1029" s="49">
        <v>12.07</v>
      </c>
      <c r="F1029" s="79">
        <v>150633</v>
      </c>
      <c r="G1029" s="61"/>
      <c r="H1029" s="49"/>
      <c r="I1029" s="238" t="s">
        <v>231</v>
      </c>
      <c r="J1029" s="44"/>
      <c r="K1029" s="83" t="s">
        <v>246</v>
      </c>
      <c r="L1029" s="85" t="s">
        <v>436</v>
      </c>
    </row>
    <row r="1030" spans="1:12" ht="18.75" x14ac:dyDescent="0.3">
      <c r="A1030" s="339">
        <v>45803</v>
      </c>
      <c r="B1030" s="324" t="str">
        <f t="shared" si="65"/>
        <v>II</v>
      </c>
      <c r="C1030" s="324" t="s">
        <v>51</v>
      </c>
      <c r="D1030" s="45">
        <v>4026</v>
      </c>
      <c r="E1030" s="49">
        <v>12.07</v>
      </c>
      <c r="F1030" s="79">
        <v>150633</v>
      </c>
      <c r="G1030" s="61"/>
      <c r="H1030" s="49"/>
      <c r="I1030" s="238" t="s">
        <v>231</v>
      </c>
      <c r="J1030" s="44"/>
      <c r="K1030" s="83" t="s">
        <v>246</v>
      </c>
      <c r="L1030" s="85" t="s">
        <v>436</v>
      </c>
    </row>
    <row r="1031" spans="1:12" ht="18.75" x14ac:dyDescent="0.3">
      <c r="A1031" s="339">
        <v>45803</v>
      </c>
      <c r="B1031" s="324" t="str">
        <f t="shared" si="65"/>
        <v>II</v>
      </c>
      <c r="C1031" s="324" t="s">
        <v>51</v>
      </c>
      <c r="D1031" s="45">
        <v>4027</v>
      </c>
      <c r="E1031" s="49">
        <v>12.05</v>
      </c>
      <c r="F1031" s="79">
        <v>150633</v>
      </c>
      <c r="G1031" s="61"/>
      <c r="H1031" s="49"/>
      <c r="I1031" s="238" t="s">
        <v>231</v>
      </c>
      <c r="J1031" s="44"/>
      <c r="K1031" s="83" t="s">
        <v>246</v>
      </c>
      <c r="L1031" s="85" t="s">
        <v>436</v>
      </c>
    </row>
    <row r="1032" spans="1:12" ht="18.75" x14ac:dyDescent="0.3">
      <c r="A1032" s="339">
        <v>45803</v>
      </c>
      <c r="B1032" s="324" t="str">
        <f t="shared" si="65"/>
        <v>II</v>
      </c>
      <c r="C1032" s="324" t="s">
        <v>51</v>
      </c>
      <c r="D1032" s="45">
        <v>4028</v>
      </c>
      <c r="E1032" s="49">
        <v>12.11</v>
      </c>
      <c r="F1032" s="79">
        <v>150633</v>
      </c>
      <c r="G1032" s="61"/>
      <c r="H1032" s="49"/>
      <c r="I1032" s="238" t="s">
        <v>231</v>
      </c>
      <c r="J1032" s="44"/>
      <c r="K1032" s="83" t="s">
        <v>246</v>
      </c>
      <c r="L1032" s="85" t="s">
        <v>436</v>
      </c>
    </row>
    <row r="1033" spans="1:12" ht="18.75" x14ac:dyDescent="0.3">
      <c r="A1033" s="339">
        <v>45803</v>
      </c>
      <c r="B1033" s="324" t="str">
        <f t="shared" si="65"/>
        <v>II</v>
      </c>
      <c r="C1033" s="324" t="s">
        <v>51</v>
      </c>
      <c r="D1033" s="45">
        <v>4029</v>
      </c>
      <c r="E1033" s="49">
        <v>12.08</v>
      </c>
      <c r="F1033" s="80">
        <v>150638</v>
      </c>
      <c r="G1033" s="61" t="s">
        <v>431</v>
      </c>
      <c r="H1033" s="88">
        <v>28.86</v>
      </c>
      <c r="I1033" s="236" t="s">
        <v>231</v>
      </c>
      <c r="J1033" s="44">
        <v>1</v>
      </c>
      <c r="K1033" s="83" t="s">
        <v>246</v>
      </c>
      <c r="L1033" s="85" t="s">
        <v>436</v>
      </c>
    </row>
    <row r="1034" spans="1:12" ht="19.5" thickBot="1" x14ac:dyDescent="0.35">
      <c r="A1034" s="346">
        <v>45803</v>
      </c>
      <c r="B1034" s="337" t="str">
        <f t="shared" si="65"/>
        <v>II</v>
      </c>
      <c r="C1034" s="337" t="s">
        <v>51</v>
      </c>
      <c r="D1034" s="92">
        <v>4030</v>
      </c>
      <c r="E1034" s="93">
        <v>11.18</v>
      </c>
      <c r="F1034" s="94">
        <v>150638</v>
      </c>
      <c r="G1034" s="95"/>
      <c r="H1034" s="93"/>
      <c r="I1034" s="241" t="s">
        <v>231</v>
      </c>
      <c r="J1034" s="91"/>
      <c r="K1034" s="102" t="s">
        <v>246</v>
      </c>
      <c r="L1034" s="103" t="s">
        <v>436</v>
      </c>
    </row>
    <row r="1035" spans="1:12" ht="18.75" x14ac:dyDescent="0.3">
      <c r="A1035" s="39">
        <v>45804</v>
      </c>
      <c r="B1035" s="331" t="str">
        <f t="shared" ref="B1035:B1049" si="66">ROMAN(1)</f>
        <v>I</v>
      </c>
      <c r="C1035" s="331" t="s">
        <v>45</v>
      </c>
      <c r="D1035" s="40">
        <v>4031</v>
      </c>
      <c r="E1035" s="98">
        <v>11.12</v>
      </c>
      <c r="F1035" s="99">
        <v>150638</v>
      </c>
      <c r="G1035" s="100"/>
      <c r="H1035" s="98"/>
      <c r="I1035" s="242" t="s">
        <v>231</v>
      </c>
      <c r="J1035" s="87"/>
      <c r="K1035" s="104" t="s">
        <v>246</v>
      </c>
      <c r="L1035" s="84" t="s">
        <v>436</v>
      </c>
    </row>
    <row r="1036" spans="1:12" ht="18.75" x14ac:dyDescent="0.3">
      <c r="A1036" s="339">
        <v>45804</v>
      </c>
      <c r="B1036" s="324" t="str">
        <f t="shared" si="66"/>
        <v>I</v>
      </c>
      <c r="C1036" s="324" t="s">
        <v>45</v>
      </c>
      <c r="D1036" s="45">
        <v>4032</v>
      </c>
      <c r="E1036" s="49">
        <v>11.12</v>
      </c>
      <c r="F1036" s="79">
        <v>150638</v>
      </c>
      <c r="G1036" s="61"/>
      <c r="H1036" s="49"/>
      <c r="I1036" s="238" t="s">
        <v>231</v>
      </c>
      <c r="J1036" s="44"/>
      <c r="K1036" s="83" t="s">
        <v>246</v>
      </c>
      <c r="L1036" s="85" t="s">
        <v>436</v>
      </c>
    </row>
    <row r="1037" spans="1:12" ht="18.75" x14ac:dyDescent="0.3">
      <c r="A1037" s="339">
        <v>45804</v>
      </c>
      <c r="B1037" s="324" t="str">
        <f t="shared" si="66"/>
        <v>I</v>
      </c>
      <c r="C1037" s="324" t="s">
        <v>45</v>
      </c>
      <c r="D1037" s="45">
        <v>4033</v>
      </c>
      <c r="E1037" s="49">
        <v>11.13</v>
      </c>
      <c r="F1037" s="79">
        <v>150638</v>
      </c>
      <c r="G1037" s="61"/>
      <c r="H1037" s="49"/>
      <c r="I1037" s="238" t="s">
        <v>231</v>
      </c>
      <c r="J1037" s="44"/>
      <c r="K1037" s="83" t="s">
        <v>246</v>
      </c>
      <c r="L1037" s="85" t="s">
        <v>436</v>
      </c>
    </row>
    <row r="1038" spans="1:12" ht="18.75" x14ac:dyDescent="0.3">
      <c r="A1038" s="339">
        <v>45804</v>
      </c>
      <c r="B1038" s="324" t="str">
        <f t="shared" si="66"/>
        <v>I</v>
      </c>
      <c r="C1038" s="324" t="s">
        <v>45</v>
      </c>
      <c r="D1038" s="45">
        <v>4034</v>
      </c>
      <c r="E1038" s="49">
        <v>12.09</v>
      </c>
      <c r="F1038" s="79">
        <v>150638</v>
      </c>
      <c r="G1038" s="61"/>
      <c r="H1038" s="49"/>
      <c r="I1038" s="238" t="s">
        <v>231</v>
      </c>
      <c r="J1038" s="44"/>
      <c r="K1038" s="83" t="s">
        <v>246</v>
      </c>
      <c r="L1038" s="85" t="s">
        <v>436</v>
      </c>
    </row>
    <row r="1039" spans="1:12" ht="18.75" x14ac:dyDescent="0.3">
      <c r="A1039" s="339">
        <v>45804</v>
      </c>
      <c r="B1039" s="324" t="str">
        <f t="shared" si="66"/>
        <v>I</v>
      </c>
      <c r="C1039" s="324" t="s">
        <v>45</v>
      </c>
      <c r="D1039" s="45">
        <v>4035</v>
      </c>
      <c r="E1039" s="49">
        <v>12.38</v>
      </c>
      <c r="F1039" s="79">
        <v>150638</v>
      </c>
      <c r="G1039" s="61"/>
      <c r="H1039" s="49"/>
      <c r="I1039" s="238" t="s">
        <v>231</v>
      </c>
      <c r="J1039" s="44"/>
      <c r="K1039" s="83" t="s">
        <v>246</v>
      </c>
      <c r="L1039" s="85" t="s">
        <v>436</v>
      </c>
    </row>
    <row r="1040" spans="1:12" ht="18.75" x14ac:dyDescent="0.3">
      <c r="A1040" s="339">
        <v>45804</v>
      </c>
      <c r="B1040" s="324" t="str">
        <f t="shared" si="66"/>
        <v>I</v>
      </c>
      <c r="C1040" s="324" t="s">
        <v>45</v>
      </c>
      <c r="D1040" s="45">
        <v>4036</v>
      </c>
      <c r="E1040" s="49">
        <v>12.08</v>
      </c>
      <c r="F1040" s="80">
        <v>250444</v>
      </c>
      <c r="G1040" s="61" t="s">
        <v>445</v>
      </c>
      <c r="H1040" s="88">
        <v>29.86</v>
      </c>
      <c r="I1040" s="236" t="s">
        <v>231</v>
      </c>
      <c r="J1040" s="44">
        <v>1</v>
      </c>
      <c r="K1040" s="83" t="s">
        <v>246</v>
      </c>
      <c r="L1040" s="85" t="s">
        <v>436</v>
      </c>
    </row>
    <row r="1041" spans="1:12" ht="18.75" x14ac:dyDescent="0.3">
      <c r="A1041" s="339">
        <v>45804</v>
      </c>
      <c r="B1041" s="324" t="str">
        <f t="shared" si="66"/>
        <v>I</v>
      </c>
      <c r="C1041" s="324" t="s">
        <v>45</v>
      </c>
      <c r="D1041" s="45">
        <v>4037</v>
      </c>
      <c r="E1041" s="49">
        <v>11.13</v>
      </c>
      <c r="F1041" s="79">
        <v>250444</v>
      </c>
      <c r="G1041" s="61"/>
      <c r="H1041" s="49"/>
      <c r="I1041" s="238" t="s">
        <v>231</v>
      </c>
      <c r="J1041" s="44"/>
      <c r="K1041" s="83" t="s">
        <v>246</v>
      </c>
      <c r="L1041" s="85" t="s">
        <v>436</v>
      </c>
    </row>
    <row r="1042" spans="1:12" ht="18.75" x14ac:dyDescent="0.3">
      <c r="A1042" s="339">
        <v>45804</v>
      </c>
      <c r="B1042" s="324" t="str">
        <f t="shared" si="66"/>
        <v>I</v>
      </c>
      <c r="C1042" s="324" t="s">
        <v>45</v>
      </c>
      <c r="D1042" s="45">
        <v>4038</v>
      </c>
      <c r="E1042" s="49">
        <v>12.09</v>
      </c>
      <c r="F1042" s="79">
        <v>250444</v>
      </c>
      <c r="G1042" s="61"/>
      <c r="H1042" s="49"/>
      <c r="I1042" s="238" t="s">
        <v>231</v>
      </c>
      <c r="J1042" s="44"/>
      <c r="K1042" s="83" t="s">
        <v>246</v>
      </c>
      <c r="L1042" s="85" t="s">
        <v>436</v>
      </c>
    </row>
    <row r="1043" spans="1:12" ht="18.75" x14ac:dyDescent="0.3">
      <c r="A1043" s="339">
        <v>45804</v>
      </c>
      <c r="B1043" s="324" t="str">
        <f t="shared" si="66"/>
        <v>I</v>
      </c>
      <c r="C1043" s="324" t="s">
        <v>45</v>
      </c>
      <c r="D1043" s="45">
        <v>4039</v>
      </c>
      <c r="E1043" s="49">
        <v>11.12</v>
      </c>
      <c r="F1043" s="79">
        <v>250444</v>
      </c>
      <c r="G1043" s="61"/>
      <c r="H1043" s="49"/>
      <c r="I1043" s="238" t="s">
        <v>231</v>
      </c>
      <c r="J1043" s="44"/>
      <c r="K1043" s="83" t="s">
        <v>246</v>
      </c>
      <c r="L1043" s="85" t="s">
        <v>436</v>
      </c>
    </row>
    <row r="1044" spans="1:12" ht="18.75" x14ac:dyDescent="0.3">
      <c r="A1044" s="339">
        <v>45804</v>
      </c>
      <c r="B1044" s="324" t="str">
        <f t="shared" si="66"/>
        <v>I</v>
      </c>
      <c r="C1044" s="324" t="s">
        <v>45</v>
      </c>
      <c r="D1044" s="45">
        <v>4040</v>
      </c>
      <c r="E1044" s="49">
        <v>12.09</v>
      </c>
      <c r="F1044" s="79">
        <v>250444</v>
      </c>
      <c r="G1044" s="61"/>
      <c r="H1044" s="49"/>
      <c r="I1044" s="238" t="s">
        <v>231</v>
      </c>
      <c r="J1044" s="44"/>
      <c r="K1044" s="83" t="s">
        <v>246</v>
      </c>
      <c r="L1044" s="85" t="s">
        <v>436</v>
      </c>
    </row>
    <row r="1045" spans="1:12" ht="18.75" x14ac:dyDescent="0.3">
      <c r="A1045" s="339">
        <v>45804</v>
      </c>
      <c r="B1045" s="324" t="str">
        <f t="shared" si="66"/>
        <v>I</v>
      </c>
      <c r="C1045" s="324" t="s">
        <v>45</v>
      </c>
      <c r="D1045" s="45">
        <v>4041</v>
      </c>
      <c r="E1045" s="49">
        <v>13.04</v>
      </c>
      <c r="F1045" s="79">
        <v>250444</v>
      </c>
      <c r="G1045" s="61"/>
      <c r="H1045" s="49"/>
      <c r="I1045" s="238" t="s">
        <v>231</v>
      </c>
      <c r="J1045" s="44"/>
      <c r="K1045" s="83" t="s">
        <v>246</v>
      </c>
      <c r="L1045" s="85" t="s">
        <v>436</v>
      </c>
    </row>
    <row r="1046" spans="1:12" ht="18.75" x14ac:dyDescent="0.3">
      <c r="A1046" s="339">
        <v>45804</v>
      </c>
      <c r="B1046" s="324" t="str">
        <f t="shared" si="66"/>
        <v>I</v>
      </c>
      <c r="C1046" s="324" t="s">
        <v>45</v>
      </c>
      <c r="D1046" s="45">
        <v>4042</v>
      </c>
      <c r="E1046" s="49">
        <v>12.45</v>
      </c>
      <c r="F1046" s="79">
        <v>250444</v>
      </c>
      <c r="G1046" s="61"/>
      <c r="H1046" s="49"/>
      <c r="I1046" s="238" t="s">
        <v>231</v>
      </c>
      <c r="J1046" s="44"/>
      <c r="K1046" s="83" t="s">
        <v>246</v>
      </c>
      <c r="L1046" s="85" t="s">
        <v>436</v>
      </c>
    </row>
    <row r="1047" spans="1:12" ht="18.75" x14ac:dyDescent="0.3">
      <c r="A1047" s="339">
        <v>45804</v>
      </c>
      <c r="B1047" s="324" t="str">
        <f t="shared" si="66"/>
        <v>I</v>
      </c>
      <c r="C1047" s="324" t="s">
        <v>45</v>
      </c>
      <c r="D1047" s="45">
        <v>4043</v>
      </c>
      <c r="E1047" s="49">
        <v>13.52</v>
      </c>
      <c r="F1047" s="80">
        <v>250444</v>
      </c>
      <c r="G1047" s="61" t="s">
        <v>448</v>
      </c>
      <c r="H1047" s="88">
        <v>28.16</v>
      </c>
      <c r="I1047" s="236" t="s">
        <v>231</v>
      </c>
      <c r="J1047" s="44">
        <v>1</v>
      </c>
      <c r="K1047" s="83" t="s">
        <v>246</v>
      </c>
      <c r="L1047" s="85" t="s">
        <v>436</v>
      </c>
    </row>
    <row r="1048" spans="1:12" ht="18.75" x14ac:dyDescent="0.3">
      <c r="A1048" s="339">
        <v>45804</v>
      </c>
      <c r="B1048" s="324" t="str">
        <f t="shared" si="66"/>
        <v>I</v>
      </c>
      <c r="C1048" s="324" t="s">
        <v>45</v>
      </c>
      <c r="D1048" s="45">
        <v>4044</v>
      </c>
      <c r="E1048" s="49">
        <v>13.04</v>
      </c>
      <c r="F1048" s="79">
        <v>250444</v>
      </c>
      <c r="G1048" s="61"/>
      <c r="H1048" s="49"/>
      <c r="I1048" s="238" t="s">
        <v>231</v>
      </c>
      <c r="J1048" s="44"/>
      <c r="K1048" s="83" t="s">
        <v>246</v>
      </c>
      <c r="L1048" s="85" t="s">
        <v>436</v>
      </c>
    </row>
    <row r="1049" spans="1:12" ht="18.75" x14ac:dyDescent="0.3">
      <c r="A1049" s="339">
        <v>45804</v>
      </c>
      <c r="B1049" s="324" t="str">
        <f t="shared" si="66"/>
        <v>I</v>
      </c>
      <c r="C1049" s="324" t="s">
        <v>45</v>
      </c>
      <c r="D1049" s="45">
        <v>4045</v>
      </c>
      <c r="E1049" s="49">
        <v>13.54</v>
      </c>
      <c r="F1049" s="79">
        <v>250444</v>
      </c>
      <c r="G1049" s="61"/>
      <c r="H1049" s="49"/>
      <c r="I1049" s="238" t="s">
        <v>231</v>
      </c>
      <c r="J1049" s="44"/>
      <c r="K1049" s="83" t="s">
        <v>246</v>
      </c>
      <c r="L1049" s="85" t="s">
        <v>436</v>
      </c>
    </row>
    <row r="1050" spans="1:12" ht="18.75" x14ac:dyDescent="0.3">
      <c r="A1050" s="339">
        <v>45804</v>
      </c>
      <c r="B1050" s="324" t="str">
        <f t="shared" ref="B1050:B1064" si="67">ROMAN(2)</f>
        <v>II</v>
      </c>
      <c r="C1050" s="324" t="s">
        <v>51</v>
      </c>
      <c r="D1050" s="45">
        <v>4046</v>
      </c>
      <c r="E1050" s="49">
        <v>13.5</v>
      </c>
      <c r="F1050" s="79">
        <v>250444</v>
      </c>
      <c r="G1050" s="61"/>
      <c r="H1050" s="49"/>
      <c r="I1050" s="238" t="s">
        <v>231</v>
      </c>
      <c r="J1050" s="44"/>
      <c r="K1050" s="83" t="s">
        <v>246</v>
      </c>
      <c r="L1050" s="85" t="s">
        <v>436</v>
      </c>
    </row>
    <row r="1051" spans="1:12" ht="18.75" x14ac:dyDescent="0.3">
      <c r="A1051" s="339">
        <v>45804</v>
      </c>
      <c r="B1051" s="324" t="str">
        <f t="shared" si="67"/>
        <v>II</v>
      </c>
      <c r="C1051" s="324" t="s">
        <v>51</v>
      </c>
      <c r="D1051" s="45">
        <v>4047</v>
      </c>
      <c r="E1051" s="49">
        <v>12.52</v>
      </c>
      <c r="F1051" s="79">
        <v>250444</v>
      </c>
      <c r="G1051" s="61"/>
      <c r="H1051" s="49"/>
      <c r="I1051" s="238" t="s">
        <v>231</v>
      </c>
      <c r="J1051" s="44"/>
      <c r="K1051" s="83" t="s">
        <v>246</v>
      </c>
      <c r="L1051" s="85" t="s">
        <v>436</v>
      </c>
    </row>
    <row r="1052" spans="1:12" ht="18.75" x14ac:dyDescent="0.3">
      <c r="A1052" s="339">
        <v>45804</v>
      </c>
      <c r="B1052" s="324" t="str">
        <f t="shared" si="67"/>
        <v>II</v>
      </c>
      <c r="C1052" s="324" t="s">
        <v>51</v>
      </c>
      <c r="D1052" s="45">
        <v>4048</v>
      </c>
      <c r="E1052" s="49">
        <v>12.83</v>
      </c>
      <c r="F1052" s="79">
        <v>250444</v>
      </c>
      <c r="G1052" s="61"/>
      <c r="H1052" s="49"/>
      <c r="I1052" s="238" t="s">
        <v>231</v>
      </c>
      <c r="J1052" s="44"/>
      <c r="K1052" s="83" t="s">
        <v>246</v>
      </c>
      <c r="L1052" s="85" t="s">
        <v>436</v>
      </c>
    </row>
    <row r="1053" spans="1:12" ht="18.75" x14ac:dyDescent="0.3">
      <c r="A1053" s="339">
        <v>45804</v>
      </c>
      <c r="B1053" s="324" t="str">
        <f t="shared" si="67"/>
        <v>II</v>
      </c>
      <c r="C1053" s="324" t="s">
        <v>51</v>
      </c>
      <c r="D1053" s="45">
        <v>4049</v>
      </c>
      <c r="E1053" s="49">
        <v>12.52</v>
      </c>
      <c r="F1053" s="80">
        <v>150636</v>
      </c>
      <c r="G1053" s="61" t="s">
        <v>447</v>
      </c>
      <c r="H1053" s="88">
        <v>26.98</v>
      </c>
      <c r="I1053" s="236" t="s">
        <v>231</v>
      </c>
      <c r="J1053" s="44">
        <v>1</v>
      </c>
      <c r="K1053" s="83" t="s">
        <v>246</v>
      </c>
      <c r="L1053" s="85" t="s">
        <v>436</v>
      </c>
    </row>
    <row r="1054" spans="1:12" ht="18.75" x14ac:dyDescent="0.3">
      <c r="A1054" s="339">
        <v>45804</v>
      </c>
      <c r="B1054" s="324" t="str">
        <f t="shared" si="67"/>
        <v>II</v>
      </c>
      <c r="C1054" s="324" t="s">
        <v>51</v>
      </c>
      <c r="D1054" s="45">
        <v>4050</v>
      </c>
      <c r="E1054" s="49">
        <v>12.52</v>
      </c>
      <c r="F1054" s="79">
        <v>150636</v>
      </c>
      <c r="G1054" s="61"/>
      <c r="H1054" s="49"/>
      <c r="I1054" s="238" t="s">
        <v>231</v>
      </c>
      <c r="J1054" s="44"/>
      <c r="K1054" s="83" t="s">
        <v>246</v>
      </c>
      <c r="L1054" s="85" t="s">
        <v>436</v>
      </c>
    </row>
    <row r="1055" spans="1:12" ht="18.75" x14ac:dyDescent="0.3">
      <c r="A1055" s="339">
        <v>45804</v>
      </c>
      <c r="B1055" s="324" t="str">
        <f t="shared" si="67"/>
        <v>II</v>
      </c>
      <c r="C1055" s="324" t="s">
        <v>51</v>
      </c>
      <c r="D1055" s="45">
        <v>4051</v>
      </c>
      <c r="E1055" s="49">
        <v>12.06</v>
      </c>
      <c r="F1055" s="79">
        <v>150636</v>
      </c>
      <c r="G1055" s="61"/>
      <c r="H1055" s="49"/>
      <c r="I1055" s="238" t="s">
        <v>231</v>
      </c>
      <c r="J1055" s="44"/>
      <c r="K1055" s="83" t="s">
        <v>246</v>
      </c>
      <c r="L1055" s="85" t="s">
        <v>436</v>
      </c>
    </row>
    <row r="1056" spans="1:12" ht="18.75" x14ac:dyDescent="0.3">
      <c r="A1056" s="339">
        <v>45804</v>
      </c>
      <c r="B1056" s="324" t="str">
        <f t="shared" si="67"/>
        <v>II</v>
      </c>
      <c r="C1056" s="324" t="s">
        <v>51</v>
      </c>
      <c r="D1056" s="45">
        <v>4052</v>
      </c>
      <c r="E1056" s="49">
        <v>13.07</v>
      </c>
      <c r="F1056" s="79">
        <v>150636</v>
      </c>
      <c r="G1056" s="61"/>
      <c r="H1056" s="49"/>
      <c r="I1056" s="238" t="s">
        <v>231</v>
      </c>
      <c r="J1056" s="44"/>
      <c r="K1056" s="83" t="s">
        <v>246</v>
      </c>
      <c r="L1056" s="85" t="s">
        <v>436</v>
      </c>
    </row>
    <row r="1057" spans="1:12" ht="18.75" x14ac:dyDescent="0.3">
      <c r="A1057" s="339">
        <v>45804</v>
      </c>
      <c r="B1057" s="324" t="str">
        <f t="shared" si="67"/>
        <v>II</v>
      </c>
      <c r="C1057" s="324" t="s">
        <v>51</v>
      </c>
      <c r="D1057" s="45">
        <v>4053</v>
      </c>
      <c r="E1057" s="49">
        <v>13.09</v>
      </c>
      <c r="F1057" s="79">
        <v>150636</v>
      </c>
      <c r="G1057" s="61"/>
      <c r="H1057" s="49"/>
      <c r="I1057" s="238" t="s">
        <v>231</v>
      </c>
      <c r="J1057" s="44"/>
      <c r="K1057" s="83" t="s">
        <v>246</v>
      </c>
      <c r="L1057" s="85" t="s">
        <v>436</v>
      </c>
    </row>
    <row r="1058" spans="1:12" ht="18.75" x14ac:dyDescent="0.3">
      <c r="A1058" s="339">
        <v>45804</v>
      </c>
      <c r="B1058" s="324" t="str">
        <f t="shared" si="67"/>
        <v>II</v>
      </c>
      <c r="C1058" s="324" t="s">
        <v>51</v>
      </c>
      <c r="D1058" s="45">
        <v>4054</v>
      </c>
      <c r="E1058" s="49">
        <v>12.85</v>
      </c>
      <c r="F1058" s="79">
        <v>150636</v>
      </c>
      <c r="G1058" s="61"/>
      <c r="H1058" s="49"/>
      <c r="I1058" s="238" t="s">
        <v>231</v>
      </c>
      <c r="J1058" s="44"/>
      <c r="K1058" s="83" t="s">
        <v>246</v>
      </c>
      <c r="L1058" s="85" t="s">
        <v>436</v>
      </c>
    </row>
    <row r="1059" spans="1:12" ht="18.75" x14ac:dyDescent="0.3">
      <c r="A1059" s="339">
        <v>45804</v>
      </c>
      <c r="B1059" s="324" t="str">
        <f t="shared" si="67"/>
        <v>II</v>
      </c>
      <c r="C1059" s="324" t="s">
        <v>51</v>
      </c>
      <c r="D1059" s="45">
        <v>4055</v>
      </c>
      <c r="E1059" s="49">
        <v>12.06</v>
      </c>
      <c r="F1059" s="80">
        <v>250667</v>
      </c>
      <c r="G1059" s="61" t="s">
        <v>446</v>
      </c>
      <c r="H1059" s="88">
        <v>29.32</v>
      </c>
      <c r="I1059" s="236" t="s">
        <v>231</v>
      </c>
      <c r="J1059" s="44">
        <v>1</v>
      </c>
      <c r="K1059" s="83" t="s">
        <v>246</v>
      </c>
      <c r="L1059" s="85" t="s">
        <v>436</v>
      </c>
    </row>
    <row r="1060" spans="1:12" ht="18.75" x14ac:dyDescent="0.3">
      <c r="A1060" s="339">
        <v>45804</v>
      </c>
      <c r="B1060" s="324" t="str">
        <f t="shared" si="67"/>
        <v>II</v>
      </c>
      <c r="C1060" s="324" t="s">
        <v>51</v>
      </c>
      <c r="D1060" s="45">
        <v>4056</v>
      </c>
      <c r="E1060" s="49">
        <v>11.16</v>
      </c>
      <c r="F1060" s="79">
        <v>250667</v>
      </c>
      <c r="G1060" s="61"/>
      <c r="H1060" s="49"/>
      <c r="I1060" s="238" t="s">
        <v>231</v>
      </c>
      <c r="J1060" s="44"/>
      <c r="K1060" s="83" t="s">
        <v>246</v>
      </c>
      <c r="L1060" s="85" t="s">
        <v>436</v>
      </c>
    </row>
    <row r="1061" spans="1:12" ht="18.75" x14ac:dyDescent="0.3">
      <c r="A1061" s="339">
        <v>45804</v>
      </c>
      <c r="B1061" s="324" t="str">
        <f t="shared" si="67"/>
        <v>II</v>
      </c>
      <c r="C1061" s="324" t="s">
        <v>51</v>
      </c>
      <c r="D1061" s="45">
        <v>4057</v>
      </c>
      <c r="E1061" s="49">
        <v>11.17</v>
      </c>
      <c r="F1061" s="79">
        <v>250667</v>
      </c>
      <c r="G1061" s="61"/>
      <c r="H1061" s="49"/>
      <c r="I1061" s="238" t="s">
        <v>231</v>
      </c>
      <c r="J1061" s="44"/>
      <c r="K1061" s="83" t="s">
        <v>246</v>
      </c>
      <c r="L1061" s="85" t="s">
        <v>436</v>
      </c>
    </row>
    <row r="1062" spans="1:12" ht="18.75" x14ac:dyDescent="0.3">
      <c r="A1062" s="339">
        <v>45804</v>
      </c>
      <c r="B1062" s="324" t="str">
        <f t="shared" si="67"/>
        <v>II</v>
      </c>
      <c r="C1062" s="324" t="s">
        <v>51</v>
      </c>
      <c r="D1062" s="45">
        <v>4058</v>
      </c>
      <c r="E1062" s="49">
        <v>12.06</v>
      </c>
      <c r="F1062" s="79">
        <v>250667</v>
      </c>
      <c r="G1062" s="61"/>
      <c r="H1062" s="49"/>
      <c r="I1062" s="238" t="s">
        <v>231</v>
      </c>
      <c r="J1062" s="44"/>
      <c r="K1062" s="83" t="s">
        <v>246</v>
      </c>
      <c r="L1062" s="85" t="s">
        <v>436</v>
      </c>
    </row>
    <row r="1063" spans="1:12" ht="18.75" x14ac:dyDescent="0.3">
      <c r="A1063" s="339">
        <v>45804</v>
      </c>
      <c r="B1063" s="324" t="str">
        <f t="shared" si="67"/>
        <v>II</v>
      </c>
      <c r="C1063" s="324" t="s">
        <v>51</v>
      </c>
      <c r="D1063" s="45">
        <v>4059</v>
      </c>
      <c r="E1063" s="49">
        <v>12.06</v>
      </c>
      <c r="F1063" s="79">
        <v>250667</v>
      </c>
      <c r="G1063" s="61"/>
      <c r="H1063" s="49"/>
      <c r="I1063" s="238" t="s">
        <v>231</v>
      </c>
      <c r="J1063" s="44"/>
      <c r="K1063" s="83" t="s">
        <v>246</v>
      </c>
      <c r="L1063" s="85" t="s">
        <v>436</v>
      </c>
    </row>
    <row r="1064" spans="1:12" ht="19.5" thickBot="1" x14ac:dyDescent="0.35">
      <c r="A1064" s="346">
        <v>45804</v>
      </c>
      <c r="B1064" s="337" t="str">
        <f t="shared" si="67"/>
        <v>II</v>
      </c>
      <c r="C1064" s="337" t="s">
        <v>51</v>
      </c>
      <c r="D1064" s="92">
        <v>4060</v>
      </c>
      <c r="E1064" s="93">
        <v>12.05</v>
      </c>
      <c r="F1064" s="94">
        <v>250667</v>
      </c>
      <c r="G1064" s="95"/>
      <c r="H1064" s="93"/>
      <c r="I1064" s="241" t="s">
        <v>231</v>
      </c>
      <c r="J1064" s="91"/>
      <c r="K1064" s="102" t="s">
        <v>246</v>
      </c>
      <c r="L1064" s="103" t="s">
        <v>436</v>
      </c>
    </row>
    <row r="1065" spans="1:12" ht="18.75" x14ac:dyDescent="0.3">
      <c r="A1065" s="39">
        <v>45806</v>
      </c>
      <c r="B1065" s="331" t="str">
        <f t="shared" ref="B1065:B1079" si="68">ROMAN(1)</f>
        <v>I</v>
      </c>
      <c r="C1065" s="331" t="s">
        <v>45</v>
      </c>
      <c r="D1065" s="40">
        <v>4061</v>
      </c>
      <c r="E1065" s="98">
        <v>12.14</v>
      </c>
      <c r="F1065" s="99">
        <v>250667</v>
      </c>
      <c r="G1065" s="100"/>
      <c r="H1065" s="98"/>
      <c r="I1065" s="242" t="s">
        <v>231</v>
      </c>
      <c r="J1065" s="87"/>
      <c r="K1065" s="104" t="s">
        <v>246</v>
      </c>
      <c r="L1065" s="84" t="s">
        <v>436</v>
      </c>
    </row>
    <row r="1066" spans="1:12" ht="18.75" x14ac:dyDescent="0.3">
      <c r="A1066" s="339">
        <v>45806</v>
      </c>
      <c r="B1066" s="324" t="str">
        <f t="shared" si="68"/>
        <v>I</v>
      </c>
      <c r="C1066" s="324" t="s">
        <v>45</v>
      </c>
      <c r="D1066" s="45">
        <v>4062</v>
      </c>
      <c r="E1066" s="49">
        <v>13.04</v>
      </c>
      <c r="F1066" s="80">
        <v>150633</v>
      </c>
      <c r="G1066" s="61" t="s">
        <v>458</v>
      </c>
      <c r="H1066" s="88">
        <v>28.42</v>
      </c>
      <c r="I1066" s="236" t="s">
        <v>231</v>
      </c>
      <c r="J1066" s="44">
        <v>1</v>
      </c>
      <c r="K1066" s="83" t="s">
        <v>246</v>
      </c>
      <c r="L1066" s="85" t="s">
        <v>436</v>
      </c>
    </row>
    <row r="1067" spans="1:12" ht="18.75" x14ac:dyDescent="0.3">
      <c r="A1067" s="339">
        <v>45806</v>
      </c>
      <c r="B1067" s="324" t="str">
        <f t="shared" si="68"/>
        <v>I</v>
      </c>
      <c r="C1067" s="324" t="s">
        <v>45</v>
      </c>
      <c r="D1067" s="45">
        <v>4063</v>
      </c>
      <c r="E1067" s="49">
        <v>13.04</v>
      </c>
      <c r="F1067" s="79">
        <v>150633</v>
      </c>
      <c r="G1067" s="61"/>
      <c r="H1067" s="49"/>
      <c r="I1067" s="238" t="s">
        <v>231</v>
      </c>
      <c r="J1067" s="44"/>
      <c r="K1067" s="83" t="s">
        <v>246</v>
      </c>
      <c r="L1067" s="85" t="s">
        <v>436</v>
      </c>
    </row>
    <row r="1068" spans="1:12" ht="18.75" x14ac:dyDescent="0.3">
      <c r="A1068" s="339">
        <v>45806</v>
      </c>
      <c r="B1068" s="324" t="str">
        <f t="shared" si="68"/>
        <v>I</v>
      </c>
      <c r="C1068" s="324" t="s">
        <v>45</v>
      </c>
      <c r="D1068" s="45">
        <v>4064</v>
      </c>
      <c r="E1068" s="49">
        <v>13.04</v>
      </c>
      <c r="F1068" s="79">
        <v>150633</v>
      </c>
      <c r="G1068" s="61"/>
      <c r="H1068" s="49"/>
      <c r="I1068" s="238" t="s">
        <v>231</v>
      </c>
      <c r="J1068" s="44"/>
      <c r="K1068" s="83" t="s">
        <v>246</v>
      </c>
      <c r="L1068" s="85" t="s">
        <v>436</v>
      </c>
    </row>
    <row r="1069" spans="1:12" ht="18.75" x14ac:dyDescent="0.3">
      <c r="A1069" s="339">
        <v>45806</v>
      </c>
      <c r="B1069" s="324" t="str">
        <f t="shared" si="68"/>
        <v>I</v>
      </c>
      <c r="C1069" s="324" t="s">
        <v>45</v>
      </c>
      <c r="D1069" s="45">
        <v>4065</v>
      </c>
      <c r="E1069" s="49">
        <v>13.04</v>
      </c>
      <c r="F1069" s="79">
        <v>150633</v>
      </c>
      <c r="G1069" s="61"/>
      <c r="H1069" s="49"/>
      <c r="I1069" s="238" t="s">
        <v>231</v>
      </c>
      <c r="J1069" s="44"/>
      <c r="K1069" s="83" t="s">
        <v>246</v>
      </c>
      <c r="L1069" s="85" t="s">
        <v>436</v>
      </c>
    </row>
    <row r="1070" spans="1:12" ht="18.75" x14ac:dyDescent="0.3">
      <c r="A1070" s="339">
        <v>45806</v>
      </c>
      <c r="B1070" s="324" t="str">
        <f t="shared" si="68"/>
        <v>I</v>
      </c>
      <c r="C1070" s="324" t="s">
        <v>45</v>
      </c>
      <c r="D1070" s="45">
        <v>4066</v>
      </c>
      <c r="E1070" s="49">
        <v>13.04</v>
      </c>
      <c r="F1070" s="79">
        <v>150633</v>
      </c>
      <c r="G1070" s="61"/>
      <c r="H1070" s="49"/>
      <c r="I1070" s="238" t="s">
        <v>231</v>
      </c>
      <c r="J1070" s="44"/>
      <c r="K1070" s="83" t="s">
        <v>246</v>
      </c>
      <c r="L1070" s="85" t="s">
        <v>436</v>
      </c>
    </row>
    <row r="1071" spans="1:12" ht="18.75" x14ac:dyDescent="0.3">
      <c r="A1071" s="339">
        <v>45806</v>
      </c>
      <c r="B1071" s="324" t="str">
        <f t="shared" si="68"/>
        <v>I</v>
      </c>
      <c r="C1071" s="324" t="s">
        <v>45</v>
      </c>
      <c r="D1071" s="45">
        <v>4067</v>
      </c>
      <c r="E1071" s="49">
        <v>12.36</v>
      </c>
      <c r="F1071" s="79">
        <v>150633</v>
      </c>
      <c r="G1071" s="61"/>
      <c r="H1071" s="49"/>
      <c r="I1071" s="238" t="s">
        <v>231</v>
      </c>
      <c r="J1071" s="44"/>
      <c r="K1071" s="83" t="s">
        <v>246</v>
      </c>
      <c r="L1071" s="85" t="s">
        <v>436</v>
      </c>
    </row>
    <row r="1072" spans="1:12" ht="18.75" x14ac:dyDescent="0.3">
      <c r="A1072" s="339">
        <v>45806</v>
      </c>
      <c r="B1072" s="324" t="str">
        <f t="shared" si="68"/>
        <v>I</v>
      </c>
      <c r="C1072" s="324" t="s">
        <v>45</v>
      </c>
      <c r="D1072" s="45">
        <v>4068</v>
      </c>
      <c r="E1072" s="49">
        <v>12.05</v>
      </c>
      <c r="F1072" s="80">
        <v>150638</v>
      </c>
      <c r="G1072" s="61" t="s">
        <v>459</v>
      </c>
      <c r="H1072" s="88">
        <v>29.04</v>
      </c>
      <c r="I1072" s="236" t="s">
        <v>231</v>
      </c>
      <c r="J1072" s="44">
        <v>1</v>
      </c>
      <c r="K1072" s="83" t="s">
        <v>246</v>
      </c>
      <c r="L1072" s="85" t="s">
        <v>436</v>
      </c>
    </row>
    <row r="1073" spans="1:12" ht="18.75" x14ac:dyDescent="0.3">
      <c r="A1073" s="339">
        <v>45806</v>
      </c>
      <c r="B1073" s="324" t="str">
        <f t="shared" si="68"/>
        <v>I</v>
      </c>
      <c r="C1073" s="324" t="s">
        <v>45</v>
      </c>
      <c r="D1073" s="45">
        <v>4069</v>
      </c>
      <c r="E1073" s="49">
        <v>11.09</v>
      </c>
      <c r="F1073" s="79">
        <v>150638</v>
      </c>
      <c r="G1073" s="61"/>
      <c r="H1073" s="49"/>
      <c r="I1073" s="238" t="s">
        <v>231</v>
      </c>
      <c r="J1073" s="44"/>
      <c r="K1073" s="83" t="s">
        <v>246</v>
      </c>
      <c r="L1073" s="85" t="s">
        <v>436</v>
      </c>
    </row>
    <row r="1074" spans="1:12" ht="18.75" x14ac:dyDescent="0.3">
      <c r="A1074" s="339">
        <v>45806</v>
      </c>
      <c r="B1074" s="324" t="str">
        <f t="shared" si="68"/>
        <v>I</v>
      </c>
      <c r="C1074" s="324" t="s">
        <v>45</v>
      </c>
      <c r="D1074" s="45">
        <v>4070</v>
      </c>
      <c r="E1074" s="49">
        <v>11.1</v>
      </c>
      <c r="F1074" s="79">
        <v>150638</v>
      </c>
      <c r="G1074" s="61"/>
      <c r="H1074" s="49"/>
      <c r="I1074" s="238" t="s">
        <v>231</v>
      </c>
      <c r="J1074" s="44"/>
      <c r="K1074" s="83" t="s">
        <v>246</v>
      </c>
      <c r="L1074" s="85" t="s">
        <v>436</v>
      </c>
    </row>
    <row r="1075" spans="1:12" ht="18.75" x14ac:dyDescent="0.3">
      <c r="A1075" s="339">
        <v>45806</v>
      </c>
      <c r="B1075" s="324" t="str">
        <f t="shared" si="68"/>
        <v>I</v>
      </c>
      <c r="C1075" s="324" t="s">
        <v>45</v>
      </c>
      <c r="D1075" s="45">
        <v>4071</v>
      </c>
      <c r="E1075" s="49">
        <v>12.06</v>
      </c>
      <c r="F1075" s="79">
        <v>150638</v>
      </c>
      <c r="G1075" s="61"/>
      <c r="H1075" s="49"/>
      <c r="I1075" s="238" t="s">
        <v>231</v>
      </c>
      <c r="J1075" s="44"/>
      <c r="K1075" s="83" t="s">
        <v>246</v>
      </c>
      <c r="L1075" s="85" t="s">
        <v>436</v>
      </c>
    </row>
    <row r="1076" spans="1:12" ht="18.75" x14ac:dyDescent="0.3">
      <c r="A1076" s="339">
        <v>45806</v>
      </c>
      <c r="B1076" s="324" t="str">
        <f t="shared" si="68"/>
        <v>I</v>
      </c>
      <c r="C1076" s="324" t="s">
        <v>45</v>
      </c>
      <c r="D1076" s="45">
        <v>4072</v>
      </c>
      <c r="E1076" s="49">
        <v>11.1</v>
      </c>
      <c r="F1076" s="79">
        <v>150638</v>
      </c>
      <c r="G1076" s="61"/>
      <c r="H1076" s="49"/>
      <c r="I1076" s="238" t="s">
        <v>231</v>
      </c>
      <c r="J1076" s="44"/>
      <c r="K1076" s="83" t="s">
        <v>246</v>
      </c>
      <c r="L1076" s="85" t="s">
        <v>436</v>
      </c>
    </row>
    <row r="1077" spans="1:12" ht="18.75" x14ac:dyDescent="0.3">
      <c r="A1077" s="339">
        <v>45806</v>
      </c>
      <c r="B1077" s="324" t="str">
        <f t="shared" si="68"/>
        <v>I</v>
      </c>
      <c r="C1077" s="324" t="s">
        <v>45</v>
      </c>
      <c r="D1077" s="45">
        <v>4073</v>
      </c>
      <c r="E1077" s="49">
        <v>12.06</v>
      </c>
      <c r="F1077" s="79">
        <v>150638</v>
      </c>
      <c r="G1077" s="61"/>
      <c r="H1077" s="49"/>
      <c r="I1077" s="238" t="s">
        <v>231</v>
      </c>
      <c r="J1077" s="44"/>
      <c r="K1077" s="83" t="s">
        <v>246</v>
      </c>
      <c r="L1077" s="85" t="s">
        <v>436</v>
      </c>
    </row>
    <row r="1078" spans="1:12" ht="18.75" x14ac:dyDescent="0.3">
      <c r="A1078" s="339">
        <v>45806</v>
      </c>
      <c r="B1078" s="324" t="str">
        <f t="shared" si="68"/>
        <v>I</v>
      </c>
      <c r="C1078" s="324" t="s">
        <v>45</v>
      </c>
      <c r="D1078" s="45">
        <v>4074</v>
      </c>
      <c r="E1078" s="49">
        <v>12.52</v>
      </c>
      <c r="F1078" s="79">
        <v>150638</v>
      </c>
      <c r="G1078" s="61"/>
      <c r="H1078" s="49"/>
      <c r="I1078" s="238" t="s">
        <v>231</v>
      </c>
      <c r="J1078" s="44"/>
      <c r="K1078" s="83" t="s">
        <v>246</v>
      </c>
      <c r="L1078" s="85" t="s">
        <v>436</v>
      </c>
    </row>
    <row r="1079" spans="1:12" ht="18.75" x14ac:dyDescent="0.3">
      <c r="A1079" s="339">
        <v>45806</v>
      </c>
      <c r="B1079" s="324" t="str">
        <f t="shared" si="68"/>
        <v>I</v>
      </c>
      <c r="C1079" s="324" t="s">
        <v>45</v>
      </c>
      <c r="D1079" s="45">
        <v>4075</v>
      </c>
      <c r="E1079" s="49">
        <v>13.05</v>
      </c>
      <c r="F1079" s="80">
        <v>250444</v>
      </c>
      <c r="G1079" s="61" t="s">
        <v>460</v>
      </c>
      <c r="H1079" s="88">
        <v>28.76</v>
      </c>
      <c r="I1079" s="236" t="s">
        <v>231</v>
      </c>
      <c r="J1079" s="44">
        <v>1</v>
      </c>
      <c r="K1079" s="83" t="s">
        <v>246</v>
      </c>
      <c r="L1079" s="85" t="s">
        <v>436</v>
      </c>
    </row>
    <row r="1080" spans="1:12" ht="18.75" x14ac:dyDescent="0.3">
      <c r="A1080" s="339">
        <v>45806</v>
      </c>
      <c r="B1080" s="324" t="str">
        <f t="shared" ref="B1080:B1093" si="69">ROMAN(2)</f>
        <v>II</v>
      </c>
      <c r="C1080" s="324" t="s">
        <v>51</v>
      </c>
      <c r="D1080" s="45">
        <v>4076</v>
      </c>
      <c r="E1080" s="49">
        <v>13.05</v>
      </c>
      <c r="F1080" s="79">
        <v>250444</v>
      </c>
      <c r="G1080" s="61"/>
      <c r="H1080" s="49"/>
      <c r="I1080" s="238" t="s">
        <v>231</v>
      </c>
      <c r="J1080" s="44"/>
      <c r="K1080" s="83" t="s">
        <v>246</v>
      </c>
      <c r="L1080" s="85" t="s">
        <v>463</v>
      </c>
    </row>
    <row r="1081" spans="1:12" ht="18.75" x14ac:dyDescent="0.3">
      <c r="A1081" s="339">
        <v>45806</v>
      </c>
      <c r="B1081" s="324" t="str">
        <f t="shared" si="69"/>
        <v>II</v>
      </c>
      <c r="C1081" s="324" t="s">
        <v>51</v>
      </c>
      <c r="D1081" s="45">
        <v>4077</v>
      </c>
      <c r="E1081" s="49">
        <v>13.05</v>
      </c>
      <c r="F1081" s="79">
        <v>250444</v>
      </c>
      <c r="G1081" s="61"/>
      <c r="H1081" s="49"/>
      <c r="I1081" s="238" t="s">
        <v>231</v>
      </c>
      <c r="J1081" s="44"/>
      <c r="K1081" s="83" t="s">
        <v>246</v>
      </c>
      <c r="L1081" s="85" t="s">
        <v>463</v>
      </c>
    </row>
    <row r="1082" spans="1:12" ht="18.75" x14ac:dyDescent="0.3">
      <c r="A1082" s="339">
        <v>45806</v>
      </c>
      <c r="B1082" s="324" t="str">
        <f t="shared" si="69"/>
        <v>II</v>
      </c>
      <c r="C1082" s="324" t="s">
        <v>51</v>
      </c>
      <c r="D1082" s="45">
        <v>4078</v>
      </c>
      <c r="E1082" s="49">
        <v>13.45</v>
      </c>
      <c r="F1082" s="79">
        <v>250444</v>
      </c>
      <c r="G1082" s="61"/>
      <c r="H1082" s="49"/>
      <c r="I1082" s="238" t="s">
        <v>231</v>
      </c>
      <c r="J1082" s="44"/>
      <c r="K1082" s="83" t="s">
        <v>246</v>
      </c>
      <c r="L1082" s="85" t="s">
        <v>463</v>
      </c>
    </row>
    <row r="1083" spans="1:12" ht="18.75" x14ac:dyDescent="0.3">
      <c r="A1083" s="339">
        <v>45806</v>
      </c>
      <c r="B1083" s="324" t="str">
        <f t="shared" si="69"/>
        <v>II</v>
      </c>
      <c r="C1083" s="324" t="s">
        <v>51</v>
      </c>
      <c r="D1083" s="45">
        <v>4079</v>
      </c>
      <c r="E1083" s="49">
        <v>13.05</v>
      </c>
      <c r="F1083" s="79">
        <v>250444</v>
      </c>
      <c r="G1083" s="61"/>
      <c r="H1083" s="49"/>
      <c r="I1083" s="238" t="s">
        <v>231</v>
      </c>
      <c r="J1083" s="44"/>
      <c r="K1083" s="83" t="s">
        <v>246</v>
      </c>
      <c r="L1083" s="85" t="s">
        <v>463</v>
      </c>
    </row>
    <row r="1084" spans="1:12" ht="18.75" x14ac:dyDescent="0.3">
      <c r="A1084" s="339">
        <v>45806</v>
      </c>
      <c r="B1084" s="324" t="str">
        <f t="shared" si="69"/>
        <v>II</v>
      </c>
      <c r="C1084" s="324" t="s">
        <v>51</v>
      </c>
      <c r="D1084" s="45">
        <v>4080</v>
      </c>
      <c r="E1084" s="49">
        <v>13.19</v>
      </c>
      <c r="F1084" s="79">
        <v>250444</v>
      </c>
      <c r="G1084" s="61"/>
      <c r="H1084" s="49"/>
      <c r="I1084" s="238" t="s">
        <v>231</v>
      </c>
      <c r="J1084" s="44"/>
      <c r="K1084" s="83" t="s">
        <v>246</v>
      </c>
      <c r="L1084" s="85" t="s">
        <v>463</v>
      </c>
    </row>
    <row r="1085" spans="1:12" ht="18.75" x14ac:dyDescent="0.3">
      <c r="A1085" s="339">
        <v>45806</v>
      </c>
      <c r="B1085" s="324" t="str">
        <f t="shared" si="69"/>
        <v>II</v>
      </c>
      <c r="C1085" s="324" t="s">
        <v>51</v>
      </c>
      <c r="D1085" s="45">
        <v>4081</v>
      </c>
      <c r="E1085" s="49">
        <v>12.05</v>
      </c>
      <c r="F1085" s="80">
        <v>351112</v>
      </c>
      <c r="G1085" s="61" t="s">
        <v>461</v>
      </c>
      <c r="H1085" s="88">
        <v>28.82</v>
      </c>
      <c r="I1085" s="236" t="s">
        <v>231</v>
      </c>
      <c r="J1085" s="44">
        <v>1</v>
      </c>
      <c r="K1085" s="83" t="s">
        <v>246</v>
      </c>
      <c r="L1085" s="85" t="s">
        <v>463</v>
      </c>
    </row>
    <row r="1086" spans="1:12" ht="18.75" x14ac:dyDescent="0.3">
      <c r="A1086" s="339">
        <v>45806</v>
      </c>
      <c r="B1086" s="324" t="str">
        <f t="shared" si="69"/>
        <v>II</v>
      </c>
      <c r="C1086" s="324" t="s">
        <v>51</v>
      </c>
      <c r="D1086" s="45">
        <v>4082</v>
      </c>
      <c r="E1086" s="49">
        <v>11.05</v>
      </c>
      <c r="F1086" s="79">
        <v>351112</v>
      </c>
      <c r="G1086" s="61"/>
      <c r="H1086" s="49"/>
      <c r="I1086" s="238" t="s">
        <v>231</v>
      </c>
      <c r="J1086" s="44"/>
      <c r="K1086" s="83" t="s">
        <v>246</v>
      </c>
      <c r="L1086" s="85" t="s">
        <v>463</v>
      </c>
    </row>
    <row r="1087" spans="1:12" ht="18.75" x14ac:dyDescent="0.3">
      <c r="A1087" s="339">
        <v>45806</v>
      </c>
      <c r="B1087" s="324" t="str">
        <f t="shared" si="69"/>
        <v>II</v>
      </c>
      <c r="C1087" s="324" t="s">
        <v>51</v>
      </c>
      <c r="D1087" s="45">
        <v>4083</v>
      </c>
      <c r="E1087" s="49">
        <v>11.05</v>
      </c>
      <c r="F1087" s="79">
        <v>351112</v>
      </c>
      <c r="G1087" s="61"/>
      <c r="H1087" s="49"/>
      <c r="I1087" s="238" t="s">
        <v>231</v>
      </c>
      <c r="J1087" s="44"/>
      <c r="K1087" s="83" t="s">
        <v>246</v>
      </c>
      <c r="L1087" s="85" t="s">
        <v>463</v>
      </c>
    </row>
    <row r="1088" spans="1:12" ht="18.75" x14ac:dyDescent="0.3">
      <c r="A1088" s="339">
        <v>45806</v>
      </c>
      <c r="B1088" s="324" t="str">
        <f t="shared" si="69"/>
        <v>II</v>
      </c>
      <c r="C1088" s="324" t="s">
        <v>51</v>
      </c>
      <c r="D1088" s="45">
        <v>4084</v>
      </c>
      <c r="E1088" s="49">
        <v>11.06</v>
      </c>
      <c r="F1088" s="79">
        <v>351112</v>
      </c>
      <c r="G1088" s="61"/>
      <c r="H1088" s="49"/>
      <c r="I1088" s="238" t="s">
        <v>231</v>
      </c>
      <c r="J1088" s="44"/>
      <c r="K1088" s="83" t="s">
        <v>246</v>
      </c>
      <c r="L1088" s="85" t="s">
        <v>463</v>
      </c>
    </row>
    <row r="1089" spans="1:12" ht="18.75" x14ac:dyDescent="0.3">
      <c r="A1089" s="339">
        <v>45806</v>
      </c>
      <c r="B1089" s="324" t="str">
        <f t="shared" si="69"/>
        <v>II</v>
      </c>
      <c r="C1089" s="324" t="s">
        <v>51</v>
      </c>
      <c r="D1089" s="45">
        <v>4085</v>
      </c>
      <c r="E1089" s="49">
        <v>11.04</v>
      </c>
      <c r="F1089" s="79">
        <v>351112</v>
      </c>
      <c r="G1089" s="61"/>
      <c r="H1089" s="49"/>
      <c r="I1089" s="238" t="s">
        <v>231</v>
      </c>
      <c r="J1089" s="44"/>
      <c r="K1089" s="83" t="s">
        <v>246</v>
      </c>
      <c r="L1089" s="85" t="s">
        <v>463</v>
      </c>
    </row>
    <row r="1090" spans="1:12" ht="18.75" x14ac:dyDescent="0.3">
      <c r="A1090" s="339">
        <v>45806</v>
      </c>
      <c r="B1090" s="324" t="str">
        <f t="shared" si="69"/>
        <v>II</v>
      </c>
      <c r="C1090" s="324" t="s">
        <v>51</v>
      </c>
      <c r="D1090" s="45">
        <v>4086</v>
      </c>
      <c r="E1090" s="49">
        <v>11.05</v>
      </c>
      <c r="F1090" s="79">
        <v>351112</v>
      </c>
      <c r="G1090" s="61"/>
      <c r="H1090" s="49"/>
      <c r="I1090" s="238" t="s">
        <v>231</v>
      </c>
      <c r="J1090" s="44"/>
      <c r="K1090" s="83" t="s">
        <v>246</v>
      </c>
      <c r="L1090" s="85" t="s">
        <v>463</v>
      </c>
    </row>
    <row r="1091" spans="1:12" ht="18.75" x14ac:dyDescent="0.3">
      <c r="A1091" s="339">
        <v>45806</v>
      </c>
      <c r="B1091" s="324" t="str">
        <f t="shared" si="69"/>
        <v>II</v>
      </c>
      <c r="C1091" s="324" t="s">
        <v>51</v>
      </c>
      <c r="D1091" s="45">
        <v>4087</v>
      </c>
      <c r="E1091" s="49">
        <v>12.15</v>
      </c>
      <c r="F1091" s="79">
        <v>351112</v>
      </c>
      <c r="G1091" s="61"/>
      <c r="H1091" s="49"/>
      <c r="I1091" s="238" t="s">
        <v>231</v>
      </c>
      <c r="J1091" s="44"/>
      <c r="K1091" s="83" t="s">
        <v>246</v>
      </c>
      <c r="L1091" s="85" t="s">
        <v>463</v>
      </c>
    </row>
    <row r="1092" spans="1:12" ht="18.75" x14ac:dyDescent="0.3">
      <c r="A1092" s="339">
        <v>45806</v>
      </c>
      <c r="B1092" s="324" t="str">
        <f t="shared" si="69"/>
        <v>II</v>
      </c>
      <c r="C1092" s="324" t="s">
        <v>51</v>
      </c>
      <c r="D1092" s="45">
        <v>4088</v>
      </c>
      <c r="E1092" s="49">
        <v>12.05</v>
      </c>
      <c r="F1092" s="80">
        <v>151075</v>
      </c>
      <c r="G1092" s="61" t="s">
        <v>462</v>
      </c>
      <c r="H1092" s="88">
        <v>29.24</v>
      </c>
      <c r="I1092" s="236" t="s">
        <v>231</v>
      </c>
      <c r="J1092" s="44">
        <v>1</v>
      </c>
      <c r="K1092" s="83" t="s">
        <v>246</v>
      </c>
      <c r="L1092" s="85" t="s">
        <v>463</v>
      </c>
    </row>
    <row r="1093" spans="1:12" ht="19.5" thickBot="1" x14ac:dyDescent="0.35">
      <c r="A1093" s="346">
        <v>45806</v>
      </c>
      <c r="B1093" s="337" t="str">
        <f t="shared" si="69"/>
        <v>II</v>
      </c>
      <c r="C1093" s="337" t="s">
        <v>51</v>
      </c>
      <c r="D1093" s="92">
        <v>4089</v>
      </c>
      <c r="E1093" s="93">
        <v>12.05</v>
      </c>
      <c r="F1093" s="94">
        <v>151075</v>
      </c>
      <c r="G1093" s="95"/>
      <c r="H1093" s="93"/>
      <c r="I1093" s="241" t="s">
        <v>231</v>
      </c>
      <c r="J1093" s="91"/>
      <c r="K1093" s="102" t="s">
        <v>246</v>
      </c>
      <c r="L1093" s="103" t="s">
        <v>463</v>
      </c>
    </row>
    <row r="1094" spans="1:12" ht="18.75" x14ac:dyDescent="0.3">
      <c r="A1094" s="39">
        <v>45807</v>
      </c>
      <c r="B1094" s="331" t="str">
        <f t="shared" ref="B1094:B1100" si="70">ROMAN(1)</f>
        <v>I</v>
      </c>
      <c r="C1094" s="331" t="s">
        <v>45</v>
      </c>
      <c r="D1094" s="40">
        <v>4090</v>
      </c>
      <c r="E1094" s="98">
        <v>11.09</v>
      </c>
      <c r="F1094" s="99">
        <v>151075</v>
      </c>
      <c r="G1094" s="100"/>
      <c r="H1094" s="98"/>
      <c r="I1094" s="242" t="s">
        <v>231</v>
      </c>
      <c r="J1094" s="87"/>
      <c r="K1094" s="104" t="s">
        <v>246</v>
      </c>
      <c r="L1094" s="84" t="s">
        <v>463</v>
      </c>
    </row>
    <row r="1095" spans="1:12" ht="18.75" x14ac:dyDescent="0.3">
      <c r="A1095" s="339">
        <v>45807</v>
      </c>
      <c r="B1095" s="324" t="str">
        <f t="shared" si="70"/>
        <v>I</v>
      </c>
      <c r="C1095" s="324" t="s">
        <v>45</v>
      </c>
      <c r="D1095" s="45">
        <v>4091</v>
      </c>
      <c r="E1095" s="49">
        <v>11.09</v>
      </c>
      <c r="F1095" s="79">
        <v>151075</v>
      </c>
      <c r="G1095" s="61"/>
      <c r="H1095" s="49"/>
      <c r="I1095" s="238" t="s">
        <v>231</v>
      </c>
      <c r="J1095" s="44"/>
      <c r="K1095" s="83" t="s">
        <v>246</v>
      </c>
      <c r="L1095" s="85" t="s">
        <v>463</v>
      </c>
    </row>
    <row r="1096" spans="1:12" ht="18.75" x14ac:dyDescent="0.3">
      <c r="A1096" s="339">
        <v>45807</v>
      </c>
      <c r="B1096" s="324" t="str">
        <f t="shared" si="70"/>
        <v>I</v>
      </c>
      <c r="C1096" s="324" t="s">
        <v>45</v>
      </c>
      <c r="D1096" s="45">
        <v>4092</v>
      </c>
      <c r="E1096" s="49">
        <v>12.04</v>
      </c>
      <c r="F1096" s="79">
        <v>151075</v>
      </c>
      <c r="G1096" s="61"/>
      <c r="H1096" s="49"/>
      <c r="I1096" s="238" t="s">
        <v>231</v>
      </c>
      <c r="J1096" s="44"/>
      <c r="K1096" s="83" t="s">
        <v>246</v>
      </c>
      <c r="L1096" s="85" t="s">
        <v>463</v>
      </c>
    </row>
    <row r="1097" spans="1:12" ht="18.75" x14ac:dyDescent="0.3">
      <c r="A1097" s="339">
        <v>45807</v>
      </c>
      <c r="B1097" s="324" t="str">
        <f t="shared" si="70"/>
        <v>I</v>
      </c>
      <c r="C1097" s="324" t="s">
        <v>45</v>
      </c>
      <c r="D1097" s="45">
        <v>4093</v>
      </c>
      <c r="E1097" s="49">
        <v>12.05</v>
      </c>
      <c r="F1097" s="79">
        <v>151075</v>
      </c>
      <c r="G1097" s="61"/>
      <c r="H1097" s="49"/>
      <c r="I1097" s="238" t="s">
        <v>231</v>
      </c>
      <c r="J1097" s="44"/>
      <c r="K1097" s="83" t="s">
        <v>246</v>
      </c>
      <c r="L1097" s="85" t="s">
        <v>463</v>
      </c>
    </row>
    <row r="1098" spans="1:12" ht="18.75" x14ac:dyDescent="0.3">
      <c r="A1098" s="339">
        <v>45807</v>
      </c>
      <c r="B1098" s="324" t="str">
        <f t="shared" si="70"/>
        <v>I</v>
      </c>
      <c r="C1098" s="324" t="s">
        <v>45</v>
      </c>
      <c r="D1098" s="45">
        <v>4094</v>
      </c>
      <c r="E1098" s="49">
        <v>11.25</v>
      </c>
      <c r="F1098" s="79">
        <v>151075</v>
      </c>
      <c r="G1098" s="61"/>
      <c r="H1098" s="49"/>
      <c r="I1098" s="238" t="s">
        <v>231</v>
      </c>
      <c r="J1098" s="44"/>
      <c r="K1098" s="83" t="s">
        <v>246</v>
      </c>
      <c r="L1098" s="85" t="s">
        <v>463</v>
      </c>
    </row>
    <row r="1099" spans="1:12" ht="18.75" x14ac:dyDescent="0.3">
      <c r="A1099" s="339">
        <v>45807</v>
      </c>
      <c r="B1099" s="324" t="str">
        <f t="shared" si="70"/>
        <v>I</v>
      </c>
      <c r="C1099" s="324" t="s">
        <v>45</v>
      </c>
      <c r="D1099" s="45">
        <v>4095</v>
      </c>
      <c r="E1099" s="49">
        <v>13.05</v>
      </c>
      <c r="F1099" s="80">
        <v>151038</v>
      </c>
      <c r="G1099" s="61" t="s">
        <v>473</v>
      </c>
      <c r="H1099" s="88">
        <v>28.36</v>
      </c>
      <c r="I1099" s="236" t="s">
        <v>231</v>
      </c>
      <c r="J1099" s="44">
        <v>1</v>
      </c>
      <c r="K1099" s="83" t="s">
        <v>246</v>
      </c>
      <c r="L1099" s="85" t="s">
        <v>463</v>
      </c>
    </row>
    <row r="1100" spans="1:12" ht="18.75" x14ac:dyDescent="0.3">
      <c r="A1100" s="339">
        <v>45807</v>
      </c>
      <c r="B1100" s="324" t="str">
        <f t="shared" si="70"/>
        <v>I</v>
      </c>
      <c r="C1100" s="324" t="s">
        <v>45</v>
      </c>
      <c r="D1100" s="45">
        <v>4096</v>
      </c>
      <c r="E1100" s="49">
        <v>13.05</v>
      </c>
      <c r="F1100" s="79">
        <v>151038</v>
      </c>
      <c r="G1100" s="61"/>
      <c r="H1100" s="49"/>
      <c r="I1100" s="238" t="s">
        <v>231</v>
      </c>
      <c r="J1100" s="44"/>
      <c r="K1100" s="83" t="s">
        <v>246</v>
      </c>
      <c r="L1100" s="85" t="s">
        <v>463</v>
      </c>
    </row>
    <row r="1101" spans="1:12" ht="18.75" x14ac:dyDescent="0.3">
      <c r="A1101" s="339">
        <v>45807</v>
      </c>
      <c r="B1101" s="324" t="str">
        <f t="shared" ref="B1101:B1109" si="71">ROMAN(2)</f>
        <v>II</v>
      </c>
      <c r="C1101" s="324" t="s">
        <v>51</v>
      </c>
      <c r="D1101" s="45">
        <v>4097</v>
      </c>
      <c r="E1101" s="49">
        <v>13.05</v>
      </c>
      <c r="F1101" s="79">
        <v>151038</v>
      </c>
      <c r="G1101" s="61"/>
      <c r="H1101" s="49"/>
      <c r="I1101" s="238" t="s">
        <v>231</v>
      </c>
      <c r="J1101" s="44"/>
      <c r="K1101" s="83" t="s">
        <v>246</v>
      </c>
      <c r="L1101" s="85" t="s">
        <v>463</v>
      </c>
    </row>
    <row r="1102" spans="1:12" ht="18.75" x14ac:dyDescent="0.3">
      <c r="A1102" s="339">
        <v>45807</v>
      </c>
      <c r="B1102" s="324" t="str">
        <f t="shared" si="71"/>
        <v>II</v>
      </c>
      <c r="C1102" s="324" t="s">
        <v>51</v>
      </c>
      <c r="D1102" s="45">
        <v>4098</v>
      </c>
      <c r="E1102" s="49">
        <v>13.48</v>
      </c>
      <c r="F1102" s="79">
        <v>151038</v>
      </c>
      <c r="G1102" s="61"/>
      <c r="H1102" s="49"/>
      <c r="I1102" s="238" t="s">
        <v>231</v>
      </c>
      <c r="J1102" s="44"/>
      <c r="K1102" s="83" t="s">
        <v>246</v>
      </c>
      <c r="L1102" s="85" t="s">
        <v>463</v>
      </c>
    </row>
    <row r="1103" spans="1:12" ht="18.75" x14ac:dyDescent="0.3">
      <c r="A1103" s="339">
        <v>45807</v>
      </c>
      <c r="B1103" s="324" t="str">
        <f t="shared" si="71"/>
        <v>II</v>
      </c>
      <c r="C1103" s="324" t="s">
        <v>51</v>
      </c>
      <c r="D1103" s="45">
        <v>4099</v>
      </c>
      <c r="E1103" s="49">
        <v>13.41</v>
      </c>
      <c r="F1103" s="79">
        <v>151038</v>
      </c>
      <c r="G1103" s="61"/>
      <c r="H1103" s="49"/>
      <c r="I1103" s="238" t="s">
        <v>231</v>
      </c>
      <c r="J1103" s="44"/>
      <c r="K1103" s="83" t="s">
        <v>246</v>
      </c>
      <c r="L1103" s="85" t="s">
        <v>463</v>
      </c>
    </row>
    <row r="1104" spans="1:12" ht="18.75" x14ac:dyDescent="0.3">
      <c r="A1104" s="339">
        <v>45807</v>
      </c>
      <c r="B1104" s="324" t="str">
        <f t="shared" si="71"/>
        <v>II</v>
      </c>
      <c r="C1104" s="324" t="s">
        <v>51</v>
      </c>
      <c r="D1104" s="45">
        <v>4100</v>
      </c>
      <c r="E1104" s="49">
        <v>13.07</v>
      </c>
      <c r="F1104" s="79">
        <v>151038</v>
      </c>
      <c r="G1104" s="61"/>
      <c r="H1104" s="49"/>
      <c r="I1104" s="238" t="s">
        <v>231</v>
      </c>
      <c r="J1104" s="44"/>
      <c r="K1104" s="83" t="s">
        <v>246</v>
      </c>
      <c r="L1104" s="85" t="s">
        <v>463</v>
      </c>
    </row>
    <row r="1105" spans="1:14" ht="18.75" x14ac:dyDescent="0.3">
      <c r="A1105" s="339">
        <v>45807</v>
      </c>
      <c r="B1105" s="324" t="str">
        <f t="shared" si="71"/>
        <v>II</v>
      </c>
      <c r="C1105" s="324" t="s">
        <v>51</v>
      </c>
      <c r="D1105" s="45">
        <v>4101</v>
      </c>
      <c r="E1105" s="49">
        <v>12.05</v>
      </c>
      <c r="F1105" s="80">
        <v>351827</v>
      </c>
      <c r="G1105" s="61" t="s">
        <v>472</v>
      </c>
      <c r="H1105" s="156">
        <v>21.37</v>
      </c>
      <c r="I1105" s="236" t="s">
        <v>231</v>
      </c>
      <c r="J1105" s="44">
        <v>1</v>
      </c>
      <c r="K1105" s="83" t="s">
        <v>246</v>
      </c>
      <c r="L1105" s="85" t="s">
        <v>463</v>
      </c>
      <c r="M1105" s="155"/>
      <c r="N1105" s="155"/>
    </row>
    <row r="1106" spans="1:14" ht="18.75" x14ac:dyDescent="0.3">
      <c r="A1106" s="339">
        <v>45807</v>
      </c>
      <c r="B1106" s="324" t="str">
        <f t="shared" si="71"/>
        <v>II</v>
      </c>
      <c r="C1106" s="324" t="s">
        <v>51</v>
      </c>
      <c r="D1106" s="45">
        <v>4102</v>
      </c>
      <c r="E1106" s="49">
        <v>11.04</v>
      </c>
      <c r="F1106" s="79">
        <v>351827</v>
      </c>
      <c r="G1106" s="61"/>
      <c r="H1106" s="49"/>
      <c r="I1106" s="238" t="s">
        <v>231</v>
      </c>
      <c r="J1106" s="44"/>
      <c r="K1106" s="83" t="s">
        <v>246</v>
      </c>
      <c r="L1106" s="85" t="s">
        <v>463</v>
      </c>
    </row>
    <row r="1107" spans="1:14" ht="18.75" x14ac:dyDescent="0.3">
      <c r="A1107" s="339">
        <v>45807</v>
      </c>
      <c r="B1107" s="324" t="str">
        <f t="shared" si="71"/>
        <v>II</v>
      </c>
      <c r="C1107" s="324" t="s">
        <v>51</v>
      </c>
      <c r="D1107" s="45">
        <v>4103</v>
      </c>
      <c r="E1107" s="49">
        <v>12.05</v>
      </c>
      <c r="F1107" s="79">
        <v>351827</v>
      </c>
      <c r="G1107" s="61"/>
      <c r="H1107" s="49"/>
      <c r="I1107" s="238" t="s">
        <v>231</v>
      </c>
      <c r="J1107" s="44"/>
      <c r="K1107" s="83" t="s">
        <v>246</v>
      </c>
      <c r="L1107" s="85" t="s">
        <v>463</v>
      </c>
    </row>
    <row r="1108" spans="1:14" ht="18.75" x14ac:dyDescent="0.3">
      <c r="A1108" s="339">
        <v>45807</v>
      </c>
      <c r="B1108" s="324" t="str">
        <f t="shared" si="71"/>
        <v>II</v>
      </c>
      <c r="C1108" s="324" t="s">
        <v>51</v>
      </c>
      <c r="D1108" s="45">
        <v>4104</v>
      </c>
      <c r="E1108" s="49">
        <v>12.05</v>
      </c>
      <c r="F1108" s="79">
        <v>351827</v>
      </c>
      <c r="G1108" s="61"/>
      <c r="H1108" s="49"/>
      <c r="I1108" s="238" t="s">
        <v>231</v>
      </c>
      <c r="J1108" s="44"/>
      <c r="K1108" s="83" t="s">
        <v>246</v>
      </c>
      <c r="L1108" s="85" t="s">
        <v>463</v>
      </c>
    </row>
    <row r="1109" spans="1:14" ht="19.5" thickBot="1" x14ac:dyDescent="0.35">
      <c r="A1109" s="357">
        <v>45807</v>
      </c>
      <c r="B1109" s="332" t="str">
        <f t="shared" si="71"/>
        <v>II</v>
      </c>
      <c r="C1109" s="332" t="s">
        <v>51</v>
      </c>
      <c r="D1109" s="163">
        <v>4105</v>
      </c>
      <c r="E1109" s="168">
        <v>12.05</v>
      </c>
      <c r="F1109" s="169">
        <v>351827</v>
      </c>
      <c r="G1109" s="170"/>
      <c r="H1109" s="168"/>
      <c r="I1109" s="239" t="s">
        <v>231</v>
      </c>
      <c r="J1109" s="164"/>
      <c r="K1109" s="304" t="s">
        <v>246</v>
      </c>
      <c r="L1109" s="166" t="s">
        <v>463</v>
      </c>
    </row>
    <row r="1110" spans="1:14" ht="18.75" x14ac:dyDescent="0.3">
      <c r="H1110" s="156">
        <f>29.88-H1105</f>
        <v>8.509999999999998</v>
      </c>
    </row>
  </sheetData>
  <mergeCells count="10">
    <mergeCell ref="M5:M7"/>
    <mergeCell ref="G1:H1"/>
    <mergeCell ref="G2:H2"/>
    <mergeCell ref="T4:U4"/>
    <mergeCell ref="N4:O4"/>
    <mergeCell ref="Q4:R4"/>
    <mergeCell ref="L2:M2"/>
    <mergeCell ref="L1:M1"/>
    <mergeCell ref="I1:J1"/>
    <mergeCell ref="I2:J2"/>
  </mergeCells>
  <phoneticPr fontId="17" type="noConversion"/>
  <pageMargins left="0.7" right="0.7" top="0.75" bottom="0.75" header="0.3" footer="0.3"/>
  <pageSetup paperSize="9" scale="70" orientation="portrait" r:id="rId1"/>
  <colBreaks count="1" manualBreakCount="1">
    <brk id="13" max="1048575" man="1"/>
  </colBreak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23"/>
  <sheetViews>
    <sheetView topLeftCell="A994" zoomScale="90" zoomScaleNormal="90" workbookViewId="0">
      <selection activeCell="G1011" sqref="G1011"/>
    </sheetView>
  </sheetViews>
  <sheetFormatPr defaultColWidth="9.140625" defaultRowHeight="15" x14ac:dyDescent="0.25"/>
  <cols>
    <col min="1" max="1" width="18.5703125" style="7" customWidth="1"/>
    <col min="2" max="2" width="15.5703125" style="8" customWidth="1"/>
    <col min="3" max="3" width="18.7109375" style="8" customWidth="1"/>
    <col min="4" max="4" width="16.42578125" style="8" customWidth="1"/>
    <col min="5" max="5" width="15.85546875" style="8" customWidth="1"/>
    <col min="6" max="6" width="25.42578125" style="8" customWidth="1"/>
    <col min="7" max="7" width="20.140625" style="8" customWidth="1"/>
    <col min="8" max="9" width="16.28515625" style="8" customWidth="1"/>
    <col min="10" max="10" width="19.42578125" style="21" customWidth="1"/>
    <col min="11" max="11" width="63.85546875" style="8" bestFit="1" customWidth="1"/>
    <col min="12" max="12" width="21.42578125" style="8" customWidth="1"/>
    <col min="13" max="13" width="16" style="8" customWidth="1"/>
    <col min="14" max="14" width="16.42578125" style="8" bestFit="1" customWidth="1"/>
    <col min="15" max="15" width="13" style="8" customWidth="1"/>
    <col min="16" max="16" width="5.5703125" style="8" customWidth="1"/>
    <col min="17" max="17" width="16.140625" style="8" bestFit="1" customWidth="1"/>
    <col min="18" max="18" width="12.7109375" style="8" customWidth="1"/>
    <col min="19" max="19" width="5.42578125" style="8" customWidth="1"/>
    <col min="20" max="20" width="16.140625" style="8" bestFit="1" customWidth="1"/>
    <col min="21" max="21" width="11.7109375" style="8" customWidth="1"/>
    <col min="22" max="22" width="11" style="8" customWidth="1"/>
    <col min="23" max="23" width="5.85546875" style="8" customWidth="1"/>
    <col min="24" max="16384" width="9.140625" style="8"/>
  </cols>
  <sheetData>
    <row r="1" spans="1:21" ht="40.5" customHeight="1" x14ac:dyDescent="0.25">
      <c r="A1" s="19" t="s">
        <v>0</v>
      </c>
      <c r="B1" s="73" t="s">
        <v>1</v>
      </c>
      <c r="C1" s="73" t="s">
        <v>42</v>
      </c>
      <c r="D1" s="73" t="s">
        <v>33</v>
      </c>
      <c r="E1" s="73" t="s">
        <v>32</v>
      </c>
      <c r="F1" s="20" t="s">
        <v>28</v>
      </c>
      <c r="G1" s="444" t="s">
        <v>29</v>
      </c>
      <c r="H1" s="444"/>
      <c r="I1" s="448" t="s">
        <v>26</v>
      </c>
      <c r="J1" s="449"/>
      <c r="K1" s="73" t="s">
        <v>57</v>
      </c>
      <c r="L1" s="444" t="s">
        <v>59</v>
      </c>
      <c r="M1" s="444"/>
      <c r="N1" s="23" t="s">
        <v>27</v>
      </c>
    </row>
    <row r="2" spans="1:21" ht="67.5" customHeight="1" thickBot="1" x14ac:dyDescent="0.3">
      <c r="A2" s="18" t="s">
        <v>52</v>
      </c>
      <c r="B2" s="75" t="s">
        <v>53</v>
      </c>
      <c r="C2" s="75" t="s">
        <v>54</v>
      </c>
      <c r="D2" s="74" t="s">
        <v>55</v>
      </c>
      <c r="E2" s="74" t="s">
        <v>56</v>
      </c>
      <c r="F2" s="75">
        <v>58000</v>
      </c>
      <c r="G2" s="445" t="s">
        <v>215</v>
      </c>
      <c r="H2" s="445"/>
      <c r="I2" s="450" t="s">
        <v>49</v>
      </c>
      <c r="J2" s="451"/>
      <c r="K2" s="74" t="s">
        <v>60</v>
      </c>
      <c r="L2" s="445" t="s">
        <v>58</v>
      </c>
      <c r="M2" s="445"/>
      <c r="N2" s="66" t="s">
        <v>50</v>
      </c>
    </row>
    <row r="3" spans="1:21" ht="15.75" thickBot="1" x14ac:dyDescent="0.3">
      <c r="K3" s="8" t="s">
        <v>36</v>
      </c>
      <c r="L3" s="8" t="s">
        <v>37</v>
      </c>
      <c r="M3" s="60"/>
    </row>
    <row r="4" spans="1:21" ht="22.5" customHeight="1" thickBot="1" x14ac:dyDescent="0.35">
      <c r="A4" s="52" t="s">
        <v>2</v>
      </c>
      <c r="B4" s="53" t="s">
        <v>3</v>
      </c>
      <c r="C4" s="53" t="s">
        <v>35</v>
      </c>
      <c r="D4" s="53" t="s">
        <v>4</v>
      </c>
      <c r="E4" s="53" t="s">
        <v>5</v>
      </c>
      <c r="F4" s="53" t="s">
        <v>6</v>
      </c>
      <c r="G4" s="53" t="s">
        <v>7</v>
      </c>
      <c r="H4" s="53" t="s">
        <v>40</v>
      </c>
      <c r="I4" s="224" t="s">
        <v>229</v>
      </c>
      <c r="J4" s="54" t="s">
        <v>8</v>
      </c>
      <c r="K4" s="55" t="s">
        <v>38</v>
      </c>
      <c r="L4" s="56" t="s">
        <v>39</v>
      </c>
      <c r="M4" s="57"/>
      <c r="N4" s="441" t="s">
        <v>30</v>
      </c>
      <c r="O4" s="442"/>
      <c r="P4" s="28"/>
      <c r="Q4" s="446" t="s">
        <v>31</v>
      </c>
      <c r="R4" s="447"/>
      <c r="S4" s="29"/>
      <c r="T4" s="441" t="s">
        <v>34</v>
      </c>
      <c r="U4" s="442"/>
    </row>
    <row r="5" spans="1:21" ht="18.75" customHeight="1" x14ac:dyDescent="0.3">
      <c r="A5" s="39">
        <v>45727</v>
      </c>
      <c r="B5" s="87">
        <v>1</v>
      </c>
      <c r="C5" s="87" t="s">
        <v>51</v>
      </c>
      <c r="D5" s="40">
        <v>1</v>
      </c>
      <c r="E5" s="41">
        <v>13.05</v>
      </c>
      <c r="F5" s="69" t="s">
        <v>61</v>
      </c>
      <c r="G5" s="42" t="s">
        <v>69</v>
      </c>
      <c r="H5" s="89">
        <v>32.36</v>
      </c>
      <c r="I5" s="237" t="s">
        <v>230</v>
      </c>
      <c r="J5" s="40">
        <v>1</v>
      </c>
      <c r="K5" s="81" t="s">
        <v>70</v>
      </c>
      <c r="L5" s="43" t="s">
        <v>66</v>
      </c>
      <c r="M5" s="86"/>
      <c r="N5" s="24" t="s">
        <v>5</v>
      </c>
      <c r="O5" s="26">
        <f>SUM(E5:E3286)</f>
        <v>12450.760000000084</v>
      </c>
      <c r="P5" s="22"/>
      <c r="Q5" s="24" t="s">
        <v>5</v>
      </c>
      <c r="R5" s="26">
        <f>SUM(E375:E1486)</f>
        <v>7886.0500000000156</v>
      </c>
      <c r="S5" s="22"/>
      <c r="T5" s="24" t="s">
        <v>5</v>
      </c>
      <c r="U5" s="26">
        <f>SUMIFS(E:E,A:A,MAX(A:A))</f>
        <v>349.51000000000005</v>
      </c>
    </row>
    <row r="6" spans="1:21" ht="18.75" x14ac:dyDescent="0.3">
      <c r="A6" s="51">
        <v>45727</v>
      </c>
      <c r="B6" s="44">
        <v>1</v>
      </c>
      <c r="C6" s="44" t="s">
        <v>51</v>
      </c>
      <c r="D6" s="45">
        <v>2</v>
      </c>
      <c r="E6" s="49">
        <v>12.09</v>
      </c>
      <c r="F6" s="47" t="s">
        <v>61</v>
      </c>
      <c r="G6" s="61"/>
      <c r="H6" s="49"/>
      <c r="I6" s="238" t="s">
        <v>230</v>
      </c>
      <c r="J6" s="44"/>
      <c r="K6" s="82" t="s">
        <v>70</v>
      </c>
      <c r="L6" s="50" t="s">
        <v>66</v>
      </c>
      <c r="M6" s="86"/>
      <c r="N6" s="24" t="s">
        <v>9</v>
      </c>
      <c r="O6" s="27">
        <f>COUNT(D5:D3286)</f>
        <v>1018</v>
      </c>
      <c r="P6" s="22"/>
      <c r="Q6" s="24" t="s">
        <v>9</v>
      </c>
      <c r="R6" s="27">
        <f>COUNT(D375:D1486)</f>
        <v>648</v>
      </c>
      <c r="S6" s="22"/>
      <c r="T6" s="24" t="s">
        <v>9</v>
      </c>
      <c r="U6" s="27">
        <f>COUNTIFS(A:A,MAX(A:A))</f>
        <v>27</v>
      </c>
    </row>
    <row r="7" spans="1:21" ht="18.75" x14ac:dyDescent="0.3">
      <c r="A7" s="51">
        <v>45727</v>
      </c>
      <c r="B7" s="44">
        <v>1</v>
      </c>
      <c r="C7" s="44" t="s">
        <v>51</v>
      </c>
      <c r="D7" s="45">
        <v>3</v>
      </c>
      <c r="E7" s="49">
        <v>12.09</v>
      </c>
      <c r="F7" s="47" t="s">
        <v>61</v>
      </c>
      <c r="G7" s="61"/>
      <c r="H7" s="49"/>
      <c r="I7" s="238" t="s">
        <v>230</v>
      </c>
      <c r="J7" s="44"/>
      <c r="K7" s="82" t="s">
        <v>70</v>
      </c>
      <c r="L7" s="50" t="s">
        <v>66</v>
      </c>
      <c r="M7" s="86"/>
      <c r="N7" s="24" t="s">
        <v>10</v>
      </c>
      <c r="O7" s="26">
        <f>0.3473*O5</f>
        <v>4324.1489480000291</v>
      </c>
      <c r="P7" s="22"/>
      <c r="Q7" s="24" t="s">
        <v>10</v>
      </c>
      <c r="R7" s="26">
        <f>0.3473*R5</f>
        <v>2738.8251650000052</v>
      </c>
      <c r="S7" s="22"/>
      <c r="T7" s="24" t="s">
        <v>10</v>
      </c>
      <c r="U7" s="26">
        <f>0.3473*U5</f>
        <v>121.38482300000001</v>
      </c>
    </row>
    <row r="8" spans="1:21" ht="18.75" x14ac:dyDescent="0.3">
      <c r="A8" s="51">
        <v>45727</v>
      </c>
      <c r="B8" s="44">
        <v>2</v>
      </c>
      <c r="C8" s="44" t="s">
        <v>45</v>
      </c>
      <c r="D8" s="45">
        <v>4</v>
      </c>
      <c r="E8" s="49">
        <v>12.08</v>
      </c>
      <c r="F8" s="47" t="s">
        <v>61</v>
      </c>
      <c r="G8" s="61"/>
      <c r="H8" s="49"/>
      <c r="I8" s="238" t="s">
        <v>230</v>
      </c>
      <c r="J8" s="44"/>
      <c r="K8" s="82" t="s">
        <v>70</v>
      </c>
      <c r="L8" s="50" t="s">
        <v>66</v>
      </c>
      <c r="M8" s="58"/>
      <c r="N8" s="24" t="s">
        <v>41</v>
      </c>
      <c r="O8" s="26">
        <f>SUM(H5:H3286)</f>
        <v>4551.3399999999992</v>
      </c>
      <c r="Q8" s="24" t="s">
        <v>41</v>
      </c>
      <c r="R8" s="26">
        <f>SUM(H375:H1486)</f>
        <v>2881.3299999999995</v>
      </c>
      <c r="T8" s="24" t="s">
        <v>41</v>
      </c>
      <c r="U8" s="26">
        <f>SUMIFS(H:H,A:A,MAX(A:A))</f>
        <v>118.24</v>
      </c>
    </row>
    <row r="9" spans="1:21" ht="19.5" thickBot="1" x14ac:dyDescent="0.35">
      <c r="A9" s="51">
        <v>45727</v>
      </c>
      <c r="B9" s="44">
        <v>2</v>
      </c>
      <c r="C9" s="44" t="s">
        <v>45</v>
      </c>
      <c r="D9" s="45">
        <v>5</v>
      </c>
      <c r="E9" s="49">
        <v>12.09</v>
      </c>
      <c r="F9" s="47" t="s">
        <v>61</v>
      </c>
      <c r="G9" s="61"/>
      <c r="H9" s="49"/>
      <c r="I9" s="238" t="s">
        <v>230</v>
      </c>
      <c r="J9" s="44"/>
      <c r="K9" s="82" t="s">
        <v>70</v>
      </c>
      <c r="L9" s="50" t="s">
        <v>66</v>
      </c>
      <c r="M9" s="59"/>
      <c r="N9" s="25" t="s">
        <v>11</v>
      </c>
      <c r="O9" s="38">
        <f>COUNT(J5:J3286)</f>
        <v>151</v>
      </c>
      <c r="Q9" s="25" t="s">
        <v>11</v>
      </c>
      <c r="R9" s="38">
        <f>COUNT(J375:J1486)</f>
        <v>96</v>
      </c>
      <c r="T9" s="25" t="s">
        <v>11</v>
      </c>
      <c r="U9" s="38">
        <f>SUMIFS(J:J,A:A,MAX(A:A))</f>
        <v>5</v>
      </c>
    </row>
    <row r="10" spans="1:21" ht="18.75" x14ac:dyDescent="0.3">
      <c r="A10" s="51">
        <v>45727</v>
      </c>
      <c r="B10" s="44">
        <v>2</v>
      </c>
      <c r="C10" s="44" t="s">
        <v>45</v>
      </c>
      <c r="D10" s="45">
        <v>6</v>
      </c>
      <c r="E10" s="49">
        <v>12.09</v>
      </c>
      <c r="F10" s="47" t="s">
        <v>61</v>
      </c>
      <c r="G10" s="61"/>
      <c r="H10" s="49"/>
      <c r="I10" s="238" t="s">
        <v>230</v>
      </c>
      <c r="J10" s="44"/>
      <c r="K10" s="82" t="s">
        <v>70</v>
      </c>
      <c r="L10" s="50" t="s">
        <v>66</v>
      </c>
    </row>
    <row r="11" spans="1:21" ht="18.75" x14ac:dyDescent="0.3">
      <c r="A11" s="51">
        <v>45727</v>
      </c>
      <c r="B11" s="44">
        <v>2</v>
      </c>
      <c r="C11" s="44" t="s">
        <v>45</v>
      </c>
      <c r="D11" s="45">
        <v>7</v>
      </c>
      <c r="E11" s="49">
        <v>11.29</v>
      </c>
      <c r="F11" s="47" t="s">
        <v>61</v>
      </c>
      <c r="G11" s="61"/>
      <c r="H11" s="49"/>
      <c r="I11" s="238" t="s">
        <v>230</v>
      </c>
      <c r="J11" s="44"/>
      <c r="K11" s="82" t="s">
        <v>70</v>
      </c>
      <c r="L11" s="50" t="s">
        <v>66</v>
      </c>
      <c r="M11" s="21"/>
    </row>
    <row r="12" spans="1:21" ht="18.75" x14ac:dyDescent="0.3">
      <c r="A12" s="51">
        <v>45727</v>
      </c>
      <c r="B12" s="44">
        <v>2</v>
      </c>
      <c r="C12" s="44" t="s">
        <v>45</v>
      </c>
      <c r="D12" s="45">
        <v>8</v>
      </c>
      <c r="E12" s="49">
        <v>12.08</v>
      </c>
      <c r="F12" s="80" t="s">
        <v>63</v>
      </c>
      <c r="G12" s="61" t="s">
        <v>68</v>
      </c>
      <c r="H12" s="88">
        <v>30.39</v>
      </c>
      <c r="I12" s="236" t="s">
        <v>230</v>
      </c>
      <c r="J12" s="44">
        <v>1</v>
      </c>
      <c r="K12" s="82" t="s">
        <v>70</v>
      </c>
      <c r="L12" s="50" t="s">
        <v>66</v>
      </c>
    </row>
    <row r="13" spans="1:21" ht="19.5" thickBot="1" x14ac:dyDescent="0.35">
      <c r="A13" s="90">
        <v>45727</v>
      </c>
      <c r="B13" s="91">
        <v>2</v>
      </c>
      <c r="C13" s="91" t="s">
        <v>45</v>
      </c>
      <c r="D13" s="92">
        <v>9</v>
      </c>
      <c r="E13" s="93">
        <v>12.07</v>
      </c>
      <c r="F13" s="94" t="s">
        <v>63</v>
      </c>
      <c r="G13" s="95"/>
      <c r="H13" s="93"/>
      <c r="I13" s="241" t="s">
        <v>230</v>
      </c>
      <c r="J13" s="91"/>
      <c r="K13" s="96" t="s">
        <v>70</v>
      </c>
      <c r="L13" s="97" t="s">
        <v>66</v>
      </c>
    </row>
    <row r="14" spans="1:21" ht="18.75" x14ac:dyDescent="0.3">
      <c r="A14" s="39">
        <v>45728</v>
      </c>
      <c r="B14" s="87">
        <v>1</v>
      </c>
      <c r="C14" s="87" t="s">
        <v>51</v>
      </c>
      <c r="D14" s="40">
        <v>10</v>
      </c>
      <c r="E14" s="98">
        <v>12.08</v>
      </c>
      <c r="F14" s="99" t="s">
        <v>63</v>
      </c>
      <c r="G14" s="100"/>
      <c r="H14" s="98"/>
      <c r="I14" s="242" t="s">
        <v>230</v>
      </c>
      <c r="J14" s="87"/>
      <c r="K14" s="81" t="s">
        <v>70</v>
      </c>
      <c r="L14" s="43" t="s">
        <v>66</v>
      </c>
    </row>
    <row r="15" spans="1:21" ht="18.75" x14ac:dyDescent="0.3">
      <c r="A15" s="51">
        <v>45728</v>
      </c>
      <c r="B15" s="44">
        <v>1</v>
      </c>
      <c r="C15" s="44" t="s">
        <v>51</v>
      </c>
      <c r="D15" s="45">
        <v>11</v>
      </c>
      <c r="E15" s="49">
        <v>12.06</v>
      </c>
      <c r="F15" s="79" t="s">
        <v>63</v>
      </c>
      <c r="G15" s="61"/>
      <c r="H15" s="49"/>
      <c r="I15" s="238" t="s">
        <v>230</v>
      </c>
      <c r="J15" s="44"/>
      <c r="K15" s="82" t="s">
        <v>70</v>
      </c>
      <c r="L15" s="50" t="s">
        <v>66</v>
      </c>
    </row>
    <row r="16" spans="1:21" ht="18.75" x14ac:dyDescent="0.3">
      <c r="A16" s="51">
        <v>45728</v>
      </c>
      <c r="B16" s="44">
        <v>1</v>
      </c>
      <c r="C16" s="44" t="s">
        <v>51</v>
      </c>
      <c r="D16" s="45">
        <v>12</v>
      </c>
      <c r="E16" s="49">
        <v>10.06</v>
      </c>
      <c r="F16" s="79" t="s">
        <v>63</v>
      </c>
      <c r="G16" s="61"/>
      <c r="H16" s="49"/>
      <c r="I16" s="238" t="s">
        <v>230</v>
      </c>
      <c r="J16" s="44"/>
      <c r="K16" s="82" t="s">
        <v>70</v>
      </c>
      <c r="L16" s="50" t="s">
        <v>66</v>
      </c>
    </row>
    <row r="17" spans="1:12" ht="18.75" x14ac:dyDescent="0.3">
      <c r="A17" s="51">
        <v>45728</v>
      </c>
      <c r="B17" s="44">
        <v>1</v>
      </c>
      <c r="C17" s="44" t="s">
        <v>51</v>
      </c>
      <c r="D17" s="45">
        <v>13</v>
      </c>
      <c r="E17" s="49">
        <v>10.1</v>
      </c>
      <c r="F17" s="79" t="s">
        <v>63</v>
      </c>
      <c r="G17" s="61"/>
      <c r="H17" s="49"/>
      <c r="I17" s="238" t="s">
        <v>230</v>
      </c>
      <c r="J17" s="44"/>
      <c r="K17" s="82" t="s">
        <v>70</v>
      </c>
      <c r="L17" s="50" t="s">
        <v>66</v>
      </c>
    </row>
    <row r="18" spans="1:12" ht="18.75" x14ac:dyDescent="0.3">
      <c r="A18" s="51">
        <v>45728</v>
      </c>
      <c r="B18" s="44">
        <v>2</v>
      </c>
      <c r="C18" s="44" t="s">
        <v>45</v>
      </c>
      <c r="D18" s="45">
        <v>14</v>
      </c>
      <c r="E18" s="49">
        <v>10.49</v>
      </c>
      <c r="F18" s="79" t="s">
        <v>63</v>
      </c>
      <c r="G18" s="61"/>
      <c r="H18" s="49"/>
      <c r="I18" s="238" t="s">
        <v>230</v>
      </c>
      <c r="J18" s="44"/>
      <c r="K18" s="82" t="s">
        <v>70</v>
      </c>
      <c r="L18" s="50" t="s">
        <v>66</v>
      </c>
    </row>
    <row r="19" spans="1:12" ht="18.75" x14ac:dyDescent="0.3">
      <c r="A19" s="51">
        <v>45728</v>
      </c>
      <c r="B19" s="44">
        <v>2</v>
      </c>
      <c r="C19" s="44" t="s">
        <v>45</v>
      </c>
      <c r="D19" s="45">
        <v>15</v>
      </c>
      <c r="E19" s="49">
        <v>9.64</v>
      </c>
      <c r="F19" s="80" t="s">
        <v>71</v>
      </c>
      <c r="G19" s="61" t="s">
        <v>72</v>
      </c>
      <c r="H19" s="88">
        <v>32.36</v>
      </c>
      <c r="I19" s="236" t="s">
        <v>230</v>
      </c>
      <c r="J19" s="44">
        <v>1</v>
      </c>
      <c r="K19" s="82" t="s">
        <v>70</v>
      </c>
      <c r="L19" s="50" t="s">
        <v>66</v>
      </c>
    </row>
    <row r="20" spans="1:12" ht="18.75" x14ac:dyDescent="0.3">
      <c r="A20" s="51">
        <v>45728</v>
      </c>
      <c r="B20" s="44">
        <v>2</v>
      </c>
      <c r="C20" s="44" t="s">
        <v>45</v>
      </c>
      <c r="D20" s="45">
        <v>16</v>
      </c>
      <c r="E20" s="49">
        <v>12.07</v>
      </c>
      <c r="F20" s="79" t="s">
        <v>71</v>
      </c>
      <c r="G20" s="61"/>
      <c r="H20" s="49"/>
      <c r="I20" s="238" t="s">
        <v>230</v>
      </c>
      <c r="J20" s="44"/>
      <c r="K20" s="82" t="s">
        <v>70</v>
      </c>
      <c r="L20" s="50" t="s">
        <v>66</v>
      </c>
    </row>
    <row r="21" spans="1:12" ht="18.75" x14ac:dyDescent="0.3">
      <c r="A21" s="51">
        <v>45728</v>
      </c>
      <c r="B21" s="44">
        <v>2</v>
      </c>
      <c r="C21" s="44" t="s">
        <v>45</v>
      </c>
      <c r="D21" s="45">
        <v>17</v>
      </c>
      <c r="E21" s="49">
        <v>12.06</v>
      </c>
      <c r="F21" s="79" t="s">
        <v>71</v>
      </c>
      <c r="G21" s="61"/>
      <c r="H21" s="49"/>
      <c r="I21" s="238" t="s">
        <v>230</v>
      </c>
      <c r="J21" s="44"/>
      <c r="K21" s="82" t="s">
        <v>70</v>
      </c>
      <c r="L21" s="50" t="s">
        <v>66</v>
      </c>
    </row>
    <row r="22" spans="1:12" ht="18.75" x14ac:dyDescent="0.3">
      <c r="A22" s="51">
        <v>45728</v>
      </c>
      <c r="B22" s="44">
        <v>2</v>
      </c>
      <c r="C22" s="44" t="s">
        <v>45</v>
      </c>
      <c r="D22" s="45">
        <v>18</v>
      </c>
      <c r="E22" s="49">
        <v>12.06</v>
      </c>
      <c r="F22" s="79" t="s">
        <v>71</v>
      </c>
      <c r="G22" s="61"/>
      <c r="H22" s="49"/>
      <c r="I22" s="238" t="s">
        <v>230</v>
      </c>
      <c r="J22" s="44"/>
      <c r="K22" s="82" t="s">
        <v>70</v>
      </c>
      <c r="L22" s="50" t="s">
        <v>66</v>
      </c>
    </row>
    <row r="23" spans="1:12" ht="18.75" x14ac:dyDescent="0.3">
      <c r="A23" s="51">
        <v>45728</v>
      </c>
      <c r="B23" s="44">
        <v>2</v>
      </c>
      <c r="C23" s="44" t="s">
        <v>45</v>
      </c>
      <c r="D23" s="45">
        <v>19</v>
      </c>
      <c r="E23" s="49">
        <v>12.06</v>
      </c>
      <c r="F23" s="79" t="s">
        <v>71</v>
      </c>
      <c r="G23" s="61"/>
      <c r="H23" s="49"/>
      <c r="I23" s="238" t="s">
        <v>230</v>
      </c>
      <c r="J23" s="44"/>
      <c r="K23" s="82" t="s">
        <v>70</v>
      </c>
      <c r="L23" s="50" t="s">
        <v>66</v>
      </c>
    </row>
    <row r="24" spans="1:12" ht="19.5" thickBot="1" x14ac:dyDescent="0.35">
      <c r="A24" s="90">
        <v>45728</v>
      </c>
      <c r="B24" s="91">
        <v>2</v>
      </c>
      <c r="C24" s="91" t="s">
        <v>45</v>
      </c>
      <c r="D24" s="92">
        <v>20</v>
      </c>
      <c r="E24" s="93">
        <v>10.039999999999999</v>
      </c>
      <c r="F24" s="94" t="s">
        <v>71</v>
      </c>
      <c r="G24" s="95"/>
      <c r="H24" s="93"/>
      <c r="I24" s="241" t="s">
        <v>230</v>
      </c>
      <c r="J24" s="91"/>
      <c r="K24" s="96" t="s">
        <v>70</v>
      </c>
      <c r="L24" s="97" t="s">
        <v>66</v>
      </c>
    </row>
    <row r="25" spans="1:12" ht="18.75" x14ac:dyDescent="0.3">
      <c r="A25" s="39">
        <v>45729</v>
      </c>
      <c r="B25" s="87">
        <v>1</v>
      </c>
      <c r="C25" s="87" t="s">
        <v>51</v>
      </c>
      <c r="D25" s="40">
        <v>21</v>
      </c>
      <c r="E25" s="98">
        <v>10.029999999999999</v>
      </c>
      <c r="F25" s="99" t="s">
        <v>71</v>
      </c>
      <c r="G25" s="100"/>
      <c r="H25" s="98"/>
      <c r="I25" s="242" t="s">
        <v>230</v>
      </c>
      <c r="J25" s="87"/>
      <c r="K25" s="81" t="s">
        <v>70</v>
      </c>
      <c r="L25" s="43" t="s">
        <v>66</v>
      </c>
    </row>
    <row r="26" spans="1:12" ht="18.75" x14ac:dyDescent="0.3">
      <c r="A26" s="51">
        <v>45729</v>
      </c>
      <c r="B26" s="44">
        <v>1</v>
      </c>
      <c r="C26" s="44" t="s">
        <v>51</v>
      </c>
      <c r="D26" s="45">
        <v>22</v>
      </c>
      <c r="E26" s="49">
        <v>9.9</v>
      </c>
      <c r="F26" s="79" t="s">
        <v>71</v>
      </c>
      <c r="G26" s="61"/>
      <c r="H26" s="49"/>
      <c r="I26" s="238" t="s">
        <v>230</v>
      </c>
      <c r="J26" s="44"/>
      <c r="K26" s="82" t="s">
        <v>70</v>
      </c>
      <c r="L26" s="50" t="s">
        <v>66</v>
      </c>
    </row>
    <row r="27" spans="1:12" ht="18.75" x14ac:dyDescent="0.3">
      <c r="A27" s="51">
        <v>45729</v>
      </c>
      <c r="B27" s="44">
        <v>1</v>
      </c>
      <c r="C27" s="44" t="s">
        <v>51</v>
      </c>
      <c r="D27" s="45">
        <v>23</v>
      </c>
      <c r="E27" s="49">
        <v>12.06</v>
      </c>
      <c r="F27" s="80">
        <v>300941</v>
      </c>
      <c r="G27" s="61" t="s">
        <v>87</v>
      </c>
      <c r="H27" s="88">
        <v>32.799999999999997</v>
      </c>
      <c r="I27" s="236" t="s">
        <v>230</v>
      </c>
      <c r="J27" s="44">
        <v>1</v>
      </c>
      <c r="K27" s="82" t="s">
        <v>70</v>
      </c>
      <c r="L27" s="50" t="s">
        <v>66</v>
      </c>
    </row>
    <row r="28" spans="1:12" ht="18.75" x14ac:dyDescent="0.3">
      <c r="A28" s="51">
        <v>45729</v>
      </c>
      <c r="B28" s="44">
        <v>1</v>
      </c>
      <c r="C28" s="44" t="s">
        <v>51</v>
      </c>
      <c r="D28" s="45">
        <v>24</v>
      </c>
      <c r="E28" s="49">
        <v>12.06</v>
      </c>
      <c r="F28" s="79">
        <v>300941</v>
      </c>
      <c r="G28" s="61"/>
      <c r="H28" s="49"/>
      <c r="I28" s="238" t="s">
        <v>230</v>
      </c>
      <c r="J28" s="44"/>
      <c r="K28" s="82" t="s">
        <v>70</v>
      </c>
      <c r="L28" s="50" t="s">
        <v>66</v>
      </c>
    </row>
    <row r="29" spans="1:12" ht="18.75" x14ac:dyDescent="0.3">
      <c r="A29" s="51">
        <v>45729</v>
      </c>
      <c r="B29" s="44">
        <v>1</v>
      </c>
      <c r="C29" s="44" t="s">
        <v>51</v>
      </c>
      <c r="D29" s="45">
        <v>25</v>
      </c>
      <c r="E29" s="49">
        <v>13.05</v>
      </c>
      <c r="F29" s="79">
        <v>300941</v>
      </c>
      <c r="G29" s="61"/>
      <c r="H29" s="49"/>
      <c r="I29" s="238" t="s">
        <v>230</v>
      </c>
      <c r="J29" s="44"/>
      <c r="K29" s="82" t="s">
        <v>70</v>
      </c>
      <c r="L29" s="50" t="s">
        <v>66</v>
      </c>
    </row>
    <row r="30" spans="1:12" ht="18.75" x14ac:dyDescent="0.3">
      <c r="A30" s="51">
        <v>45729</v>
      </c>
      <c r="B30" s="44">
        <v>1</v>
      </c>
      <c r="C30" s="44" t="s">
        <v>51</v>
      </c>
      <c r="D30" s="45">
        <v>26</v>
      </c>
      <c r="E30" s="49">
        <v>13.05</v>
      </c>
      <c r="F30" s="79">
        <v>300941</v>
      </c>
      <c r="G30" s="61"/>
      <c r="H30" s="49"/>
      <c r="I30" s="238" t="s">
        <v>230</v>
      </c>
      <c r="J30" s="44"/>
      <c r="K30" s="82" t="s">
        <v>70</v>
      </c>
      <c r="L30" s="50" t="s">
        <v>66</v>
      </c>
    </row>
    <row r="31" spans="1:12" ht="18.75" x14ac:dyDescent="0.3">
      <c r="A31" s="51">
        <v>45729</v>
      </c>
      <c r="B31" s="44">
        <v>2</v>
      </c>
      <c r="C31" s="44" t="s">
        <v>45</v>
      </c>
      <c r="D31" s="45">
        <v>27</v>
      </c>
      <c r="E31" s="49">
        <v>13.06</v>
      </c>
      <c r="F31" s="79">
        <v>300941</v>
      </c>
      <c r="G31" s="61"/>
      <c r="H31" s="49"/>
      <c r="I31" s="238" t="s">
        <v>230</v>
      </c>
      <c r="J31" s="44"/>
      <c r="K31" s="82" t="s">
        <v>70</v>
      </c>
      <c r="L31" s="50" t="s">
        <v>66</v>
      </c>
    </row>
    <row r="32" spans="1:12" ht="18.75" x14ac:dyDescent="0.3">
      <c r="A32" s="51">
        <v>45729</v>
      </c>
      <c r="B32" s="44">
        <v>2</v>
      </c>
      <c r="C32" s="44" t="s">
        <v>45</v>
      </c>
      <c r="D32" s="45">
        <v>28</v>
      </c>
      <c r="E32" s="49">
        <v>13.04</v>
      </c>
      <c r="F32" s="79">
        <v>300941</v>
      </c>
      <c r="G32" s="61"/>
      <c r="H32" s="49"/>
      <c r="I32" s="238" t="s">
        <v>230</v>
      </c>
      <c r="J32" s="44"/>
      <c r="K32" s="82" t="s">
        <v>70</v>
      </c>
      <c r="L32" s="50" t="s">
        <v>66</v>
      </c>
    </row>
    <row r="33" spans="1:12" ht="18.75" x14ac:dyDescent="0.3">
      <c r="A33" s="51">
        <v>45729</v>
      </c>
      <c r="B33" s="44">
        <v>2</v>
      </c>
      <c r="C33" s="44" t="s">
        <v>45</v>
      </c>
      <c r="D33" s="45">
        <v>29</v>
      </c>
      <c r="E33" s="49">
        <v>13.05</v>
      </c>
      <c r="F33" s="79">
        <v>300941</v>
      </c>
      <c r="G33" s="61"/>
      <c r="H33" s="49"/>
      <c r="I33" s="238" t="s">
        <v>230</v>
      </c>
      <c r="J33" s="44"/>
      <c r="K33" s="82" t="s">
        <v>70</v>
      </c>
      <c r="L33" s="50" t="s">
        <v>66</v>
      </c>
    </row>
    <row r="34" spans="1:12" ht="18.75" x14ac:dyDescent="0.3">
      <c r="A34" s="51">
        <v>45729</v>
      </c>
      <c r="B34" s="44">
        <v>2</v>
      </c>
      <c r="C34" s="44" t="s">
        <v>45</v>
      </c>
      <c r="D34" s="45">
        <v>30</v>
      </c>
      <c r="E34" s="49">
        <v>12.05</v>
      </c>
      <c r="F34" s="80" t="s">
        <v>86</v>
      </c>
      <c r="G34" s="61" t="s">
        <v>75</v>
      </c>
      <c r="H34" s="88">
        <v>30.09</v>
      </c>
      <c r="I34" s="236" t="s">
        <v>230</v>
      </c>
      <c r="J34" s="44">
        <v>1</v>
      </c>
      <c r="K34" s="82" t="s">
        <v>70</v>
      </c>
      <c r="L34" s="50" t="s">
        <v>66</v>
      </c>
    </row>
    <row r="35" spans="1:12" ht="18.75" x14ac:dyDescent="0.3">
      <c r="A35" s="51">
        <v>45729</v>
      </c>
      <c r="B35" s="44">
        <v>2</v>
      </c>
      <c r="C35" s="44" t="s">
        <v>45</v>
      </c>
      <c r="D35" s="45">
        <v>31</v>
      </c>
      <c r="E35" s="49">
        <v>12.04</v>
      </c>
      <c r="F35" s="79" t="s">
        <v>86</v>
      </c>
      <c r="G35" s="61"/>
      <c r="H35" s="49"/>
      <c r="I35" s="238" t="s">
        <v>230</v>
      </c>
      <c r="J35" s="44"/>
      <c r="K35" s="82" t="s">
        <v>70</v>
      </c>
      <c r="L35" s="50" t="s">
        <v>66</v>
      </c>
    </row>
    <row r="36" spans="1:12" ht="18.75" x14ac:dyDescent="0.3">
      <c r="A36" s="51">
        <v>45729</v>
      </c>
      <c r="B36" s="44">
        <v>2</v>
      </c>
      <c r="C36" s="44" t="s">
        <v>45</v>
      </c>
      <c r="D36" s="45">
        <v>32</v>
      </c>
      <c r="E36" s="49">
        <v>12.02</v>
      </c>
      <c r="F36" s="79" t="s">
        <v>86</v>
      </c>
      <c r="G36" s="61"/>
      <c r="H36" s="49"/>
      <c r="I36" s="238" t="s">
        <v>230</v>
      </c>
      <c r="J36" s="44"/>
      <c r="K36" s="82" t="s">
        <v>70</v>
      </c>
      <c r="L36" s="50" t="s">
        <v>66</v>
      </c>
    </row>
    <row r="37" spans="1:12" ht="19.5" thickBot="1" x14ac:dyDescent="0.35">
      <c r="A37" s="90">
        <v>45729</v>
      </c>
      <c r="B37" s="91">
        <v>2</v>
      </c>
      <c r="C37" s="91" t="s">
        <v>45</v>
      </c>
      <c r="D37" s="92">
        <v>33</v>
      </c>
      <c r="E37" s="93">
        <v>12.02</v>
      </c>
      <c r="F37" s="94" t="s">
        <v>86</v>
      </c>
      <c r="G37" s="95"/>
      <c r="H37" s="93"/>
      <c r="I37" s="241" t="s">
        <v>230</v>
      </c>
      <c r="J37" s="91"/>
      <c r="K37" s="96" t="s">
        <v>70</v>
      </c>
      <c r="L37" s="97" t="s">
        <v>66</v>
      </c>
    </row>
    <row r="38" spans="1:12" ht="18.75" x14ac:dyDescent="0.3">
      <c r="A38" s="39">
        <v>45730</v>
      </c>
      <c r="B38" s="87">
        <v>1</v>
      </c>
      <c r="C38" s="87" t="s">
        <v>51</v>
      </c>
      <c r="D38" s="40">
        <v>34</v>
      </c>
      <c r="E38" s="98">
        <v>12.05</v>
      </c>
      <c r="F38" s="99" t="s">
        <v>86</v>
      </c>
      <c r="G38" s="100"/>
      <c r="H38" s="98"/>
      <c r="I38" s="242" t="s">
        <v>230</v>
      </c>
      <c r="J38" s="87"/>
      <c r="K38" s="81" t="s">
        <v>70</v>
      </c>
      <c r="L38" s="43" t="s">
        <v>66</v>
      </c>
    </row>
    <row r="39" spans="1:12" ht="18.75" x14ac:dyDescent="0.3">
      <c r="A39" s="51">
        <v>45730</v>
      </c>
      <c r="B39" s="44">
        <v>1</v>
      </c>
      <c r="C39" s="44" t="s">
        <v>51</v>
      </c>
      <c r="D39" s="45">
        <v>35</v>
      </c>
      <c r="E39" s="49">
        <v>11.25</v>
      </c>
      <c r="F39" s="79" t="s">
        <v>86</v>
      </c>
      <c r="G39" s="61"/>
      <c r="H39" s="49"/>
      <c r="I39" s="238" t="s">
        <v>230</v>
      </c>
      <c r="J39" s="44"/>
      <c r="K39" s="82" t="s">
        <v>70</v>
      </c>
      <c r="L39" s="50" t="s">
        <v>66</v>
      </c>
    </row>
    <row r="40" spans="1:12" ht="18.75" x14ac:dyDescent="0.3">
      <c r="A40" s="51">
        <v>45730</v>
      </c>
      <c r="B40" s="44">
        <v>1</v>
      </c>
      <c r="C40" s="44" t="s">
        <v>51</v>
      </c>
      <c r="D40" s="45">
        <v>36</v>
      </c>
      <c r="E40" s="49">
        <v>11.43</v>
      </c>
      <c r="F40" s="79" t="s">
        <v>86</v>
      </c>
      <c r="G40" s="61"/>
      <c r="H40" s="49"/>
      <c r="I40" s="238" t="s">
        <v>230</v>
      </c>
      <c r="J40" s="44"/>
      <c r="K40" s="82" t="s">
        <v>70</v>
      </c>
      <c r="L40" s="50" t="s">
        <v>66</v>
      </c>
    </row>
    <row r="41" spans="1:12" ht="18.75" x14ac:dyDescent="0.3">
      <c r="A41" s="51">
        <v>45730</v>
      </c>
      <c r="B41" s="44">
        <v>1</v>
      </c>
      <c r="C41" s="44" t="s">
        <v>51</v>
      </c>
      <c r="D41" s="45">
        <v>37</v>
      </c>
      <c r="E41" s="49">
        <v>12.05</v>
      </c>
      <c r="F41" s="80" t="s">
        <v>63</v>
      </c>
      <c r="G41" s="61" t="s">
        <v>97</v>
      </c>
      <c r="H41" s="88">
        <v>32.18</v>
      </c>
      <c r="I41" s="236" t="s">
        <v>230</v>
      </c>
      <c r="J41" s="44">
        <v>1</v>
      </c>
      <c r="K41" s="82" t="s">
        <v>70</v>
      </c>
      <c r="L41" s="50" t="s">
        <v>66</v>
      </c>
    </row>
    <row r="42" spans="1:12" ht="18.75" x14ac:dyDescent="0.3">
      <c r="A42" s="51">
        <v>45730</v>
      </c>
      <c r="B42" s="44">
        <v>1</v>
      </c>
      <c r="C42" s="44" t="s">
        <v>51</v>
      </c>
      <c r="D42" s="45">
        <v>38</v>
      </c>
      <c r="E42" s="49">
        <v>13.05</v>
      </c>
      <c r="F42" s="79" t="s">
        <v>63</v>
      </c>
      <c r="G42" s="61"/>
      <c r="H42" s="49"/>
      <c r="I42" s="238" t="s">
        <v>230</v>
      </c>
      <c r="J42" s="44"/>
      <c r="K42" s="82" t="s">
        <v>70</v>
      </c>
      <c r="L42" s="50" t="s">
        <v>66</v>
      </c>
    </row>
    <row r="43" spans="1:12" ht="18.75" x14ac:dyDescent="0.3">
      <c r="A43" s="51">
        <v>45730</v>
      </c>
      <c r="B43" s="44">
        <v>1</v>
      </c>
      <c r="C43" s="44" t="s">
        <v>51</v>
      </c>
      <c r="D43" s="45">
        <v>39</v>
      </c>
      <c r="E43" s="49">
        <v>13.05</v>
      </c>
      <c r="F43" s="79" t="s">
        <v>63</v>
      </c>
      <c r="G43" s="61"/>
      <c r="H43" s="49"/>
      <c r="I43" s="238" t="s">
        <v>230</v>
      </c>
      <c r="J43" s="44"/>
      <c r="K43" s="82" t="s">
        <v>70</v>
      </c>
      <c r="L43" s="50" t="s">
        <v>66</v>
      </c>
    </row>
    <row r="44" spans="1:12" ht="18.75" x14ac:dyDescent="0.3">
      <c r="A44" s="51">
        <v>45730</v>
      </c>
      <c r="B44" s="44">
        <v>2</v>
      </c>
      <c r="C44" s="44" t="s">
        <v>45</v>
      </c>
      <c r="D44" s="45">
        <v>40</v>
      </c>
      <c r="E44" s="49">
        <v>13.05</v>
      </c>
      <c r="F44" s="79" t="s">
        <v>63</v>
      </c>
      <c r="G44" s="61"/>
      <c r="H44" s="49"/>
      <c r="I44" s="238" t="s">
        <v>230</v>
      </c>
      <c r="J44" s="44"/>
      <c r="K44" s="82" t="s">
        <v>70</v>
      </c>
      <c r="L44" s="50" t="s">
        <v>66</v>
      </c>
    </row>
    <row r="45" spans="1:12" ht="18.75" x14ac:dyDescent="0.3">
      <c r="A45" s="51">
        <v>45730</v>
      </c>
      <c r="B45" s="44">
        <v>2</v>
      </c>
      <c r="C45" s="44" t="s">
        <v>45</v>
      </c>
      <c r="D45" s="45">
        <v>41</v>
      </c>
      <c r="E45" s="49">
        <v>13.05</v>
      </c>
      <c r="F45" s="79" t="s">
        <v>63</v>
      </c>
      <c r="G45" s="61"/>
      <c r="H45" s="49"/>
      <c r="I45" s="238" t="s">
        <v>230</v>
      </c>
      <c r="J45" s="44"/>
      <c r="K45" s="82" t="s">
        <v>70</v>
      </c>
      <c r="L45" s="50" t="s">
        <v>66</v>
      </c>
    </row>
    <row r="46" spans="1:12" ht="18.75" x14ac:dyDescent="0.3">
      <c r="A46" s="51">
        <v>45730</v>
      </c>
      <c r="B46" s="44">
        <v>2</v>
      </c>
      <c r="C46" s="44" t="s">
        <v>45</v>
      </c>
      <c r="D46" s="45">
        <v>42</v>
      </c>
      <c r="E46" s="49">
        <v>12.03</v>
      </c>
      <c r="F46" s="79" t="s">
        <v>63</v>
      </c>
      <c r="G46" s="61"/>
      <c r="H46" s="49"/>
      <c r="I46" s="238" t="s">
        <v>230</v>
      </c>
      <c r="J46" s="44"/>
      <c r="K46" s="82" t="s">
        <v>70</v>
      </c>
      <c r="L46" s="50" t="s">
        <v>66</v>
      </c>
    </row>
    <row r="47" spans="1:12" ht="18.75" x14ac:dyDescent="0.3">
      <c r="A47" s="51">
        <v>45730</v>
      </c>
      <c r="B47" s="44">
        <v>2</v>
      </c>
      <c r="C47" s="44" t="s">
        <v>45</v>
      </c>
      <c r="D47" s="45">
        <v>43</v>
      </c>
      <c r="E47" s="49">
        <v>11.82</v>
      </c>
      <c r="F47" s="79" t="s">
        <v>63</v>
      </c>
      <c r="G47" s="61"/>
      <c r="H47" s="49"/>
      <c r="I47" s="238" t="s">
        <v>230</v>
      </c>
      <c r="J47" s="44"/>
      <c r="K47" s="82" t="s">
        <v>70</v>
      </c>
      <c r="L47" s="50" t="s">
        <v>66</v>
      </c>
    </row>
    <row r="48" spans="1:12" ht="18.75" x14ac:dyDescent="0.3">
      <c r="A48" s="51">
        <v>45730</v>
      </c>
      <c r="B48" s="44">
        <v>2</v>
      </c>
      <c r="C48" s="44" t="s">
        <v>45</v>
      </c>
      <c r="D48" s="45">
        <v>44</v>
      </c>
      <c r="E48" s="49">
        <v>12.03</v>
      </c>
      <c r="F48" s="80" t="s">
        <v>71</v>
      </c>
      <c r="G48" s="61" t="s">
        <v>100</v>
      </c>
      <c r="H48" s="88">
        <v>31.39</v>
      </c>
      <c r="I48" s="236" t="s">
        <v>230</v>
      </c>
      <c r="J48" s="44">
        <v>1</v>
      </c>
      <c r="K48" s="82" t="s">
        <v>70</v>
      </c>
      <c r="L48" s="50" t="s">
        <v>66</v>
      </c>
    </row>
    <row r="49" spans="1:12" ht="18.75" x14ac:dyDescent="0.3">
      <c r="A49" s="51">
        <v>45730</v>
      </c>
      <c r="B49" s="44">
        <v>2</v>
      </c>
      <c r="C49" s="44" t="s">
        <v>45</v>
      </c>
      <c r="D49" s="45">
        <v>45</v>
      </c>
      <c r="E49" s="49">
        <v>12.04</v>
      </c>
      <c r="F49" s="79" t="s">
        <v>71</v>
      </c>
      <c r="G49" s="61"/>
      <c r="H49" s="49"/>
      <c r="I49" s="238" t="s">
        <v>230</v>
      </c>
      <c r="J49" s="44"/>
      <c r="K49" s="82" t="s">
        <v>70</v>
      </c>
      <c r="L49" s="50" t="s">
        <v>66</v>
      </c>
    </row>
    <row r="50" spans="1:12" ht="18.75" x14ac:dyDescent="0.3">
      <c r="A50" s="51">
        <v>45730</v>
      </c>
      <c r="B50" s="44">
        <v>2</v>
      </c>
      <c r="C50" s="44" t="s">
        <v>45</v>
      </c>
      <c r="D50" s="45">
        <v>46</v>
      </c>
      <c r="E50" s="49">
        <v>12.04</v>
      </c>
      <c r="F50" s="79" t="s">
        <v>71</v>
      </c>
      <c r="G50" s="61"/>
      <c r="H50" s="49"/>
      <c r="I50" s="238" t="s">
        <v>230</v>
      </c>
      <c r="J50" s="44"/>
      <c r="K50" s="82" t="s">
        <v>70</v>
      </c>
      <c r="L50" s="50" t="s">
        <v>66</v>
      </c>
    </row>
    <row r="51" spans="1:12" ht="18.75" x14ac:dyDescent="0.3">
      <c r="A51" s="51">
        <v>45730</v>
      </c>
      <c r="B51" s="44">
        <v>2</v>
      </c>
      <c r="C51" s="44" t="s">
        <v>45</v>
      </c>
      <c r="D51" s="45">
        <v>47</v>
      </c>
      <c r="E51" s="49">
        <v>12.03</v>
      </c>
      <c r="F51" s="79" t="s">
        <v>71</v>
      </c>
      <c r="G51" s="61"/>
      <c r="H51" s="49"/>
      <c r="I51" s="238" t="s">
        <v>230</v>
      </c>
      <c r="J51" s="44"/>
      <c r="K51" s="82" t="s">
        <v>70</v>
      </c>
      <c r="L51" s="50" t="s">
        <v>66</v>
      </c>
    </row>
    <row r="52" spans="1:12" ht="19.5" thickBot="1" x14ac:dyDescent="0.35">
      <c r="A52" s="90">
        <v>45730</v>
      </c>
      <c r="B52" s="91">
        <v>2</v>
      </c>
      <c r="C52" s="91" t="s">
        <v>45</v>
      </c>
      <c r="D52" s="92">
        <v>48</v>
      </c>
      <c r="E52" s="93">
        <v>12.03</v>
      </c>
      <c r="F52" s="94" t="s">
        <v>71</v>
      </c>
      <c r="G52" s="95"/>
      <c r="H52" s="93"/>
      <c r="I52" s="241" t="s">
        <v>230</v>
      </c>
      <c r="J52" s="91"/>
      <c r="K52" s="96" t="s">
        <v>70</v>
      </c>
      <c r="L52" s="97" t="s">
        <v>66</v>
      </c>
    </row>
    <row r="53" spans="1:12" ht="18.75" x14ac:dyDescent="0.3">
      <c r="A53" s="39">
        <v>45731</v>
      </c>
      <c r="B53" s="87">
        <v>1</v>
      </c>
      <c r="C53" s="87" t="s">
        <v>51</v>
      </c>
      <c r="D53" s="40">
        <v>49</v>
      </c>
      <c r="E53" s="98">
        <v>13.02</v>
      </c>
      <c r="F53" s="99" t="s">
        <v>71</v>
      </c>
      <c r="G53" s="100"/>
      <c r="H53" s="98"/>
      <c r="I53" s="242" t="s">
        <v>230</v>
      </c>
      <c r="J53" s="87"/>
      <c r="K53" s="81" t="s">
        <v>70</v>
      </c>
      <c r="L53" s="43" t="s">
        <v>66</v>
      </c>
    </row>
    <row r="54" spans="1:12" ht="18.75" x14ac:dyDescent="0.3">
      <c r="A54" s="51">
        <v>45731</v>
      </c>
      <c r="B54" s="44">
        <v>1</v>
      </c>
      <c r="C54" s="44" t="s">
        <v>51</v>
      </c>
      <c r="D54" s="45">
        <v>50</v>
      </c>
      <c r="E54" s="49">
        <v>11.88</v>
      </c>
      <c r="F54" s="79" t="s">
        <v>71</v>
      </c>
      <c r="G54" s="61"/>
      <c r="H54" s="49"/>
      <c r="I54" s="238" t="s">
        <v>230</v>
      </c>
      <c r="J54" s="44"/>
      <c r="K54" s="82" t="s">
        <v>70</v>
      </c>
      <c r="L54" s="50" t="s">
        <v>66</v>
      </c>
    </row>
    <row r="55" spans="1:12" ht="18.75" x14ac:dyDescent="0.3">
      <c r="A55" s="51">
        <v>45731</v>
      </c>
      <c r="B55" s="44">
        <v>1</v>
      </c>
      <c r="C55" s="44" t="s">
        <v>51</v>
      </c>
      <c r="D55" s="45">
        <v>51</v>
      </c>
      <c r="E55" s="49">
        <v>12.04</v>
      </c>
      <c r="F55" s="80" t="s">
        <v>91</v>
      </c>
      <c r="G55" s="61" t="s">
        <v>106</v>
      </c>
      <c r="H55" s="88">
        <v>29.81</v>
      </c>
      <c r="I55" s="236" t="s">
        <v>230</v>
      </c>
      <c r="J55" s="44">
        <v>1</v>
      </c>
      <c r="K55" s="82" t="s">
        <v>70</v>
      </c>
      <c r="L55" s="50" t="s">
        <v>66</v>
      </c>
    </row>
    <row r="56" spans="1:12" ht="18.75" x14ac:dyDescent="0.3">
      <c r="A56" s="51">
        <v>45731</v>
      </c>
      <c r="B56" s="44">
        <v>1</v>
      </c>
      <c r="C56" s="44" t="s">
        <v>51</v>
      </c>
      <c r="D56" s="45">
        <v>52</v>
      </c>
      <c r="E56" s="49">
        <v>12.04</v>
      </c>
      <c r="F56" s="79" t="s">
        <v>91</v>
      </c>
      <c r="G56" s="61"/>
      <c r="H56" s="49"/>
      <c r="I56" s="238" t="s">
        <v>230</v>
      </c>
      <c r="J56" s="44"/>
      <c r="K56" s="82" t="s">
        <v>70</v>
      </c>
      <c r="L56" s="50" t="s">
        <v>66</v>
      </c>
    </row>
    <row r="57" spans="1:12" ht="18.75" x14ac:dyDescent="0.3">
      <c r="A57" s="51">
        <v>45731</v>
      </c>
      <c r="B57" s="44">
        <v>1</v>
      </c>
      <c r="C57" s="44" t="s">
        <v>51</v>
      </c>
      <c r="D57" s="45">
        <v>53</v>
      </c>
      <c r="E57" s="49">
        <v>12.04</v>
      </c>
      <c r="F57" s="79" t="s">
        <v>91</v>
      </c>
      <c r="G57" s="61"/>
      <c r="H57" s="49"/>
      <c r="I57" s="238" t="s">
        <v>230</v>
      </c>
      <c r="J57" s="44"/>
      <c r="K57" s="82" t="s">
        <v>70</v>
      </c>
      <c r="L57" s="50" t="s">
        <v>66</v>
      </c>
    </row>
    <row r="58" spans="1:12" ht="18.75" x14ac:dyDescent="0.3">
      <c r="A58" s="51">
        <v>45731</v>
      </c>
      <c r="B58" s="44">
        <v>1</v>
      </c>
      <c r="C58" s="44" t="s">
        <v>51</v>
      </c>
      <c r="D58" s="45">
        <v>54</v>
      </c>
      <c r="E58" s="49">
        <v>12.04</v>
      </c>
      <c r="F58" s="79" t="s">
        <v>91</v>
      </c>
      <c r="G58" s="61"/>
      <c r="H58" s="49"/>
      <c r="I58" s="238" t="s">
        <v>230</v>
      </c>
      <c r="J58" s="44"/>
      <c r="K58" s="82" t="s">
        <v>70</v>
      </c>
      <c r="L58" s="50" t="s">
        <v>66</v>
      </c>
    </row>
    <row r="59" spans="1:12" ht="18.75" x14ac:dyDescent="0.3">
      <c r="A59" s="51">
        <v>45731</v>
      </c>
      <c r="B59" s="44">
        <v>1</v>
      </c>
      <c r="C59" s="44" t="s">
        <v>51</v>
      </c>
      <c r="D59" s="45">
        <v>55</v>
      </c>
      <c r="E59" s="49">
        <v>11.19</v>
      </c>
      <c r="F59" s="79" t="s">
        <v>91</v>
      </c>
      <c r="G59" s="61"/>
      <c r="H59" s="49"/>
      <c r="I59" s="238" t="s">
        <v>230</v>
      </c>
      <c r="J59" s="44"/>
      <c r="K59" s="82" t="s">
        <v>70</v>
      </c>
      <c r="L59" s="50" t="s">
        <v>66</v>
      </c>
    </row>
    <row r="60" spans="1:12" ht="18.75" x14ac:dyDescent="0.3">
      <c r="A60" s="51">
        <v>45731</v>
      </c>
      <c r="B60" s="44">
        <v>2</v>
      </c>
      <c r="C60" s="44" t="s">
        <v>45</v>
      </c>
      <c r="D60" s="45">
        <v>56</v>
      </c>
      <c r="E60" s="49">
        <v>11.03</v>
      </c>
      <c r="F60" s="79" t="s">
        <v>91</v>
      </c>
      <c r="G60" s="61"/>
      <c r="H60" s="49"/>
      <c r="I60" s="238" t="s">
        <v>230</v>
      </c>
      <c r="J60" s="44"/>
      <c r="K60" s="82" t="s">
        <v>70</v>
      </c>
      <c r="L60" s="50" t="s">
        <v>66</v>
      </c>
    </row>
    <row r="61" spans="1:12" ht="18.75" x14ac:dyDescent="0.3">
      <c r="A61" s="51">
        <v>45731</v>
      </c>
      <c r="B61" s="44">
        <v>2</v>
      </c>
      <c r="C61" s="44" t="s">
        <v>45</v>
      </c>
      <c r="D61" s="45">
        <v>57</v>
      </c>
      <c r="E61" s="49">
        <v>11.94</v>
      </c>
      <c r="F61" s="79" t="s">
        <v>91</v>
      </c>
      <c r="G61" s="61"/>
      <c r="H61" s="49"/>
      <c r="I61" s="238" t="s">
        <v>230</v>
      </c>
      <c r="J61" s="44"/>
      <c r="K61" s="82" t="s">
        <v>70</v>
      </c>
      <c r="L61" s="50" t="s">
        <v>66</v>
      </c>
    </row>
    <row r="62" spans="1:12" ht="18.75" x14ac:dyDescent="0.3">
      <c r="A62" s="51">
        <v>45731</v>
      </c>
      <c r="B62" s="44">
        <v>2</v>
      </c>
      <c r="C62" s="44" t="s">
        <v>45</v>
      </c>
      <c r="D62" s="45">
        <v>58</v>
      </c>
      <c r="E62" s="49">
        <v>12.03</v>
      </c>
      <c r="F62" s="80" t="s">
        <v>104</v>
      </c>
      <c r="G62" s="61" t="s">
        <v>105</v>
      </c>
      <c r="H62" s="88">
        <v>30.56</v>
      </c>
      <c r="I62" s="236" t="s">
        <v>230</v>
      </c>
      <c r="J62" s="44">
        <v>1</v>
      </c>
      <c r="K62" s="82" t="s">
        <v>70</v>
      </c>
      <c r="L62" s="50" t="s">
        <v>66</v>
      </c>
    </row>
    <row r="63" spans="1:12" ht="18.75" x14ac:dyDescent="0.3">
      <c r="A63" s="51">
        <v>45731</v>
      </c>
      <c r="B63" s="44">
        <v>2</v>
      </c>
      <c r="C63" s="44" t="s">
        <v>45</v>
      </c>
      <c r="D63" s="45">
        <v>59</v>
      </c>
      <c r="E63" s="49">
        <v>12.04</v>
      </c>
      <c r="F63" s="79" t="s">
        <v>104</v>
      </c>
      <c r="G63" s="61"/>
      <c r="H63" s="49"/>
      <c r="I63" s="238" t="s">
        <v>230</v>
      </c>
      <c r="J63" s="44"/>
      <c r="K63" s="82" t="s">
        <v>70</v>
      </c>
      <c r="L63" s="50" t="s">
        <v>66</v>
      </c>
    </row>
    <row r="64" spans="1:12" ht="18.75" x14ac:dyDescent="0.3">
      <c r="A64" s="51">
        <v>45731</v>
      </c>
      <c r="B64" s="44">
        <v>2</v>
      </c>
      <c r="C64" s="44" t="s">
        <v>45</v>
      </c>
      <c r="D64" s="45">
        <v>60</v>
      </c>
      <c r="E64" s="49">
        <v>12.04</v>
      </c>
      <c r="F64" s="79" t="s">
        <v>104</v>
      </c>
      <c r="G64" s="61"/>
      <c r="H64" s="49"/>
      <c r="I64" s="238" t="s">
        <v>230</v>
      </c>
      <c r="J64" s="44"/>
      <c r="K64" s="82" t="s">
        <v>70</v>
      </c>
      <c r="L64" s="50" t="s">
        <v>66</v>
      </c>
    </row>
    <row r="65" spans="1:12" ht="18.75" x14ac:dyDescent="0.3">
      <c r="A65" s="51">
        <v>45731</v>
      </c>
      <c r="B65" s="44">
        <v>2</v>
      </c>
      <c r="C65" s="44" t="s">
        <v>45</v>
      </c>
      <c r="D65" s="45">
        <v>61</v>
      </c>
      <c r="E65" s="49">
        <v>12.04</v>
      </c>
      <c r="F65" s="79" t="s">
        <v>104</v>
      </c>
      <c r="G65" s="61"/>
      <c r="H65" s="49"/>
      <c r="I65" s="238" t="s">
        <v>230</v>
      </c>
      <c r="J65" s="44"/>
      <c r="K65" s="82" t="s">
        <v>70</v>
      </c>
      <c r="L65" s="50" t="s">
        <v>66</v>
      </c>
    </row>
    <row r="66" spans="1:12" ht="18.75" x14ac:dyDescent="0.3">
      <c r="A66" s="51">
        <v>45731</v>
      </c>
      <c r="B66" s="44">
        <v>2</v>
      </c>
      <c r="C66" s="44" t="s">
        <v>45</v>
      </c>
      <c r="D66" s="45">
        <v>62</v>
      </c>
      <c r="E66" s="49">
        <v>12.05</v>
      </c>
      <c r="F66" s="79" t="s">
        <v>104</v>
      </c>
      <c r="G66" s="61"/>
      <c r="H66" s="49"/>
      <c r="I66" s="238" t="s">
        <v>230</v>
      </c>
      <c r="J66" s="44"/>
      <c r="K66" s="82" t="s">
        <v>70</v>
      </c>
      <c r="L66" s="50" t="s">
        <v>66</v>
      </c>
    </row>
    <row r="67" spans="1:12" ht="18.75" x14ac:dyDescent="0.3">
      <c r="A67" s="51">
        <v>45731</v>
      </c>
      <c r="B67" s="44">
        <v>2</v>
      </c>
      <c r="C67" s="44" t="s">
        <v>45</v>
      </c>
      <c r="D67" s="45">
        <v>63</v>
      </c>
      <c r="E67" s="49">
        <v>13.04</v>
      </c>
      <c r="F67" s="79" t="s">
        <v>104</v>
      </c>
      <c r="G67" s="61"/>
      <c r="H67" s="49"/>
      <c r="I67" s="238" t="s">
        <v>230</v>
      </c>
      <c r="J67" s="44"/>
      <c r="K67" s="82" t="s">
        <v>70</v>
      </c>
      <c r="L67" s="50" t="s">
        <v>66</v>
      </c>
    </row>
    <row r="68" spans="1:12" ht="18.75" x14ac:dyDescent="0.3">
      <c r="A68" s="51">
        <v>45731</v>
      </c>
      <c r="B68" s="44">
        <v>2</v>
      </c>
      <c r="C68" s="44" t="s">
        <v>45</v>
      </c>
      <c r="D68" s="45">
        <v>64</v>
      </c>
      <c r="E68" s="49">
        <v>12.67</v>
      </c>
      <c r="F68" s="79" t="s">
        <v>104</v>
      </c>
      <c r="G68" s="61"/>
      <c r="H68" s="49"/>
      <c r="I68" s="238" t="s">
        <v>230</v>
      </c>
      <c r="J68" s="44"/>
      <c r="K68" s="82" t="s">
        <v>70</v>
      </c>
      <c r="L68" s="50" t="s">
        <v>66</v>
      </c>
    </row>
    <row r="69" spans="1:12" ht="19.5" thickBot="1" x14ac:dyDescent="0.35">
      <c r="A69" s="90">
        <v>45731</v>
      </c>
      <c r="B69" s="91">
        <v>2</v>
      </c>
      <c r="C69" s="91" t="s">
        <v>45</v>
      </c>
      <c r="D69" s="92">
        <v>65</v>
      </c>
      <c r="E69" s="93">
        <v>12.04</v>
      </c>
      <c r="F69" s="144" t="s">
        <v>63</v>
      </c>
      <c r="G69" s="95" t="s">
        <v>106</v>
      </c>
      <c r="H69" s="145">
        <v>32.32</v>
      </c>
      <c r="I69" s="246" t="s">
        <v>230</v>
      </c>
      <c r="J69" s="91">
        <v>1</v>
      </c>
      <c r="K69" s="96" t="s">
        <v>70</v>
      </c>
      <c r="L69" s="97" t="s">
        <v>66</v>
      </c>
    </row>
    <row r="70" spans="1:12" ht="18.75" x14ac:dyDescent="0.3">
      <c r="A70" s="39">
        <v>45733</v>
      </c>
      <c r="B70" s="87" t="str">
        <f t="shared" ref="B70:B81" si="0">ROMAN(1)</f>
        <v>I</v>
      </c>
      <c r="C70" s="87" t="s">
        <v>45</v>
      </c>
      <c r="D70" s="40">
        <v>66</v>
      </c>
      <c r="E70" s="98">
        <v>12.03</v>
      </c>
      <c r="F70" s="99" t="s">
        <v>63</v>
      </c>
      <c r="G70" s="100"/>
      <c r="H70" s="98"/>
      <c r="I70" s="242" t="s">
        <v>230</v>
      </c>
      <c r="J70" s="87"/>
      <c r="K70" s="81" t="s">
        <v>70</v>
      </c>
      <c r="L70" s="43" t="s">
        <v>66</v>
      </c>
    </row>
    <row r="71" spans="1:12" ht="18.75" x14ac:dyDescent="0.3">
      <c r="A71" s="51">
        <v>45733</v>
      </c>
      <c r="B71" s="44" t="str">
        <f t="shared" si="0"/>
        <v>I</v>
      </c>
      <c r="C71" s="44" t="s">
        <v>45</v>
      </c>
      <c r="D71" s="45">
        <v>67</v>
      </c>
      <c r="E71" s="49">
        <v>12.04</v>
      </c>
      <c r="F71" s="79" t="s">
        <v>63</v>
      </c>
      <c r="G71" s="61"/>
      <c r="H71" s="49"/>
      <c r="I71" s="238" t="s">
        <v>230</v>
      </c>
      <c r="J71" s="44"/>
      <c r="K71" s="82" t="s">
        <v>70</v>
      </c>
      <c r="L71" s="50" t="s">
        <v>66</v>
      </c>
    </row>
    <row r="72" spans="1:12" ht="18.75" x14ac:dyDescent="0.3">
      <c r="A72" s="51">
        <v>45733</v>
      </c>
      <c r="B72" s="44" t="str">
        <f t="shared" si="0"/>
        <v>I</v>
      </c>
      <c r="C72" s="44" t="s">
        <v>45</v>
      </c>
      <c r="D72" s="45">
        <v>68</v>
      </c>
      <c r="E72" s="49">
        <v>12.04</v>
      </c>
      <c r="F72" s="79" t="s">
        <v>63</v>
      </c>
      <c r="G72" s="61"/>
      <c r="H72" s="49"/>
      <c r="I72" s="238" t="s">
        <v>230</v>
      </c>
      <c r="J72" s="44"/>
      <c r="K72" s="82" t="s">
        <v>70</v>
      </c>
      <c r="L72" s="50" t="s">
        <v>66</v>
      </c>
    </row>
    <row r="73" spans="1:12" ht="18.75" x14ac:dyDescent="0.3">
      <c r="A73" s="51">
        <v>45733</v>
      </c>
      <c r="B73" s="44" t="str">
        <f t="shared" si="0"/>
        <v>I</v>
      </c>
      <c r="C73" s="44" t="s">
        <v>45</v>
      </c>
      <c r="D73" s="45">
        <v>69</v>
      </c>
      <c r="E73" s="49">
        <v>12.04</v>
      </c>
      <c r="F73" s="79" t="s">
        <v>63</v>
      </c>
      <c r="G73" s="61"/>
      <c r="H73" s="49"/>
      <c r="I73" s="238" t="s">
        <v>230</v>
      </c>
      <c r="J73" s="44"/>
      <c r="K73" s="82" t="s">
        <v>70</v>
      </c>
      <c r="L73" s="50" t="s">
        <v>66</v>
      </c>
    </row>
    <row r="74" spans="1:12" ht="18.75" x14ac:dyDescent="0.3">
      <c r="A74" s="51">
        <v>45733</v>
      </c>
      <c r="B74" s="44" t="str">
        <f t="shared" si="0"/>
        <v>I</v>
      </c>
      <c r="C74" s="44" t="s">
        <v>45</v>
      </c>
      <c r="D74" s="45">
        <v>70</v>
      </c>
      <c r="E74" s="49">
        <v>13.55</v>
      </c>
      <c r="F74" s="79" t="s">
        <v>63</v>
      </c>
      <c r="G74" s="61"/>
      <c r="H74" s="49"/>
      <c r="I74" s="238" t="s">
        <v>230</v>
      </c>
      <c r="J74" s="44"/>
      <c r="K74" s="82" t="s">
        <v>70</v>
      </c>
      <c r="L74" s="50" t="s">
        <v>66</v>
      </c>
    </row>
    <row r="75" spans="1:12" ht="18.75" x14ac:dyDescent="0.3">
      <c r="A75" s="51">
        <v>45733</v>
      </c>
      <c r="B75" s="44" t="str">
        <f t="shared" si="0"/>
        <v>I</v>
      </c>
      <c r="C75" s="44" t="s">
        <v>45</v>
      </c>
      <c r="D75" s="45">
        <v>71</v>
      </c>
      <c r="E75" s="49">
        <v>13.03</v>
      </c>
      <c r="F75" s="79" t="s">
        <v>63</v>
      </c>
      <c r="G75" s="61"/>
      <c r="H75" s="49"/>
      <c r="I75" s="238" t="s">
        <v>230</v>
      </c>
      <c r="J75" s="44"/>
      <c r="K75" s="82" t="s">
        <v>70</v>
      </c>
      <c r="L75" s="50" t="s">
        <v>66</v>
      </c>
    </row>
    <row r="76" spans="1:12" ht="18.75" x14ac:dyDescent="0.3">
      <c r="A76" s="51">
        <v>45733</v>
      </c>
      <c r="B76" s="44" t="str">
        <f t="shared" si="0"/>
        <v>I</v>
      </c>
      <c r="C76" s="44" t="s">
        <v>45</v>
      </c>
      <c r="D76" s="45">
        <v>72</v>
      </c>
      <c r="E76" s="49">
        <v>13.09</v>
      </c>
      <c r="F76" s="80">
        <v>100960</v>
      </c>
      <c r="G76" s="61" t="s">
        <v>99</v>
      </c>
      <c r="H76" s="88">
        <v>32.58</v>
      </c>
      <c r="I76" s="236" t="s">
        <v>230</v>
      </c>
      <c r="J76" s="44">
        <v>1</v>
      </c>
      <c r="K76" s="82" t="s">
        <v>70</v>
      </c>
      <c r="L76" s="50" t="s">
        <v>66</v>
      </c>
    </row>
    <row r="77" spans="1:12" ht="18.75" x14ac:dyDescent="0.3">
      <c r="A77" s="51">
        <v>45733</v>
      </c>
      <c r="B77" s="44" t="str">
        <f t="shared" si="0"/>
        <v>I</v>
      </c>
      <c r="C77" s="44" t="s">
        <v>45</v>
      </c>
      <c r="D77" s="45">
        <v>73</v>
      </c>
      <c r="E77" s="49">
        <v>13.04</v>
      </c>
      <c r="F77" s="79">
        <v>100960</v>
      </c>
      <c r="G77" s="61"/>
      <c r="H77" s="49"/>
      <c r="I77" s="238" t="s">
        <v>230</v>
      </c>
      <c r="J77" s="44"/>
      <c r="K77" s="82" t="s">
        <v>70</v>
      </c>
      <c r="L77" s="50" t="s">
        <v>66</v>
      </c>
    </row>
    <row r="78" spans="1:12" ht="18.75" x14ac:dyDescent="0.3">
      <c r="A78" s="51">
        <v>45733</v>
      </c>
      <c r="B78" s="44" t="str">
        <f t="shared" si="0"/>
        <v>I</v>
      </c>
      <c r="C78" s="44" t="s">
        <v>45</v>
      </c>
      <c r="D78" s="45">
        <v>74</v>
      </c>
      <c r="E78" s="49">
        <v>13.02</v>
      </c>
      <c r="F78" s="79">
        <v>100960</v>
      </c>
      <c r="G78" s="61"/>
      <c r="H78" s="49"/>
      <c r="I78" s="238" t="s">
        <v>230</v>
      </c>
      <c r="J78" s="44"/>
      <c r="K78" s="82" t="s">
        <v>70</v>
      </c>
      <c r="L78" s="50" t="s">
        <v>66</v>
      </c>
    </row>
    <row r="79" spans="1:12" ht="18.75" x14ac:dyDescent="0.3">
      <c r="A79" s="51">
        <v>45733</v>
      </c>
      <c r="B79" s="44" t="str">
        <f t="shared" si="0"/>
        <v>I</v>
      </c>
      <c r="C79" s="44" t="s">
        <v>45</v>
      </c>
      <c r="D79" s="45">
        <v>75</v>
      </c>
      <c r="E79" s="49">
        <v>13.03</v>
      </c>
      <c r="F79" s="79">
        <v>100960</v>
      </c>
      <c r="G79" s="61"/>
      <c r="H79" s="49"/>
      <c r="I79" s="238" t="s">
        <v>230</v>
      </c>
      <c r="J79" s="44"/>
      <c r="K79" s="82" t="s">
        <v>70</v>
      </c>
      <c r="L79" s="50" t="s">
        <v>66</v>
      </c>
    </row>
    <row r="80" spans="1:12" ht="18.75" x14ac:dyDescent="0.3">
      <c r="A80" s="51">
        <v>45733</v>
      </c>
      <c r="B80" s="44" t="str">
        <f t="shared" si="0"/>
        <v>I</v>
      </c>
      <c r="C80" s="44" t="s">
        <v>45</v>
      </c>
      <c r="D80" s="45">
        <v>76</v>
      </c>
      <c r="E80" s="49">
        <v>13.02</v>
      </c>
      <c r="F80" s="79">
        <v>100960</v>
      </c>
      <c r="G80" s="61"/>
      <c r="H80" s="49"/>
      <c r="I80" s="238" t="s">
        <v>230</v>
      </c>
      <c r="J80" s="44"/>
      <c r="K80" s="82" t="s">
        <v>70</v>
      </c>
      <c r="L80" s="50" t="s">
        <v>66</v>
      </c>
    </row>
    <row r="81" spans="1:12" ht="18.75" x14ac:dyDescent="0.3">
      <c r="A81" s="51">
        <v>45733</v>
      </c>
      <c r="B81" s="44" t="str">
        <f t="shared" si="0"/>
        <v>I</v>
      </c>
      <c r="C81" s="44" t="s">
        <v>45</v>
      </c>
      <c r="D81" s="45">
        <v>77</v>
      </c>
      <c r="E81" s="49">
        <v>12.06</v>
      </c>
      <c r="F81" s="79">
        <v>100960</v>
      </c>
      <c r="G81" s="61"/>
      <c r="H81" s="49"/>
      <c r="I81" s="238" t="s">
        <v>230</v>
      </c>
      <c r="J81" s="44"/>
      <c r="K81" s="82" t="s">
        <v>70</v>
      </c>
      <c r="L81" s="50" t="s">
        <v>66</v>
      </c>
    </row>
    <row r="82" spans="1:12" ht="18.75" x14ac:dyDescent="0.3">
      <c r="A82" s="51">
        <v>45733</v>
      </c>
      <c r="B82" s="44" t="str">
        <f t="shared" ref="B82:B94" si="1">ROMAN(2)</f>
        <v>II</v>
      </c>
      <c r="C82" s="44" t="s">
        <v>51</v>
      </c>
      <c r="D82" s="45">
        <v>78</v>
      </c>
      <c r="E82" s="49">
        <v>12.5</v>
      </c>
      <c r="F82" s="79">
        <v>100960</v>
      </c>
      <c r="G82" s="61"/>
      <c r="H82" s="49"/>
      <c r="I82" s="238" t="s">
        <v>230</v>
      </c>
      <c r="J82" s="44"/>
      <c r="K82" s="82" t="s">
        <v>70</v>
      </c>
      <c r="L82" s="50" t="s">
        <v>66</v>
      </c>
    </row>
    <row r="83" spans="1:12" ht="18.75" x14ac:dyDescent="0.3">
      <c r="A83" s="51">
        <v>45733</v>
      </c>
      <c r="B83" s="44" t="str">
        <f t="shared" si="1"/>
        <v>II</v>
      </c>
      <c r="C83" s="44" t="s">
        <v>51</v>
      </c>
      <c r="D83" s="45">
        <v>79</v>
      </c>
      <c r="E83" s="49">
        <v>12.25</v>
      </c>
      <c r="F83" s="80">
        <v>100960</v>
      </c>
      <c r="G83" s="61" t="s">
        <v>110</v>
      </c>
      <c r="H83" s="88">
        <v>32.46</v>
      </c>
      <c r="I83" s="236" t="s">
        <v>230</v>
      </c>
      <c r="J83" s="44">
        <v>1</v>
      </c>
      <c r="K83" s="82" t="s">
        <v>70</v>
      </c>
      <c r="L83" s="50" t="s">
        <v>66</v>
      </c>
    </row>
    <row r="84" spans="1:12" ht="18.75" x14ac:dyDescent="0.3">
      <c r="A84" s="51">
        <v>45733</v>
      </c>
      <c r="B84" s="44" t="str">
        <f t="shared" si="1"/>
        <v>II</v>
      </c>
      <c r="C84" s="44" t="s">
        <v>51</v>
      </c>
      <c r="D84" s="45">
        <v>80</v>
      </c>
      <c r="E84" s="49">
        <v>13.03</v>
      </c>
      <c r="F84" s="79">
        <v>100960</v>
      </c>
      <c r="G84" s="61"/>
      <c r="H84" s="49"/>
      <c r="I84" s="238" t="s">
        <v>230</v>
      </c>
      <c r="J84" s="44"/>
      <c r="K84" s="82" t="s">
        <v>70</v>
      </c>
      <c r="L84" s="50" t="s">
        <v>66</v>
      </c>
    </row>
    <row r="85" spans="1:12" ht="18.75" x14ac:dyDescent="0.3">
      <c r="A85" s="51">
        <v>45733</v>
      </c>
      <c r="B85" s="44" t="str">
        <f t="shared" si="1"/>
        <v>II</v>
      </c>
      <c r="C85" s="44" t="s">
        <v>51</v>
      </c>
      <c r="D85" s="45">
        <v>81</v>
      </c>
      <c r="E85" s="49">
        <v>13.03</v>
      </c>
      <c r="F85" s="79">
        <v>100960</v>
      </c>
      <c r="G85" s="61"/>
      <c r="H85" s="49"/>
      <c r="I85" s="238" t="s">
        <v>230</v>
      </c>
      <c r="J85" s="44"/>
      <c r="K85" s="82" t="s">
        <v>70</v>
      </c>
      <c r="L85" s="50" t="s">
        <v>66</v>
      </c>
    </row>
    <row r="86" spans="1:12" ht="18.75" x14ac:dyDescent="0.3">
      <c r="A86" s="51">
        <v>45733</v>
      </c>
      <c r="B86" s="44" t="str">
        <f t="shared" si="1"/>
        <v>II</v>
      </c>
      <c r="C86" s="44" t="s">
        <v>51</v>
      </c>
      <c r="D86" s="45">
        <v>82</v>
      </c>
      <c r="E86" s="49">
        <v>13.03</v>
      </c>
      <c r="F86" s="79">
        <v>100960</v>
      </c>
      <c r="G86" s="61"/>
      <c r="H86" s="49"/>
      <c r="I86" s="238" t="s">
        <v>230</v>
      </c>
      <c r="J86" s="44"/>
      <c r="K86" s="82" t="s">
        <v>70</v>
      </c>
      <c r="L86" s="50" t="s">
        <v>66</v>
      </c>
    </row>
    <row r="87" spans="1:12" ht="18.75" x14ac:dyDescent="0.3">
      <c r="A87" s="51">
        <v>45733</v>
      </c>
      <c r="B87" s="44" t="str">
        <f t="shared" si="1"/>
        <v>II</v>
      </c>
      <c r="C87" s="44" t="s">
        <v>51</v>
      </c>
      <c r="D87" s="45">
        <v>83</v>
      </c>
      <c r="E87" s="49">
        <v>13.03</v>
      </c>
      <c r="F87" s="79">
        <v>100960</v>
      </c>
      <c r="G87" s="61"/>
      <c r="H87" s="49"/>
      <c r="I87" s="238" t="s">
        <v>230</v>
      </c>
      <c r="J87" s="44"/>
      <c r="K87" s="82" t="s">
        <v>70</v>
      </c>
      <c r="L87" s="50" t="s">
        <v>66</v>
      </c>
    </row>
    <row r="88" spans="1:12" ht="18.75" x14ac:dyDescent="0.3">
      <c r="A88" s="51">
        <v>45733</v>
      </c>
      <c r="B88" s="44" t="str">
        <f t="shared" si="1"/>
        <v>II</v>
      </c>
      <c r="C88" s="44" t="s">
        <v>51</v>
      </c>
      <c r="D88" s="45">
        <v>84</v>
      </c>
      <c r="E88" s="49">
        <v>13.03</v>
      </c>
      <c r="F88" s="79">
        <v>100960</v>
      </c>
      <c r="G88" s="61"/>
      <c r="H88" s="49"/>
      <c r="I88" s="238" t="s">
        <v>230</v>
      </c>
      <c r="J88" s="44"/>
      <c r="K88" s="82" t="s">
        <v>70</v>
      </c>
      <c r="L88" s="50" t="s">
        <v>66</v>
      </c>
    </row>
    <row r="89" spans="1:12" ht="18.75" x14ac:dyDescent="0.3">
      <c r="A89" s="51">
        <v>45733</v>
      </c>
      <c r="B89" s="44" t="str">
        <f t="shared" si="1"/>
        <v>II</v>
      </c>
      <c r="C89" s="44" t="s">
        <v>51</v>
      </c>
      <c r="D89" s="45">
        <v>85</v>
      </c>
      <c r="E89" s="49">
        <v>12.73</v>
      </c>
      <c r="F89" s="79">
        <v>100960</v>
      </c>
      <c r="G89" s="61"/>
      <c r="H89" s="49"/>
      <c r="I89" s="238" t="s">
        <v>230</v>
      </c>
      <c r="J89" s="44"/>
      <c r="K89" s="82" t="s">
        <v>70</v>
      </c>
      <c r="L89" s="50" t="s">
        <v>66</v>
      </c>
    </row>
    <row r="90" spans="1:12" ht="18.75" x14ac:dyDescent="0.3">
      <c r="A90" s="51">
        <v>45733</v>
      </c>
      <c r="B90" s="44" t="str">
        <f t="shared" si="1"/>
        <v>II</v>
      </c>
      <c r="C90" s="44" t="s">
        <v>51</v>
      </c>
      <c r="D90" s="45">
        <v>86</v>
      </c>
      <c r="E90" s="49">
        <v>12.04</v>
      </c>
      <c r="F90" s="80" t="s">
        <v>111</v>
      </c>
      <c r="G90" s="61" t="s">
        <v>75</v>
      </c>
      <c r="H90" s="88">
        <v>31.13</v>
      </c>
      <c r="I90" s="236" t="s">
        <v>230</v>
      </c>
      <c r="J90" s="44">
        <v>1</v>
      </c>
      <c r="K90" s="82" t="s">
        <v>70</v>
      </c>
      <c r="L90" s="50" t="s">
        <v>66</v>
      </c>
    </row>
    <row r="91" spans="1:12" ht="18.75" x14ac:dyDescent="0.3">
      <c r="A91" s="51">
        <v>45733</v>
      </c>
      <c r="B91" s="44" t="str">
        <f t="shared" si="1"/>
        <v>II</v>
      </c>
      <c r="C91" s="44" t="s">
        <v>51</v>
      </c>
      <c r="D91" s="45">
        <v>87</v>
      </c>
      <c r="E91" s="49">
        <v>12.04</v>
      </c>
      <c r="F91" s="79" t="s">
        <v>111</v>
      </c>
      <c r="G91" s="61"/>
      <c r="H91" s="49"/>
      <c r="I91" s="238" t="s">
        <v>230</v>
      </c>
      <c r="J91" s="44"/>
      <c r="K91" s="82" t="s">
        <v>70</v>
      </c>
      <c r="L91" s="50" t="s">
        <v>66</v>
      </c>
    </row>
    <row r="92" spans="1:12" ht="18.75" x14ac:dyDescent="0.3">
      <c r="A92" s="51">
        <v>45733</v>
      </c>
      <c r="B92" s="44" t="str">
        <f t="shared" si="1"/>
        <v>II</v>
      </c>
      <c r="C92" s="44" t="s">
        <v>51</v>
      </c>
      <c r="D92" s="45">
        <v>88</v>
      </c>
      <c r="E92" s="49">
        <v>12.04</v>
      </c>
      <c r="F92" s="79" t="s">
        <v>111</v>
      </c>
      <c r="G92" s="61"/>
      <c r="H92" s="49"/>
      <c r="I92" s="238" t="s">
        <v>230</v>
      </c>
      <c r="J92" s="44"/>
      <c r="K92" s="82" t="s">
        <v>70</v>
      </c>
      <c r="L92" s="50" t="s">
        <v>66</v>
      </c>
    </row>
    <row r="93" spans="1:12" ht="18.75" x14ac:dyDescent="0.3">
      <c r="A93" s="51">
        <v>45733</v>
      </c>
      <c r="B93" s="44" t="str">
        <f t="shared" si="1"/>
        <v>II</v>
      </c>
      <c r="C93" s="44" t="s">
        <v>51</v>
      </c>
      <c r="D93" s="45">
        <v>89</v>
      </c>
      <c r="E93" s="49">
        <v>12.04</v>
      </c>
      <c r="F93" s="79" t="s">
        <v>111</v>
      </c>
      <c r="G93" s="61"/>
      <c r="H93" s="49"/>
      <c r="I93" s="238" t="s">
        <v>230</v>
      </c>
      <c r="J93" s="44"/>
      <c r="K93" s="82" t="s">
        <v>70</v>
      </c>
      <c r="L93" s="50" t="s">
        <v>66</v>
      </c>
    </row>
    <row r="94" spans="1:12" ht="19.5" thickBot="1" x14ac:dyDescent="0.35">
      <c r="A94" s="90">
        <v>45733</v>
      </c>
      <c r="B94" s="91" t="str">
        <f t="shared" si="1"/>
        <v>II</v>
      </c>
      <c r="C94" s="91" t="s">
        <v>51</v>
      </c>
      <c r="D94" s="92">
        <v>90</v>
      </c>
      <c r="E94" s="93">
        <v>12.04</v>
      </c>
      <c r="F94" s="94" t="s">
        <v>111</v>
      </c>
      <c r="G94" s="95"/>
      <c r="H94" s="93"/>
      <c r="I94" s="241" t="s">
        <v>230</v>
      </c>
      <c r="J94" s="91"/>
      <c r="K94" s="96" t="s">
        <v>70</v>
      </c>
      <c r="L94" s="97" t="s">
        <v>66</v>
      </c>
    </row>
    <row r="95" spans="1:12" ht="18.75" x14ac:dyDescent="0.3">
      <c r="A95" s="39">
        <v>45734</v>
      </c>
      <c r="B95" s="87" t="str">
        <f t="shared" ref="B95:B108" si="2">ROMAN(1)</f>
        <v>I</v>
      </c>
      <c r="C95" s="87" t="s">
        <v>45</v>
      </c>
      <c r="D95" s="40">
        <v>91</v>
      </c>
      <c r="E95" s="98">
        <v>12.04</v>
      </c>
      <c r="F95" s="99" t="s">
        <v>111</v>
      </c>
      <c r="G95" s="100"/>
      <c r="H95" s="98"/>
      <c r="I95" s="242" t="s">
        <v>230</v>
      </c>
      <c r="J95" s="87"/>
      <c r="K95" s="81" t="s">
        <v>70</v>
      </c>
      <c r="L95" s="43" t="s">
        <v>66</v>
      </c>
    </row>
    <row r="96" spans="1:12" ht="18.75" x14ac:dyDescent="0.3">
      <c r="A96" s="51">
        <v>45734</v>
      </c>
      <c r="B96" s="44" t="str">
        <f t="shared" si="2"/>
        <v>I</v>
      </c>
      <c r="C96" s="44" t="s">
        <v>45</v>
      </c>
      <c r="D96" s="45">
        <v>92</v>
      </c>
      <c r="E96" s="49">
        <v>12.82</v>
      </c>
      <c r="F96" s="79" t="s">
        <v>111</v>
      </c>
      <c r="G96" s="61"/>
      <c r="H96" s="49"/>
      <c r="I96" s="238" t="s">
        <v>230</v>
      </c>
      <c r="J96" s="44"/>
      <c r="K96" s="82" t="s">
        <v>70</v>
      </c>
      <c r="L96" s="50" t="s">
        <v>66</v>
      </c>
    </row>
    <row r="97" spans="1:12" ht="18.75" x14ac:dyDescent="0.3">
      <c r="A97" s="51">
        <v>45734</v>
      </c>
      <c r="B97" s="44" t="str">
        <f t="shared" si="2"/>
        <v>I</v>
      </c>
      <c r="C97" s="44" t="s">
        <v>45</v>
      </c>
      <c r="D97" s="45">
        <v>93</v>
      </c>
      <c r="E97" s="49">
        <v>13.02</v>
      </c>
      <c r="F97" s="80" t="s">
        <v>94</v>
      </c>
      <c r="G97" s="61" t="s">
        <v>101</v>
      </c>
      <c r="H97" s="88">
        <v>32.26</v>
      </c>
      <c r="I97" s="236" t="s">
        <v>230</v>
      </c>
      <c r="J97" s="44">
        <v>1</v>
      </c>
      <c r="K97" s="82" t="s">
        <v>70</v>
      </c>
      <c r="L97" s="50" t="s">
        <v>66</v>
      </c>
    </row>
    <row r="98" spans="1:12" ht="18.75" x14ac:dyDescent="0.3">
      <c r="A98" s="51">
        <v>45734</v>
      </c>
      <c r="B98" s="44" t="str">
        <f t="shared" si="2"/>
        <v>I</v>
      </c>
      <c r="C98" s="44" t="s">
        <v>45</v>
      </c>
      <c r="D98" s="45">
        <v>94</v>
      </c>
      <c r="E98" s="49">
        <v>13.03</v>
      </c>
      <c r="F98" s="79" t="s">
        <v>94</v>
      </c>
      <c r="G98" s="61"/>
      <c r="H98" s="49"/>
      <c r="I98" s="238" t="s">
        <v>230</v>
      </c>
      <c r="J98" s="44"/>
      <c r="K98" s="82" t="s">
        <v>70</v>
      </c>
      <c r="L98" s="50" t="s">
        <v>66</v>
      </c>
    </row>
    <row r="99" spans="1:12" ht="18.75" x14ac:dyDescent="0.3">
      <c r="A99" s="51">
        <v>45734</v>
      </c>
      <c r="B99" s="44" t="str">
        <f t="shared" si="2"/>
        <v>I</v>
      </c>
      <c r="C99" s="44" t="s">
        <v>45</v>
      </c>
      <c r="D99" s="45">
        <v>95</v>
      </c>
      <c r="E99" s="49">
        <v>13.02</v>
      </c>
      <c r="F99" s="79" t="s">
        <v>94</v>
      </c>
      <c r="G99" s="61"/>
      <c r="H99" s="49"/>
      <c r="I99" s="238" t="s">
        <v>230</v>
      </c>
      <c r="J99" s="44"/>
      <c r="K99" s="82" t="s">
        <v>70</v>
      </c>
      <c r="L99" s="50" t="s">
        <v>66</v>
      </c>
    </row>
    <row r="100" spans="1:12" ht="18.75" x14ac:dyDescent="0.3">
      <c r="A100" s="51">
        <v>45734</v>
      </c>
      <c r="B100" s="44" t="str">
        <f t="shared" si="2"/>
        <v>I</v>
      </c>
      <c r="C100" s="44" t="s">
        <v>45</v>
      </c>
      <c r="D100" s="45">
        <v>96</v>
      </c>
      <c r="E100" s="49">
        <v>13.02</v>
      </c>
      <c r="F100" s="79" t="s">
        <v>94</v>
      </c>
      <c r="G100" s="61"/>
      <c r="H100" s="49"/>
      <c r="I100" s="238" t="s">
        <v>230</v>
      </c>
      <c r="J100" s="44"/>
      <c r="K100" s="82" t="s">
        <v>70</v>
      </c>
      <c r="L100" s="50" t="s">
        <v>66</v>
      </c>
    </row>
    <row r="101" spans="1:12" ht="18.75" x14ac:dyDescent="0.3">
      <c r="A101" s="51">
        <v>45734</v>
      </c>
      <c r="B101" s="44" t="str">
        <f t="shared" si="2"/>
        <v>I</v>
      </c>
      <c r="C101" s="44" t="s">
        <v>45</v>
      </c>
      <c r="D101" s="45">
        <v>97</v>
      </c>
      <c r="E101" s="49">
        <v>13.03</v>
      </c>
      <c r="F101" s="79" t="s">
        <v>94</v>
      </c>
      <c r="G101" s="61"/>
      <c r="H101" s="49"/>
      <c r="I101" s="238" t="s">
        <v>230</v>
      </c>
      <c r="J101" s="44"/>
      <c r="K101" s="82" t="s">
        <v>70</v>
      </c>
      <c r="L101" s="50" t="s">
        <v>66</v>
      </c>
    </row>
    <row r="102" spans="1:12" ht="18.75" x14ac:dyDescent="0.3">
      <c r="A102" s="51">
        <v>45734</v>
      </c>
      <c r="B102" s="44" t="str">
        <f t="shared" si="2"/>
        <v>I</v>
      </c>
      <c r="C102" s="44" t="s">
        <v>45</v>
      </c>
      <c r="D102" s="45">
        <v>98</v>
      </c>
      <c r="E102" s="49">
        <v>12.04</v>
      </c>
      <c r="F102" s="79" t="s">
        <v>94</v>
      </c>
      <c r="G102" s="61"/>
      <c r="H102" s="49"/>
      <c r="I102" s="238" t="s">
        <v>230</v>
      </c>
      <c r="J102" s="44"/>
      <c r="K102" s="82" t="s">
        <v>70</v>
      </c>
      <c r="L102" s="50" t="s">
        <v>66</v>
      </c>
    </row>
    <row r="103" spans="1:12" ht="18.75" x14ac:dyDescent="0.3">
      <c r="A103" s="51">
        <v>45734</v>
      </c>
      <c r="B103" s="44" t="str">
        <f t="shared" si="2"/>
        <v>I</v>
      </c>
      <c r="C103" s="44" t="s">
        <v>45</v>
      </c>
      <c r="D103" s="45">
        <v>99</v>
      </c>
      <c r="E103" s="49">
        <v>10.85</v>
      </c>
      <c r="F103" s="79" t="s">
        <v>94</v>
      </c>
      <c r="G103" s="61"/>
      <c r="H103" s="49"/>
      <c r="I103" s="238" t="s">
        <v>230</v>
      </c>
      <c r="J103" s="44"/>
      <c r="K103" s="82" t="s">
        <v>70</v>
      </c>
      <c r="L103" s="50" t="s">
        <v>66</v>
      </c>
    </row>
    <row r="104" spans="1:12" ht="18.75" x14ac:dyDescent="0.3">
      <c r="A104" s="51">
        <v>45734</v>
      </c>
      <c r="B104" s="44" t="str">
        <f t="shared" si="2"/>
        <v>I</v>
      </c>
      <c r="C104" s="44" t="s">
        <v>45</v>
      </c>
      <c r="D104" s="45">
        <v>100</v>
      </c>
      <c r="E104" s="49">
        <v>13.02</v>
      </c>
      <c r="F104" s="80" t="s">
        <v>73</v>
      </c>
      <c r="G104" s="61" t="s">
        <v>110</v>
      </c>
      <c r="H104" s="88">
        <v>32.340000000000003</v>
      </c>
      <c r="I104" s="236" t="s">
        <v>230</v>
      </c>
      <c r="J104" s="44">
        <v>1</v>
      </c>
      <c r="K104" s="82" t="s">
        <v>70</v>
      </c>
      <c r="L104" s="50" t="s">
        <v>66</v>
      </c>
    </row>
    <row r="105" spans="1:12" ht="18.75" x14ac:dyDescent="0.3">
      <c r="A105" s="51">
        <v>45734</v>
      </c>
      <c r="B105" s="44" t="str">
        <f t="shared" si="2"/>
        <v>I</v>
      </c>
      <c r="C105" s="44" t="s">
        <v>45</v>
      </c>
      <c r="D105" s="45">
        <v>101</v>
      </c>
      <c r="E105" s="49">
        <v>13.03</v>
      </c>
      <c r="F105" s="79" t="s">
        <v>73</v>
      </c>
      <c r="G105" s="61"/>
      <c r="H105" s="49"/>
      <c r="I105" s="238" t="s">
        <v>230</v>
      </c>
      <c r="J105" s="44"/>
      <c r="K105" s="82" t="s">
        <v>70</v>
      </c>
      <c r="L105" s="50" t="s">
        <v>66</v>
      </c>
    </row>
    <row r="106" spans="1:12" ht="18.75" x14ac:dyDescent="0.3">
      <c r="A106" s="51">
        <v>45734</v>
      </c>
      <c r="B106" s="44" t="str">
        <f t="shared" si="2"/>
        <v>I</v>
      </c>
      <c r="C106" s="44" t="s">
        <v>45</v>
      </c>
      <c r="D106" s="45">
        <v>102</v>
      </c>
      <c r="E106" s="49">
        <v>13.02</v>
      </c>
      <c r="F106" s="79" t="s">
        <v>73</v>
      </c>
      <c r="G106" s="61"/>
      <c r="H106" s="49"/>
      <c r="I106" s="238" t="s">
        <v>230</v>
      </c>
      <c r="J106" s="44"/>
      <c r="K106" s="82" t="s">
        <v>70</v>
      </c>
      <c r="L106" s="50" t="s">
        <v>66</v>
      </c>
    </row>
    <row r="107" spans="1:12" ht="18.75" x14ac:dyDescent="0.3">
      <c r="A107" s="51">
        <v>45734</v>
      </c>
      <c r="B107" s="44" t="str">
        <f t="shared" si="2"/>
        <v>I</v>
      </c>
      <c r="C107" s="44" t="s">
        <v>45</v>
      </c>
      <c r="D107" s="45">
        <v>103</v>
      </c>
      <c r="E107" s="49">
        <v>13.03</v>
      </c>
      <c r="F107" s="79" t="s">
        <v>73</v>
      </c>
      <c r="G107" s="61"/>
      <c r="H107" s="49"/>
      <c r="I107" s="238" t="s">
        <v>230</v>
      </c>
      <c r="J107" s="44"/>
      <c r="K107" s="82" t="s">
        <v>70</v>
      </c>
      <c r="L107" s="50" t="s">
        <v>66</v>
      </c>
    </row>
    <row r="108" spans="1:12" ht="18.75" x14ac:dyDescent="0.3">
      <c r="A108" s="51">
        <v>45734</v>
      </c>
      <c r="B108" s="44" t="str">
        <f t="shared" si="2"/>
        <v>I</v>
      </c>
      <c r="C108" s="44" t="s">
        <v>45</v>
      </c>
      <c r="D108" s="45">
        <v>104</v>
      </c>
      <c r="E108" s="49">
        <v>13.03</v>
      </c>
      <c r="F108" s="79" t="s">
        <v>73</v>
      </c>
      <c r="G108" s="61"/>
      <c r="H108" s="49"/>
      <c r="I108" s="238" t="s">
        <v>230</v>
      </c>
      <c r="J108" s="44"/>
      <c r="K108" s="82" t="s">
        <v>70</v>
      </c>
      <c r="L108" s="50" t="s">
        <v>66</v>
      </c>
    </row>
    <row r="109" spans="1:12" ht="18.75" x14ac:dyDescent="0.3">
      <c r="A109" s="51">
        <v>45734</v>
      </c>
      <c r="B109" s="44" t="str">
        <f t="shared" ref="B109:B122" si="3">ROMAN(2)</f>
        <v>II</v>
      </c>
      <c r="C109" s="44" t="s">
        <v>51</v>
      </c>
      <c r="D109" s="45">
        <v>105</v>
      </c>
      <c r="E109" s="49">
        <v>12.04</v>
      </c>
      <c r="F109" s="79" t="s">
        <v>73</v>
      </c>
      <c r="G109" s="61"/>
      <c r="H109" s="49"/>
      <c r="I109" s="238" t="s">
        <v>230</v>
      </c>
      <c r="J109" s="44"/>
      <c r="K109" s="82" t="s">
        <v>70</v>
      </c>
      <c r="L109" s="50" t="s">
        <v>66</v>
      </c>
    </row>
    <row r="110" spans="1:12" ht="18.75" x14ac:dyDescent="0.3">
      <c r="A110" s="51">
        <v>45734</v>
      </c>
      <c r="B110" s="44" t="str">
        <f t="shared" si="3"/>
        <v>II</v>
      </c>
      <c r="C110" s="44" t="s">
        <v>51</v>
      </c>
      <c r="D110" s="45">
        <v>106</v>
      </c>
      <c r="E110" s="49">
        <v>12.09</v>
      </c>
      <c r="F110" s="79" t="s">
        <v>73</v>
      </c>
      <c r="G110" s="61"/>
      <c r="H110" s="49"/>
      <c r="I110" s="238" t="s">
        <v>230</v>
      </c>
      <c r="J110" s="44"/>
      <c r="K110" s="82" t="s">
        <v>70</v>
      </c>
      <c r="L110" s="50" t="s">
        <v>66</v>
      </c>
    </row>
    <row r="111" spans="1:12" ht="18.75" x14ac:dyDescent="0.3">
      <c r="A111" s="51">
        <v>45734</v>
      </c>
      <c r="B111" s="44" t="str">
        <f t="shared" si="3"/>
        <v>II</v>
      </c>
      <c r="C111" s="44" t="s">
        <v>51</v>
      </c>
      <c r="D111" s="45">
        <v>107</v>
      </c>
      <c r="E111" s="49">
        <v>12.03</v>
      </c>
      <c r="F111" s="80">
        <v>100949</v>
      </c>
      <c r="G111" s="61" t="s">
        <v>75</v>
      </c>
      <c r="H111" s="88">
        <v>31.41</v>
      </c>
      <c r="I111" s="236" t="s">
        <v>230</v>
      </c>
      <c r="J111" s="44">
        <v>1</v>
      </c>
      <c r="K111" s="82" t="s">
        <v>70</v>
      </c>
      <c r="L111" s="50" t="s">
        <v>66</v>
      </c>
    </row>
    <row r="112" spans="1:12" ht="18.75" x14ac:dyDescent="0.3">
      <c r="A112" s="51">
        <v>45734</v>
      </c>
      <c r="B112" s="44" t="str">
        <f t="shared" si="3"/>
        <v>II</v>
      </c>
      <c r="C112" s="44" t="s">
        <v>51</v>
      </c>
      <c r="D112" s="45">
        <v>108</v>
      </c>
      <c r="E112" s="49">
        <v>12.04</v>
      </c>
      <c r="F112" s="79">
        <v>100949</v>
      </c>
      <c r="G112" s="61"/>
      <c r="H112" s="49"/>
      <c r="I112" s="238" t="s">
        <v>230</v>
      </c>
      <c r="J112" s="44"/>
      <c r="K112" s="82" t="s">
        <v>70</v>
      </c>
      <c r="L112" s="50" t="s">
        <v>66</v>
      </c>
    </row>
    <row r="113" spans="1:12" ht="18.75" x14ac:dyDescent="0.3">
      <c r="A113" s="51">
        <v>45734</v>
      </c>
      <c r="B113" s="44" t="str">
        <f t="shared" si="3"/>
        <v>II</v>
      </c>
      <c r="C113" s="44" t="s">
        <v>51</v>
      </c>
      <c r="D113" s="45">
        <v>109</v>
      </c>
      <c r="E113" s="49">
        <v>12.05</v>
      </c>
      <c r="F113" s="79">
        <v>100949</v>
      </c>
      <c r="G113" s="61"/>
      <c r="H113" s="49"/>
      <c r="I113" s="238" t="s">
        <v>230</v>
      </c>
      <c r="J113" s="44"/>
      <c r="K113" s="82" t="s">
        <v>70</v>
      </c>
      <c r="L113" s="50" t="s">
        <v>66</v>
      </c>
    </row>
    <row r="114" spans="1:12" ht="18.75" x14ac:dyDescent="0.3">
      <c r="A114" s="51">
        <v>45734</v>
      </c>
      <c r="B114" s="44" t="str">
        <f t="shared" si="3"/>
        <v>II</v>
      </c>
      <c r="C114" s="44" t="s">
        <v>51</v>
      </c>
      <c r="D114" s="45">
        <v>110</v>
      </c>
      <c r="E114" s="49">
        <v>12.04</v>
      </c>
      <c r="F114" s="79">
        <v>100949</v>
      </c>
      <c r="G114" s="61"/>
      <c r="H114" s="49"/>
      <c r="I114" s="238" t="s">
        <v>230</v>
      </c>
      <c r="J114" s="44"/>
      <c r="K114" s="82" t="s">
        <v>70</v>
      </c>
      <c r="L114" s="50" t="s">
        <v>66</v>
      </c>
    </row>
    <row r="115" spans="1:12" ht="18.75" x14ac:dyDescent="0.3">
      <c r="A115" s="51">
        <v>45734</v>
      </c>
      <c r="B115" s="44" t="str">
        <f t="shared" si="3"/>
        <v>II</v>
      </c>
      <c r="C115" s="44" t="s">
        <v>51</v>
      </c>
      <c r="D115" s="45">
        <v>111</v>
      </c>
      <c r="E115" s="49">
        <v>12.05</v>
      </c>
      <c r="F115" s="79">
        <v>100949</v>
      </c>
      <c r="G115" s="61"/>
      <c r="H115" s="49"/>
      <c r="I115" s="238" t="s">
        <v>230</v>
      </c>
      <c r="J115" s="44"/>
      <c r="K115" s="82" t="s">
        <v>70</v>
      </c>
      <c r="L115" s="50" t="s">
        <v>66</v>
      </c>
    </row>
    <row r="116" spans="1:12" ht="18.75" x14ac:dyDescent="0.3">
      <c r="A116" s="51">
        <v>45734</v>
      </c>
      <c r="B116" s="44" t="str">
        <f t="shared" si="3"/>
        <v>II</v>
      </c>
      <c r="C116" s="44" t="s">
        <v>51</v>
      </c>
      <c r="D116" s="45">
        <v>112</v>
      </c>
      <c r="E116" s="49">
        <v>13.5</v>
      </c>
      <c r="F116" s="79">
        <v>100949</v>
      </c>
      <c r="G116" s="61"/>
      <c r="H116" s="49"/>
      <c r="I116" s="238" t="s">
        <v>230</v>
      </c>
      <c r="J116" s="44"/>
      <c r="K116" s="82" t="s">
        <v>70</v>
      </c>
      <c r="L116" s="50" t="s">
        <v>66</v>
      </c>
    </row>
    <row r="117" spans="1:12" ht="18.75" x14ac:dyDescent="0.3">
      <c r="A117" s="51">
        <v>45734</v>
      </c>
      <c r="B117" s="44" t="str">
        <f t="shared" si="3"/>
        <v>II</v>
      </c>
      <c r="C117" s="44" t="s">
        <v>51</v>
      </c>
      <c r="D117" s="45">
        <v>113</v>
      </c>
      <c r="E117" s="49">
        <v>13.49</v>
      </c>
      <c r="F117" s="79">
        <v>100949</v>
      </c>
      <c r="G117" s="61"/>
      <c r="H117" s="49"/>
      <c r="I117" s="238" t="s">
        <v>230</v>
      </c>
      <c r="J117" s="44"/>
      <c r="K117" s="82" t="s">
        <v>70</v>
      </c>
      <c r="L117" s="50" t="s">
        <v>66</v>
      </c>
    </row>
    <row r="118" spans="1:12" ht="18.75" x14ac:dyDescent="0.3">
      <c r="A118" s="51">
        <v>45734</v>
      </c>
      <c r="B118" s="44" t="str">
        <f t="shared" si="3"/>
        <v>II</v>
      </c>
      <c r="C118" s="44" t="s">
        <v>51</v>
      </c>
      <c r="D118" s="45">
        <v>114</v>
      </c>
      <c r="E118" s="49">
        <v>13.06</v>
      </c>
      <c r="F118" s="80">
        <v>301504</v>
      </c>
      <c r="G118" s="61" t="s">
        <v>117</v>
      </c>
      <c r="H118" s="88">
        <v>32.06</v>
      </c>
      <c r="I118" s="236" t="s">
        <v>230</v>
      </c>
      <c r="J118" s="44">
        <v>1</v>
      </c>
      <c r="K118" s="82" t="s">
        <v>70</v>
      </c>
      <c r="L118" s="50" t="s">
        <v>66</v>
      </c>
    </row>
    <row r="119" spans="1:12" ht="18.75" x14ac:dyDescent="0.3">
      <c r="A119" s="51">
        <v>45734</v>
      </c>
      <c r="B119" s="44" t="str">
        <f t="shared" si="3"/>
        <v>II</v>
      </c>
      <c r="C119" s="44" t="s">
        <v>51</v>
      </c>
      <c r="D119" s="45">
        <v>115</v>
      </c>
      <c r="E119" s="49">
        <v>13.05</v>
      </c>
      <c r="F119" s="79">
        <v>301504</v>
      </c>
      <c r="G119" s="61"/>
      <c r="H119" s="49"/>
      <c r="I119" s="238" t="s">
        <v>230</v>
      </c>
      <c r="J119" s="44"/>
      <c r="K119" s="82" t="s">
        <v>70</v>
      </c>
      <c r="L119" s="50" t="s">
        <v>66</v>
      </c>
    </row>
    <row r="120" spans="1:12" ht="18.75" x14ac:dyDescent="0.3">
      <c r="A120" s="51">
        <v>45734</v>
      </c>
      <c r="B120" s="44" t="str">
        <f t="shared" si="3"/>
        <v>II</v>
      </c>
      <c r="C120" s="44" t="s">
        <v>51</v>
      </c>
      <c r="D120" s="45">
        <v>116</v>
      </c>
      <c r="E120" s="49">
        <v>12.12</v>
      </c>
      <c r="F120" s="79">
        <v>301504</v>
      </c>
      <c r="G120" s="61"/>
      <c r="H120" s="49"/>
      <c r="I120" s="238" t="s">
        <v>230</v>
      </c>
      <c r="J120" s="44"/>
      <c r="K120" s="82" t="s">
        <v>70</v>
      </c>
      <c r="L120" s="50" t="s">
        <v>66</v>
      </c>
    </row>
    <row r="121" spans="1:12" ht="18.75" x14ac:dyDescent="0.3">
      <c r="A121" s="51">
        <v>45734</v>
      </c>
      <c r="B121" s="44" t="str">
        <f t="shared" si="3"/>
        <v>II</v>
      </c>
      <c r="C121" s="44" t="s">
        <v>51</v>
      </c>
      <c r="D121" s="45">
        <v>117</v>
      </c>
      <c r="E121" s="49">
        <v>13.05</v>
      </c>
      <c r="F121" s="79">
        <v>301504</v>
      </c>
      <c r="G121" s="61"/>
      <c r="H121" s="49"/>
      <c r="I121" s="238" t="s">
        <v>230</v>
      </c>
      <c r="J121" s="44"/>
      <c r="K121" s="82" t="s">
        <v>70</v>
      </c>
      <c r="L121" s="50" t="s">
        <v>66</v>
      </c>
    </row>
    <row r="122" spans="1:12" ht="19.5" thickBot="1" x14ac:dyDescent="0.35">
      <c r="A122" s="90">
        <v>45734</v>
      </c>
      <c r="B122" s="91" t="str">
        <f t="shared" si="3"/>
        <v>II</v>
      </c>
      <c r="C122" s="91" t="s">
        <v>51</v>
      </c>
      <c r="D122" s="92">
        <v>118</v>
      </c>
      <c r="E122" s="93">
        <v>13.05</v>
      </c>
      <c r="F122" s="94">
        <v>301504</v>
      </c>
      <c r="G122" s="95"/>
      <c r="H122" s="93"/>
      <c r="I122" s="241" t="s">
        <v>230</v>
      </c>
      <c r="J122" s="91"/>
      <c r="K122" s="96" t="s">
        <v>70</v>
      </c>
      <c r="L122" s="97" t="s">
        <v>66</v>
      </c>
    </row>
    <row r="123" spans="1:12" ht="18.75" x14ac:dyDescent="0.3">
      <c r="A123" s="39">
        <v>45735</v>
      </c>
      <c r="B123" s="87" t="str">
        <f t="shared" ref="B123:B135" si="4">ROMAN(1)</f>
        <v>I</v>
      </c>
      <c r="C123" s="87" t="s">
        <v>45</v>
      </c>
      <c r="D123" s="40">
        <v>119</v>
      </c>
      <c r="E123" s="98">
        <v>12.05</v>
      </c>
      <c r="F123" s="99">
        <v>301504</v>
      </c>
      <c r="G123" s="100"/>
      <c r="H123" s="98"/>
      <c r="I123" s="242" t="s">
        <v>230</v>
      </c>
      <c r="J123" s="87"/>
      <c r="K123" s="81" t="s">
        <v>70</v>
      </c>
      <c r="L123" s="43" t="s">
        <v>66</v>
      </c>
    </row>
    <row r="124" spans="1:12" ht="18.75" x14ac:dyDescent="0.3">
      <c r="A124" s="51">
        <v>45735</v>
      </c>
      <c r="B124" s="44" t="str">
        <f t="shared" si="4"/>
        <v>I</v>
      </c>
      <c r="C124" s="44" t="s">
        <v>45</v>
      </c>
      <c r="D124" s="45">
        <v>120</v>
      </c>
      <c r="E124" s="49">
        <v>11.17</v>
      </c>
      <c r="F124" s="79">
        <v>301504</v>
      </c>
      <c r="G124" s="61"/>
      <c r="H124" s="49"/>
      <c r="I124" s="238" t="s">
        <v>230</v>
      </c>
      <c r="J124" s="44"/>
      <c r="K124" s="82" t="s">
        <v>70</v>
      </c>
      <c r="L124" s="50" t="s">
        <v>66</v>
      </c>
    </row>
    <row r="125" spans="1:12" ht="18.75" x14ac:dyDescent="0.3">
      <c r="A125" s="51">
        <v>45735</v>
      </c>
      <c r="B125" s="44" t="str">
        <f t="shared" si="4"/>
        <v>I</v>
      </c>
      <c r="C125" s="44" t="s">
        <v>45</v>
      </c>
      <c r="D125" s="45">
        <v>121</v>
      </c>
      <c r="E125" s="49">
        <v>13.06</v>
      </c>
      <c r="F125" s="80">
        <v>100949</v>
      </c>
      <c r="G125" s="61" t="s">
        <v>97</v>
      </c>
      <c r="H125" s="88">
        <v>32.32</v>
      </c>
      <c r="I125" s="236" t="s">
        <v>230</v>
      </c>
      <c r="J125" s="44">
        <v>1</v>
      </c>
      <c r="K125" s="82" t="s">
        <v>70</v>
      </c>
      <c r="L125" s="50" t="s">
        <v>66</v>
      </c>
    </row>
    <row r="126" spans="1:12" ht="18.75" x14ac:dyDescent="0.3">
      <c r="A126" s="51">
        <v>45735</v>
      </c>
      <c r="B126" s="44" t="str">
        <f t="shared" si="4"/>
        <v>I</v>
      </c>
      <c r="C126" s="44" t="s">
        <v>45</v>
      </c>
      <c r="D126" s="45">
        <v>122</v>
      </c>
      <c r="E126" s="49">
        <v>13.05</v>
      </c>
      <c r="F126" s="79">
        <v>100949</v>
      </c>
      <c r="G126" s="61"/>
      <c r="H126" s="49"/>
      <c r="I126" s="238" t="s">
        <v>230</v>
      </c>
      <c r="J126" s="44"/>
      <c r="K126" s="82" t="s">
        <v>70</v>
      </c>
      <c r="L126" s="50" t="s">
        <v>66</v>
      </c>
    </row>
    <row r="127" spans="1:12" ht="18.75" x14ac:dyDescent="0.3">
      <c r="A127" s="51">
        <v>45735</v>
      </c>
      <c r="B127" s="44" t="str">
        <f t="shared" si="4"/>
        <v>I</v>
      </c>
      <c r="C127" s="44" t="s">
        <v>45</v>
      </c>
      <c r="D127" s="45">
        <v>123</v>
      </c>
      <c r="E127" s="49">
        <v>13.05</v>
      </c>
      <c r="F127" s="79">
        <v>100949</v>
      </c>
      <c r="G127" s="61"/>
      <c r="H127" s="49"/>
      <c r="I127" s="238" t="s">
        <v>230</v>
      </c>
      <c r="J127" s="44"/>
      <c r="K127" s="82" t="s">
        <v>70</v>
      </c>
      <c r="L127" s="50" t="s">
        <v>66</v>
      </c>
    </row>
    <row r="128" spans="1:12" ht="18.75" x14ac:dyDescent="0.3">
      <c r="A128" s="51">
        <v>45735</v>
      </c>
      <c r="B128" s="44" t="str">
        <f t="shared" si="4"/>
        <v>I</v>
      </c>
      <c r="C128" s="44" t="s">
        <v>45</v>
      </c>
      <c r="D128" s="45">
        <v>124</v>
      </c>
      <c r="E128" s="49">
        <v>13.05</v>
      </c>
      <c r="F128" s="79">
        <v>100949</v>
      </c>
      <c r="G128" s="61"/>
      <c r="H128" s="49"/>
      <c r="I128" s="238" t="s">
        <v>230</v>
      </c>
      <c r="J128" s="44"/>
      <c r="K128" s="82" t="s">
        <v>70</v>
      </c>
      <c r="L128" s="50" t="s">
        <v>66</v>
      </c>
    </row>
    <row r="129" spans="1:12" ht="18.75" x14ac:dyDescent="0.3">
      <c r="A129" s="51">
        <v>45735</v>
      </c>
      <c r="B129" s="44" t="str">
        <f t="shared" si="4"/>
        <v>I</v>
      </c>
      <c r="C129" s="44" t="s">
        <v>45</v>
      </c>
      <c r="D129" s="45">
        <v>125</v>
      </c>
      <c r="E129" s="49">
        <v>13.04</v>
      </c>
      <c r="F129" s="79">
        <v>100949</v>
      </c>
      <c r="G129" s="61"/>
      <c r="H129" s="49"/>
      <c r="I129" s="238" t="s">
        <v>230</v>
      </c>
      <c r="J129" s="44"/>
      <c r="K129" s="82" t="s">
        <v>70</v>
      </c>
      <c r="L129" s="50" t="s">
        <v>66</v>
      </c>
    </row>
    <row r="130" spans="1:12" ht="18.75" x14ac:dyDescent="0.3">
      <c r="A130" s="51">
        <v>45735</v>
      </c>
      <c r="B130" s="44" t="str">
        <f t="shared" si="4"/>
        <v>I</v>
      </c>
      <c r="C130" s="44" t="s">
        <v>45</v>
      </c>
      <c r="D130" s="45">
        <v>126</v>
      </c>
      <c r="E130" s="49">
        <v>10.06</v>
      </c>
      <c r="F130" s="79">
        <v>100949</v>
      </c>
      <c r="G130" s="61"/>
      <c r="H130" s="49"/>
      <c r="I130" s="238" t="s">
        <v>230</v>
      </c>
      <c r="J130" s="44"/>
      <c r="K130" s="82" t="s">
        <v>70</v>
      </c>
      <c r="L130" s="50" t="s">
        <v>66</v>
      </c>
    </row>
    <row r="131" spans="1:12" ht="18.75" x14ac:dyDescent="0.3">
      <c r="A131" s="51">
        <v>45735</v>
      </c>
      <c r="B131" s="44" t="str">
        <f t="shared" si="4"/>
        <v>I</v>
      </c>
      <c r="C131" s="44" t="s">
        <v>45</v>
      </c>
      <c r="D131" s="45">
        <v>127</v>
      </c>
      <c r="E131" s="49">
        <v>11.43</v>
      </c>
      <c r="F131" s="79">
        <v>100949</v>
      </c>
      <c r="G131" s="61"/>
      <c r="H131" s="49"/>
      <c r="I131" s="238" t="s">
        <v>230</v>
      </c>
      <c r="J131" s="44"/>
      <c r="K131" s="82" t="s">
        <v>70</v>
      </c>
      <c r="L131" s="50" t="s">
        <v>66</v>
      </c>
    </row>
    <row r="132" spans="1:12" ht="18.75" x14ac:dyDescent="0.3">
      <c r="A132" s="51">
        <v>45735</v>
      </c>
      <c r="B132" s="44" t="str">
        <f t="shared" si="4"/>
        <v>I</v>
      </c>
      <c r="C132" s="44" t="s">
        <v>45</v>
      </c>
      <c r="D132" s="45">
        <v>128</v>
      </c>
      <c r="E132" s="49">
        <v>13.06</v>
      </c>
      <c r="F132" s="80">
        <v>104124</v>
      </c>
      <c r="G132" s="61" t="s">
        <v>100</v>
      </c>
      <c r="H132" s="88">
        <v>32.26</v>
      </c>
      <c r="I132" s="236" t="s">
        <v>230</v>
      </c>
      <c r="J132" s="44">
        <v>1</v>
      </c>
      <c r="K132" s="82" t="s">
        <v>70</v>
      </c>
      <c r="L132" s="50" t="s">
        <v>66</v>
      </c>
    </row>
    <row r="133" spans="1:12" ht="18.75" x14ac:dyDescent="0.3">
      <c r="A133" s="51">
        <v>45735</v>
      </c>
      <c r="B133" s="44" t="str">
        <f t="shared" si="4"/>
        <v>I</v>
      </c>
      <c r="C133" s="44" t="s">
        <v>45</v>
      </c>
      <c r="D133" s="45">
        <v>129</v>
      </c>
      <c r="E133" s="49">
        <v>13.04</v>
      </c>
      <c r="F133" s="79">
        <v>104124</v>
      </c>
      <c r="G133" s="61"/>
      <c r="H133" s="49"/>
      <c r="I133" s="238" t="s">
        <v>230</v>
      </c>
      <c r="J133" s="44"/>
      <c r="K133" s="82" t="s">
        <v>70</v>
      </c>
      <c r="L133" s="50" t="s">
        <v>66</v>
      </c>
    </row>
    <row r="134" spans="1:12" ht="18.75" x14ac:dyDescent="0.3">
      <c r="A134" s="51">
        <v>45735</v>
      </c>
      <c r="B134" s="44" t="str">
        <f t="shared" si="4"/>
        <v>I</v>
      </c>
      <c r="C134" s="44" t="s">
        <v>45</v>
      </c>
      <c r="D134" s="45">
        <v>130</v>
      </c>
      <c r="E134" s="49">
        <v>13.04</v>
      </c>
      <c r="F134" s="79">
        <v>104124</v>
      </c>
      <c r="G134" s="61"/>
      <c r="H134" s="49"/>
      <c r="I134" s="238" t="s">
        <v>230</v>
      </c>
      <c r="J134" s="44"/>
      <c r="K134" s="82" t="s">
        <v>70</v>
      </c>
      <c r="L134" s="50" t="s">
        <v>66</v>
      </c>
    </row>
    <row r="135" spans="1:12" ht="18.75" x14ac:dyDescent="0.3">
      <c r="A135" s="51">
        <v>45735</v>
      </c>
      <c r="B135" s="44" t="str">
        <f t="shared" si="4"/>
        <v>I</v>
      </c>
      <c r="C135" s="44" t="s">
        <v>45</v>
      </c>
      <c r="D135" s="45">
        <v>131</v>
      </c>
      <c r="E135" s="49">
        <v>13.05</v>
      </c>
      <c r="F135" s="79">
        <v>104124</v>
      </c>
      <c r="G135" s="61"/>
      <c r="H135" s="49"/>
      <c r="I135" s="238" t="s">
        <v>230</v>
      </c>
      <c r="J135" s="44"/>
      <c r="K135" s="82" t="s">
        <v>70</v>
      </c>
      <c r="L135" s="50" t="s">
        <v>66</v>
      </c>
    </row>
    <row r="136" spans="1:12" ht="18.75" x14ac:dyDescent="0.3">
      <c r="A136" s="51">
        <v>45735</v>
      </c>
      <c r="B136" s="44" t="str">
        <f t="shared" ref="B136:B148" si="5">ROMAN(2)</f>
        <v>II</v>
      </c>
      <c r="C136" s="44" t="s">
        <v>51</v>
      </c>
      <c r="D136" s="45">
        <v>132</v>
      </c>
      <c r="E136" s="49">
        <v>13.04</v>
      </c>
      <c r="F136" s="79">
        <v>104124</v>
      </c>
      <c r="G136" s="61"/>
      <c r="H136" s="49"/>
      <c r="I136" s="238" t="s">
        <v>230</v>
      </c>
      <c r="J136" s="44"/>
      <c r="K136" s="82" t="s">
        <v>70</v>
      </c>
      <c r="L136" s="50" t="s">
        <v>66</v>
      </c>
    </row>
    <row r="137" spans="1:12" ht="18.75" x14ac:dyDescent="0.3">
      <c r="A137" s="51">
        <v>45735</v>
      </c>
      <c r="B137" s="44" t="str">
        <f t="shared" si="5"/>
        <v>II</v>
      </c>
      <c r="C137" s="44" t="s">
        <v>51</v>
      </c>
      <c r="D137" s="45">
        <v>133</v>
      </c>
      <c r="E137" s="49">
        <v>12.07</v>
      </c>
      <c r="F137" s="79">
        <v>104124</v>
      </c>
      <c r="G137" s="61"/>
      <c r="H137" s="49"/>
      <c r="I137" s="238" t="s">
        <v>230</v>
      </c>
      <c r="J137" s="44"/>
      <c r="K137" s="82" t="s">
        <v>70</v>
      </c>
      <c r="L137" s="50" t="s">
        <v>66</v>
      </c>
    </row>
    <row r="138" spans="1:12" ht="18.75" x14ac:dyDescent="0.3">
      <c r="A138" s="51">
        <v>45735</v>
      </c>
      <c r="B138" s="44" t="str">
        <f t="shared" si="5"/>
        <v>II</v>
      </c>
      <c r="C138" s="44" t="s">
        <v>51</v>
      </c>
      <c r="D138" s="45">
        <v>134</v>
      </c>
      <c r="E138" s="49">
        <v>11.36</v>
      </c>
      <c r="F138" s="79">
        <v>104124</v>
      </c>
      <c r="G138" s="61"/>
      <c r="H138" s="49"/>
      <c r="I138" s="238" t="s">
        <v>230</v>
      </c>
      <c r="J138" s="44"/>
      <c r="K138" s="82" t="s">
        <v>70</v>
      </c>
      <c r="L138" s="50" t="s">
        <v>66</v>
      </c>
    </row>
    <row r="139" spans="1:12" ht="18.75" x14ac:dyDescent="0.3">
      <c r="A139" s="51">
        <v>45735</v>
      </c>
      <c r="B139" s="44" t="str">
        <f t="shared" si="5"/>
        <v>II</v>
      </c>
      <c r="C139" s="44" t="s">
        <v>51</v>
      </c>
      <c r="D139" s="45">
        <v>135</v>
      </c>
      <c r="E139" s="49">
        <v>13.05</v>
      </c>
      <c r="F139" s="80" t="s">
        <v>86</v>
      </c>
      <c r="G139" s="61" t="s">
        <v>121</v>
      </c>
      <c r="H139" s="88">
        <v>32.4</v>
      </c>
      <c r="I139" s="236" t="s">
        <v>230</v>
      </c>
      <c r="J139" s="44">
        <v>1</v>
      </c>
      <c r="K139" s="82" t="s">
        <v>70</v>
      </c>
      <c r="L139" s="50" t="s">
        <v>66</v>
      </c>
    </row>
    <row r="140" spans="1:12" ht="18.75" x14ac:dyDescent="0.3">
      <c r="A140" s="51">
        <v>45735</v>
      </c>
      <c r="B140" s="44" t="str">
        <f t="shared" si="5"/>
        <v>II</v>
      </c>
      <c r="C140" s="44" t="s">
        <v>51</v>
      </c>
      <c r="D140" s="45">
        <v>136</v>
      </c>
      <c r="E140" s="49">
        <v>13.04</v>
      </c>
      <c r="F140" s="79" t="s">
        <v>86</v>
      </c>
      <c r="G140" s="61"/>
      <c r="H140" s="49"/>
      <c r="I140" s="238" t="s">
        <v>230</v>
      </c>
      <c r="J140" s="44"/>
      <c r="K140" s="82" t="s">
        <v>70</v>
      </c>
      <c r="L140" s="50" t="s">
        <v>66</v>
      </c>
    </row>
    <row r="141" spans="1:12" ht="18.75" x14ac:dyDescent="0.3">
      <c r="A141" s="51">
        <v>45735</v>
      </c>
      <c r="B141" s="44" t="str">
        <f t="shared" si="5"/>
        <v>II</v>
      </c>
      <c r="C141" s="44" t="s">
        <v>51</v>
      </c>
      <c r="D141" s="45">
        <v>137</v>
      </c>
      <c r="E141" s="49">
        <v>13.05</v>
      </c>
      <c r="F141" s="79" t="s">
        <v>86</v>
      </c>
      <c r="G141" s="61"/>
      <c r="H141" s="49"/>
      <c r="I141" s="238" t="s">
        <v>230</v>
      </c>
      <c r="J141" s="44"/>
      <c r="K141" s="82" t="s">
        <v>70</v>
      </c>
      <c r="L141" s="50" t="s">
        <v>66</v>
      </c>
    </row>
    <row r="142" spans="1:12" ht="18.75" x14ac:dyDescent="0.3">
      <c r="A142" s="51">
        <v>45735</v>
      </c>
      <c r="B142" s="44" t="str">
        <f t="shared" si="5"/>
        <v>II</v>
      </c>
      <c r="C142" s="44" t="s">
        <v>51</v>
      </c>
      <c r="D142" s="45">
        <v>138</v>
      </c>
      <c r="E142" s="49">
        <v>13.05</v>
      </c>
      <c r="F142" s="79" t="s">
        <v>86</v>
      </c>
      <c r="G142" s="61"/>
      <c r="H142" s="49"/>
      <c r="I142" s="238" t="s">
        <v>230</v>
      </c>
      <c r="J142" s="44"/>
      <c r="K142" s="82" t="s">
        <v>70</v>
      </c>
      <c r="L142" s="50" t="s">
        <v>66</v>
      </c>
    </row>
    <row r="143" spans="1:12" ht="18.75" x14ac:dyDescent="0.3">
      <c r="A143" s="51">
        <v>45735</v>
      </c>
      <c r="B143" s="44" t="str">
        <f t="shared" si="5"/>
        <v>II</v>
      </c>
      <c r="C143" s="44" t="s">
        <v>51</v>
      </c>
      <c r="D143" s="45">
        <v>139</v>
      </c>
      <c r="E143" s="49">
        <v>13.05</v>
      </c>
      <c r="F143" s="79" t="s">
        <v>86</v>
      </c>
      <c r="G143" s="61"/>
      <c r="H143" s="49"/>
      <c r="I143" s="238" t="s">
        <v>230</v>
      </c>
      <c r="J143" s="44"/>
      <c r="K143" s="82" t="s">
        <v>70</v>
      </c>
      <c r="L143" s="50" t="s">
        <v>66</v>
      </c>
    </row>
    <row r="144" spans="1:12" ht="18.75" x14ac:dyDescent="0.3">
      <c r="A144" s="51">
        <v>45735</v>
      </c>
      <c r="B144" s="44" t="str">
        <f t="shared" si="5"/>
        <v>II</v>
      </c>
      <c r="C144" s="44" t="s">
        <v>51</v>
      </c>
      <c r="D144" s="45">
        <v>140</v>
      </c>
      <c r="E144" s="49">
        <v>12.07</v>
      </c>
      <c r="F144" s="79" t="s">
        <v>86</v>
      </c>
      <c r="G144" s="61"/>
      <c r="H144" s="49"/>
      <c r="I144" s="238" t="s">
        <v>230</v>
      </c>
      <c r="J144" s="44"/>
      <c r="K144" s="82" t="s">
        <v>70</v>
      </c>
      <c r="L144" s="50" t="s">
        <v>66</v>
      </c>
    </row>
    <row r="145" spans="1:12" ht="18.75" x14ac:dyDescent="0.3">
      <c r="A145" s="51">
        <v>45735</v>
      </c>
      <c r="B145" s="44" t="str">
        <f t="shared" si="5"/>
        <v>II</v>
      </c>
      <c r="C145" s="44" t="s">
        <v>51</v>
      </c>
      <c r="D145" s="45">
        <v>141</v>
      </c>
      <c r="E145" s="49">
        <v>11.94</v>
      </c>
      <c r="F145" s="79" t="s">
        <v>86</v>
      </c>
      <c r="G145" s="61"/>
      <c r="H145" s="49"/>
      <c r="I145" s="238" t="s">
        <v>230</v>
      </c>
      <c r="J145" s="44"/>
      <c r="K145" s="82" t="s">
        <v>70</v>
      </c>
      <c r="L145" s="50" t="s">
        <v>66</v>
      </c>
    </row>
    <row r="146" spans="1:12" ht="18.75" x14ac:dyDescent="0.3">
      <c r="A146" s="51">
        <v>45735</v>
      </c>
      <c r="B146" s="44" t="str">
        <f t="shared" si="5"/>
        <v>II</v>
      </c>
      <c r="C146" s="44" t="s">
        <v>51</v>
      </c>
      <c r="D146" s="45">
        <v>142</v>
      </c>
      <c r="E146" s="49">
        <v>12.05</v>
      </c>
      <c r="F146" s="80">
        <v>304108</v>
      </c>
      <c r="G146" s="61" t="s">
        <v>125</v>
      </c>
      <c r="H146" s="88">
        <v>32.200000000000003</v>
      </c>
      <c r="I146" s="236" t="s">
        <v>230</v>
      </c>
      <c r="J146" s="44">
        <v>1</v>
      </c>
      <c r="K146" s="82" t="s">
        <v>70</v>
      </c>
      <c r="L146" s="50" t="s">
        <v>66</v>
      </c>
    </row>
    <row r="147" spans="1:12" ht="18.75" x14ac:dyDescent="0.3">
      <c r="A147" s="51">
        <v>45735</v>
      </c>
      <c r="B147" s="44" t="str">
        <f t="shared" si="5"/>
        <v>II</v>
      </c>
      <c r="C147" s="44" t="s">
        <v>51</v>
      </c>
      <c r="D147" s="45">
        <v>143</v>
      </c>
      <c r="E147" s="49">
        <v>12.07</v>
      </c>
      <c r="F147" s="79">
        <v>304108</v>
      </c>
      <c r="G147" s="61"/>
      <c r="H147" s="49"/>
      <c r="I147" s="238" t="s">
        <v>230</v>
      </c>
      <c r="J147" s="44"/>
      <c r="K147" s="82" t="s">
        <v>70</v>
      </c>
      <c r="L147" s="50" t="s">
        <v>66</v>
      </c>
    </row>
    <row r="148" spans="1:12" ht="19.5" thickBot="1" x14ac:dyDescent="0.35">
      <c r="A148" s="90">
        <v>45735</v>
      </c>
      <c r="B148" s="91" t="str">
        <f t="shared" si="5"/>
        <v>II</v>
      </c>
      <c r="C148" s="91" t="s">
        <v>51</v>
      </c>
      <c r="D148" s="92">
        <v>144</v>
      </c>
      <c r="E148" s="93">
        <v>13.04</v>
      </c>
      <c r="F148" s="94">
        <v>304108</v>
      </c>
      <c r="G148" s="95"/>
      <c r="H148" s="93"/>
      <c r="I148" s="241" t="s">
        <v>230</v>
      </c>
      <c r="J148" s="91"/>
      <c r="K148" s="96" t="s">
        <v>70</v>
      </c>
      <c r="L148" s="97" t="s">
        <v>66</v>
      </c>
    </row>
    <row r="149" spans="1:12" ht="18.75" x14ac:dyDescent="0.3">
      <c r="A149" s="39">
        <v>45740</v>
      </c>
      <c r="B149" s="150">
        <v>1</v>
      </c>
      <c r="C149" s="87" t="s">
        <v>51</v>
      </c>
      <c r="D149" s="40">
        <v>145</v>
      </c>
      <c r="E149" s="98">
        <v>13.04</v>
      </c>
      <c r="F149" s="99">
        <v>304108</v>
      </c>
      <c r="G149" s="100"/>
      <c r="H149" s="98"/>
      <c r="I149" s="242" t="s">
        <v>230</v>
      </c>
      <c r="J149" s="87"/>
      <c r="K149" s="81" t="s">
        <v>70</v>
      </c>
      <c r="L149" s="43" t="s">
        <v>66</v>
      </c>
    </row>
    <row r="150" spans="1:12" ht="18.75" x14ac:dyDescent="0.3">
      <c r="A150" s="51">
        <v>45740</v>
      </c>
      <c r="B150" s="151">
        <v>1</v>
      </c>
      <c r="C150" s="44" t="s">
        <v>51</v>
      </c>
      <c r="D150" s="45">
        <v>146</v>
      </c>
      <c r="E150" s="49">
        <v>13.05</v>
      </c>
      <c r="F150" s="79">
        <v>304108</v>
      </c>
      <c r="G150" s="61"/>
      <c r="H150" s="49"/>
      <c r="I150" s="238" t="s">
        <v>230</v>
      </c>
      <c r="J150" s="44"/>
      <c r="K150" s="82" t="s">
        <v>70</v>
      </c>
      <c r="L150" s="50" t="s">
        <v>66</v>
      </c>
    </row>
    <row r="151" spans="1:12" ht="18.75" x14ac:dyDescent="0.3">
      <c r="A151" s="51">
        <v>45740</v>
      </c>
      <c r="B151" s="151">
        <v>1</v>
      </c>
      <c r="C151" s="44" t="s">
        <v>51</v>
      </c>
      <c r="D151" s="45">
        <v>147</v>
      </c>
      <c r="E151" s="49">
        <v>12.06</v>
      </c>
      <c r="F151" s="79">
        <v>304108</v>
      </c>
      <c r="G151" s="61"/>
      <c r="H151" s="49"/>
      <c r="I151" s="238" t="s">
        <v>230</v>
      </c>
      <c r="J151" s="44"/>
      <c r="K151" s="82" t="s">
        <v>70</v>
      </c>
      <c r="L151" s="50" t="s">
        <v>66</v>
      </c>
    </row>
    <row r="152" spans="1:12" ht="18.75" x14ac:dyDescent="0.3">
      <c r="A152" s="51">
        <v>45740</v>
      </c>
      <c r="B152" s="151">
        <v>1</v>
      </c>
      <c r="C152" s="44" t="s">
        <v>51</v>
      </c>
      <c r="D152" s="45">
        <v>148</v>
      </c>
      <c r="E152" s="49">
        <v>12.06</v>
      </c>
      <c r="F152" s="79">
        <v>304108</v>
      </c>
      <c r="G152" s="61"/>
      <c r="H152" s="49"/>
      <c r="I152" s="238" t="s">
        <v>230</v>
      </c>
      <c r="J152" s="44"/>
      <c r="K152" s="82" t="s">
        <v>70</v>
      </c>
      <c r="L152" s="50" t="s">
        <v>66</v>
      </c>
    </row>
    <row r="153" spans="1:12" ht="18.75" x14ac:dyDescent="0.3">
      <c r="A153" s="51">
        <v>45740</v>
      </c>
      <c r="B153" s="151">
        <v>1</v>
      </c>
      <c r="C153" s="44" t="s">
        <v>51</v>
      </c>
      <c r="D153" s="45">
        <v>149</v>
      </c>
      <c r="E153" s="49">
        <v>12.06</v>
      </c>
      <c r="F153" s="80" t="s">
        <v>61</v>
      </c>
      <c r="G153" s="61" t="s">
        <v>127</v>
      </c>
      <c r="H153" s="88">
        <v>31.27</v>
      </c>
      <c r="I153" s="236" t="s">
        <v>230</v>
      </c>
      <c r="J153" s="44">
        <v>1</v>
      </c>
      <c r="K153" s="82" t="s">
        <v>70</v>
      </c>
      <c r="L153" s="50" t="s">
        <v>66</v>
      </c>
    </row>
    <row r="154" spans="1:12" ht="18.75" x14ac:dyDescent="0.3">
      <c r="A154" s="51">
        <v>45740</v>
      </c>
      <c r="B154" s="151">
        <v>1</v>
      </c>
      <c r="C154" s="44" t="s">
        <v>51</v>
      </c>
      <c r="D154" s="45">
        <v>150</v>
      </c>
      <c r="E154" s="49">
        <v>12.06</v>
      </c>
      <c r="F154" s="79" t="s">
        <v>61</v>
      </c>
      <c r="G154" s="61"/>
      <c r="H154" s="49"/>
      <c r="I154" s="238" t="s">
        <v>230</v>
      </c>
      <c r="J154" s="44"/>
      <c r="K154" s="82" t="s">
        <v>70</v>
      </c>
      <c r="L154" s="50" t="s">
        <v>66</v>
      </c>
    </row>
    <row r="155" spans="1:12" ht="18.75" x14ac:dyDescent="0.3">
      <c r="A155" s="51">
        <v>45740</v>
      </c>
      <c r="B155" s="151">
        <v>1</v>
      </c>
      <c r="C155" s="44" t="s">
        <v>51</v>
      </c>
      <c r="D155" s="45">
        <v>151</v>
      </c>
      <c r="E155" s="49">
        <v>12.06</v>
      </c>
      <c r="F155" s="79" t="s">
        <v>61</v>
      </c>
      <c r="G155" s="61"/>
      <c r="H155" s="49"/>
      <c r="I155" s="238" t="s">
        <v>230</v>
      </c>
      <c r="J155" s="44"/>
      <c r="K155" s="82" t="s">
        <v>70</v>
      </c>
      <c r="L155" s="50" t="s">
        <v>66</v>
      </c>
    </row>
    <row r="156" spans="1:12" ht="18.75" x14ac:dyDescent="0.3">
      <c r="A156" s="51">
        <v>45740</v>
      </c>
      <c r="B156" s="151">
        <v>2</v>
      </c>
      <c r="C156" s="44" t="s">
        <v>45</v>
      </c>
      <c r="D156" s="45">
        <v>152</v>
      </c>
      <c r="E156" s="49">
        <v>12.06</v>
      </c>
      <c r="F156" s="79" t="s">
        <v>61</v>
      </c>
      <c r="G156" s="61"/>
      <c r="H156" s="49"/>
      <c r="I156" s="238" t="s">
        <v>230</v>
      </c>
      <c r="J156" s="44"/>
      <c r="K156" s="82" t="s">
        <v>70</v>
      </c>
      <c r="L156" s="50" t="s">
        <v>66</v>
      </c>
    </row>
    <row r="157" spans="1:12" ht="18.75" x14ac:dyDescent="0.3">
      <c r="A157" s="51">
        <v>45740</v>
      </c>
      <c r="B157" s="151">
        <v>2</v>
      </c>
      <c r="C157" s="44" t="s">
        <v>45</v>
      </c>
      <c r="D157" s="45">
        <v>153</v>
      </c>
      <c r="E157" s="49">
        <v>12.06</v>
      </c>
      <c r="F157" s="79" t="s">
        <v>61</v>
      </c>
      <c r="G157" s="61"/>
      <c r="H157" s="49"/>
      <c r="I157" s="238" t="s">
        <v>230</v>
      </c>
      <c r="J157" s="44"/>
      <c r="K157" s="82" t="s">
        <v>70</v>
      </c>
      <c r="L157" s="50" t="s">
        <v>66</v>
      </c>
    </row>
    <row r="158" spans="1:12" ht="18.75" x14ac:dyDescent="0.3">
      <c r="A158" s="51">
        <v>45740</v>
      </c>
      <c r="B158" s="151">
        <v>2</v>
      </c>
      <c r="C158" s="44" t="s">
        <v>45</v>
      </c>
      <c r="D158" s="45">
        <v>154</v>
      </c>
      <c r="E158" s="49">
        <v>13.62</v>
      </c>
      <c r="F158" s="79" t="s">
        <v>61</v>
      </c>
      <c r="G158" s="61"/>
      <c r="H158" s="49"/>
      <c r="I158" s="238" t="s">
        <v>230</v>
      </c>
      <c r="J158" s="44"/>
      <c r="K158" s="82" t="s">
        <v>70</v>
      </c>
      <c r="L158" s="50" t="s">
        <v>66</v>
      </c>
    </row>
    <row r="159" spans="1:12" ht="18.75" x14ac:dyDescent="0.3">
      <c r="A159" s="51">
        <v>45740</v>
      </c>
      <c r="B159" s="151">
        <v>2</v>
      </c>
      <c r="C159" s="44" t="s">
        <v>45</v>
      </c>
      <c r="D159" s="45">
        <v>155</v>
      </c>
      <c r="E159" s="49">
        <v>13.4</v>
      </c>
      <c r="F159" s="79" t="s">
        <v>61</v>
      </c>
      <c r="G159" s="61"/>
      <c r="H159" s="49"/>
      <c r="I159" s="238" t="s">
        <v>230</v>
      </c>
      <c r="J159" s="44"/>
      <c r="K159" s="82" t="s">
        <v>70</v>
      </c>
      <c r="L159" s="50" t="s">
        <v>66</v>
      </c>
    </row>
    <row r="160" spans="1:12" ht="18.75" x14ac:dyDescent="0.3">
      <c r="A160" s="51">
        <v>45740</v>
      </c>
      <c r="B160" s="151">
        <v>2</v>
      </c>
      <c r="C160" s="44" t="s">
        <v>45</v>
      </c>
      <c r="D160" s="45">
        <v>156</v>
      </c>
      <c r="E160" s="49">
        <v>12.06</v>
      </c>
      <c r="F160" s="80">
        <v>204113</v>
      </c>
      <c r="G160" s="61" t="s">
        <v>85</v>
      </c>
      <c r="H160" s="88">
        <v>29.75</v>
      </c>
      <c r="I160" s="236" t="s">
        <v>230</v>
      </c>
      <c r="J160" s="44">
        <v>1</v>
      </c>
      <c r="K160" s="82" t="s">
        <v>70</v>
      </c>
      <c r="L160" s="50" t="s">
        <v>66</v>
      </c>
    </row>
    <row r="161" spans="1:12" ht="18.75" x14ac:dyDescent="0.3">
      <c r="A161" s="51">
        <v>45740</v>
      </c>
      <c r="B161" s="151">
        <v>2</v>
      </c>
      <c r="C161" s="44" t="s">
        <v>45</v>
      </c>
      <c r="D161" s="45">
        <v>157</v>
      </c>
      <c r="E161" s="49">
        <v>12.06</v>
      </c>
      <c r="F161" s="79">
        <v>204113</v>
      </c>
      <c r="G161" s="61"/>
      <c r="H161" s="49"/>
      <c r="I161" s="238" t="s">
        <v>230</v>
      </c>
      <c r="J161" s="44"/>
      <c r="K161" s="82" t="s">
        <v>70</v>
      </c>
      <c r="L161" s="50" t="s">
        <v>66</v>
      </c>
    </row>
    <row r="162" spans="1:12" ht="18.75" x14ac:dyDescent="0.3">
      <c r="A162" s="51">
        <v>45740</v>
      </c>
      <c r="B162" s="151">
        <v>2</v>
      </c>
      <c r="C162" s="44" t="s">
        <v>45</v>
      </c>
      <c r="D162" s="45">
        <v>158</v>
      </c>
      <c r="E162" s="49">
        <v>12.06</v>
      </c>
      <c r="F162" s="79">
        <v>204113</v>
      </c>
      <c r="G162" s="61"/>
      <c r="H162" s="49"/>
      <c r="I162" s="238" t="s">
        <v>230</v>
      </c>
      <c r="J162" s="44"/>
      <c r="K162" s="82" t="s">
        <v>70</v>
      </c>
      <c r="L162" s="50" t="s">
        <v>66</v>
      </c>
    </row>
    <row r="163" spans="1:12" ht="18.75" x14ac:dyDescent="0.3">
      <c r="A163" s="51">
        <v>45740</v>
      </c>
      <c r="B163" s="151">
        <v>2</v>
      </c>
      <c r="C163" s="44" t="s">
        <v>45</v>
      </c>
      <c r="D163" s="45">
        <v>159</v>
      </c>
      <c r="E163" s="49">
        <v>12.04</v>
      </c>
      <c r="F163" s="79">
        <v>204113</v>
      </c>
      <c r="G163" s="61"/>
      <c r="H163" s="49"/>
      <c r="I163" s="238" t="s">
        <v>230</v>
      </c>
      <c r="J163" s="44"/>
      <c r="K163" s="82" t="s">
        <v>70</v>
      </c>
      <c r="L163" s="50" t="s">
        <v>66</v>
      </c>
    </row>
    <row r="164" spans="1:12" ht="19.5" thickBot="1" x14ac:dyDescent="0.35">
      <c r="A164" s="90">
        <v>45740</v>
      </c>
      <c r="B164" s="152">
        <v>2</v>
      </c>
      <c r="C164" s="91" t="s">
        <v>45</v>
      </c>
      <c r="D164" s="92">
        <v>160</v>
      </c>
      <c r="E164" s="93">
        <v>12.06</v>
      </c>
      <c r="F164" s="94">
        <v>204113</v>
      </c>
      <c r="G164" s="95"/>
      <c r="H164" s="93"/>
      <c r="I164" s="241" t="s">
        <v>230</v>
      </c>
      <c r="J164" s="91"/>
      <c r="K164" s="96" t="s">
        <v>70</v>
      </c>
      <c r="L164" s="97" t="s">
        <v>66</v>
      </c>
    </row>
    <row r="165" spans="1:12" ht="18.75" x14ac:dyDescent="0.3">
      <c r="A165" s="39">
        <v>45741</v>
      </c>
      <c r="B165" s="150">
        <v>1</v>
      </c>
      <c r="C165" s="87" t="s">
        <v>51</v>
      </c>
      <c r="D165" s="40">
        <v>161</v>
      </c>
      <c r="E165" s="98">
        <v>11.17</v>
      </c>
      <c r="F165" s="99">
        <v>204113</v>
      </c>
      <c r="G165" s="100"/>
      <c r="H165" s="98"/>
      <c r="I165" s="242" t="s">
        <v>230</v>
      </c>
      <c r="J165" s="87"/>
      <c r="K165" s="81" t="s">
        <v>70</v>
      </c>
      <c r="L165" s="43" t="s">
        <v>66</v>
      </c>
    </row>
    <row r="166" spans="1:12" ht="18.75" x14ac:dyDescent="0.3">
      <c r="A166" s="51">
        <v>45741</v>
      </c>
      <c r="B166" s="151">
        <v>1</v>
      </c>
      <c r="C166" s="44" t="s">
        <v>51</v>
      </c>
      <c r="D166" s="45">
        <v>162</v>
      </c>
      <c r="E166" s="49">
        <v>11.57</v>
      </c>
      <c r="F166" s="79">
        <v>204113</v>
      </c>
      <c r="G166" s="61"/>
      <c r="H166" s="49"/>
      <c r="I166" s="238" t="s">
        <v>230</v>
      </c>
      <c r="J166" s="44"/>
      <c r="K166" s="82" t="s">
        <v>70</v>
      </c>
      <c r="L166" s="50" t="s">
        <v>66</v>
      </c>
    </row>
    <row r="167" spans="1:12" ht="18.75" x14ac:dyDescent="0.3">
      <c r="A167" s="51">
        <v>45741</v>
      </c>
      <c r="B167" s="151">
        <v>1</v>
      </c>
      <c r="C167" s="44" t="s">
        <v>51</v>
      </c>
      <c r="D167" s="45">
        <v>163</v>
      </c>
      <c r="E167" s="49">
        <v>12.06</v>
      </c>
      <c r="F167" s="80">
        <v>104094</v>
      </c>
      <c r="G167" s="61" t="s">
        <v>130</v>
      </c>
      <c r="H167" s="88">
        <v>32.21</v>
      </c>
      <c r="I167" s="236" t="s">
        <v>230</v>
      </c>
      <c r="J167" s="44">
        <v>1</v>
      </c>
      <c r="K167" s="82" t="s">
        <v>70</v>
      </c>
      <c r="L167" s="50" t="s">
        <v>66</v>
      </c>
    </row>
    <row r="168" spans="1:12" ht="18.75" x14ac:dyDescent="0.3">
      <c r="A168" s="51">
        <v>45741</v>
      </c>
      <c r="B168" s="151">
        <v>1</v>
      </c>
      <c r="C168" s="44" t="s">
        <v>51</v>
      </c>
      <c r="D168" s="45">
        <v>164</v>
      </c>
      <c r="E168" s="49">
        <v>12.05</v>
      </c>
      <c r="F168" s="79">
        <v>104094</v>
      </c>
      <c r="G168" s="61"/>
      <c r="H168" s="49"/>
      <c r="I168" s="238" t="s">
        <v>230</v>
      </c>
      <c r="J168" s="44"/>
      <c r="K168" s="82" t="s">
        <v>70</v>
      </c>
      <c r="L168" s="50" t="s">
        <v>66</v>
      </c>
    </row>
    <row r="169" spans="1:12" ht="18.75" x14ac:dyDescent="0.3">
      <c r="A169" s="51">
        <v>45741</v>
      </c>
      <c r="B169" s="151">
        <v>1</v>
      </c>
      <c r="C169" s="44" t="s">
        <v>51</v>
      </c>
      <c r="D169" s="45">
        <v>165</v>
      </c>
      <c r="E169" s="49">
        <v>13.05</v>
      </c>
      <c r="F169" s="79">
        <v>104094</v>
      </c>
      <c r="G169" s="61"/>
      <c r="H169" s="49"/>
      <c r="I169" s="238" t="s">
        <v>230</v>
      </c>
      <c r="J169" s="44"/>
      <c r="K169" s="82" t="s">
        <v>70</v>
      </c>
      <c r="L169" s="50" t="s">
        <v>66</v>
      </c>
    </row>
    <row r="170" spans="1:12" ht="18.75" x14ac:dyDescent="0.3">
      <c r="A170" s="51">
        <v>45741</v>
      </c>
      <c r="B170" s="151">
        <v>1</v>
      </c>
      <c r="C170" s="44" t="s">
        <v>51</v>
      </c>
      <c r="D170" s="45">
        <v>166</v>
      </c>
      <c r="E170" s="49">
        <v>13.03</v>
      </c>
      <c r="F170" s="79">
        <v>104094</v>
      </c>
      <c r="G170" s="61"/>
      <c r="H170" s="49"/>
      <c r="I170" s="238" t="s">
        <v>230</v>
      </c>
      <c r="J170" s="44"/>
      <c r="K170" s="82" t="s">
        <v>70</v>
      </c>
      <c r="L170" s="50" t="s">
        <v>66</v>
      </c>
    </row>
    <row r="171" spans="1:12" ht="18.75" x14ac:dyDescent="0.3">
      <c r="A171" s="51">
        <v>45741</v>
      </c>
      <c r="B171" s="151">
        <v>1</v>
      </c>
      <c r="C171" s="44" t="s">
        <v>51</v>
      </c>
      <c r="D171" s="45">
        <v>167</v>
      </c>
      <c r="E171" s="49">
        <v>13.04</v>
      </c>
      <c r="F171" s="79">
        <v>104094</v>
      </c>
      <c r="G171" s="61"/>
      <c r="H171" s="49"/>
      <c r="I171" s="238" t="s">
        <v>230</v>
      </c>
      <c r="J171" s="44"/>
      <c r="K171" s="82" t="s">
        <v>70</v>
      </c>
      <c r="L171" s="50" t="s">
        <v>66</v>
      </c>
    </row>
    <row r="172" spans="1:12" ht="18.75" x14ac:dyDescent="0.3">
      <c r="A172" s="51">
        <v>45741</v>
      </c>
      <c r="B172" s="151">
        <v>2</v>
      </c>
      <c r="C172" s="44" t="s">
        <v>45</v>
      </c>
      <c r="D172" s="45">
        <v>168</v>
      </c>
      <c r="E172" s="49">
        <v>12.04</v>
      </c>
      <c r="F172" s="79">
        <v>104094</v>
      </c>
      <c r="G172" s="61"/>
      <c r="H172" s="49"/>
      <c r="I172" s="238" t="s">
        <v>230</v>
      </c>
      <c r="J172" s="44"/>
      <c r="K172" s="82" t="s">
        <v>70</v>
      </c>
      <c r="L172" s="50" t="s">
        <v>66</v>
      </c>
    </row>
    <row r="173" spans="1:12" ht="18.75" x14ac:dyDescent="0.3">
      <c r="A173" s="51">
        <v>45741</v>
      </c>
      <c r="B173" s="151">
        <v>2</v>
      </c>
      <c r="C173" s="44" t="s">
        <v>45</v>
      </c>
      <c r="D173" s="45">
        <v>169</v>
      </c>
      <c r="E173" s="49">
        <v>12.04</v>
      </c>
      <c r="F173" s="79">
        <v>104094</v>
      </c>
      <c r="G173" s="61"/>
      <c r="H173" s="49"/>
      <c r="I173" s="238" t="s">
        <v>230</v>
      </c>
      <c r="J173" s="44"/>
      <c r="K173" s="82" t="s">
        <v>70</v>
      </c>
      <c r="L173" s="50" t="s">
        <v>66</v>
      </c>
    </row>
    <row r="174" spans="1:12" ht="18.75" x14ac:dyDescent="0.3">
      <c r="A174" s="51">
        <v>45741</v>
      </c>
      <c r="B174" s="151">
        <v>2</v>
      </c>
      <c r="C174" s="44" t="s">
        <v>45</v>
      </c>
      <c r="D174" s="45">
        <v>170</v>
      </c>
      <c r="E174" s="49">
        <v>13.04</v>
      </c>
      <c r="F174" s="80">
        <v>204113</v>
      </c>
      <c r="G174" s="61" t="s">
        <v>100</v>
      </c>
      <c r="H174" s="88">
        <v>32</v>
      </c>
      <c r="I174" s="236" t="s">
        <v>230</v>
      </c>
      <c r="J174" s="44">
        <v>1</v>
      </c>
      <c r="K174" s="82" t="s">
        <v>70</v>
      </c>
      <c r="L174" s="50" t="s">
        <v>66</v>
      </c>
    </row>
    <row r="175" spans="1:12" ht="18.75" x14ac:dyDescent="0.3">
      <c r="A175" s="51">
        <v>45741</v>
      </c>
      <c r="B175" s="151">
        <v>2</v>
      </c>
      <c r="C175" s="44" t="s">
        <v>45</v>
      </c>
      <c r="D175" s="45">
        <v>171</v>
      </c>
      <c r="E175" s="49">
        <v>13.03</v>
      </c>
      <c r="F175" s="79">
        <v>204113</v>
      </c>
      <c r="G175" s="61"/>
      <c r="H175" s="49"/>
      <c r="I175" s="238" t="s">
        <v>230</v>
      </c>
      <c r="J175" s="44"/>
      <c r="K175" s="82" t="s">
        <v>70</v>
      </c>
      <c r="L175" s="50" t="s">
        <v>66</v>
      </c>
    </row>
    <row r="176" spans="1:12" ht="18.75" x14ac:dyDescent="0.3">
      <c r="A176" s="51">
        <v>45741</v>
      </c>
      <c r="B176" s="151">
        <v>2</v>
      </c>
      <c r="C176" s="44" t="s">
        <v>45</v>
      </c>
      <c r="D176" s="45">
        <v>172</v>
      </c>
      <c r="E176" s="49">
        <v>13.04</v>
      </c>
      <c r="F176" s="79">
        <v>204113</v>
      </c>
      <c r="G176" s="61"/>
      <c r="H176" s="49"/>
      <c r="I176" s="238" t="s">
        <v>230</v>
      </c>
      <c r="J176" s="44"/>
      <c r="K176" s="82" t="s">
        <v>70</v>
      </c>
      <c r="L176" s="50" t="s">
        <v>66</v>
      </c>
    </row>
    <row r="177" spans="1:12" ht="18.75" x14ac:dyDescent="0.3">
      <c r="A177" s="51">
        <v>45741</v>
      </c>
      <c r="B177" s="151">
        <v>2</v>
      </c>
      <c r="C177" s="44" t="s">
        <v>45</v>
      </c>
      <c r="D177" s="45">
        <v>173</v>
      </c>
      <c r="E177" s="49">
        <v>13.04</v>
      </c>
      <c r="F177" s="79">
        <v>204113</v>
      </c>
      <c r="G177" s="61"/>
      <c r="H177" s="49"/>
      <c r="I177" s="238" t="s">
        <v>230</v>
      </c>
      <c r="J177" s="44"/>
      <c r="K177" s="82" t="s">
        <v>70</v>
      </c>
      <c r="L177" s="50" t="s">
        <v>66</v>
      </c>
    </row>
    <row r="178" spans="1:12" ht="18.75" x14ac:dyDescent="0.3">
      <c r="A178" s="51">
        <v>45741</v>
      </c>
      <c r="B178" s="151">
        <v>2</v>
      </c>
      <c r="C178" s="44" t="s">
        <v>45</v>
      </c>
      <c r="D178" s="45">
        <v>174</v>
      </c>
      <c r="E178" s="49">
        <v>12.04</v>
      </c>
      <c r="F178" s="79">
        <v>204113</v>
      </c>
      <c r="G178" s="61"/>
      <c r="H178" s="49"/>
      <c r="I178" s="238" t="s">
        <v>230</v>
      </c>
      <c r="J178" s="44"/>
      <c r="K178" s="82" t="s">
        <v>70</v>
      </c>
      <c r="L178" s="50" t="s">
        <v>66</v>
      </c>
    </row>
    <row r="179" spans="1:12" ht="19.5" thickBot="1" x14ac:dyDescent="0.35">
      <c r="A179" s="90">
        <v>45741</v>
      </c>
      <c r="B179" s="152">
        <v>2</v>
      </c>
      <c r="C179" s="91" t="s">
        <v>45</v>
      </c>
      <c r="D179" s="92">
        <v>175</v>
      </c>
      <c r="E179" s="93">
        <v>12.04</v>
      </c>
      <c r="F179" s="94">
        <v>204113</v>
      </c>
      <c r="G179" s="95"/>
      <c r="H179" s="93"/>
      <c r="I179" s="241" t="s">
        <v>230</v>
      </c>
      <c r="J179" s="91"/>
      <c r="K179" s="96" t="s">
        <v>70</v>
      </c>
      <c r="L179" s="97" t="s">
        <v>66</v>
      </c>
    </row>
    <row r="180" spans="1:12" ht="18.75" x14ac:dyDescent="0.3">
      <c r="A180" s="39">
        <v>45742</v>
      </c>
      <c r="B180" s="150">
        <v>1</v>
      </c>
      <c r="C180" s="87" t="s">
        <v>51</v>
      </c>
      <c r="D180" s="40">
        <v>176</v>
      </c>
      <c r="E180" s="98">
        <v>12.31</v>
      </c>
      <c r="F180" s="99">
        <v>204113</v>
      </c>
      <c r="G180" s="100"/>
      <c r="H180" s="98"/>
      <c r="I180" s="242" t="s">
        <v>230</v>
      </c>
      <c r="J180" s="87"/>
      <c r="K180" s="81" t="s">
        <v>70</v>
      </c>
      <c r="L180" s="43" t="s">
        <v>66</v>
      </c>
    </row>
    <row r="181" spans="1:12" ht="18.75" x14ac:dyDescent="0.3">
      <c r="A181" s="51">
        <v>45742</v>
      </c>
      <c r="B181" s="151">
        <v>1</v>
      </c>
      <c r="C181" s="44" t="s">
        <v>51</v>
      </c>
      <c r="D181" s="45">
        <v>177</v>
      </c>
      <c r="E181" s="49">
        <v>13.04</v>
      </c>
      <c r="F181" s="80">
        <v>104129</v>
      </c>
      <c r="G181" s="61" t="s">
        <v>75</v>
      </c>
      <c r="H181" s="88">
        <v>31.98</v>
      </c>
      <c r="I181" s="236" t="s">
        <v>230</v>
      </c>
      <c r="J181" s="44">
        <v>1</v>
      </c>
      <c r="K181" s="82" t="s">
        <v>70</v>
      </c>
      <c r="L181" s="50" t="s">
        <v>66</v>
      </c>
    </row>
    <row r="182" spans="1:12" ht="18.75" x14ac:dyDescent="0.3">
      <c r="A182" s="51">
        <v>45742</v>
      </c>
      <c r="B182" s="151">
        <v>1</v>
      </c>
      <c r="C182" s="44" t="s">
        <v>51</v>
      </c>
      <c r="D182" s="45">
        <v>178</v>
      </c>
      <c r="E182" s="49">
        <v>12.15</v>
      </c>
      <c r="F182" s="79">
        <v>104129</v>
      </c>
      <c r="G182" s="61"/>
      <c r="H182" s="49"/>
      <c r="I182" s="238" t="s">
        <v>230</v>
      </c>
      <c r="J182" s="44"/>
      <c r="K182" s="82" t="s">
        <v>70</v>
      </c>
      <c r="L182" s="50" t="s">
        <v>66</v>
      </c>
    </row>
    <row r="183" spans="1:12" ht="18.75" x14ac:dyDescent="0.3">
      <c r="A183" s="51">
        <v>45742</v>
      </c>
      <c r="B183" s="151">
        <v>1</v>
      </c>
      <c r="C183" s="44" t="s">
        <v>51</v>
      </c>
      <c r="D183" s="45">
        <v>179</v>
      </c>
      <c r="E183" s="49">
        <v>13.04</v>
      </c>
      <c r="F183" s="79">
        <v>104129</v>
      </c>
      <c r="G183" s="61"/>
      <c r="H183" s="49"/>
      <c r="I183" s="238" t="s">
        <v>230</v>
      </c>
      <c r="J183" s="44"/>
      <c r="K183" s="82" t="s">
        <v>70</v>
      </c>
      <c r="L183" s="50" t="s">
        <v>66</v>
      </c>
    </row>
    <row r="184" spans="1:12" ht="18.75" x14ac:dyDescent="0.3">
      <c r="A184" s="51">
        <v>45742</v>
      </c>
      <c r="B184" s="151">
        <v>1</v>
      </c>
      <c r="C184" s="44" t="s">
        <v>51</v>
      </c>
      <c r="D184" s="45">
        <v>180</v>
      </c>
      <c r="E184" s="49">
        <v>13.04</v>
      </c>
      <c r="F184" s="79">
        <v>104129</v>
      </c>
      <c r="G184" s="61"/>
      <c r="H184" s="49"/>
      <c r="I184" s="238" t="s">
        <v>230</v>
      </c>
      <c r="J184" s="44"/>
      <c r="K184" s="82" t="s">
        <v>70</v>
      </c>
      <c r="L184" s="50" t="s">
        <v>66</v>
      </c>
    </row>
    <row r="185" spans="1:12" ht="18.75" x14ac:dyDescent="0.3">
      <c r="A185" s="51">
        <v>45742</v>
      </c>
      <c r="B185" s="151">
        <v>1</v>
      </c>
      <c r="C185" s="44" t="s">
        <v>51</v>
      </c>
      <c r="D185" s="45">
        <v>181</v>
      </c>
      <c r="E185" s="49">
        <v>12.19</v>
      </c>
      <c r="F185" s="79">
        <v>104129</v>
      </c>
      <c r="G185" s="61"/>
      <c r="H185" s="49"/>
      <c r="I185" s="238" t="s">
        <v>230</v>
      </c>
      <c r="J185" s="44"/>
      <c r="K185" s="82" t="s">
        <v>70</v>
      </c>
      <c r="L185" s="50" t="s">
        <v>66</v>
      </c>
    </row>
    <row r="186" spans="1:12" ht="18.75" x14ac:dyDescent="0.3">
      <c r="A186" s="51">
        <v>45742</v>
      </c>
      <c r="B186" s="151">
        <v>1</v>
      </c>
      <c r="C186" s="44" t="s">
        <v>51</v>
      </c>
      <c r="D186" s="45">
        <v>182</v>
      </c>
      <c r="E186" s="49">
        <v>12.05</v>
      </c>
      <c r="F186" s="79">
        <v>104129</v>
      </c>
      <c r="G186" s="61"/>
      <c r="H186" s="49"/>
      <c r="I186" s="238" t="s">
        <v>230</v>
      </c>
      <c r="J186" s="44"/>
      <c r="K186" s="82" t="s">
        <v>70</v>
      </c>
      <c r="L186" s="50" t="s">
        <v>66</v>
      </c>
    </row>
    <row r="187" spans="1:12" ht="18.75" x14ac:dyDescent="0.3">
      <c r="A187" s="51">
        <v>45742</v>
      </c>
      <c r="B187" s="151">
        <v>2</v>
      </c>
      <c r="C187" s="44" t="s">
        <v>45</v>
      </c>
      <c r="D187" s="45">
        <v>183</v>
      </c>
      <c r="E187" s="49">
        <v>12.05</v>
      </c>
      <c r="F187" s="79">
        <v>104129</v>
      </c>
      <c r="G187" s="61"/>
      <c r="H187" s="49"/>
      <c r="I187" s="238" t="s">
        <v>230</v>
      </c>
      <c r="J187" s="44"/>
      <c r="K187" s="82" t="s">
        <v>70</v>
      </c>
      <c r="L187" s="50" t="s">
        <v>66</v>
      </c>
    </row>
    <row r="188" spans="1:12" ht="18.75" x14ac:dyDescent="0.3">
      <c r="A188" s="51">
        <v>45742</v>
      </c>
      <c r="B188" s="151">
        <v>2</v>
      </c>
      <c r="C188" s="44" t="s">
        <v>45</v>
      </c>
      <c r="D188" s="45">
        <v>184</v>
      </c>
      <c r="E188" s="49">
        <v>12.04</v>
      </c>
      <c r="F188" s="80">
        <v>204121</v>
      </c>
      <c r="G188" s="61" t="s">
        <v>127</v>
      </c>
      <c r="H188" s="88">
        <v>29.77</v>
      </c>
      <c r="I188" s="236" t="s">
        <v>230</v>
      </c>
      <c r="J188" s="44">
        <v>1</v>
      </c>
      <c r="K188" s="82" t="s">
        <v>70</v>
      </c>
      <c r="L188" s="50" t="s">
        <v>66</v>
      </c>
    </row>
    <row r="189" spans="1:12" ht="18.75" x14ac:dyDescent="0.3">
      <c r="A189" s="51">
        <v>45742</v>
      </c>
      <c r="B189" s="151">
        <v>2</v>
      </c>
      <c r="C189" s="44" t="s">
        <v>45</v>
      </c>
      <c r="D189" s="45">
        <v>185</v>
      </c>
      <c r="E189" s="49">
        <v>12.05</v>
      </c>
      <c r="F189" s="79">
        <v>204121</v>
      </c>
      <c r="G189" s="61"/>
      <c r="H189" s="49"/>
      <c r="I189" s="238" t="s">
        <v>230</v>
      </c>
      <c r="J189" s="44"/>
      <c r="K189" s="82" t="s">
        <v>70</v>
      </c>
      <c r="L189" s="50" t="s">
        <v>66</v>
      </c>
    </row>
    <row r="190" spans="1:12" ht="18.75" x14ac:dyDescent="0.3">
      <c r="A190" s="51">
        <v>45742</v>
      </c>
      <c r="B190" s="151">
        <v>2</v>
      </c>
      <c r="C190" s="44" t="s">
        <v>45</v>
      </c>
      <c r="D190" s="45">
        <v>186</v>
      </c>
      <c r="E190" s="49">
        <v>12.05</v>
      </c>
      <c r="F190" s="79">
        <v>204121</v>
      </c>
      <c r="G190" s="61"/>
      <c r="H190" s="49"/>
      <c r="I190" s="238" t="s">
        <v>230</v>
      </c>
      <c r="J190" s="44"/>
      <c r="K190" s="82" t="s">
        <v>70</v>
      </c>
      <c r="L190" s="50" t="s">
        <v>66</v>
      </c>
    </row>
    <row r="191" spans="1:12" ht="18.75" x14ac:dyDescent="0.3">
      <c r="A191" s="51">
        <v>45742</v>
      </c>
      <c r="B191" s="151">
        <v>2</v>
      </c>
      <c r="C191" s="44" t="s">
        <v>45</v>
      </c>
      <c r="D191" s="45">
        <v>187</v>
      </c>
      <c r="E191" s="49">
        <v>12.05</v>
      </c>
      <c r="F191" s="79">
        <v>204121</v>
      </c>
      <c r="G191" s="61"/>
      <c r="H191" s="49"/>
      <c r="I191" s="238" t="s">
        <v>230</v>
      </c>
      <c r="J191" s="44"/>
      <c r="K191" s="82" t="s">
        <v>70</v>
      </c>
      <c r="L191" s="50" t="s">
        <v>66</v>
      </c>
    </row>
    <row r="192" spans="1:12" ht="18.75" x14ac:dyDescent="0.3">
      <c r="A192" s="51">
        <v>45742</v>
      </c>
      <c r="B192" s="151">
        <v>2</v>
      </c>
      <c r="C192" s="44" t="s">
        <v>45</v>
      </c>
      <c r="D192" s="45">
        <v>188</v>
      </c>
      <c r="E192" s="49">
        <v>12.06</v>
      </c>
      <c r="F192" s="79">
        <v>204121</v>
      </c>
      <c r="G192" s="61"/>
      <c r="H192" s="49"/>
      <c r="I192" s="238" t="s">
        <v>230</v>
      </c>
      <c r="J192" s="44"/>
      <c r="K192" s="82" t="s">
        <v>70</v>
      </c>
      <c r="L192" s="50" t="s">
        <v>66</v>
      </c>
    </row>
    <row r="193" spans="1:12" ht="18.75" x14ac:dyDescent="0.3">
      <c r="A193" s="51">
        <v>45742</v>
      </c>
      <c r="B193" s="151">
        <v>2</v>
      </c>
      <c r="C193" s="44" t="s">
        <v>45</v>
      </c>
      <c r="D193" s="45">
        <v>189</v>
      </c>
      <c r="E193" s="49">
        <v>10.49</v>
      </c>
      <c r="F193" s="79">
        <v>204121</v>
      </c>
      <c r="G193" s="61"/>
      <c r="H193" s="49"/>
      <c r="I193" s="238" t="s">
        <v>230</v>
      </c>
      <c r="J193" s="44"/>
      <c r="K193" s="82" t="s">
        <v>70</v>
      </c>
      <c r="L193" s="50" t="s">
        <v>66</v>
      </c>
    </row>
    <row r="194" spans="1:12" ht="18.75" x14ac:dyDescent="0.3">
      <c r="A194" s="51">
        <v>45742</v>
      </c>
      <c r="B194" s="151">
        <v>2</v>
      </c>
      <c r="C194" s="44" t="s">
        <v>45</v>
      </c>
      <c r="D194" s="45">
        <v>190</v>
      </c>
      <c r="E194" s="49">
        <v>10.48</v>
      </c>
      <c r="F194" s="79">
        <v>204121</v>
      </c>
      <c r="G194" s="61"/>
      <c r="H194" s="49"/>
      <c r="I194" s="238" t="s">
        <v>230</v>
      </c>
      <c r="J194" s="44"/>
      <c r="K194" s="82" t="s">
        <v>70</v>
      </c>
      <c r="L194" s="50" t="s">
        <v>66</v>
      </c>
    </row>
    <row r="195" spans="1:12" ht="19.5" thickBot="1" x14ac:dyDescent="0.35">
      <c r="A195" s="90">
        <v>45742</v>
      </c>
      <c r="B195" s="152">
        <v>2</v>
      </c>
      <c r="C195" s="91" t="s">
        <v>45</v>
      </c>
      <c r="D195" s="92">
        <v>191</v>
      </c>
      <c r="E195" s="93">
        <v>12.04</v>
      </c>
      <c r="F195" s="144">
        <v>151726</v>
      </c>
      <c r="G195" s="95" t="s">
        <v>136</v>
      </c>
      <c r="H195" s="153">
        <v>29.3</v>
      </c>
      <c r="I195" s="245" t="s">
        <v>231</v>
      </c>
      <c r="J195" s="91">
        <v>1</v>
      </c>
      <c r="K195" s="96" t="s">
        <v>70</v>
      </c>
      <c r="L195" s="97" t="s">
        <v>66</v>
      </c>
    </row>
    <row r="196" spans="1:12" ht="18.75" x14ac:dyDescent="0.3">
      <c r="A196" s="39">
        <v>45743</v>
      </c>
      <c r="B196" s="87" t="str">
        <f t="shared" ref="B196:B208" si="6">ROMAN(1)</f>
        <v>I</v>
      </c>
      <c r="C196" s="87" t="s">
        <v>51</v>
      </c>
      <c r="D196" s="40">
        <v>192</v>
      </c>
      <c r="E196" s="98">
        <v>12.05</v>
      </c>
      <c r="F196" s="99">
        <v>151726</v>
      </c>
      <c r="G196" s="100"/>
      <c r="H196" s="98"/>
      <c r="I196" s="242" t="s">
        <v>231</v>
      </c>
      <c r="J196" s="87"/>
      <c r="K196" s="81" t="s">
        <v>70</v>
      </c>
      <c r="L196" s="43" t="s">
        <v>66</v>
      </c>
    </row>
    <row r="197" spans="1:12" ht="18.75" x14ac:dyDescent="0.3">
      <c r="A197" s="51">
        <v>45743</v>
      </c>
      <c r="B197" s="44" t="str">
        <f t="shared" si="6"/>
        <v>I</v>
      </c>
      <c r="C197" s="44" t="s">
        <v>51</v>
      </c>
      <c r="D197" s="45">
        <v>193</v>
      </c>
      <c r="E197" s="49">
        <v>12.05</v>
      </c>
      <c r="F197" s="79">
        <v>151726</v>
      </c>
      <c r="G197" s="61"/>
      <c r="H197" s="49"/>
      <c r="I197" s="238" t="s">
        <v>231</v>
      </c>
      <c r="J197" s="44"/>
      <c r="K197" s="82" t="s">
        <v>70</v>
      </c>
      <c r="L197" s="50" t="s">
        <v>66</v>
      </c>
    </row>
    <row r="198" spans="1:12" ht="18.75" x14ac:dyDescent="0.3">
      <c r="A198" s="51">
        <v>45743</v>
      </c>
      <c r="B198" s="44" t="str">
        <f t="shared" si="6"/>
        <v>I</v>
      </c>
      <c r="C198" s="44" t="s">
        <v>51</v>
      </c>
      <c r="D198" s="45">
        <v>194</v>
      </c>
      <c r="E198" s="49">
        <v>11.15</v>
      </c>
      <c r="F198" s="79">
        <v>151726</v>
      </c>
      <c r="G198" s="61"/>
      <c r="H198" s="49"/>
      <c r="I198" s="238" t="s">
        <v>231</v>
      </c>
      <c r="J198" s="44"/>
      <c r="K198" s="82" t="s">
        <v>70</v>
      </c>
      <c r="L198" s="50" t="s">
        <v>66</v>
      </c>
    </row>
    <row r="199" spans="1:12" ht="18.75" x14ac:dyDescent="0.3">
      <c r="A199" s="51">
        <v>45743</v>
      </c>
      <c r="B199" s="44" t="str">
        <f t="shared" si="6"/>
        <v>I</v>
      </c>
      <c r="C199" s="44" t="s">
        <v>51</v>
      </c>
      <c r="D199" s="45">
        <v>195</v>
      </c>
      <c r="E199" s="49">
        <v>10.039999999999999</v>
      </c>
      <c r="F199" s="79">
        <v>151726</v>
      </c>
      <c r="G199" s="61"/>
      <c r="H199" s="49"/>
      <c r="I199" s="238" t="s">
        <v>231</v>
      </c>
      <c r="J199" s="44"/>
      <c r="K199" s="82" t="s">
        <v>70</v>
      </c>
      <c r="L199" s="50" t="s">
        <v>66</v>
      </c>
    </row>
    <row r="200" spans="1:12" ht="18.75" x14ac:dyDescent="0.3">
      <c r="A200" s="51">
        <v>45743</v>
      </c>
      <c r="B200" s="44" t="str">
        <f t="shared" si="6"/>
        <v>I</v>
      </c>
      <c r="C200" s="44" t="s">
        <v>51</v>
      </c>
      <c r="D200" s="45">
        <v>196</v>
      </c>
      <c r="E200" s="49">
        <v>10.029999999999999</v>
      </c>
      <c r="F200" s="79">
        <v>151726</v>
      </c>
      <c r="G200" s="61"/>
      <c r="H200" s="49"/>
      <c r="I200" s="238" t="s">
        <v>231</v>
      </c>
      <c r="J200" s="44"/>
      <c r="K200" s="82" t="s">
        <v>70</v>
      </c>
      <c r="L200" s="50" t="s">
        <v>66</v>
      </c>
    </row>
    <row r="201" spans="1:12" ht="18.75" x14ac:dyDescent="0.3">
      <c r="A201" s="51">
        <v>45743</v>
      </c>
      <c r="B201" s="44" t="str">
        <f t="shared" si="6"/>
        <v>I</v>
      </c>
      <c r="C201" s="44" t="s">
        <v>51</v>
      </c>
      <c r="D201" s="45">
        <v>197</v>
      </c>
      <c r="E201" s="49">
        <v>10.61</v>
      </c>
      <c r="F201" s="79">
        <v>151726</v>
      </c>
      <c r="G201" s="61"/>
      <c r="H201" s="49"/>
      <c r="I201" s="238" t="s">
        <v>231</v>
      </c>
      <c r="J201" s="44"/>
      <c r="K201" s="82" t="s">
        <v>70</v>
      </c>
      <c r="L201" s="50" t="s">
        <v>66</v>
      </c>
    </row>
    <row r="202" spans="1:12" ht="18.75" x14ac:dyDescent="0.3">
      <c r="A202" s="51">
        <v>45743</v>
      </c>
      <c r="B202" s="44" t="str">
        <f t="shared" si="6"/>
        <v>I</v>
      </c>
      <c r="C202" s="44" t="s">
        <v>51</v>
      </c>
      <c r="D202" s="45">
        <v>198</v>
      </c>
      <c r="E202" s="49">
        <v>13.03</v>
      </c>
      <c r="F202" s="80">
        <v>351135</v>
      </c>
      <c r="G202" s="61" t="s">
        <v>198</v>
      </c>
      <c r="H202" s="88">
        <v>29.2</v>
      </c>
      <c r="I202" s="236" t="s">
        <v>231</v>
      </c>
      <c r="J202" s="44">
        <v>1</v>
      </c>
      <c r="K202" s="82" t="s">
        <v>70</v>
      </c>
      <c r="L202" s="50" t="s">
        <v>66</v>
      </c>
    </row>
    <row r="203" spans="1:12" ht="18.75" x14ac:dyDescent="0.3">
      <c r="A203" s="51">
        <v>45743</v>
      </c>
      <c r="B203" s="44" t="str">
        <f t="shared" si="6"/>
        <v>I</v>
      </c>
      <c r="C203" s="44" t="s">
        <v>51</v>
      </c>
      <c r="D203" s="45">
        <v>199</v>
      </c>
      <c r="E203" s="49">
        <v>13.03</v>
      </c>
      <c r="F203" s="79">
        <v>351135</v>
      </c>
      <c r="G203" s="61"/>
      <c r="H203" s="49"/>
      <c r="I203" s="238" t="s">
        <v>231</v>
      </c>
      <c r="J203" s="44"/>
      <c r="K203" s="82" t="s">
        <v>70</v>
      </c>
      <c r="L203" s="50" t="s">
        <v>66</v>
      </c>
    </row>
    <row r="204" spans="1:12" ht="18.75" x14ac:dyDescent="0.3">
      <c r="A204" s="51">
        <v>45743</v>
      </c>
      <c r="B204" s="44" t="str">
        <f t="shared" si="6"/>
        <v>I</v>
      </c>
      <c r="C204" s="44" t="s">
        <v>51</v>
      </c>
      <c r="D204" s="45">
        <v>200</v>
      </c>
      <c r="E204" s="49">
        <v>13.03</v>
      </c>
      <c r="F204" s="79">
        <v>351135</v>
      </c>
      <c r="G204" s="61"/>
      <c r="H204" s="49"/>
      <c r="I204" s="238" t="s">
        <v>231</v>
      </c>
      <c r="J204" s="44"/>
      <c r="K204" s="82" t="s">
        <v>70</v>
      </c>
      <c r="L204" s="50" t="s">
        <v>66</v>
      </c>
    </row>
    <row r="205" spans="1:12" ht="18.75" x14ac:dyDescent="0.3">
      <c r="A205" s="51">
        <v>45743</v>
      </c>
      <c r="B205" s="44" t="str">
        <f t="shared" si="6"/>
        <v>I</v>
      </c>
      <c r="C205" s="44" t="s">
        <v>51</v>
      </c>
      <c r="D205" s="45">
        <v>201</v>
      </c>
      <c r="E205" s="49">
        <v>13.03</v>
      </c>
      <c r="F205" s="79">
        <v>351135</v>
      </c>
      <c r="G205" s="61"/>
      <c r="H205" s="49"/>
      <c r="I205" s="238" t="s">
        <v>231</v>
      </c>
      <c r="J205" s="44"/>
      <c r="K205" s="82" t="s">
        <v>70</v>
      </c>
      <c r="L205" s="50" t="s">
        <v>66</v>
      </c>
    </row>
    <row r="206" spans="1:12" ht="18.75" x14ac:dyDescent="0.3">
      <c r="A206" s="51">
        <v>45743</v>
      </c>
      <c r="B206" s="44" t="str">
        <f t="shared" si="6"/>
        <v>I</v>
      </c>
      <c r="C206" s="44" t="s">
        <v>51</v>
      </c>
      <c r="D206" s="45">
        <v>202</v>
      </c>
      <c r="E206" s="49">
        <v>13.03</v>
      </c>
      <c r="F206" s="79">
        <v>351135</v>
      </c>
      <c r="G206" s="61"/>
      <c r="H206" s="49"/>
      <c r="I206" s="238" t="s">
        <v>231</v>
      </c>
      <c r="J206" s="44"/>
      <c r="K206" s="82" t="s">
        <v>70</v>
      </c>
      <c r="L206" s="50" t="s">
        <v>66</v>
      </c>
    </row>
    <row r="207" spans="1:12" ht="18.75" x14ac:dyDescent="0.3">
      <c r="A207" s="51">
        <v>45743</v>
      </c>
      <c r="B207" s="44" t="str">
        <f t="shared" si="6"/>
        <v>I</v>
      </c>
      <c r="C207" s="44" t="s">
        <v>51</v>
      </c>
      <c r="D207" s="45">
        <v>203</v>
      </c>
      <c r="E207" s="49">
        <v>12.5</v>
      </c>
      <c r="F207" s="79">
        <v>351135</v>
      </c>
      <c r="G207" s="61"/>
      <c r="H207" s="49"/>
      <c r="I207" s="238" t="s">
        <v>231</v>
      </c>
      <c r="J207" s="44"/>
      <c r="K207" s="82" t="s">
        <v>70</v>
      </c>
      <c r="L207" s="50" t="s">
        <v>66</v>
      </c>
    </row>
    <row r="208" spans="1:12" ht="18.75" x14ac:dyDescent="0.3">
      <c r="A208" s="51">
        <v>45743</v>
      </c>
      <c r="B208" s="44" t="str">
        <f t="shared" si="6"/>
        <v>I</v>
      </c>
      <c r="C208" s="44" t="s">
        <v>51</v>
      </c>
      <c r="D208" s="45">
        <v>204</v>
      </c>
      <c r="E208" s="49">
        <v>13.03</v>
      </c>
      <c r="F208" s="80">
        <v>351828</v>
      </c>
      <c r="G208" s="61" t="s">
        <v>143</v>
      </c>
      <c r="H208" s="88">
        <v>28.52</v>
      </c>
      <c r="I208" s="236" t="s">
        <v>231</v>
      </c>
      <c r="J208" s="44">
        <v>1</v>
      </c>
      <c r="K208" s="82" t="s">
        <v>70</v>
      </c>
      <c r="L208" s="50" t="s">
        <v>66</v>
      </c>
    </row>
    <row r="209" spans="1:12" ht="18.75" x14ac:dyDescent="0.3">
      <c r="A209" s="51">
        <v>45743</v>
      </c>
      <c r="B209" s="44" t="str">
        <f t="shared" ref="B209:B221" si="7">ROMAN(2)</f>
        <v>II</v>
      </c>
      <c r="C209" s="44" t="s">
        <v>45</v>
      </c>
      <c r="D209" s="45">
        <v>205</v>
      </c>
      <c r="E209" s="49">
        <v>13.03</v>
      </c>
      <c r="F209" s="79">
        <v>351828</v>
      </c>
      <c r="G209" s="61"/>
      <c r="H209" s="49"/>
      <c r="I209" s="238" t="s">
        <v>231</v>
      </c>
      <c r="J209" s="44"/>
      <c r="K209" s="82" t="s">
        <v>144</v>
      </c>
      <c r="L209" s="50" t="s">
        <v>66</v>
      </c>
    </row>
    <row r="210" spans="1:12" ht="18.75" x14ac:dyDescent="0.3">
      <c r="A210" s="51">
        <v>45743</v>
      </c>
      <c r="B210" s="44" t="str">
        <f t="shared" si="7"/>
        <v>II</v>
      </c>
      <c r="C210" s="44" t="s">
        <v>45</v>
      </c>
      <c r="D210" s="45">
        <v>206</v>
      </c>
      <c r="E210" s="49">
        <v>13.03</v>
      </c>
      <c r="F210" s="79">
        <v>351828</v>
      </c>
      <c r="G210" s="61"/>
      <c r="H210" s="49"/>
      <c r="I210" s="238" t="s">
        <v>231</v>
      </c>
      <c r="J210" s="44"/>
      <c r="K210" s="82" t="s">
        <v>144</v>
      </c>
      <c r="L210" s="50" t="s">
        <v>66</v>
      </c>
    </row>
    <row r="211" spans="1:12" ht="18.75" x14ac:dyDescent="0.3">
      <c r="A211" s="51">
        <v>45743</v>
      </c>
      <c r="B211" s="44" t="str">
        <f t="shared" si="7"/>
        <v>II</v>
      </c>
      <c r="C211" s="44" t="s">
        <v>45</v>
      </c>
      <c r="D211" s="45">
        <v>207</v>
      </c>
      <c r="E211" s="49">
        <v>13.02</v>
      </c>
      <c r="F211" s="79">
        <v>351828</v>
      </c>
      <c r="G211" s="61"/>
      <c r="H211" s="49"/>
      <c r="I211" s="238" t="s">
        <v>231</v>
      </c>
      <c r="J211" s="44"/>
      <c r="K211" s="82" t="s">
        <v>144</v>
      </c>
      <c r="L211" s="50" t="s">
        <v>66</v>
      </c>
    </row>
    <row r="212" spans="1:12" ht="18.75" x14ac:dyDescent="0.3">
      <c r="A212" s="51">
        <v>45743</v>
      </c>
      <c r="B212" s="44" t="str">
        <f t="shared" si="7"/>
        <v>II</v>
      </c>
      <c r="C212" s="44" t="s">
        <v>45</v>
      </c>
      <c r="D212" s="45">
        <v>208</v>
      </c>
      <c r="E212" s="49">
        <v>13.03</v>
      </c>
      <c r="F212" s="79">
        <v>351828</v>
      </c>
      <c r="G212" s="61"/>
      <c r="H212" s="49"/>
      <c r="I212" s="238" t="s">
        <v>231</v>
      </c>
      <c r="J212" s="44"/>
      <c r="K212" s="82" t="s">
        <v>144</v>
      </c>
      <c r="L212" s="50" t="s">
        <v>66</v>
      </c>
    </row>
    <row r="213" spans="1:12" ht="18.75" x14ac:dyDescent="0.3">
      <c r="A213" s="51">
        <v>45743</v>
      </c>
      <c r="B213" s="44" t="str">
        <f t="shared" si="7"/>
        <v>II</v>
      </c>
      <c r="C213" s="44" t="s">
        <v>45</v>
      </c>
      <c r="D213" s="45">
        <v>209</v>
      </c>
      <c r="E213" s="49">
        <v>13.03</v>
      </c>
      <c r="F213" s="79">
        <v>351828</v>
      </c>
      <c r="G213" s="61"/>
      <c r="H213" s="49"/>
      <c r="I213" s="238" t="s">
        <v>231</v>
      </c>
      <c r="J213" s="44"/>
      <c r="K213" s="82" t="s">
        <v>144</v>
      </c>
      <c r="L213" s="50" t="s">
        <v>66</v>
      </c>
    </row>
    <row r="214" spans="1:12" ht="18.75" x14ac:dyDescent="0.3">
      <c r="A214" s="51">
        <v>45743</v>
      </c>
      <c r="B214" s="44" t="str">
        <f t="shared" si="7"/>
        <v>II</v>
      </c>
      <c r="C214" s="44" t="s">
        <v>45</v>
      </c>
      <c r="D214" s="45">
        <v>210</v>
      </c>
      <c r="E214" s="49">
        <v>13.04</v>
      </c>
      <c r="F214" s="80">
        <v>151078</v>
      </c>
      <c r="G214" s="61" t="s">
        <v>142</v>
      </c>
      <c r="H214" s="88">
        <v>28.42</v>
      </c>
      <c r="I214" s="236" t="s">
        <v>231</v>
      </c>
      <c r="J214" s="44">
        <v>1</v>
      </c>
      <c r="K214" s="82" t="s">
        <v>144</v>
      </c>
      <c r="L214" s="50" t="s">
        <v>66</v>
      </c>
    </row>
    <row r="215" spans="1:12" ht="18.75" x14ac:dyDescent="0.3">
      <c r="A215" s="51">
        <v>45743</v>
      </c>
      <c r="B215" s="44" t="str">
        <f t="shared" si="7"/>
        <v>II</v>
      </c>
      <c r="C215" s="44" t="s">
        <v>45</v>
      </c>
      <c r="D215" s="45">
        <v>211</v>
      </c>
      <c r="E215" s="49">
        <v>13.04</v>
      </c>
      <c r="F215" s="79">
        <v>151078</v>
      </c>
      <c r="G215" s="61"/>
      <c r="H215" s="49"/>
      <c r="I215" s="238" t="s">
        <v>231</v>
      </c>
      <c r="J215" s="44"/>
      <c r="K215" s="82" t="s">
        <v>144</v>
      </c>
      <c r="L215" s="50" t="s">
        <v>66</v>
      </c>
    </row>
    <row r="216" spans="1:12" ht="18.75" x14ac:dyDescent="0.3">
      <c r="A216" s="51">
        <v>45743</v>
      </c>
      <c r="B216" s="44" t="str">
        <f t="shared" si="7"/>
        <v>II</v>
      </c>
      <c r="C216" s="44" t="s">
        <v>45</v>
      </c>
      <c r="D216" s="45">
        <v>212</v>
      </c>
      <c r="E216" s="49">
        <v>13.03</v>
      </c>
      <c r="F216" s="79">
        <v>151078</v>
      </c>
      <c r="G216" s="61"/>
      <c r="H216" s="49"/>
      <c r="I216" s="238" t="s">
        <v>231</v>
      </c>
      <c r="J216" s="44"/>
      <c r="K216" s="82" t="s">
        <v>144</v>
      </c>
      <c r="L216" s="50" t="s">
        <v>66</v>
      </c>
    </row>
    <row r="217" spans="1:12" ht="18.75" x14ac:dyDescent="0.3">
      <c r="A217" s="51">
        <v>45743</v>
      </c>
      <c r="B217" s="44" t="str">
        <f t="shared" si="7"/>
        <v>II</v>
      </c>
      <c r="C217" s="44" t="s">
        <v>45</v>
      </c>
      <c r="D217" s="45">
        <v>213</v>
      </c>
      <c r="E217" s="49">
        <v>13.03</v>
      </c>
      <c r="F217" s="79">
        <v>151078</v>
      </c>
      <c r="G217" s="61"/>
      <c r="H217" s="49"/>
      <c r="I217" s="238" t="s">
        <v>231</v>
      </c>
      <c r="J217" s="44"/>
      <c r="K217" s="82" t="s">
        <v>144</v>
      </c>
      <c r="L217" s="50" t="s">
        <v>66</v>
      </c>
    </row>
    <row r="218" spans="1:12" ht="18.75" x14ac:dyDescent="0.3">
      <c r="A218" s="51">
        <v>45743</v>
      </c>
      <c r="B218" s="44" t="str">
        <f t="shared" si="7"/>
        <v>II</v>
      </c>
      <c r="C218" s="44" t="s">
        <v>45</v>
      </c>
      <c r="D218" s="45">
        <v>214</v>
      </c>
      <c r="E218" s="49">
        <v>13.55</v>
      </c>
      <c r="F218" s="79">
        <v>151078</v>
      </c>
      <c r="G218" s="61"/>
      <c r="H218" s="49"/>
      <c r="I218" s="238" t="s">
        <v>231</v>
      </c>
      <c r="J218" s="44"/>
      <c r="K218" s="82" t="s">
        <v>144</v>
      </c>
      <c r="L218" s="50" t="s">
        <v>66</v>
      </c>
    </row>
    <row r="219" spans="1:12" ht="18.75" x14ac:dyDescent="0.3">
      <c r="A219" s="51">
        <v>45743</v>
      </c>
      <c r="B219" s="44" t="str">
        <f t="shared" si="7"/>
        <v>II</v>
      </c>
      <c r="C219" s="44" t="s">
        <v>45</v>
      </c>
      <c r="D219" s="45">
        <v>215</v>
      </c>
      <c r="E219" s="49">
        <v>13.55</v>
      </c>
      <c r="F219" s="79">
        <v>151078</v>
      </c>
      <c r="G219" s="61"/>
      <c r="H219" s="49"/>
      <c r="I219" s="238" t="s">
        <v>231</v>
      </c>
      <c r="J219" s="44"/>
      <c r="K219" s="82" t="s">
        <v>144</v>
      </c>
      <c r="L219" s="50" t="s">
        <v>66</v>
      </c>
    </row>
    <row r="220" spans="1:12" ht="18.75" x14ac:dyDescent="0.3">
      <c r="A220" s="51">
        <v>45743</v>
      </c>
      <c r="B220" s="44" t="str">
        <f t="shared" si="7"/>
        <v>II</v>
      </c>
      <c r="C220" s="44" t="s">
        <v>45</v>
      </c>
      <c r="D220" s="45">
        <v>216</v>
      </c>
      <c r="E220" s="49">
        <v>13.03</v>
      </c>
      <c r="F220" s="80">
        <v>251133</v>
      </c>
      <c r="G220" s="61" t="s">
        <v>141</v>
      </c>
      <c r="H220" s="88">
        <v>28.76</v>
      </c>
      <c r="I220" s="236" t="s">
        <v>231</v>
      </c>
      <c r="J220" s="44">
        <v>1</v>
      </c>
      <c r="K220" s="82" t="s">
        <v>144</v>
      </c>
      <c r="L220" s="50" t="s">
        <v>66</v>
      </c>
    </row>
    <row r="221" spans="1:12" ht="19.5" thickBot="1" x14ac:dyDescent="0.35">
      <c r="A221" s="90">
        <v>45743</v>
      </c>
      <c r="B221" s="91" t="str">
        <f t="shared" si="7"/>
        <v>II</v>
      </c>
      <c r="C221" s="91" t="s">
        <v>45</v>
      </c>
      <c r="D221" s="92">
        <v>217</v>
      </c>
      <c r="E221" s="93">
        <v>13.03</v>
      </c>
      <c r="F221" s="94">
        <v>251133</v>
      </c>
      <c r="G221" s="95"/>
      <c r="H221" s="93"/>
      <c r="I221" s="241" t="s">
        <v>231</v>
      </c>
      <c r="J221" s="91"/>
      <c r="K221" s="96" t="s">
        <v>144</v>
      </c>
      <c r="L221" s="97" t="s">
        <v>66</v>
      </c>
    </row>
    <row r="222" spans="1:12" ht="18.75" x14ac:dyDescent="0.3">
      <c r="A222" s="39">
        <v>45744</v>
      </c>
      <c r="B222" s="87" t="str">
        <f t="shared" ref="B222:B230" si="8">ROMAN(1)</f>
        <v>I</v>
      </c>
      <c r="C222" s="87" t="s">
        <v>51</v>
      </c>
      <c r="D222" s="40">
        <v>218</v>
      </c>
      <c r="E222" s="98">
        <v>13.03</v>
      </c>
      <c r="F222" s="99">
        <v>251133</v>
      </c>
      <c r="G222" s="100"/>
      <c r="H222" s="98"/>
      <c r="I222" s="242" t="s">
        <v>231</v>
      </c>
      <c r="J222" s="87"/>
      <c r="K222" s="81" t="s">
        <v>144</v>
      </c>
      <c r="L222" s="43" t="s">
        <v>66</v>
      </c>
    </row>
    <row r="223" spans="1:12" ht="18.75" x14ac:dyDescent="0.3">
      <c r="A223" s="51">
        <v>45744</v>
      </c>
      <c r="B223" s="44" t="str">
        <f t="shared" si="8"/>
        <v>I</v>
      </c>
      <c r="C223" s="44" t="s">
        <v>51</v>
      </c>
      <c r="D223" s="45">
        <v>219</v>
      </c>
      <c r="E223" s="49">
        <v>13.56</v>
      </c>
      <c r="F223" s="79">
        <v>251133</v>
      </c>
      <c r="G223" s="61"/>
      <c r="H223" s="49"/>
      <c r="I223" s="238" t="s">
        <v>231</v>
      </c>
      <c r="J223" s="44"/>
      <c r="K223" s="82" t="s">
        <v>144</v>
      </c>
      <c r="L223" s="50" t="s">
        <v>66</v>
      </c>
    </row>
    <row r="224" spans="1:12" ht="18.75" x14ac:dyDescent="0.3">
      <c r="A224" s="51">
        <v>45744</v>
      </c>
      <c r="B224" s="44" t="str">
        <f t="shared" si="8"/>
        <v>I</v>
      </c>
      <c r="C224" s="44" t="s">
        <v>51</v>
      </c>
      <c r="D224" s="45">
        <v>220</v>
      </c>
      <c r="E224" s="49">
        <v>13.03</v>
      </c>
      <c r="F224" s="79">
        <v>251133</v>
      </c>
      <c r="G224" s="61"/>
      <c r="H224" s="49"/>
      <c r="I224" s="238" t="s">
        <v>231</v>
      </c>
      <c r="J224" s="44"/>
      <c r="K224" s="82" t="s">
        <v>144</v>
      </c>
      <c r="L224" s="50" t="s">
        <v>66</v>
      </c>
    </row>
    <row r="225" spans="1:14" ht="18.75" x14ac:dyDescent="0.3">
      <c r="A225" s="51">
        <v>45744</v>
      </c>
      <c r="B225" s="44" t="str">
        <f t="shared" si="8"/>
        <v>I</v>
      </c>
      <c r="C225" s="44" t="s">
        <v>51</v>
      </c>
      <c r="D225" s="45">
        <v>221</v>
      </c>
      <c r="E225" s="49">
        <v>13.03</v>
      </c>
      <c r="F225" s="79">
        <v>251133</v>
      </c>
      <c r="G225" s="61"/>
      <c r="H225" s="49"/>
      <c r="I225" s="238" t="s">
        <v>231</v>
      </c>
      <c r="J225" s="44"/>
      <c r="K225" s="82" t="s">
        <v>144</v>
      </c>
      <c r="L225" s="50" t="s">
        <v>66</v>
      </c>
    </row>
    <row r="226" spans="1:14" ht="18.75" x14ac:dyDescent="0.3">
      <c r="A226" s="51">
        <v>45744</v>
      </c>
      <c r="B226" s="44" t="str">
        <f t="shared" si="8"/>
        <v>I</v>
      </c>
      <c r="C226" s="44" t="s">
        <v>51</v>
      </c>
      <c r="D226" s="45">
        <v>222</v>
      </c>
      <c r="E226" s="49">
        <v>13.03</v>
      </c>
      <c r="F226" s="80">
        <v>151084</v>
      </c>
      <c r="G226" s="61" t="s">
        <v>150</v>
      </c>
      <c r="H226" s="88">
        <v>28.36</v>
      </c>
      <c r="I226" s="236" t="s">
        <v>231</v>
      </c>
      <c r="J226" s="44">
        <v>1</v>
      </c>
      <c r="K226" s="82" t="s">
        <v>144</v>
      </c>
      <c r="L226" s="50" t="s">
        <v>66</v>
      </c>
    </row>
    <row r="227" spans="1:14" ht="18.75" x14ac:dyDescent="0.3">
      <c r="A227" s="51">
        <v>45744</v>
      </c>
      <c r="B227" s="44" t="str">
        <f t="shared" si="8"/>
        <v>I</v>
      </c>
      <c r="C227" s="44" t="s">
        <v>51</v>
      </c>
      <c r="D227" s="45">
        <v>223</v>
      </c>
      <c r="E227" s="49">
        <v>13.03</v>
      </c>
      <c r="F227" s="79">
        <v>151084</v>
      </c>
      <c r="G227" s="61"/>
      <c r="H227" s="49"/>
      <c r="I227" s="238" t="s">
        <v>231</v>
      </c>
      <c r="J227" s="44"/>
      <c r="K227" s="82" t="s">
        <v>144</v>
      </c>
      <c r="L227" s="50" t="s">
        <v>66</v>
      </c>
    </row>
    <row r="228" spans="1:14" ht="18.75" x14ac:dyDescent="0.3">
      <c r="A228" s="51">
        <v>45744</v>
      </c>
      <c r="B228" s="44" t="str">
        <f t="shared" si="8"/>
        <v>I</v>
      </c>
      <c r="C228" s="44" t="s">
        <v>51</v>
      </c>
      <c r="D228" s="45">
        <v>224</v>
      </c>
      <c r="E228" s="49">
        <v>13.03</v>
      </c>
      <c r="F228" s="79">
        <v>151084</v>
      </c>
      <c r="G228" s="61"/>
      <c r="H228" s="49"/>
      <c r="I228" s="238" t="s">
        <v>231</v>
      </c>
      <c r="J228" s="44"/>
      <c r="K228" s="82" t="s">
        <v>144</v>
      </c>
      <c r="L228" s="50" t="s">
        <v>66</v>
      </c>
    </row>
    <row r="229" spans="1:14" ht="18.75" x14ac:dyDescent="0.3">
      <c r="A229" s="51">
        <v>45744</v>
      </c>
      <c r="B229" s="44" t="str">
        <f t="shared" si="8"/>
        <v>I</v>
      </c>
      <c r="C229" s="44" t="s">
        <v>51</v>
      </c>
      <c r="D229" s="45">
        <v>225</v>
      </c>
      <c r="E229" s="49">
        <v>13.49</v>
      </c>
      <c r="F229" s="79">
        <v>151084</v>
      </c>
      <c r="G229" s="61"/>
      <c r="H229" s="49"/>
      <c r="I229" s="238" t="s">
        <v>231</v>
      </c>
      <c r="J229" s="44"/>
      <c r="K229" s="82" t="s">
        <v>144</v>
      </c>
      <c r="L229" s="50" t="s">
        <v>66</v>
      </c>
    </row>
    <row r="230" spans="1:14" ht="18.75" x14ac:dyDescent="0.3">
      <c r="A230" s="51">
        <v>45744</v>
      </c>
      <c r="B230" s="44" t="str">
        <f t="shared" si="8"/>
        <v>I</v>
      </c>
      <c r="C230" s="44" t="s">
        <v>51</v>
      </c>
      <c r="D230" s="45">
        <v>226</v>
      </c>
      <c r="E230" s="49">
        <v>12.47</v>
      </c>
      <c r="F230" s="79">
        <v>151084</v>
      </c>
      <c r="G230" s="61"/>
      <c r="H230" s="49"/>
      <c r="I230" s="238" t="s">
        <v>231</v>
      </c>
      <c r="J230" s="44"/>
      <c r="K230" s="82" t="s">
        <v>144</v>
      </c>
      <c r="L230" s="50" t="s">
        <v>66</v>
      </c>
    </row>
    <row r="231" spans="1:14" ht="18.75" x14ac:dyDescent="0.3">
      <c r="A231" s="51">
        <v>45744</v>
      </c>
      <c r="B231" s="44" t="str">
        <f t="shared" ref="B231:B243" si="9">ROMAN(2)</f>
        <v>II</v>
      </c>
      <c r="C231" s="44" t="s">
        <v>45</v>
      </c>
      <c r="D231" s="45">
        <v>227</v>
      </c>
      <c r="E231" s="49">
        <v>13.03</v>
      </c>
      <c r="F231" s="79">
        <v>151084</v>
      </c>
      <c r="G231" s="61"/>
      <c r="H231" s="49"/>
      <c r="I231" s="238" t="s">
        <v>231</v>
      </c>
      <c r="J231" s="44"/>
      <c r="K231" s="82" t="s">
        <v>144</v>
      </c>
      <c r="L231" s="50" t="s">
        <v>66</v>
      </c>
    </row>
    <row r="232" spans="1:14" ht="18.75" x14ac:dyDescent="0.3">
      <c r="A232" s="51">
        <v>45744</v>
      </c>
      <c r="B232" s="44" t="str">
        <f t="shared" si="9"/>
        <v>II</v>
      </c>
      <c r="C232" s="44" t="s">
        <v>45</v>
      </c>
      <c r="D232" s="45">
        <v>228</v>
      </c>
      <c r="E232" s="49">
        <v>13.03</v>
      </c>
      <c r="F232" s="80">
        <v>104129</v>
      </c>
      <c r="G232" s="61" t="s">
        <v>99</v>
      </c>
      <c r="H232" s="88">
        <v>32.56</v>
      </c>
      <c r="I232" s="236" t="s">
        <v>230</v>
      </c>
      <c r="J232" s="44">
        <v>1</v>
      </c>
      <c r="K232" s="82" t="s">
        <v>144</v>
      </c>
      <c r="L232" s="50" t="s">
        <v>66</v>
      </c>
    </row>
    <row r="233" spans="1:14" ht="18.75" x14ac:dyDescent="0.3">
      <c r="A233" s="51">
        <v>45744</v>
      </c>
      <c r="B233" s="44" t="str">
        <f t="shared" si="9"/>
        <v>II</v>
      </c>
      <c r="C233" s="44" t="s">
        <v>45</v>
      </c>
      <c r="D233" s="45">
        <v>229</v>
      </c>
      <c r="E233" s="49">
        <v>13.03</v>
      </c>
      <c r="F233" s="79">
        <v>104129</v>
      </c>
      <c r="G233" s="61"/>
      <c r="H233" s="49"/>
      <c r="I233" s="238" t="s">
        <v>230</v>
      </c>
      <c r="J233" s="44"/>
      <c r="K233" s="82" t="s">
        <v>144</v>
      </c>
      <c r="L233" s="50" t="s">
        <v>66</v>
      </c>
    </row>
    <row r="234" spans="1:14" ht="18.75" x14ac:dyDescent="0.3">
      <c r="A234" s="51">
        <v>45744</v>
      </c>
      <c r="B234" s="44" t="str">
        <f t="shared" si="9"/>
        <v>II</v>
      </c>
      <c r="C234" s="44" t="s">
        <v>45</v>
      </c>
      <c r="D234" s="45">
        <v>230</v>
      </c>
      <c r="E234" s="49">
        <v>13.03</v>
      </c>
      <c r="F234" s="79">
        <v>104129</v>
      </c>
      <c r="G234" s="61"/>
      <c r="H234" s="49"/>
      <c r="I234" s="238" t="s">
        <v>230</v>
      </c>
      <c r="J234" s="44"/>
      <c r="K234" s="82" t="s">
        <v>144</v>
      </c>
      <c r="L234" s="50" t="s">
        <v>66</v>
      </c>
    </row>
    <row r="235" spans="1:14" ht="18.75" x14ac:dyDescent="0.3">
      <c r="A235" s="51">
        <v>45744</v>
      </c>
      <c r="B235" s="44" t="str">
        <f t="shared" si="9"/>
        <v>II</v>
      </c>
      <c r="C235" s="44" t="s">
        <v>45</v>
      </c>
      <c r="D235" s="45">
        <v>231</v>
      </c>
      <c r="E235" s="49">
        <v>13.03</v>
      </c>
      <c r="F235" s="79">
        <v>104129</v>
      </c>
      <c r="G235" s="61"/>
      <c r="H235" s="49"/>
      <c r="I235" s="238" t="s">
        <v>230</v>
      </c>
      <c r="J235" s="44"/>
      <c r="K235" s="82" t="s">
        <v>144</v>
      </c>
      <c r="L235" s="50" t="s">
        <v>66</v>
      </c>
    </row>
    <row r="236" spans="1:14" ht="18.75" x14ac:dyDescent="0.3">
      <c r="A236" s="51">
        <v>45744</v>
      </c>
      <c r="B236" s="44" t="str">
        <f t="shared" si="9"/>
        <v>II</v>
      </c>
      <c r="C236" s="44" t="s">
        <v>45</v>
      </c>
      <c r="D236" s="45">
        <v>232</v>
      </c>
      <c r="E236" s="49">
        <v>13.02</v>
      </c>
      <c r="F236" s="79">
        <v>104129</v>
      </c>
      <c r="G236" s="61"/>
      <c r="H236" s="49"/>
      <c r="I236" s="238" t="s">
        <v>230</v>
      </c>
      <c r="J236" s="44"/>
      <c r="K236" s="82" t="s">
        <v>144</v>
      </c>
      <c r="L236" s="50" t="s">
        <v>66</v>
      </c>
    </row>
    <row r="237" spans="1:14" ht="18.75" x14ac:dyDescent="0.3">
      <c r="A237" s="51">
        <v>45744</v>
      </c>
      <c r="B237" s="44" t="str">
        <f t="shared" si="9"/>
        <v>II</v>
      </c>
      <c r="C237" s="44" t="s">
        <v>45</v>
      </c>
      <c r="D237" s="45">
        <v>233</v>
      </c>
      <c r="E237" s="49">
        <v>12.05</v>
      </c>
      <c r="F237" s="79">
        <v>104129</v>
      </c>
      <c r="G237" s="61"/>
      <c r="H237" s="49"/>
      <c r="I237" s="238" t="s">
        <v>230</v>
      </c>
      <c r="J237" s="44"/>
      <c r="K237" s="82" t="s">
        <v>144</v>
      </c>
      <c r="L237" s="50" t="s">
        <v>66</v>
      </c>
    </row>
    <row r="238" spans="1:14" ht="18.75" x14ac:dyDescent="0.3">
      <c r="A238" s="51">
        <v>45744</v>
      </c>
      <c r="B238" s="44" t="str">
        <f t="shared" si="9"/>
        <v>II</v>
      </c>
      <c r="C238" s="44" t="s">
        <v>45</v>
      </c>
      <c r="D238" s="45">
        <v>234</v>
      </c>
      <c r="E238" s="49">
        <v>12.05</v>
      </c>
      <c r="F238" s="79">
        <v>104129</v>
      </c>
      <c r="G238" s="61"/>
      <c r="H238" s="49"/>
      <c r="I238" s="238" t="s">
        <v>230</v>
      </c>
      <c r="J238" s="44"/>
      <c r="K238" s="82" t="s">
        <v>144</v>
      </c>
      <c r="L238" s="50" t="s">
        <v>66</v>
      </c>
    </row>
    <row r="239" spans="1:14" ht="18.75" x14ac:dyDescent="0.3">
      <c r="A239" s="51">
        <v>45744</v>
      </c>
      <c r="B239" s="44" t="str">
        <f t="shared" si="9"/>
        <v>II</v>
      </c>
      <c r="C239" s="44" t="s">
        <v>45</v>
      </c>
      <c r="D239" s="45">
        <v>235</v>
      </c>
      <c r="E239" s="49">
        <v>13.03</v>
      </c>
      <c r="F239" s="80">
        <v>104098</v>
      </c>
      <c r="G239" s="61" t="s">
        <v>149</v>
      </c>
      <c r="H239" s="156">
        <f>32.2-H244</f>
        <v>22.630000000000003</v>
      </c>
      <c r="I239" s="247" t="s">
        <v>230</v>
      </c>
      <c r="J239" s="44">
        <v>1</v>
      </c>
      <c r="K239" s="82" t="s">
        <v>144</v>
      </c>
      <c r="L239" s="50" t="s">
        <v>66</v>
      </c>
      <c r="N239" s="155"/>
    </row>
    <row r="240" spans="1:14" ht="18.75" x14ac:dyDescent="0.3">
      <c r="A240" s="51">
        <v>45744</v>
      </c>
      <c r="B240" s="44" t="str">
        <f t="shared" si="9"/>
        <v>II</v>
      </c>
      <c r="C240" s="44" t="s">
        <v>45</v>
      </c>
      <c r="D240" s="45">
        <v>236</v>
      </c>
      <c r="E240" s="49">
        <v>13.03</v>
      </c>
      <c r="F240" s="79">
        <v>104098</v>
      </c>
      <c r="G240" s="61"/>
      <c r="H240" s="49"/>
      <c r="I240" s="238" t="s">
        <v>230</v>
      </c>
      <c r="J240" s="44"/>
      <c r="K240" s="82" t="s">
        <v>144</v>
      </c>
      <c r="L240" s="50" t="s">
        <v>66</v>
      </c>
    </row>
    <row r="241" spans="1:12" ht="18.75" x14ac:dyDescent="0.3">
      <c r="A241" s="51">
        <v>45744</v>
      </c>
      <c r="B241" s="44" t="str">
        <f t="shared" si="9"/>
        <v>II</v>
      </c>
      <c r="C241" s="44" t="s">
        <v>45</v>
      </c>
      <c r="D241" s="45">
        <v>237</v>
      </c>
      <c r="E241" s="49">
        <v>13.04</v>
      </c>
      <c r="F241" s="79">
        <v>104098</v>
      </c>
      <c r="G241" s="61"/>
      <c r="H241" s="49"/>
      <c r="I241" s="238" t="s">
        <v>230</v>
      </c>
      <c r="J241" s="44"/>
      <c r="K241" s="82" t="s">
        <v>144</v>
      </c>
      <c r="L241" s="50" t="s">
        <v>66</v>
      </c>
    </row>
    <row r="242" spans="1:12" ht="18.75" x14ac:dyDescent="0.3">
      <c r="A242" s="51">
        <v>45744</v>
      </c>
      <c r="B242" s="44" t="str">
        <f t="shared" si="9"/>
        <v>II</v>
      </c>
      <c r="C242" s="44" t="s">
        <v>45</v>
      </c>
      <c r="D242" s="45">
        <v>238</v>
      </c>
      <c r="E242" s="49">
        <v>13.03</v>
      </c>
      <c r="F242" s="79">
        <v>104098</v>
      </c>
      <c r="G242" s="61"/>
      <c r="H242" s="49"/>
      <c r="I242" s="238" t="s">
        <v>230</v>
      </c>
      <c r="J242" s="44"/>
      <c r="K242" s="82" t="s">
        <v>144</v>
      </c>
      <c r="L242" s="50" t="s">
        <v>66</v>
      </c>
    </row>
    <row r="243" spans="1:12" ht="19.5" thickBot="1" x14ac:dyDescent="0.35">
      <c r="A243" s="90">
        <v>45744</v>
      </c>
      <c r="B243" s="91" t="str">
        <f t="shared" si="9"/>
        <v>II</v>
      </c>
      <c r="C243" s="91" t="s">
        <v>45</v>
      </c>
      <c r="D243" s="92">
        <v>239</v>
      </c>
      <c r="E243" s="93">
        <v>13.03</v>
      </c>
      <c r="F243" s="94">
        <v>104098</v>
      </c>
      <c r="G243" s="95"/>
      <c r="H243" s="93"/>
      <c r="I243" s="241" t="s">
        <v>230</v>
      </c>
      <c r="J243" s="91"/>
      <c r="K243" s="96" t="s">
        <v>144</v>
      </c>
      <c r="L243" s="97" t="s">
        <v>66</v>
      </c>
    </row>
    <row r="244" spans="1:12" ht="18.75" x14ac:dyDescent="0.3">
      <c r="A244" s="39">
        <v>45748</v>
      </c>
      <c r="B244" s="116">
        <v>1</v>
      </c>
      <c r="C244" s="87" t="s">
        <v>45</v>
      </c>
      <c r="D244" s="40">
        <v>240</v>
      </c>
      <c r="E244" s="98">
        <v>12.05</v>
      </c>
      <c r="F244" s="99">
        <v>104098</v>
      </c>
      <c r="G244" s="100"/>
      <c r="H244" s="167">
        <v>9.57</v>
      </c>
      <c r="I244" s="248" t="s">
        <v>230</v>
      </c>
      <c r="J244" s="87"/>
      <c r="K244" s="81" t="s">
        <v>144</v>
      </c>
      <c r="L244" s="43" t="s">
        <v>66</v>
      </c>
    </row>
    <row r="245" spans="1:12" ht="18.75" x14ac:dyDescent="0.3">
      <c r="A245" s="159">
        <v>45748</v>
      </c>
      <c r="B245" s="110">
        <v>1</v>
      </c>
      <c r="C245" s="44" t="s">
        <v>45</v>
      </c>
      <c r="D245" s="92">
        <v>241</v>
      </c>
      <c r="E245" s="49">
        <v>11.96</v>
      </c>
      <c r="F245" s="79">
        <v>104098</v>
      </c>
      <c r="G245" s="61"/>
      <c r="H245" s="49"/>
      <c r="I245" s="238" t="s">
        <v>230</v>
      </c>
      <c r="J245" s="44"/>
      <c r="K245" s="82" t="s">
        <v>144</v>
      </c>
      <c r="L245" s="50" t="s">
        <v>66</v>
      </c>
    </row>
    <row r="246" spans="1:12" ht="18.75" x14ac:dyDescent="0.3">
      <c r="A246" s="159">
        <v>45748</v>
      </c>
      <c r="B246" s="110">
        <v>1</v>
      </c>
      <c r="C246" s="44" t="s">
        <v>45</v>
      </c>
      <c r="D246" s="45">
        <v>242</v>
      </c>
      <c r="E246" s="49">
        <v>12.05</v>
      </c>
      <c r="F246" s="80">
        <v>251133</v>
      </c>
      <c r="G246" s="61" t="s">
        <v>199</v>
      </c>
      <c r="H246" s="88">
        <v>29.68</v>
      </c>
      <c r="I246" s="236" t="s">
        <v>231</v>
      </c>
      <c r="J246" s="44">
        <v>1</v>
      </c>
      <c r="K246" s="82" t="s">
        <v>144</v>
      </c>
      <c r="L246" s="50" t="s">
        <v>66</v>
      </c>
    </row>
    <row r="247" spans="1:12" ht="18.75" x14ac:dyDescent="0.3">
      <c r="A247" s="159">
        <v>45748</v>
      </c>
      <c r="B247" s="110">
        <v>1</v>
      </c>
      <c r="C247" s="44" t="s">
        <v>45</v>
      </c>
      <c r="D247" s="92">
        <v>243</v>
      </c>
      <c r="E247" s="49">
        <v>12.04</v>
      </c>
      <c r="F247" s="79">
        <v>251133</v>
      </c>
      <c r="G247" s="61"/>
      <c r="H247" s="49"/>
      <c r="I247" s="238" t="s">
        <v>231</v>
      </c>
      <c r="J247" s="44"/>
      <c r="K247" s="82" t="s">
        <v>144</v>
      </c>
      <c r="L247" s="50" t="s">
        <v>66</v>
      </c>
    </row>
    <row r="248" spans="1:12" ht="18.75" x14ac:dyDescent="0.3">
      <c r="A248" s="159">
        <v>45748</v>
      </c>
      <c r="B248" s="110">
        <v>1</v>
      </c>
      <c r="C248" s="44" t="s">
        <v>45</v>
      </c>
      <c r="D248" s="45">
        <v>244</v>
      </c>
      <c r="E248" s="49">
        <v>12.05</v>
      </c>
      <c r="F248" s="79">
        <v>251133</v>
      </c>
      <c r="G248" s="61"/>
      <c r="H248" s="49"/>
      <c r="I248" s="238" t="s">
        <v>231</v>
      </c>
      <c r="J248" s="44"/>
      <c r="K248" s="82" t="s">
        <v>144</v>
      </c>
      <c r="L248" s="50" t="s">
        <v>66</v>
      </c>
    </row>
    <row r="249" spans="1:12" ht="18.75" x14ac:dyDescent="0.3">
      <c r="A249" s="159">
        <v>45748</v>
      </c>
      <c r="B249" s="110">
        <v>1</v>
      </c>
      <c r="C249" s="44" t="s">
        <v>45</v>
      </c>
      <c r="D249" s="92">
        <v>245</v>
      </c>
      <c r="E249" s="49">
        <v>12.04</v>
      </c>
      <c r="F249" s="79">
        <v>251133</v>
      </c>
      <c r="G249" s="61"/>
      <c r="H249" s="49"/>
      <c r="I249" s="238" t="s">
        <v>231</v>
      </c>
      <c r="J249" s="44"/>
      <c r="K249" s="82" t="s">
        <v>144</v>
      </c>
      <c r="L249" s="50" t="s">
        <v>66</v>
      </c>
    </row>
    <row r="250" spans="1:12" ht="18.75" x14ac:dyDescent="0.3">
      <c r="A250" s="159">
        <v>45748</v>
      </c>
      <c r="B250" s="110">
        <v>1</v>
      </c>
      <c r="C250" s="44" t="s">
        <v>45</v>
      </c>
      <c r="D250" s="45">
        <v>246</v>
      </c>
      <c r="E250" s="49">
        <v>12.03</v>
      </c>
      <c r="F250" s="79">
        <v>251133</v>
      </c>
      <c r="G250" s="61"/>
      <c r="H250" s="49"/>
      <c r="I250" s="238" t="s">
        <v>231</v>
      </c>
      <c r="J250" s="44"/>
      <c r="K250" s="82" t="s">
        <v>144</v>
      </c>
      <c r="L250" s="50" t="s">
        <v>66</v>
      </c>
    </row>
    <row r="251" spans="1:12" ht="18.75" x14ac:dyDescent="0.3">
      <c r="A251" s="159">
        <v>45748</v>
      </c>
      <c r="B251" s="110">
        <v>1</v>
      </c>
      <c r="C251" s="44" t="s">
        <v>45</v>
      </c>
      <c r="D251" s="92">
        <v>247</v>
      </c>
      <c r="E251" s="49">
        <v>11.05</v>
      </c>
      <c r="F251" s="79">
        <v>251133</v>
      </c>
      <c r="G251" s="61"/>
      <c r="H251" s="49"/>
      <c r="I251" s="238" t="s">
        <v>231</v>
      </c>
      <c r="J251" s="44"/>
      <c r="K251" s="82" t="s">
        <v>144</v>
      </c>
      <c r="L251" s="50" t="s">
        <v>66</v>
      </c>
    </row>
    <row r="252" spans="1:12" ht="18.75" x14ac:dyDescent="0.3">
      <c r="A252" s="159">
        <v>45748</v>
      </c>
      <c r="B252" s="110">
        <v>2</v>
      </c>
      <c r="C252" s="44" t="s">
        <v>51</v>
      </c>
      <c r="D252" s="45">
        <v>248</v>
      </c>
      <c r="E252" s="49">
        <v>11.17</v>
      </c>
      <c r="F252" s="79">
        <v>251133</v>
      </c>
      <c r="G252" s="61"/>
      <c r="H252" s="49"/>
      <c r="I252" s="238" t="s">
        <v>231</v>
      </c>
      <c r="J252" s="44"/>
      <c r="K252" s="82" t="s">
        <v>144</v>
      </c>
      <c r="L252" s="50" t="s">
        <v>66</v>
      </c>
    </row>
    <row r="253" spans="1:12" ht="18.75" x14ac:dyDescent="0.3">
      <c r="A253" s="159">
        <v>45748</v>
      </c>
      <c r="B253" s="110">
        <v>2</v>
      </c>
      <c r="C253" s="44" t="s">
        <v>51</v>
      </c>
      <c r="D253" s="92">
        <v>249</v>
      </c>
      <c r="E253" s="49">
        <v>13.05</v>
      </c>
      <c r="F253" s="80">
        <v>151084</v>
      </c>
      <c r="G253" s="61" t="s">
        <v>162</v>
      </c>
      <c r="H253" s="88">
        <v>28.18</v>
      </c>
      <c r="I253" s="236" t="s">
        <v>231</v>
      </c>
      <c r="J253" s="44">
        <v>1</v>
      </c>
      <c r="K253" s="82" t="s">
        <v>144</v>
      </c>
      <c r="L253" s="50" t="s">
        <v>66</v>
      </c>
    </row>
    <row r="254" spans="1:12" ht="18.75" x14ac:dyDescent="0.3">
      <c r="A254" s="159">
        <v>45748</v>
      </c>
      <c r="B254" s="110">
        <v>2</v>
      </c>
      <c r="C254" s="44" t="s">
        <v>51</v>
      </c>
      <c r="D254" s="45">
        <v>250</v>
      </c>
      <c r="E254" s="49">
        <v>13.05</v>
      </c>
      <c r="F254" s="79">
        <v>151084</v>
      </c>
      <c r="G254" s="61"/>
      <c r="H254" s="49"/>
      <c r="I254" s="238" t="s">
        <v>231</v>
      </c>
      <c r="J254" s="44"/>
      <c r="K254" s="82" t="s">
        <v>144</v>
      </c>
      <c r="L254" s="50" t="s">
        <v>66</v>
      </c>
    </row>
    <row r="255" spans="1:12" ht="18.75" x14ac:dyDescent="0.3">
      <c r="A255" s="159">
        <v>45748</v>
      </c>
      <c r="B255" s="110">
        <v>2</v>
      </c>
      <c r="C255" s="44" t="s">
        <v>51</v>
      </c>
      <c r="D255" s="92">
        <v>251</v>
      </c>
      <c r="E255" s="49">
        <v>13.05</v>
      </c>
      <c r="F255" s="79">
        <v>151084</v>
      </c>
      <c r="G255" s="61"/>
      <c r="H255" s="49"/>
      <c r="I255" s="238" t="s">
        <v>231</v>
      </c>
      <c r="J255" s="44"/>
      <c r="K255" s="82" t="s">
        <v>144</v>
      </c>
      <c r="L255" s="50" t="s">
        <v>66</v>
      </c>
    </row>
    <row r="256" spans="1:12" ht="18.75" x14ac:dyDescent="0.3">
      <c r="A256" s="159">
        <v>45748</v>
      </c>
      <c r="B256" s="110">
        <v>2</v>
      </c>
      <c r="C256" s="44" t="s">
        <v>51</v>
      </c>
      <c r="D256" s="45">
        <v>252</v>
      </c>
      <c r="E256" s="49">
        <v>13.05</v>
      </c>
      <c r="F256" s="79">
        <v>151084</v>
      </c>
      <c r="G256" s="61"/>
      <c r="H256" s="49"/>
      <c r="I256" s="238" t="s">
        <v>231</v>
      </c>
      <c r="J256" s="44"/>
      <c r="K256" s="82" t="s">
        <v>144</v>
      </c>
      <c r="L256" s="50" t="s">
        <v>66</v>
      </c>
    </row>
    <row r="257" spans="1:12" ht="18.75" x14ac:dyDescent="0.3">
      <c r="A257" s="159">
        <v>45748</v>
      </c>
      <c r="B257" s="110">
        <v>2</v>
      </c>
      <c r="C257" s="44" t="s">
        <v>51</v>
      </c>
      <c r="D257" s="92">
        <v>253</v>
      </c>
      <c r="E257" s="49">
        <v>13.05</v>
      </c>
      <c r="F257" s="79">
        <v>151084</v>
      </c>
      <c r="G257" s="61"/>
      <c r="H257" s="49"/>
      <c r="I257" s="238" t="s">
        <v>231</v>
      </c>
      <c r="J257" s="44"/>
      <c r="K257" s="82" t="s">
        <v>144</v>
      </c>
      <c r="L257" s="50" t="s">
        <v>66</v>
      </c>
    </row>
    <row r="258" spans="1:12" ht="18.75" x14ac:dyDescent="0.3">
      <c r="A258" s="159">
        <v>45748</v>
      </c>
      <c r="B258" s="110">
        <v>2</v>
      </c>
      <c r="C258" s="44" t="s">
        <v>51</v>
      </c>
      <c r="D258" s="45">
        <v>254</v>
      </c>
      <c r="E258" s="49">
        <v>13.36</v>
      </c>
      <c r="F258" s="79">
        <v>151084</v>
      </c>
      <c r="G258" s="61"/>
      <c r="H258" s="49"/>
      <c r="I258" s="238" t="s">
        <v>231</v>
      </c>
      <c r="J258" s="44"/>
      <c r="K258" s="82" t="s">
        <v>144</v>
      </c>
      <c r="L258" s="50" t="s">
        <v>66</v>
      </c>
    </row>
    <row r="259" spans="1:12" ht="19.5" thickBot="1" x14ac:dyDescent="0.35">
      <c r="A259" s="175">
        <v>45748</v>
      </c>
      <c r="B259" s="132">
        <v>2</v>
      </c>
      <c r="C259" s="91" t="s">
        <v>51</v>
      </c>
      <c r="D259" s="92">
        <v>255</v>
      </c>
      <c r="E259" s="93">
        <v>12.16</v>
      </c>
      <c r="F259" s="144">
        <v>251133</v>
      </c>
      <c r="G259" s="95" t="s">
        <v>161</v>
      </c>
      <c r="H259" s="153">
        <v>29.78</v>
      </c>
      <c r="I259" s="245" t="s">
        <v>231</v>
      </c>
      <c r="J259" s="91">
        <v>1</v>
      </c>
      <c r="K259" s="96" t="s">
        <v>144</v>
      </c>
      <c r="L259" s="97" t="s">
        <v>66</v>
      </c>
    </row>
    <row r="260" spans="1:12" ht="18.75" x14ac:dyDescent="0.3">
      <c r="A260" s="39">
        <v>45749</v>
      </c>
      <c r="B260" s="116">
        <v>1</v>
      </c>
      <c r="C260" s="87" t="s">
        <v>45</v>
      </c>
      <c r="D260" s="40">
        <v>256</v>
      </c>
      <c r="E260" s="98">
        <v>12.04</v>
      </c>
      <c r="F260" s="99">
        <v>251133</v>
      </c>
      <c r="G260" s="100"/>
      <c r="H260" s="98"/>
      <c r="I260" s="242" t="s">
        <v>231</v>
      </c>
      <c r="J260" s="87"/>
      <c r="K260" s="81" t="s">
        <v>144</v>
      </c>
      <c r="L260" s="43" t="s">
        <v>66</v>
      </c>
    </row>
    <row r="261" spans="1:12" ht="18.75" x14ac:dyDescent="0.3">
      <c r="A261" s="159">
        <v>45749</v>
      </c>
      <c r="B261" s="110">
        <v>1</v>
      </c>
      <c r="C261" s="44" t="s">
        <v>45</v>
      </c>
      <c r="D261" s="45">
        <v>257</v>
      </c>
      <c r="E261" s="49">
        <v>12.05</v>
      </c>
      <c r="F261" s="79">
        <v>251133</v>
      </c>
      <c r="G261" s="61"/>
      <c r="H261" s="49"/>
      <c r="I261" s="238" t="s">
        <v>231</v>
      </c>
      <c r="J261" s="44"/>
      <c r="K261" s="82" t="s">
        <v>144</v>
      </c>
      <c r="L261" s="50" t="s">
        <v>66</v>
      </c>
    </row>
    <row r="262" spans="1:12" ht="18.75" x14ac:dyDescent="0.3">
      <c r="A262" s="159">
        <v>45749</v>
      </c>
      <c r="B262" s="110">
        <v>1</v>
      </c>
      <c r="C262" s="44" t="s">
        <v>45</v>
      </c>
      <c r="D262" s="45">
        <v>258</v>
      </c>
      <c r="E262" s="49">
        <v>12.05</v>
      </c>
      <c r="F262" s="79">
        <v>251133</v>
      </c>
      <c r="G262" s="61"/>
      <c r="H262" s="49"/>
      <c r="I262" s="238" t="s">
        <v>231</v>
      </c>
      <c r="J262" s="44"/>
      <c r="K262" s="82" t="s">
        <v>144</v>
      </c>
      <c r="L262" s="50" t="s">
        <v>66</v>
      </c>
    </row>
    <row r="263" spans="1:12" ht="18.75" x14ac:dyDescent="0.3">
      <c r="A263" s="159">
        <v>45749</v>
      </c>
      <c r="B263" s="110">
        <v>1</v>
      </c>
      <c r="C263" s="44" t="s">
        <v>45</v>
      </c>
      <c r="D263" s="45">
        <v>259</v>
      </c>
      <c r="E263" s="49">
        <v>12.05</v>
      </c>
      <c r="F263" s="79">
        <v>251133</v>
      </c>
      <c r="G263" s="61"/>
      <c r="H263" s="49"/>
      <c r="I263" s="238" t="s">
        <v>231</v>
      </c>
      <c r="J263" s="44"/>
      <c r="K263" s="82" t="s">
        <v>144</v>
      </c>
      <c r="L263" s="50" t="s">
        <v>66</v>
      </c>
    </row>
    <row r="264" spans="1:12" ht="18.75" x14ac:dyDescent="0.3">
      <c r="A264" s="159">
        <v>45749</v>
      </c>
      <c r="B264" s="110">
        <v>1</v>
      </c>
      <c r="C264" s="44" t="s">
        <v>45</v>
      </c>
      <c r="D264" s="45">
        <v>260</v>
      </c>
      <c r="E264" s="49">
        <v>10.55</v>
      </c>
      <c r="F264" s="79">
        <v>251133</v>
      </c>
      <c r="G264" s="61"/>
      <c r="H264" s="49"/>
      <c r="I264" s="238" t="s">
        <v>231</v>
      </c>
      <c r="J264" s="44"/>
      <c r="K264" s="82" t="s">
        <v>144</v>
      </c>
      <c r="L264" s="50" t="s">
        <v>66</v>
      </c>
    </row>
    <row r="265" spans="1:12" ht="18.75" x14ac:dyDescent="0.3">
      <c r="A265" s="159">
        <v>45749</v>
      </c>
      <c r="B265" s="110">
        <v>1</v>
      </c>
      <c r="C265" s="44" t="s">
        <v>45</v>
      </c>
      <c r="D265" s="45">
        <v>261</v>
      </c>
      <c r="E265" s="49">
        <v>11.05</v>
      </c>
      <c r="F265" s="79">
        <v>251133</v>
      </c>
      <c r="G265" s="61"/>
      <c r="H265" s="49"/>
      <c r="I265" s="238" t="s">
        <v>231</v>
      </c>
      <c r="J265" s="44"/>
      <c r="K265" s="82" t="s">
        <v>144</v>
      </c>
      <c r="L265" s="50" t="s">
        <v>66</v>
      </c>
    </row>
    <row r="266" spans="1:12" ht="18.75" x14ac:dyDescent="0.3">
      <c r="A266" s="159">
        <v>45749</v>
      </c>
      <c r="B266" s="110">
        <v>1</v>
      </c>
      <c r="C266" s="44" t="s">
        <v>45</v>
      </c>
      <c r="D266" s="45">
        <v>262</v>
      </c>
      <c r="E266" s="49">
        <v>12.04</v>
      </c>
      <c r="F266" s="80">
        <v>151718</v>
      </c>
      <c r="G266" s="61" t="s">
        <v>166</v>
      </c>
      <c r="H266" s="88">
        <v>28.98</v>
      </c>
      <c r="I266" s="236" t="s">
        <v>231</v>
      </c>
      <c r="J266" s="44">
        <v>1</v>
      </c>
      <c r="K266" s="82" t="s">
        <v>144</v>
      </c>
      <c r="L266" s="50" t="s">
        <v>66</v>
      </c>
    </row>
    <row r="267" spans="1:12" ht="18.75" x14ac:dyDescent="0.3">
      <c r="A267" s="159">
        <v>45749</v>
      </c>
      <c r="B267" s="110">
        <v>1</v>
      </c>
      <c r="C267" s="44" t="s">
        <v>45</v>
      </c>
      <c r="D267" s="45">
        <v>263</v>
      </c>
      <c r="E267" s="49">
        <v>12.05</v>
      </c>
      <c r="F267" s="79">
        <v>151718</v>
      </c>
      <c r="G267" s="61"/>
      <c r="H267" s="49"/>
      <c r="I267" s="238" t="s">
        <v>231</v>
      </c>
      <c r="J267" s="44"/>
      <c r="K267" s="82" t="s">
        <v>144</v>
      </c>
      <c r="L267" s="50" t="s">
        <v>66</v>
      </c>
    </row>
    <row r="268" spans="1:12" ht="18.75" x14ac:dyDescent="0.3">
      <c r="A268" s="159">
        <v>45749</v>
      </c>
      <c r="B268" s="110">
        <v>2</v>
      </c>
      <c r="C268" s="44" t="s">
        <v>51</v>
      </c>
      <c r="D268" s="45">
        <v>264</v>
      </c>
      <c r="E268" s="49">
        <v>12.05</v>
      </c>
      <c r="F268" s="79">
        <v>151718</v>
      </c>
      <c r="G268" s="61"/>
      <c r="H268" s="49"/>
      <c r="I268" s="238" t="s">
        <v>231</v>
      </c>
      <c r="J268" s="44"/>
      <c r="K268" s="82" t="s">
        <v>144</v>
      </c>
      <c r="L268" s="50" t="s">
        <v>66</v>
      </c>
    </row>
    <row r="269" spans="1:12" ht="18.75" x14ac:dyDescent="0.3">
      <c r="A269" s="159">
        <v>45749</v>
      </c>
      <c r="B269" s="110">
        <v>2</v>
      </c>
      <c r="C269" s="44" t="s">
        <v>51</v>
      </c>
      <c r="D269" s="45">
        <v>265</v>
      </c>
      <c r="E269" s="49">
        <v>12.96</v>
      </c>
      <c r="F269" s="79">
        <v>151718</v>
      </c>
      <c r="G269" s="61"/>
      <c r="H269" s="49"/>
      <c r="I269" s="238" t="s">
        <v>231</v>
      </c>
      <c r="J269" s="44"/>
      <c r="K269" s="82" t="s">
        <v>144</v>
      </c>
      <c r="L269" s="50" t="s">
        <v>66</v>
      </c>
    </row>
    <row r="270" spans="1:12" ht="18.75" x14ac:dyDescent="0.3">
      <c r="A270" s="159">
        <v>45749</v>
      </c>
      <c r="B270" s="110">
        <v>2</v>
      </c>
      <c r="C270" s="44" t="s">
        <v>51</v>
      </c>
      <c r="D270" s="45">
        <v>266</v>
      </c>
      <c r="E270" s="49">
        <v>13.48</v>
      </c>
      <c r="F270" s="79">
        <v>151718</v>
      </c>
      <c r="G270" s="61"/>
      <c r="H270" s="49"/>
      <c r="I270" s="238" t="s">
        <v>231</v>
      </c>
      <c r="J270" s="44"/>
      <c r="K270" s="82" t="s">
        <v>144</v>
      </c>
      <c r="L270" s="50" t="s">
        <v>66</v>
      </c>
    </row>
    <row r="271" spans="1:12" ht="18.75" x14ac:dyDescent="0.3">
      <c r="A271" s="159">
        <v>45749</v>
      </c>
      <c r="B271" s="110">
        <v>2</v>
      </c>
      <c r="C271" s="44" t="s">
        <v>51</v>
      </c>
      <c r="D271" s="45">
        <v>267</v>
      </c>
      <c r="E271" s="49">
        <v>13.51</v>
      </c>
      <c r="F271" s="79">
        <v>151718</v>
      </c>
      <c r="G271" s="61"/>
      <c r="H271" s="49"/>
      <c r="I271" s="238" t="s">
        <v>231</v>
      </c>
      <c r="J271" s="44"/>
      <c r="K271" s="82" t="s">
        <v>144</v>
      </c>
      <c r="L271" s="50" t="s">
        <v>66</v>
      </c>
    </row>
    <row r="272" spans="1:12" ht="18.75" x14ac:dyDescent="0.3">
      <c r="A272" s="159">
        <v>45749</v>
      </c>
      <c r="B272" s="110">
        <v>2</v>
      </c>
      <c r="C272" s="44" t="s">
        <v>51</v>
      </c>
      <c r="D272" s="45">
        <v>268</v>
      </c>
      <c r="E272" s="49">
        <v>13.09</v>
      </c>
      <c r="F272" s="80">
        <v>351147</v>
      </c>
      <c r="G272" s="61" t="s">
        <v>165</v>
      </c>
      <c r="H272" s="88">
        <v>29.06</v>
      </c>
      <c r="I272" s="236" t="s">
        <v>231</v>
      </c>
      <c r="J272" s="44">
        <v>1</v>
      </c>
      <c r="K272" s="82" t="s">
        <v>144</v>
      </c>
      <c r="L272" s="50" t="s">
        <v>66</v>
      </c>
    </row>
    <row r="273" spans="1:12" ht="18.75" x14ac:dyDescent="0.3">
      <c r="A273" s="159">
        <v>45749</v>
      </c>
      <c r="B273" s="110">
        <v>2</v>
      </c>
      <c r="C273" s="44" t="s">
        <v>51</v>
      </c>
      <c r="D273" s="45">
        <v>269</v>
      </c>
      <c r="E273" s="49">
        <v>12.05</v>
      </c>
      <c r="F273" s="79">
        <v>351147</v>
      </c>
      <c r="G273" s="61"/>
      <c r="H273" s="49"/>
      <c r="I273" s="238" t="s">
        <v>231</v>
      </c>
      <c r="J273" s="44"/>
      <c r="K273" s="82" t="s">
        <v>144</v>
      </c>
      <c r="L273" s="50" t="s">
        <v>66</v>
      </c>
    </row>
    <row r="274" spans="1:12" ht="18.75" x14ac:dyDescent="0.3">
      <c r="A274" s="159">
        <v>45749</v>
      </c>
      <c r="B274" s="110">
        <v>2</v>
      </c>
      <c r="C274" s="44" t="s">
        <v>51</v>
      </c>
      <c r="D274" s="45">
        <v>270</v>
      </c>
      <c r="E274" s="49">
        <v>12.05</v>
      </c>
      <c r="F274" s="79">
        <v>351147</v>
      </c>
      <c r="G274" s="61"/>
      <c r="H274" s="49"/>
      <c r="I274" s="238" t="s">
        <v>231</v>
      </c>
      <c r="J274" s="44"/>
      <c r="K274" s="82" t="s">
        <v>144</v>
      </c>
      <c r="L274" s="50" t="s">
        <v>66</v>
      </c>
    </row>
    <row r="275" spans="1:12" ht="19.5" thickBot="1" x14ac:dyDescent="0.35">
      <c r="A275" s="175">
        <v>45749</v>
      </c>
      <c r="B275" s="132">
        <v>2</v>
      </c>
      <c r="C275" s="91" t="s">
        <v>51</v>
      </c>
      <c r="D275" s="92">
        <v>271</v>
      </c>
      <c r="E275" s="93">
        <v>12.05</v>
      </c>
      <c r="F275" s="94">
        <v>351147</v>
      </c>
      <c r="G275" s="95"/>
      <c r="H275" s="93"/>
      <c r="I275" s="241" t="s">
        <v>231</v>
      </c>
      <c r="J275" s="91"/>
      <c r="K275" s="96" t="s">
        <v>144</v>
      </c>
      <c r="L275" s="97" t="s">
        <v>66</v>
      </c>
    </row>
    <row r="276" spans="1:12" ht="18.75" x14ac:dyDescent="0.3">
      <c r="A276" s="39">
        <v>45750</v>
      </c>
      <c r="B276" s="116">
        <v>1</v>
      </c>
      <c r="C276" s="87" t="s">
        <v>45</v>
      </c>
      <c r="D276" s="40">
        <v>272</v>
      </c>
      <c r="E276" s="98">
        <v>10.59</v>
      </c>
      <c r="F276" s="99">
        <v>351147</v>
      </c>
      <c r="G276" s="100"/>
      <c r="H276" s="98"/>
      <c r="I276" s="242" t="s">
        <v>231</v>
      </c>
      <c r="J276" s="87"/>
      <c r="K276" s="81" t="s">
        <v>144</v>
      </c>
      <c r="L276" s="43" t="s">
        <v>66</v>
      </c>
    </row>
    <row r="277" spans="1:12" ht="18.75" x14ac:dyDescent="0.3">
      <c r="A277" s="159">
        <v>45750</v>
      </c>
      <c r="B277" s="110">
        <v>1</v>
      </c>
      <c r="C277" s="44" t="s">
        <v>45</v>
      </c>
      <c r="D277" s="45">
        <v>273</v>
      </c>
      <c r="E277" s="49">
        <v>11.05</v>
      </c>
      <c r="F277" s="79">
        <v>351147</v>
      </c>
      <c r="G277" s="61"/>
      <c r="H277" s="49"/>
      <c r="I277" s="238" t="s">
        <v>231</v>
      </c>
      <c r="J277" s="44"/>
      <c r="K277" s="82" t="s">
        <v>144</v>
      </c>
      <c r="L277" s="50" t="s">
        <v>66</v>
      </c>
    </row>
    <row r="278" spans="1:12" ht="18.75" x14ac:dyDescent="0.3">
      <c r="A278" s="159">
        <v>45750</v>
      </c>
      <c r="B278" s="110">
        <v>1</v>
      </c>
      <c r="C278" s="44" t="s">
        <v>45</v>
      </c>
      <c r="D278" s="45">
        <v>274</v>
      </c>
      <c r="E278" s="49">
        <v>10.56</v>
      </c>
      <c r="F278" s="79">
        <v>351147</v>
      </c>
      <c r="G278" s="61"/>
      <c r="H278" s="49"/>
      <c r="I278" s="238" t="s">
        <v>231</v>
      </c>
      <c r="J278" s="44"/>
      <c r="K278" s="82" t="s">
        <v>144</v>
      </c>
      <c r="L278" s="50" t="s">
        <v>66</v>
      </c>
    </row>
    <row r="279" spans="1:12" ht="18.75" x14ac:dyDescent="0.3">
      <c r="A279" s="159">
        <v>45750</v>
      </c>
      <c r="B279" s="110">
        <v>1</v>
      </c>
      <c r="C279" s="44" t="s">
        <v>45</v>
      </c>
      <c r="D279" s="45">
        <v>275</v>
      </c>
      <c r="E279" s="49">
        <v>12.05</v>
      </c>
      <c r="F279" s="80">
        <v>151718</v>
      </c>
      <c r="G279" s="61" t="s">
        <v>173</v>
      </c>
      <c r="H279" s="88">
        <v>29.22</v>
      </c>
      <c r="I279" s="236" t="s">
        <v>231</v>
      </c>
      <c r="J279" s="44">
        <v>1</v>
      </c>
      <c r="K279" s="82" t="s">
        <v>144</v>
      </c>
      <c r="L279" s="50" t="s">
        <v>66</v>
      </c>
    </row>
    <row r="280" spans="1:12" ht="18.75" x14ac:dyDescent="0.3">
      <c r="A280" s="159">
        <v>45750</v>
      </c>
      <c r="B280" s="110">
        <v>1</v>
      </c>
      <c r="C280" s="44" t="s">
        <v>45</v>
      </c>
      <c r="D280" s="45">
        <v>276</v>
      </c>
      <c r="E280" s="49">
        <v>12.05</v>
      </c>
      <c r="F280" s="79">
        <v>151718</v>
      </c>
      <c r="G280" s="61"/>
      <c r="H280" s="49"/>
      <c r="I280" s="238" t="s">
        <v>231</v>
      </c>
      <c r="J280" s="44"/>
      <c r="K280" s="82" t="s">
        <v>144</v>
      </c>
      <c r="L280" s="50" t="s">
        <v>66</v>
      </c>
    </row>
    <row r="281" spans="1:12" ht="18.75" x14ac:dyDescent="0.3">
      <c r="A281" s="159">
        <v>45750</v>
      </c>
      <c r="B281" s="110">
        <v>1</v>
      </c>
      <c r="C281" s="44" t="s">
        <v>45</v>
      </c>
      <c r="D281" s="45">
        <v>277</v>
      </c>
      <c r="E281" s="49">
        <v>12.05</v>
      </c>
      <c r="F281" s="79">
        <v>151718</v>
      </c>
      <c r="G281" s="61"/>
      <c r="H281" s="49"/>
      <c r="I281" s="238" t="s">
        <v>231</v>
      </c>
      <c r="J281" s="44"/>
      <c r="K281" s="82" t="s">
        <v>144</v>
      </c>
      <c r="L281" s="50" t="s">
        <v>66</v>
      </c>
    </row>
    <row r="282" spans="1:12" ht="18.75" x14ac:dyDescent="0.3">
      <c r="A282" s="159">
        <v>45750</v>
      </c>
      <c r="B282" s="110">
        <v>1</v>
      </c>
      <c r="C282" s="44" t="s">
        <v>45</v>
      </c>
      <c r="D282" s="45">
        <v>278</v>
      </c>
      <c r="E282" s="49">
        <v>12.03</v>
      </c>
      <c r="F282" s="79">
        <v>151718</v>
      </c>
      <c r="G282" s="61"/>
      <c r="H282" s="49"/>
      <c r="I282" s="238" t="s">
        <v>231</v>
      </c>
      <c r="J282" s="44"/>
      <c r="K282" s="82" t="s">
        <v>144</v>
      </c>
      <c r="L282" s="50" t="s">
        <v>66</v>
      </c>
    </row>
    <row r="283" spans="1:12" ht="18.75" x14ac:dyDescent="0.3">
      <c r="A283" s="159">
        <v>45750</v>
      </c>
      <c r="B283" s="110">
        <v>2</v>
      </c>
      <c r="C283" s="44" t="s">
        <v>51</v>
      </c>
      <c r="D283" s="45">
        <v>279</v>
      </c>
      <c r="E283" s="49">
        <v>10.78</v>
      </c>
      <c r="F283" s="79">
        <v>151718</v>
      </c>
      <c r="G283" s="61"/>
      <c r="H283" s="49"/>
      <c r="I283" s="238" t="s">
        <v>231</v>
      </c>
      <c r="J283" s="44"/>
      <c r="K283" s="82" t="s">
        <v>144</v>
      </c>
      <c r="L283" s="50" t="s">
        <v>66</v>
      </c>
    </row>
    <row r="284" spans="1:12" ht="18.75" x14ac:dyDescent="0.3">
      <c r="A284" s="159">
        <v>45750</v>
      </c>
      <c r="B284" s="110">
        <v>2</v>
      </c>
      <c r="C284" s="44" t="s">
        <v>51</v>
      </c>
      <c r="D284" s="45">
        <v>280</v>
      </c>
      <c r="E284" s="49">
        <v>10.119999999999999</v>
      </c>
      <c r="F284" s="79">
        <v>151718</v>
      </c>
      <c r="G284" s="61"/>
      <c r="H284" s="49"/>
      <c r="I284" s="238" t="s">
        <v>231</v>
      </c>
      <c r="J284" s="44"/>
      <c r="K284" s="82" t="s">
        <v>144</v>
      </c>
      <c r="L284" s="50" t="s">
        <v>66</v>
      </c>
    </row>
    <row r="285" spans="1:12" ht="18.75" x14ac:dyDescent="0.3">
      <c r="A285" s="159">
        <v>45750</v>
      </c>
      <c r="B285" s="110">
        <v>2</v>
      </c>
      <c r="C285" s="44" t="s">
        <v>51</v>
      </c>
      <c r="D285" s="45">
        <v>281</v>
      </c>
      <c r="E285" s="49">
        <v>10.81</v>
      </c>
      <c r="F285" s="79">
        <v>151718</v>
      </c>
      <c r="G285" s="61"/>
      <c r="H285" s="49"/>
      <c r="I285" s="238" t="s">
        <v>231</v>
      </c>
      <c r="J285" s="44"/>
      <c r="K285" s="82" t="s">
        <v>144</v>
      </c>
      <c r="L285" s="50" t="s">
        <v>66</v>
      </c>
    </row>
    <row r="286" spans="1:12" ht="18.75" x14ac:dyDescent="0.3">
      <c r="A286" s="159">
        <v>45750</v>
      </c>
      <c r="B286" s="110">
        <v>2</v>
      </c>
      <c r="C286" s="44" t="s">
        <v>51</v>
      </c>
      <c r="D286" s="45">
        <v>282</v>
      </c>
      <c r="E286" s="49">
        <v>13.06</v>
      </c>
      <c r="F286" s="80">
        <v>151078</v>
      </c>
      <c r="G286" s="61" t="s">
        <v>172</v>
      </c>
      <c r="H286" s="88">
        <v>27.98</v>
      </c>
      <c r="I286" s="236" t="s">
        <v>231</v>
      </c>
      <c r="J286" s="44">
        <v>1</v>
      </c>
      <c r="K286" s="82" t="s">
        <v>144</v>
      </c>
      <c r="L286" s="50" t="s">
        <v>66</v>
      </c>
    </row>
    <row r="287" spans="1:12" ht="18.75" x14ac:dyDescent="0.3">
      <c r="A287" s="159">
        <v>45750</v>
      </c>
      <c r="B287" s="110">
        <v>2</v>
      </c>
      <c r="C287" s="44" t="s">
        <v>51</v>
      </c>
      <c r="D287" s="45">
        <v>283</v>
      </c>
      <c r="E287" s="49">
        <v>13.05</v>
      </c>
      <c r="F287" s="79">
        <v>151078</v>
      </c>
      <c r="G287" s="61"/>
      <c r="H287" s="49"/>
      <c r="I287" s="238" t="s">
        <v>231</v>
      </c>
      <c r="J287" s="44"/>
      <c r="K287" s="82" t="s">
        <v>144</v>
      </c>
      <c r="L287" s="50" t="s">
        <v>66</v>
      </c>
    </row>
    <row r="288" spans="1:12" ht="18.75" x14ac:dyDescent="0.3">
      <c r="A288" s="159">
        <v>45750</v>
      </c>
      <c r="B288" s="110">
        <v>2</v>
      </c>
      <c r="C288" s="44" t="s">
        <v>51</v>
      </c>
      <c r="D288" s="45">
        <v>284</v>
      </c>
      <c r="E288" s="49">
        <v>12.31</v>
      </c>
      <c r="F288" s="79">
        <v>151078</v>
      </c>
      <c r="G288" s="61"/>
      <c r="H288" s="49"/>
      <c r="I288" s="238" t="s">
        <v>231</v>
      </c>
      <c r="J288" s="44"/>
      <c r="K288" s="82" t="s">
        <v>144</v>
      </c>
      <c r="L288" s="50" t="s">
        <v>66</v>
      </c>
    </row>
    <row r="289" spans="1:12" ht="19.5" thickBot="1" x14ac:dyDescent="0.35">
      <c r="A289" s="175">
        <v>45750</v>
      </c>
      <c r="B289" s="132">
        <v>2</v>
      </c>
      <c r="C289" s="91" t="s">
        <v>51</v>
      </c>
      <c r="D289" s="92">
        <v>285</v>
      </c>
      <c r="E289" s="93">
        <v>13.48</v>
      </c>
      <c r="F289" s="94">
        <v>151078</v>
      </c>
      <c r="G289" s="95"/>
      <c r="H289" s="93"/>
      <c r="I289" s="241" t="s">
        <v>231</v>
      </c>
      <c r="J289" s="91"/>
      <c r="K289" s="96" t="s">
        <v>144</v>
      </c>
      <c r="L289" s="97" t="s">
        <v>66</v>
      </c>
    </row>
    <row r="290" spans="1:12" ht="18.75" x14ac:dyDescent="0.3">
      <c r="A290" s="39">
        <v>45751</v>
      </c>
      <c r="B290" s="116">
        <v>1</v>
      </c>
      <c r="C290" s="87" t="s">
        <v>45</v>
      </c>
      <c r="D290" s="40">
        <v>286</v>
      </c>
      <c r="E290" s="98">
        <v>13.05</v>
      </c>
      <c r="F290" s="99">
        <v>151078</v>
      </c>
      <c r="G290" s="100"/>
      <c r="H290" s="98"/>
      <c r="I290" s="242" t="s">
        <v>231</v>
      </c>
      <c r="J290" s="87"/>
      <c r="K290" s="81" t="s">
        <v>144</v>
      </c>
      <c r="L290" s="43" t="s">
        <v>66</v>
      </c>
    </row>
    <row r="291" spans="1:12" ht="18.75" x14ac:dyDescent="0.3">
      <c r="A291" s="159">
        <v>45751</v>
      </c>
      <c r="B291" s="110">
        <v>1</v>
      </c>
      <c r="C291" s="44" t="s">
        <v>45</v>
      </c>
      <c r="D291" s="45">
        <v>287</v>
      </c>
      <c r="E291" s="49">
        <v>12.14</v>
      </c>
      <c r="F291" s="79">
        <v>151078</v>
      </c>
      <c r="G291" s="61"/>
      <c r="H291" s="49"/>
      <c r="I291" s="238" t="s">
        <v>231</v>
      </c>
      <c r="J291" s="44"/>
      <c r="K291" s="82" t="s">
        <v>144</v>
      </c>
      <c r="L291" s="50" t="s">
        <v>66</v>
      </c>
    </row>
    <row r="292" spans="1:12" ht="18.75" x14ac:dyDescent="0.3">
      <c r="A292" s="159">
        <v>45751</v>
      </c>
      <c r="B292" s="110">
        <v>1</v>
      </c>
      <c r="C292" s="44" t="s">
        <v>45</v>
      </c>
      <c r="D292" s="45">
        <v>288</v>
      </c>
      <c r="E292" s="49">
        <v>12.04</v>
      </c>
      <c r="F292" s="80">
        <v>351824</v>
      </c>
      <c r="G292" s="61" t="s">
        <v>180</v>
      </c>
      <c r="H292" s="88">
        <v>29.46</v>
      </c>
      <c r="I292" s="236" t="s">
        <v>231</v>
      </c>
      <c r="J292" s="44">
        <v>1</v>
      </c>
      <c r="K292" s="82" t="s">
        <v>144</v>
      </c>
      <c r="L292" s="50" t="s">
        <v>66</v>
      </c>
    </row>
    <row r="293" spans="1:12" ht="18.75" x14ac:dyDescent="0.3">
      <c r="A293" s="159">
        <v>45751</v>
      </c>
      <c r="B293" s="110">
        <v>1</v>
      </c>
      <c r="C293" s="44" t="s">
        <v>45</v>
      </c>
      <c r="D293" s="45">
        <v>289</v>
      </c>
      <c r="E293" s="49">
        <v>12.05</v>
      </c>
      <c r="F293" s="79">
        <v>351824</v>
      </c>
      <c r="G293" s="61"/>
      <c r="H293" s="49"/>
      <c r="I293" s="238" t="s">
        <v>231</v>
      </c>
      <c r="J293" s="44"/>
      <c r="K293" s="82" t="s">
        <v>144</v>
      </c>
      <c r="L293" s="50" t="s">
        <v>66</v>
      </c>
    </row>
    <row r="294" spans="1:12" ht="18.75" x14ac:dyDescent="0.3">
      <c r="A294" s="159">
        <v>45751</v>
      </c>
      <c r="B294" s="110">
        <v>1</v>
      </c>
      <c r="C294" s="44" t="s">
        <v>45</v>
      </c>
      <c r="D294" s="45">
        <v>290</v>
      </c>
      <c r="E294" s="49">
        <v>12.04</v>
      </c>
      <c r="F294" s="79">
        <v>351824</v>
      </c>
      <c r="G294" s="61"/>
      <c r="H294" s="49"/>
      <c r="I294" s="238" t="s">
        <v>231</v>
      </c>
      <c r="J294" s="44"/>
      <c r="K294" s="82" t="s">
        <v>144</v>
      </c>
      <c r="L294" s="50" t="s">
        <v>66</v>
      </c>
    </row>
    <row r="295" spans="1:12" ht="18.75" x14ac:dyDescent="0.3">
      <c r="A295" s="159">
        <v>45751</v>
      </c>
      <c r="B295" s="110">
        <v>1</v>
      </c>
      <c r="C295" s="44" t="s">
        <v>45</v>
      </c>
      <c r="D295" s="45">
        <v>291</v>
      </c>
      <c r="E295" s="49">
        <v>12.04</v>
      </c>
      <c r="F295" s="79">
        <v>351824</v>
      </c>
      <c r="G295" s="61"/>
      <c r="H295" s="49"/>
      <c r="I295" s="238" t="s">
        <v>231</v>
      </c>
      <c r="J295" s="44"/>
      <c r="K295" s="82" t="s">
        <v>144</v>
      </c>
      <c r="L295" s="50" t="s">
        <v>66</v>
      </c>
    </row>
    <row r="296" spans="1:12" ht="18.75" x14ac:dyDescent="0.3">
      <c r="A296" s="159">
        <v>45751</v>
      </c>
      <c r="B296" s="110">
        <v>1</v>
      </c>
      <c r="C296" s="44" t="s">
        <v>45</v>
      </c>
      <c r="D296" s="45">
        <v>292</v>
      </c>
      <c r="E296" s="49">
        <v>12.03</v>
      </c>
      <c r="F296" s="79">
        <v>351824</v>
      </c>
      <c r="G296" s="61"/>
      <c r="H296" s="49"/>
      <c r="I296" s="238" t="s">
        <v>231</v>
      </c>
      <c r="J296" s="44"/>
      <c r="K296" s="82" t="s">
        <v>144</v>
      </c>
      <c r="L296" s="50" t="s">
        <v>66</v>
      </c>
    </row>
    <row r="297" spans="1:12" ht="18.75" x14ac:dyDescent="0.3">
      <c r="A297" s="159">
        <v>45751</v>
      </c>
      <c r="B297" s="110">
        <v>1</v>
      </c>
      <c r="C297" s="44" t="s">
        <v>45</v>
      </c>
      <c r="D297" s="45">
        <v>293</v>
      </c>
      <c r="E297" s="49">
        <v>11.05</v>
      </c>
      <c r="F297" s="79">
        <v>351824</v>
      </c>
      <c r="G297" s="61"/>
      <c r="H297" s="49"/>
      <c r="I297" s="238" t="s">
        <v>231</v>
      </c>
      <c r="J297" s="44"/>
      <c r="K297" s="82" t="s">
        <v>144</v>
      </c>
      <c r="L297" s="50" t="s">
        <v>66</v>
      </c>
    </row>
    <row r="298" spans="1:12" ht="18.75" x14ac:dyDescent="0.3">
      <c r="A298" s="159">
        <v>45751</v>
      </c>
      <c r="B298" s="110">
        <v>2</v>
      </c>
      <c r="C298" s="44" t="s">
        <v>51</v>
      </c>
      <c r="D298" s="45">
        <v>294</v>
      </c>
      <c r="E298" s="49">
        <v>10.87</v>
      </c>
      <c r="F298" s="79">
        <v>351824</v>
      </c>
      <c r="G298" s="61"/>
      <c r="H298" s="49"/>
      <c r="I298" s="238" t="s">
        <v>231</v>
      </c>
      <c r="J298" s="44"/>
      <c r="K298" s="82" t="s">
        <v>144</v>
      </c>
      <c r="L298" s="50" t="s">
        <v>66</v>
      </c>
    </row>
    <row r="299" spans="1:12" ht="18.75" x14ac:dyDescent="0.3">
      <c r="A299" s="159">
        <v>45751</v>
      </c>
      <c r="B299" s="110">
        <v>2</v>
      </c>
      <c r="C299" s="44" t="s">
        <v>51</v>
      </c>
      <c r="D299" s="45">
        <v>295</v>
      </c>
      <c r="E299" s="49">
        <v>13.04</v>
      </c>
      <c r="F299" s="80">
        <v>151726</v>
      </c>
      <c r="G299" s="61" t="s">
        <v>179</v>
      </c>
      <c r="H299" s="88">
        <v>28.02</v>
      </c>
      <c r="I299" s="236" t="s">
        <v>231</v>
      </c>
      <c r="J299" s="44">
        <v>1</v>
      </c>
      <c r="K299" s="82" t="s">
        <v>144</v>
      </c>
      <c r="L299" s="50" t="s">
        <v>66</v>
      </c>
    </row>
    <row r="300" spans="1:12" ht="18.75" x14ac:dyDescent="0.3">
      <c r="A300" s="159">
        <v>45751</v>
      </c>
      <c r="B300" s="110">
        <v>2</v>
      </c>
      <c r="C300" s="44" t="s">
        <v>51</v>
      </c>
      <c r="D300" s="45">
        <v>296</v>
      </c>
      <c r="E300" s="49">
        <v>13.05</v>
      </c>
      <c r="F300" s="79">
        <v>151726</v>
      </c>
      <c r="G300" s="61"/>
      <c r="H300" s="49"/>
      <c r="I300" s="238" t="s">
        <v>231</v>
      </c>
      <c r="J300" s="44"/>
      <c r="K300" s="82" t="s">
        <v>144</v>
      </c>
      <c r="L300" s="50" t="s">
        <v>66</v>
      </c>
    </row>
    <row r="301" spans="1:12" ht="18.75" x14ac:dyDescent="0.3">
      <c r="A301" s="159">
        <v>45751</v>
      </c>
      <c r="B301" s="110">
        <v>2</v>
      </c>
      <c r="C301" s="44" t="s">
        <v>51</v>
      </c>
      <c r="D301" s="45">
        <v>297</v>
      </c>
      <c r="E301" s="49">
        <v>13.05</v>
      </c>
      <c r="F301" s="79">
        <v>151726</v>
      </c>
      <c r="G301" s="61"/>
      <c r="H301" s="49"/>
      <c r="I301" s="238" t="s">
        <v>231</v>
      </c>
      <c r="J301" s="44"/>
      <c r="K301" s="82" t="s">
        <v>144</v>
      </c>
      <c r="L301" s="50" t="s">
        <v>66</v>
      </c>
    </row>
    <row r="302" spans="1:12" ht="18.75" x14ac:dyDescent="0.3">
      <c r="A302" s="159">
        <v>45751</v>
      </c>
      <c r="B302" s="110">
        <v>2</v>
      </c>
      <c r="C302" s="44" t="s">
        <v>51</v>
      </c>
      <c r="D302" s="45">
        <v>298</v>
      </c>
      <c r="E302" s="49">
        <v>13.44</v>
      </c>
      <c r="F302" s="79">
        <v>151726</v>
      </c>
      <c r="G302" s="61"/>
      <c r="H302" s="49"/>
      <c r="I302" s="238" t="s">
        <v>231</v>
      </c>
      <c r="J302" s="44"/>
      <c r="K302" s="82" t="s">
        <v>144</v>
      </c>
      <c r="L302" s="50" t="s">
        <v>66</v>
      </c>
    </row>
    <row r="303" spans="1:12" ht="18.75" x14ac:dyDescent="0.3">
      <c r="A303" s="159">
        <v>45751</v>
      </c>
      <c r="B303" s="110">
        <v>2</v>
      </c>
      <c r="C303" s="44" t="s">
        <v>51</v>
      </c>
      <c r="D303" s="45">
        <v>299</v>
      </c>
      <c r="E303" s="49">
        <v>12.59</v>
      </c>
      <c r="F303" s="79">
        <v>151726</v>
      </c>
      <c r="G303" s="61"/>
      <c r="H303" s="49"/>
      <c r="I303" s="238" t="s">
        <v>231</v>
      </c>
      <c r="J303" s="44"/>
      <c r="K303" s="82" t="s">
        <v>144</v>
      </c>
      <c r="L303" s="50" t="s">
        <v>66</v>
      </c>
    </row>
    <row r="304" spans="1:12" ht="18.75" x14ac:dyDescent="0.3">
      <c r="A304" s="159">
        <v>45751</v>
      </c>
      <c r="B304" s="110">
        <v>2</v>
      </c>
      <c r="C304" s="44" t="s">
        <v>51</v>
      </c>
      <c r="D304" s="45">
        <v>300</v>
      </c>
      <c r="E304" s="49">
        <v>12.1</v>
      </c>
      <c r="F304" s="79">
        <v>151726</v>
      </c>
      <c r="G304" s="61"/>
      <c r="H304" s="49"/>
      <c r="I304" s="238" t="s">
        <v>231</v>
      </c>
      <c r="J304" s="44"/>
      <c r="K304" s="82" t="s">
        <v>144</v>
      </c>
      <c r="L304" s="50" t="s">
        <v>66</v>
      </c>
    </row>
    <row r="305" spans="1:12" ht="19.5" thickBot="1" x14ac:dyDescent="0.35">
      <c r="A305" s="175">
        <v>45751</v>
      </c>
      <c r="B305" s="132">
        <v>2</v>
      </c>
      <c r="C305" s="91" t="s">
        <v>51</v>
      </c>
      <c r="D305" s="92">
        <v>301</v>
      </c>
      <c r="E305" s="93">
        <v>13.05</v>
      </c>
      <c r="F305" s="144">
        <v>351135</v>
      </c>
      <c r="G305" s="95" t="s">
        <v>178</v>
      </c>
      <c r="H305" s="153">
        <v>28.56</v>
      </c>
      <c r="I305" s="245" t="s">
        <v>231</v>
      </c>
      <c r="J305" s="91">
        <v>1</v>
      </c>
      <c r="K305" s="96" t="s">
        <v>144</v>
      </c>
      <c r="L305" s="97" t="s">
        <v>66</v>
      </c>
    </row>
    <row r="306" spans="1:12" ht="18.75" x14ac:dyDescent="0.3">
      <c r="A306" s="39">
        <v>45752</v>
      </c>
      <c r="B306" s="116">
        <v>1</v>
      </c>
      <c r="C306" s="87" t="s">
        <v>45</v>
      </c>
      <c r="D306" s="40">
        <v>302</v>
      </c>
      <c r="E306" s="98">
        <v>13.05</v>
      </c>
      <c r="F306" s="99">
        <v>351135</v>
      </c>
      <c r="G306" s="100"/>
      <c r="H306" s="98"/>
      <c r="I306" s="242" t="s">
        <v>231</v>
      </c>
      <c r="J306" s="87"/>
      <c r="K306" s="81" t="s">
        <v>144</v>
      </c>
      <c r="L306" s="43" t="s">
        <v>66</v>
      </c>
    </row>
    <row r="307" spans="1:12" ht="18.75" x14ac:dyDescent="0.3">
      <c r="A307" s="159">
        <v>45752</v>
      </c>
      <c r="B307" s="110">
        <v>1</v>
      </c>
      <c r="C307" s="44" t="s">
        <v>45</v>
      </c>
      <c r="D307" s="45">
        <v>303</v>
      </c>
      <c r="E307" s="49">
        <v>13.05</v>
      </c>
      <c r="F307" s="79">
        <v>351135</v>
      </c>
      <c r="G307" s="61"/>
      <c r="H307" s="49"/>
      <c r="I307" s="238" t="s">
        <v>231</v>
      </c>
      <c r="J307" s="44"/>
      <c r="K307" s="82" t="s">
        <v>144</v>
      </c>
      <c r="L307" s="50" t="s">
        <v>66</v>
      </c>
    </row>
    <row r="308" spans="1:12" ht="18.75" x14ac:dyDescent="0.3">
      <c r="A308" s="159">
        <v>45752</v>
      </c>
      <c r="B308" s="110">
        <v>1</v>
      </c>
      <c r="C308" s="44" t="s">
        <v>45</v>
      </c>
      <c r="D308" s="45">
        <v>304</v>
      </c>
      <c r="E308" s="49">
        <v>13.56</v>
      </c>
      <c r="F308" s="79">
        <v>351135</v>
      </c>
      <c r="G308" s="61"/>
      <c r="H308" s="49"/>
      <c r="I308" s="238" t="s">
        <v>231</v>
      </c>
      <c r="J308" s="44"/>
      <c r="K308" s="82" t="s">
        <v>144</v>
      </c>
      <c r="L308" s="50" t="s">
        <v>66</v>
      </c>
    </row>
    <row r="309" spans="1:12" ht="18.75" x14ac:dyDescent="0.3">
      <c r="A309" s="159">
        <v>45752</v>
      </c>
      <c r="B309" s="110">
        <v>1</v>
      </c>
      <c r="C309" s="44" t="s">
        <v>45</v>
      </c>
      <c r="D309" s="45">
        <v>305</v>
      </c>
      <c r="E309" s="49">
        <v>13.54</v>
      </c>
      <c r="F309" s="79">
        <v>351135</v>
      </c>
      <c r="G309" s="61"/>
      <c r="H309" s="49"/>
      <c r="I309" s="238" t="s">
        <v>231</v>
      </c>
      <c r="J309" s="44"/>
      <c r="K309" s="82" t="s">
        <v>144</v>
      </c>
      <c r="L309" s="50" t="s">
        <v>66</v>
      </c>
    </row>
    <row r="310" spans="1:12" ht="18.75" x14ac:dyDescent="0.3">
      <c r="A310" s="159">
        <v>45752</v>
      </c>
      <c r="B310" s="110">
        <v>1</v>
      </c>
      <c r="C310" s="44" t="s">
        <v>45</v>
      </c>
      <c r="D310" s="45">
        <v>306</v>
      </c>
      <c r="E310" s="49">
        <v>13.52</v>
      </c>
      <c r="F310" s="79">
        <v>351135</v>
      </c>
      <c r="G310" s="61"/>
      <c r="H310" s="49"/>
      <c r="I310" s="238" t="s">
        <v>231</v>
      </c>
      <c r="J310" s="44"/>
      <c r="K310" s="82" t="s">
        <v>144</v>
      </c>
      <c r="L310" s="50" t="s">
        <v>66</v>
      </c>
    </row>
    <row r="311" spans="1:12" ht="18.75" x14ac:dyDescent="0.3">
      <c r="A311" s="159">
        <v>45752</v>
      </c>
      <c r="B311" s="110">
        <v>1</v>
      </c>
      <c r="C311" s="44" t="s">
        <v>45</v>
      </c>
      <c r="D311" s="45">
        <v>307</v>
      </c>
      <c r="E311" s="49">
        <v>12.05</v>
      </c>
      <c r="F311" s="80">
        <v>151716</v>
      </c>
      <c r="G311" s="61" t="s">
        <v>182</v>
      </c>
      <c r="H311" s="88">
        <v>29.32</v>
      </c>
      <c r="I311" s="236" t="s">
        <v>231</v>
      </c>
      <c r="J311" s="44">
        <v>1</v>
      </c>
      <c r="K311" s="82" t="s">
        <v>144</v>
      </c>
      <c r="L311" s="50" t="s">
        <v>66</v>
      </c>
    </row>
    <row r="312" spans="1:12" ht="18.75" x14ac:dyDescent="0.3">
      <c r="A312" s="159">
        <v>45752</v>
      </c>
      <c r="B312" s="110">
        <v>1</v>
      </c>
      <c r="C312" s="44" t="s">
        <v>45</v>
      </c>
      <c r="D312" s="45">
        <v>308</v>
      </c>
      <c r="E312" s="49">
        <v>12.05</v>
      </c>
      <c r="F312" s="79">
        <v>151716</v>
      </c>
      <c r="G312" s="61"/>
      <c r="H312" s="49"/>
      <c r="I312" s="238" t="s">
        <v>231</v>
      </c>
      <c r="J312" s="44"/>
      <c r="K312" s="82" t="s">
        <v>144</v>
      </c>
      <c r="L312" s="50" t="s">
        <v>66</v>
      </c>
    </row>
    <row r="313" spans="1:12" ht="18.75" x14ac:dyDescent="0.3">
      <c r="A313" s="159">
        <v>45752</v>
      </c>
      <c r="B313" s="110">
        <v>1</v>
      </c>
      <c r="C313" s="44" t="s">
        <v>45</v>
      </c>
      <c r="D313" s="45">
        <v>309</v>
      </c>
      <c r="E313" s="49">
        <v>12.05</v>
      </c>
      <c r="F313" s="79">
        <v>151716</v>
      </c>
      <c r="G313" s="61"/>
      <c r="H313" s="49"/>
      <c r="I313" s="238" t="s">
        <v>231</v>
      </c>
      <c r="J313" s="44"/>
      <c r="K313" s="82" t="s">
        <v>144</v>
      </c>
      <c r="L313" s="50" t="s">
        <v>66</v>
      </c>
    </row>
    <row r="314" spans="1:12" ht="18.75" x14ac:dyDescent="0.3">
      <c r="A314" s="159">
        <v>45752</v>
      </c>
      <c r="B314" s="110">
        <v>2</v>
      </c>
      <c r="C314" s="44" t="s">
        <v>51</v>
      </c>
      <c r="D314" s="45">
        <v>310</v>
      </c>
      <c r="E314" s="49">
        <v>12.05</v>
      </c>
      <c r="F314" s="79">
        <v>151716</v>
      </c>
      <c r="G314" s="61"/>
      <c r="H314" s="49"/>
      <c r="I314" s="238" t="s">
        <v>231</v>
      </c>
      <c r="J314" s="44"/>
      <c r="K314" s="82" t="s">
        <v>144</v>
      </c>
      <c r="L314" s="50" t="s">
        <v>66</v>
      </c>
    </row>
    <row r="315" spans="1:12" ht="18.75" x14ac:dyDescent="0.3">
      <c r="A315" s="159">
        <v>45752</v>
      </c>
      <c r="B315" s="110">
        <v>2</v>
      </c>
      <c r="C315" s="44" t="s">
        <v>51</v>
      </c>
      <c r="D315" s="45">
        <v>311</v>
      </c>
      <c r="E315" s="49">
        <v>11.06</v>
      </c>
      <c r="F315" s="79">
        <v>151716</v>
      </c>
      <c r="G315" s="61"/>
      <c r="H315" s="49"/>
      <c r="I315" s="238" t="s">
        <v>231</v>
      </c>
      <c r="J315" s="44"/>
      <c r="K315" s="82" t="s">
        <v>144</v>
      </c>
      <c r="L315" s="50" t="s">
        <v>66</v>
      </c>
    </row>
    <row r="316" spans="1:12" ht="18.75" x14ac:dyDescent="0.3">
      <c r="A316" s="159">
        <v>45752</v>
      </c>
      <c r="B316" s="110">
        <v>2</v>
      </c>
      <c r="C316" s="44" t="s">
        <v>51</v>
      </c>
      <c r="D316" s="45">
        <v>312</v>
      </c>
      <c r="E316" s="49">
        <v>12.05</v>
      </c>
      <c r="F316" s="79">
        <v>151716</v>
      </c>
      <c r="G316" s="61"/>
      <c r="H316" s="49"/>
      <c r="I316" s="238" t="s">
        <v>231</v>
      </c>
      <c r="J316" s="44"/>
      <c r="K316" s="82" t="s">
        <v>144</v>
      </c>
      <c r="L316" s="50" t="s">
        <v>66</v>
      </c>
    </row>
    <row r="317" spans="1:12" ht="18.75" x14ac:dyDescent="0.3">
      <c r="A317" s="159">
        <v>45752</v>
      </c>
      <c r="B317" s="110">
        <v>2</v>
      </c>
      <c r="C317" s="44" t="s">
        <v>51</v>
      </c>
      <c r="D317" s="45">
        <v>313</v>
      </c>
      <c r="E317" s="49">
        <v>10.76</v>
      </c>
      <c r="F317" s="79">
        <v>151716</v>
      </c>
      <c r="G317" s="61"/>
      <c r="H317" s="49"/>
      <c r="I317" s="238" t="s">
        <v>231</v>
      </c>
      <c r="J317" s="44"/>
      <c r="K317" s="82" t="s">
        <v>144</v>
      </c>
      <c r="L317" s="50" t="s">
        <v>66</v>
      </c>
    </row>
    <row r="318" spans="1:12" ht="18.75" x14ac:dyDescent="0.3">
      <c r="A318" s="159">
        <v>45752</v>
      </c>
      <c r="B318" s="110">
        <v>2</v>
      </c>
      <c r="C318" s="44" t="s">
        <v>51</v>
      </c>
      <c r="D318" s="45">
        <v>314</v>
      </c>
      <c r="E318" s="49">
        <v>12.05</v>
      </c>
      <c r="F318" s="80">
        <v>151084</v>
      </c>
      <c r="G318" s="61" t="s">
        <v>181</v>
      </c>
      <c r="H318" s="88">
        <v>29.52</v>
      </c>
      <c r="I318" s="236" t="s">
        <v>231</v>
      </c>
      <c r="J318" s="44">
        <v>1</v>
      </c>
      <c r="K318" s="82" t="s">
        <v>144</v>
      </c>
      <c r="L318" s="50" t="s">
        <v>66</v>
      </c>
    </row>
    <row r="319" spans="1:12" ht="18.75" x14ac:dyDescent="0.3">
      <c r="A319" s="159">
        <v>45752</v>
      </c>
      <c r="B319" s="110">
        <v>2</v>
      </c>
      <c r="C319" s="44" t="s">
        <v>51</v>
      </c>
      <c r="D319" s="45">
        <v>315</v>
      </c>
      <c r="E319" s="49">
        <v>12.05</v>
      </c>
      <c r="F319" s="79">
        <v>151084</v>
      </c>
      <c r="G319" s="61"/>
      <c r="H319" s="49"/>
      <c r="I319" s="238" t="s">
        <v>231</v>
      </c>
      <c r="J319" s="44"/>
      <c r="K319" s="82" t="s">
        <v>144</v>
      </c>
      <c r="L319" s="50" t="s">
        <v>66</v>
      </c>
    </row>
    <row r="320" spans="1:12" ht="18.75" x14ac:dyDescent="0.3">
      <c r="A320" s="159">
        <v>45752</v>
      </c>
      <c r="B320" s="110">
        <v>2</v>
      </c>
      <c r="C320" s="44" t="s">
        <v>51</v>
      </c>
      <c r="D320" s="45">
        <v>316</v>
      </c>
      <c r="E320" s="49">
        <v>12.05</v>
      </c>
      <c r="F320" s="79">
        <v>151084</v>
      </c>
      <c r="G320" s="61"/>
      <c r="H320" s="49"/>
      <c r="I320" s="238" t="s">
        <v>231</v>
      </c>
      <c r="J320" s="44"/>
      <c r="K320" s="82" t="s">
        <v>144</v>
      </c>
      <c r="L320" s="50" t="s">
        <v>66</v>
      </c>
    </row>
    <row r="321" spans="1:12" ht="19.5" thickBot="1" x14ac:dyDescent="0.35">
      <c r="A321" s="175">
        <v>45752</v>
      </c>
      <c r="B321" s="132">
        <v>2</v>
      </c>
      <c r="C321" s="91" t="s">
        <v>51</v>
      </c>
      <c r="D321" s="92">
        <v>317</v>
      </c>
      <c r="E321" s="93">
        <v>12.06</v>
      </c>
      <c r="F321" s="94">
        <v>151084</v>
      </c>
      <c r="G321" s="95"/>
      <c r="H321" s="93"/>
      <c r="I321" s="241" t="s">
        <v>231</v>
      </c>
      <c r="J321" s="91"/>
      <c r="K321" s="96" t="s">
        <v>144</v>
      </c>
      <c r="L321" s="97" t="s">
        <v>66</v>
      </c>
    </row>
    <row r="322" spans="1:12" ht="18.75" x14ac:dyDescent="0.3">
      <c r="A322" s="39">
        <v>45754</v>
      </c>
      <c r="B322" s="116">
        <v>1</v>
      </c>
      <c r="C322" s="87" t="s">
        <v>51</v>
      </c>
      <c r="D322" s="40">
        <v>318</v>
      </c>
      <c r="E322" s="98">
        <v>10.6</v>
      </c>
      <c r="F322" s="99">
        <v>151084</v>
      </c>
      <c r="G322" s="100"/>
      <c r="H322" s="98"/>
      <c r="I322" s="242" t="s">
        <v>231</v>
      </c>
      <c r="J322" s="87"/>
      <c r="K322" s="81" t="s">
        <v>144</v>
      </c>
      <c r="L322" s="43" t="s">
        <v>66</v>
      </c>
    </row>
    <row r="323" spans="1:12" ht="18.75" x14ac:dyDescent="0.3">
      <c r="A323" s="159">
        <v>45754</v>
      </c>
      <c r="B323" s="110">
        <v>1</v>
      </c>
      <c r="C323" s="44" t="s">
        <v>51</v>
      </c>
      <c r="D323" s="45">
        <v>319</v>
      </c>
      <c r="E323" s="49">
        <v>12.05</v>
      </c>
      <c r="F323" s="79">
        <v>151084</v>
      </c>
      <c r="G323" s="61"/>
      <c r="H323" s="49"/>
      <c r="I323" s="238" t="s">
        <v>231</v>
      </c>
      <c r="J323" s="44"/>
      <c r="K323" s="82" t="s">
        <v>144</v>
      </c>
      <c r="L323" s="50" t="s">
        <v>66</v>
      </c>
    </row>
    <row r="324" spans="1:12" ht="18.75" x14ac:dyDescent="0.3">
      <c r="A324" s="159">
        <v>45754</v>
      </c>
      <c r="B324" s="110">
        <v>1</v>
      </c>
      <c r="C324" s="44" t="s">
        <v>51</v>
      </c>
      <c r="D324" s="45">
        <v>320</v>
      </c>
      <c r="E324" s="49">
        <v>11.27</v>
      </c>
      <c r="F324" s="79">
        <v>151084</v>
      </c>
      <c r="G324" s="61"/>
      <c r="H324" s="49"/>
      <c r="I324" s="238" t="s">
        <v>231</v>
      </c>
      <c r="J324" s="44"/>
      <c r="K324" s="82" t="s">
        <v>144</v>
      </c>
      <c r="L324" s="50" t="s">
        <v>66</v>
      </c>
    </row>
    <row r="325" spans="1:12" ht="18.75" x14ac:dyDescent="0.3">
      <c r="A325" s="159">
        <v>45754</v>
      </c>
      <c r="B325" s="110">
        <v>1</v>
      </c>
      <c r="C325" s="44" t="s">
        <v>51</v>
      </c>
      <c r="D325" s="45">
        <v>321</v>
      </c>
      <c r="E325" s="49">
        <v>12.06</v>
      </c>
      <c r="F325" s="80">
        <v>151716</v>
      </c>
      <c r="G325" s="61" t="s">
        <v>197</v>
      </c>
      <c r="H325" s="88">
        <v>29.14</v>
      </c>
      <c r="I325" s="236" t="s">
        <v>231</v>
      </c>
      <c r="J325" s="44">
        <v>1</v>
      </c>
      <c r="K325" s="82" t="s">
        <v>144</v>
      </c>
      <c r="L325" s="50" t="s">
        <v>66</v>
      </c>
    </row>
    <row r="326" spans="1:12" ht="18.75" x14ac:dyDescent="0.3">
      <c r="A326" s="159">
        <v>45754</v>
      </c>
      <c r="B326" s="110">
        <v>1</v>
      </c>
      <c r="C326" s="44" t="s">
        <v>51</v>
      </c>
      <c r="D326" s="45">
        <v>322</v>
      </c>
      <c r="E326" s="49">
        <v>12.05</v>
      </c>
      <c r="F326" s="79">
        <v>151716</v>
      </c>
      <c r="G326" s="61"/>
      <c r="H326" s="49"/>
      <c r="I326" s="238" t="s">
        <v>231</v>
      </c>
      <c r="J326" s="44"/>
      <c r="K326" s="82" t="s">
        <v>144</v>
      </c>
      <c r="L326" s="50" t="s">
        <v>66</v>
      </c>
    </row>
    <row r="327" spans="1:12" ht="18.75" x14ac:dyDescent="0.3">
      <c r="A327" s="159">
        <v>45754</v>
      </c>
      <c r="B327" s="110">
        <v>1</v>
      </c>
      <c r="C327" s="44" t="s">
        <v>51</v>
      </c>
      <c r="D327" s="45">
        <v>323</v>
      </c>
      <c r="E327" s="49">
        <v>12.05</v>
      </c>
      <c r="F327" s="79">
        <v>151716</v>
      </c>
      <c r="G327" s="61"/>
      <c r="H327" s="49"/>
      <c r="I327" s="238" t="s">
        <v>231</v>
      </c>
      <c r="J327" s="44"/>
      <c r="K327" s="82" t="s">
        <v>144</v>
      </c>
      <c r="L327" s="50" t="s">
        <v>66</v>
      </c>
    </row>
    <row r="328" spans="1:12" ht="18.75" x14ac:dyDescent="0.3">
      <c r="A328" s="159">
        <v>45754</v>
      </c>
      <c r="B328" s="110">
        <v>2</v>
      </c>
      <c r="C328" s="44" t="s">
        <v>45</v>
      </c>
      <c r="D328" s="45">
        <v>324</v>
      </c>
      <c r="E328" s="49">
        <v>11.03</v>
      </c>
      <c r="F328" s="79">
        <v>151716</v>
      </c>
      <c r="G328" s="61"/>
      <c r="H328" s="49"/>
      <c r="I328" s="238" t="s">
        <v>231</v>
      </c>
      <c r="J328" s="44"/>
      <c r="K328" s="82" t="s">
        <v>144</v>
      </c>
      <c r="L328" s="50" t="s">
        <v>66</v>
      </c>
    </row>
    <row r="329" spans="1:12" ht="18.75" x14ac:dyDescent="0.3">
      <c r="A329" s="159">
        <v>45754</v>
      </c>
      <c r="B329" s="110">
        <v>2</v>
      </c>
      <c r="C329" s="44" t="s">
        <v>45</v>
      </c>
      <c r="D329" s="45">
        <v>325</v>
      </c>
      <c r="E329" s="49">
        <v>11.05</v>
      </c>
      <c r="F329" s="79">
        <v>151716</v>
      </c>
      <c r="G329" s="61"/>
      <c r="H329" s="49"/>
      <c r="I329" s="238" t="s">
        <v>231</v>
      </c>
      <c r="J329" s="44"/>
      <c r="K329" s="82" t="s">
        <v>144</v>
      </c>
      <c r="L329" s="50" t="s">
        <v>66</v>
      </c>
    </row>
    <row r="330" spans="1:12" ht="18.75" x14ac:dyDescent="0.3">
      <c r="A330" s="159">
        <v>45754</v>
      </c>
      <c r="B330" s="110">
        <v>2</v>
      </c>
      <c r="C330" s="44" t="s">
        <v>45</v>
      </c>
      <c r="D330" s="45">
        <v>326</v>
      </c>
      <c r="E330" s="49">
        <v>11.04</v>
      </c>
      <c r="F330" s="79">
        <v>151716</v>
      </c>
      <c r="G330" s="61"/>
      <c r="H330" s="49"/>
      <c r="I330" s="238" t="s">
        <v>231</v>
      </c>
      <c r="J330" s="44"/>
      <c r="K330" s="82" t="s">
        <v>144</v>
      </c>
      <c r="L330" s="50" t="s">
        <v>66</v>
      </c>
    </row>
    <row r="331" spans="1:12" ht="18.75" x14ac:dyDescent="0.3">
      <c r="A331" s="159">
        <v>45754</v>
      </c>
      <c r="B331" s="110">
        <v>2</v>
      </c>
      <c r="C331" s="44" t="s">
        <v>45</v>
      </c>
      <c r="D331" s="45">
        <v>327</v>
      </c>
      <c r="E331" s="49">
        <v>11.19</v>
      </c>
      <c r="F331" s="79">
        <v>151716</v>
      </c>
      <c r="G331" s="61"/>
      <c r="H331" s="49"/>
      <c r="I331" s="238" t="s">
        <v>231</v>
      </c>
      <c r="J331" s="44"/>
      <c r="K331" s="82" t="s">
        <v>144</v>
      </c>
      <c r="L331" s="50" t="s">
        <v>66</v>
      </c>
    </row>
    <row r="332" spans="1:12" ht="18.75" x14ac:dyDescent="0.3">
      <c r="A332" s="159">
        <v>45754</v>
      </c>
      <c r="B332" s="110">
        <v>2</v>
      </c>
      <c r="C332" s="44" t="s">
        <v>45</v>
      </c>
      <c r="D332" s="45">
        <v>328</v>
      </c>
      <c r="E332" s="49">
        <v>13.04</v>
      </c>
      <c r="F332" s="80">
        <v>151078</v>
      </c>
      <c r="G332" s="61" t="s">
        <v>196</v>
      </c>
      <c r="H332" s="88">
        <v>28.64</v>
      </c>
      <c r="I332" s="236" t="s">
        <v>231</v>
      </c>
      <c r="J332" s="44">
        <v>1</v>
      </c>
      <c r="K332" s="82" t="s">
        <v>144</v>
      </c>
      <c r="L332" s="50" t="s">
        <v>66</v>
      </c>
    </row>
    <row r="333" spans="1:12" ht="18.75" x14ac:dyDescent="0.3">
      <c r="A333" s="159">
        <v>45754</v>
      </c>
      <c r="B333" s="110">
        <v>2</v>
      </c>
      <c r="C333" s="44" t="s">
        <v>45</v>
      </c>
      <c r="D333" s="45">
        <v>329</v>
      </c>
      <c r="E333" s="49">
        <v>13.04</v>
      </c>
      <c r="F333" s="79">
        <v>151078</v>
      </c>
      <c r="G333" s="61"/>
      <c r="H333" s="49"/>
      <c r="I333" s="238" t="s">
        <v>231</v>
      </c>
      <c r="J333" s="44"/>
      <c r="K333" s="82" t="s">
        <v>144</v>
      </c>
      <c r="L333" s="50" t="s">
        <v>66</v>
      </c>
    </row>
    <row r="334" spans="1:12" ht="18.75" x14ac:dyDescent="0.3">
      <c r="A334" s="159">
        <v>45754</v>
      </c>
      <c r="B334" s="110">
        <v>2</v>
      </c>
      <c r="C334" s="44" t="s">
        <v>45</v>
      </c>
      <c r="D334" s="45">
        <v>330</v>
      </c>
      <c r="E334" s="49">
        <v>13.04</v>
      </c>
      <c r="F334" s="79">
        <v>151078</v>
      </c>
      <c r="G334" s="61"/>
      <c r="H334" s="49"/>
      <c r="I334" s="238" t="s">
        <v>231</v>
      </c>
      <c r="J334" s="44"/>
      <c r="K334" s="82" t="s">
        <v>144</v>
      </c>
      <c r="L334" s="50" t="s">
        <v>66</v>
      </c>
    </row>
    <row r="335" spans="1:12" ht="19.5" thickBot="1" x14ac:dyDescent="0.35">
      <c r="A335" s="175">
        <v>45754</v>
      </c>
      <c r="B335" s="132">
        <v>2</v>
      </c>
      <c r="C335" s="91" t="s">
        <v>45</v>
      </c>
      <c r="D335" s="92">
        <v>331</v>
      </c>
      <c r="E335" s="93">
        <v>13.04</v>
      </c>
      <c r="F335" s="94">
        <v>151078</v>
      </c>
      <c r="G335" s="95"/>
      <c r="H335" s="93"/>
      <c r="I335" s="241" t="s">
        <v>231</v>
      </c>
      <c r="J335" s="91"/>
      <c r="K335" s="96" t="s">
        <v>144</v>
      </c>
      <c r="L335" s="97" t="s">
        <v>66</v>
      </c>
    </row>
    <row r="336" spans="1:12" ht="18.75" x14ac:dyDescent="0.3">
      <c r="A336" s="39">
        <v>45755</v>
      </c>
      <c r="B336" s="116">
        <v>1</v>
      </c>
      <c r="C336" s="87" t="s">
        <v>51</v>
      </c>
      <c r="D336" s="40">
        <v>332</v>
      </c>
      <c r="E336" s="98">
        <v>13.46</v>
      </c>
      <c r="F336" s="99">
        <v>151078</v>
      </c>
      <c r="G336" s="100"/>
      <c r="H336" s="98"/>
      <c r="I336" s="242" t="s">
        <v>231</v>
      </c>
      <c r="J336" s="87"/>
      <c r="K336" s="81" t="s">
        <v>144</v>
      </c>
      <c r="L336" s="43" t="s">
        <v>66</v>
      </c>
    </row>
    <row r="337" spans="1:12" ht="18.75" x14ac:dyDescent="0.3">
      <c r="A337" s="159">
        <v>45755</v>
      </c>
      <c r="B337" s="110">
        <v>1</v>
      </c>
      <c r="C337" s="44" t="s">
        <v>51</v>
      </c>
      <c r="D337" s="45">
        <v>333</v>
      </c>
      <c r="E337" s="49">
        <v>13.5</v>
      </c>
      <c r="F337" s="79">
        <v>151078</v>
      </c>
      <c r="G337" s="61"/>
      <c r="H337" s="49"/>
      <c r="I337" s="238" t="s">
        <v>231</v>
      </c>
      <c r="J337" s="44"/>
      <c r="K337" s="82" t="s">
        <v>144</v>
      </c>
      <c r="L337" s="50" t="s">
        <v>66</v>
      </c>
    </row>
    <row r="338" spans="1:12" ht="18.75" x14ac:dyDescent="0.3">
      <c r="A338" s="159">
        <v>45755</v>
      </c>
      <c r="B338" s="110">
        <v>2</v>
      </c>
      <c r="C338" s="44" t="s">
        <v>45</v>
      </c>
      <c r="D338" s="45">
        <v>334</v>
      </c>
      <c r="E338" s="49">
        <v>13.54</v>
      </c>
      <c r="F338" s="80">
        <v>251572</v>
      </c>
      <c r="G338" s="61" t="s">
        <v>203</v>
      </c>
      <c r="H338" s="88">
        <v>29.14</v>
      </c>
      <c r="I338" s="236" t="s">
        <v>231</v>
      </c>
      <c r="J338" s="44">
        <v>1</v>
      </c>
      <c r="K338" s="82" t="s">
        <v>144</v>
      </c>
      <c r="L338" s="50" t="s">
        <v>66</v>
      </c>
    </row>
    <row r="339" spans="1:12" ht="18.75" x14ac:dyDescent="0.3">
      <c r="A339" s="159">
        <v>45755</v>
      </c>
      <c r="B339" s="110">
        <v>2</v>
      </c>
      <c r="C339" s="44" t="s">
        <v>45</v>
      </c>
      <c r="D339" s="45">
        <v>335</v>
      </c>
      <c r="E339" s="49">
        <v>13.04</v>
      </c>
      <c r="F339" s="79">
        <v>251572</v>
      </c>
      <c r="G339" s="61"/>
      <c r="H339" s="49"/>
      <c r="I339" s="238" t="s">
        <v>231</v>
      </c>
      <c r="J339" s="44"/>
      <c r="K339" s="82" t="s">
        <v>144</v>
      </c>
      <c r="L339" s="50" t="s">
        <v>66</v>
      </c>
    </row>
    <row r="340" spans="1:12" ht="18.75" x14ac:dyDescent="0.3">
      <c r="A340" s="159">
        <v>45755</v>
      </c>
      <c r="B340" s="110">
        <v>2</v>
      </c>
      <c r="C340" s="44" t="s">
        <v>45</v>
      </c>
      <c r="D340" s="45">
        <v>336</v>
      </c>
      <c r="E340" s="49">
        <v>13.04</v>
      </c>
      <c r="F340" s="79">
        <v>251572</v>
      </c>
      <c r="G340" s="61"/>
      <c r="H340" s="49"/>
      <c r="I340" s="238" t="s">
        <v>231</v>
      </c>
      <c r="J340" s="44"/>
      <c r="K340" s="82" t="s">
        <v>144</v>
      </c>
      <c r="L340" s="50" t="s">
        <v>66</v>
      </c>
    </row>
    <row r="341" spans="1:12" ht="18.75" x14ac:dyDescent="0.3">
      <c r="A341" s="159">
        <v>45755</v>
      </c>
      <c r="B341" s="110">
        <v>2</v>
      </c>
      <c r="C341" s="44" t="s">
        <v>45</v>
      </c>
      <c r="D341" s="45">
        <v>337</v>
      </c>
      <c r="E341" s="49">
        <v>13.04</v>
      </c>
      <c r="F341" s="79">
        <v>251572</v>
      </c>
      <c r="G341" s="61"/>
      <c r="H341" s="49"/>
      <c r="I341" s="238" t="s">
        <v>231</v>
      </c>
      <c r="J341" s="44"/>
      <c r="K341" s="82" t="s">
        <v>144</v>
      </c>
      <c r="L341" s="50" t="s">
        <v>66</v>
      </c>
    </row>
    <row r="342" spans="1:12" ht="18.75" x14ac:dyDescent="0.3">
      <c r="A342" s="159">
        <v>45755</v>
      </c>
      <c r="B342" s="110">
        <v>2</v>
      </c>
      <c r="C342" s="44" t="s">
        <v>45</v>
      </c>
      <c r="D342" s="45">
        <v>338</v>
      </c>
      <c r="E342" s="49">
        <v>13.03</v>
      </c>
      <c r="F342" s="79">
        <v>251572</v>
      </c>
      <c r="G342" s="61"/>
      <c r="H342" s="49"/>
      <c r="I342" s="238" t="s">
        <v>231</v>
      </c>
      <c r="J342" s="44"/>
      <c r="K342" s="82" t="s">
        <v>144</v>
      </c>
      <c r="L342" s="50" t="s">
        <v>66</v>
      </c>
    </row>
    <row r="343" spans="1:12" ht="18.75" x14ac:dyDescent="0.3">
      <c r="A343" s="159">
        <v>45755</v>
      </c>
      <c r="B343" s="110">
        <v>2</v>
      </c>
      <c r="C343" s="44" t="s">
        <v>45</v>
      </c>
      <c r="D343" s="45">
        <v>339</v>
      </c>
      <c r="E343" s="49">
        <v>13.04</v>
      </c>
      <c r="F343" s="79">
        <v>251572</v>
      </c>
      <c r="G343" s="61"/>
      <c r="H343" s="49"/>
      <c r="I343" s="238" t="s">
        <v>231</v>
      </c>
      <c r="J343" s="44"/>
      <c r="K343" s="82" t="s">
        <v>144</v>
      </c>
      <c r="L343" s="50" t="s">
        <v>66</v>
      </c>
    </row>
    <row r="344" spans="1:12" ht="18.75" x14ac:dyDescent="0.3">
      <c r="A344" s="159">
        <v>45755</v>
      </c>
      <c r="B344" s="110">
        <v>2</v>
      </c>
      <c r="C344" s="44" t="s">
        <v>45</v>
      </c>
      <c r="D344" s="45">
        <v>340</v>
      </c>
      <c r="E344" s="49">
        <v>13.05</v>
      </c>
      <c r="F344" s="80">
        <v>351135</v>
      </c>
      <c r="G344" s="61" t="s">
        <v>204</v>
      </c>
      <c r="H344" s="88">
        <v>29.32</v>
      </c>
      <c r="I344" s="236" t="s">
        <v>231</v>
      </c>
      <c r="J344" s="44">
        <v>1</v>
      </c>
      <c r="K344" s="82" t="s">
        <v>144</v>
      </c>
      <c r="L344" s="50" t="s">
        <v>66</v>
      </c>
    </row>
    <row r="345" spans="1:12" ht="19.5" thickBot="1" x14ac:dyDescent="0.35">
      <c r="A345" s="175">
        <v>45755</v>
      </c>
      <c r="B345" s="132">
        <v>2</v>
      </c>
      <c r="C345" s="91" t="s">
        <v>45</v>
      </c>
      <c r="D345" s="92">
        <v>341</v>
      </c>
      <c r="E345" s="93">
        <v>13.04</v>
      </c>
      <c r="F345" s="94">
        <v>351135</v>
      </c>
      <c r="G345" s="95"/>
      <c r="H345" s="93"/>
      <c r="I345" s="241" t="s">
        <v>231</v>
      </c>
      <c r="J345" s="91"/>
      <c r="K345" s="96" t="s">
        <v>144</v>
      </c>
      <c r="L345" s="97" t="s">
        <v>66</v>
      </c>
    </row>
    <row r="346" spans="1:12" ht="18.75" x14ac:dyDescent="0.3">
      <c r="A346" s="39">
        <v>45756</v>
      </c>
      <c r="B346" s="116">
        <v>1</v>
      </c>
      <c r="C346" s="87" t="s">
        <v>51</v>
      </c>
      <c r="D346" s="40">
        <v>342</v>
      </c>
      <c r="E346" s="176">
        <v>13.04</v>
      </c>
      <c r="F346" s="99">
        <v>351135</v>
      </c>
      <c r="G346" s="177"/>
      <c r="H346" s="176"/>
      <c r="I346" s="242" t="s">
        <v>231</v>
      </c>
      <c r="J346" s="178"/>
      <c r="K346" s="81" t="s">
        <v>144</v>
      </c>
      <c r="L346" s="43" t="s">
        <v>66</v>
      </c>
    </row>
    <row r="347" spans="1:12" ht="18.75" x14ac:dyDescent="0.3">
      <c r="A347" s="159">
        <v>45756</v>
      </c>
      <c r="B347" s="110">
        <v>1</v>
      </c>
      <c r="C347" s="44" t="s">
        <v>51</v>
      </c>
      <c r="D347" s="45">
        <v>343</v>
      </c>
      <c r="E347" s="173">
        <v>13.44</v>
      </c>
      <c r="F347" s="79">
        <v>351135</v>
      </c>
      <c r="G347" s="174"/>
      <c r="H347" s="173"/>
      <c r="I347" s="238" t="s">
        <v>231</v>
      </c>
      <c r="J347" s="172"/>
      <c r="K347" s="82" t="s">
        <v>144</v>
      </c>
      <c r="L347" s="50" t="s">
        <v>66</v>
      </c>
    </row>
    <row r="348" spans="1:12" ht="18.75" x14ac:dyDescent="0.3">
      <c r="A348" s="159">
        <v>45756</v>
      </c>
      <c r="B348" s="110">
        <v>2</v>
      </c>
      <c r="C348" s="44" t="s">
        <v>45</v>
      </c>
      <c r="D348" s="45">
        <v>344</v>
      </c>
      <c r="E348" s="173">
        <v>13.54</v>
      </c>
      <c r="F348" s="79">
        <v>351135</v>
      </c>
      <c r="G348" s="174"/>
      <c r="H348" s="173"/>
      <c r="I348" s="238" t="s">
        <v>231</v>
      </c>
      <c r="J348" s="172"/>
      <c r="K348" s="82" t="s">
        <v>144</v>
      </c>
      <c r="L348" s="50" t="s">
        <v>66</v>
      </c>
    </row>
    <row r="349" spans="1:12" ht="18.75" x14ac:dyDescent="0.3">
      <c r="A349" s="159">
        <v>45756</v>
      </c>
      <c r="B349" s="110">
        <v>2</v>
      </c>
      <c r="C349" s="44" t="s">
        <v>45</v>
      </c>
      <c r="D349" s="45">
        <v>345</v>
      </c>
      <c r="E349" s="173">
        <v>13.46</v>
      </c>
      <c r="F349" s="79">
        <v>351135</v>
      </c>
      <c r="G349" s="174"/>
      <c r="H349" s="173"/>
      <c r="I349" s="238" t="s">
        <v>231</v>
      </c>
      <c r="J349" s="172"/>
      <c r="K349" s="82" t="s">
        <v>144</v>
      </c>
      <c r="L349" s="50" t="s">
        <v>66</v>
      </c>
    </row>
    <row r="350" spans="1:12" ht="18.75" x14ac:dyDescent="0.3">
      <c r="A350" s="159">
        <v>45756</v>
      </c>
      <c r="B350" s="110">
        <v>2</v>
      </c>
      <c r="C350" s="44" t="s">
        <v>45</v>
      </c>
      <c r="D350" s="45">
        <v>346</v>
      </c>
      <c r="E350" s="173">
        <v>12.06</v>
      </c>
      <c r="F350" s="80">
        <v>251572</v>
      </c>
      <c r="G350" s="61" t="s">
        <v>206</v>
      </c>
      <c r="H350" s="183">
        <v>29.76</v>
      </c>
      <c r="I350" s="236" t="s">
        <v>231</v>
      </c>
      <c r="J350" s="172">
        <v>1</v>
      </c>
      <c r="K350" s="82" t="s">
        <v>144</v>
      </c>
      <c r="L350" s="50" t="s">
        <v>66</v>
      </c>
    </row>
    <row r="351" spans="1:12" ht="18.75" x14ac:dyDescent="0.3">
      <c r="A351" s="159">
        <v>45756</v>
      </c>
      <c r="B351" s="110">
        <v>2</v>
      </c>
      <c r="C351" s="44" t="s">
        <v>45</v>
      </c>
      <c r="D351" s="45">
        <v>347</v>
      </c>
      <c r="E351" s="173">
        <v>12.05</v>
      </c>
      <c r="F351" s="189">
        <v>251572</v>
      </c>
      <c r="G351" s="174"/>
      <c r="H351" s="173"/>
      <c r="I351" s="238" t="s">
        <v>231</v>
      </c>
      <c r="J351" s="172"/>
      <c r="K351" s="82" t="s">
        <v>144</v>
      </c>
      <c r="L351" s="50" t="s">
        <v>66</v>
      </c>
    </row>
    <row r="352" spans="1:12" ht="18.75" x14ac:dyDescent="0.3">
      <c r="A352" s="159">
        <v>45756</v>
      </c>
      <c r="B352" s="110">
        <v>2</v>
      </c>
      <c r="C352" s="44" t="s">
        <v>45</v>
      </c>
      <c r="D352" s="45">
        <v>348</v>
      </c>
      <c r="E352" s="173">
        <v>12.05</v>
      </c>
      <c r="F352" s="189">
        <v>251572</v>
      </c>
      <c r="G352" s="174"/>
      <c r="H352" s="173"/>
      <c r="I352" s="238" t="s">
        <v>231</v>
      </c>
      <c r="J352" s="172"/>
      <c r="K352" s="82" t="s">
        <v>144</v>
      </c>
      <c r="L352" s="50" t="s">
        <v>66</v>
      </c>
    </row>
    <row r="353" spans="1:12" ht="18.75" x14ac:dyDescent="0.3">
      <c r="A353" s="159">
        <v>45756</v>
      </c>
      <c r="B353" s="110">
        <v>2</v>
      </c>
      <c r="C353" s="44" t="s">
        <v>45</v>
      </c>
      <c r="D353" s="45">
        <v>349</v>
      </c>
      <c r="E353" s="173">
        <v>12.04</v>
      </c>
      <c r="F353" s="189">
        <v>251572</v>
      </c>
      <c r="G353" s="174"/>
      <c r="H353" s="173"/>
      <c r="I353" s="238" t="s">
        <v>231</v>
      </c>
      <c r="J353" s="172"/>
      <c r="K353" s="82" t="s">
        <v>144</v>
      </c>
      <c r="L353" s="50" t="s">
        <v>66</v>
      </c>
    </row>
    <row r="354" spans="1:12" ht="18.75" x14ac:dyDescent="0.3">
      <c r="A354" s="159">
        <v>45756</v>
      </c>
      <c r="B354" s="110">
        <v>2</v>
      </c>
      <c r="C354" s="44" t="s">
        <v>45</v>
      </c>
      <c r="D354" s="45">
        <v>350</v>
      </c>
      <c r="E354" s="173">
        <v>12.04</v>
      </c>
      <c r="F354" s="189">
        <v>251572</v>
      </c>
      <c r="G354" s="174"/>
      <c r="H354" s="173"/>
      <c r="I354" s="238" t="s">
        <v>231</v>
      </c>
      <c r="J354" s="172"/>
      <c r="K354" s="82" t="s">
        <v>144</v>
      </c>
      <c r="L354" s="50" t="s">
        <v>66</v>
      </c>
    </row>
    <row r="355" spans="1:12" ht="19.5" thickBot="1" x14ac:dyDescent="0.35">
      <c r="A355" s="175">
        <v>45756</v>
      </c>
      <c r="B355" s="132">
        <v>2</v>
      </c>
      <c r="C355" s="91" t="s">
        <v>45</v>
      </c>
      <c r="D355" s="92">
        <v>351</v>
      </c>
      <c r="E355" s="184">
        <v>12.04</v>
      </c>
      <c r="F355" s="190">
        <v>251572</v>
      </c>
      <c r="G355" s="186"/>
      <c r="H355" s="184"/>
      <c r="I355" s="241" t="s">
        <v>231</v>
      </c>
      <c r="J355" s="185"/>
      <c r="K355" s="96" t="s">
        <v>144</v>
      </c>
      <c r="L355" s="97" t="s">
        <v>66</v>
      </c>
    </row>
    <row r="356" spans="1:12" ht="18.75" x14ac:dyDescent="0.3">
      <c r="A356" s="39">
        <v>45757</v>
      </c>
      <c r="B356" s="116">
        <v>1</v>
      </c>
      <c r="C356" s="87" t="s">
        <v>51</v>
      </c>
      <c r="D356" s="40">
        <v>352</v>
      </c>
      <c r="E356" s="98">
        <v>11.08</v>
      </c>
      <c r="F356" s="191">
        <v>251572</v>
      </c>
      <c r="G356" s="100"/>
      <c r="H356" s="98"/>
      <c r="I356" s="242" t="s">
        <v>231</v>
      </c>
      <c r="J356" s="87"/>
      <c r="K356" s="81" t="s">
        <v>144</v>
      </c>
      <c r="L356" s="43" t="s">
        <v>66</v>
      </c>
    </row>
    <row r="357" spans="1:12" ht="18.75" x14ac:dyDescent="0.3">
      <c r="A357" s="159">
        <v>45757</v>
      </c>
      <c r="B357" s="110">
        <v>1</v>
      </c>
      <c r="C357" s="44" t="s">
        <v>51</v>
      </c>
      <c r="D357" s="45">
        <v>353</v>
      </c>
      <c r="E357" s="49">
        <v>13.06</v>
      </c>
      <c r="F357" s="80">
        <v>151729</v>
      </c>
      <c r="G357" s="61" t="s">
        <v>210</v>
      </c>
      <c r="H357" s="88">
        <v>28.92</v>
      </c>
      <c r="I357" s="236" t="s">
        <v>231</v>
      </c>
      <c r="J357" s="44">
        <v>1</v>
      </c>
      <c r="K357" s="82" t="s">
        <v>144</v>
      </c>
      <c r="L357" s="50" t="s">
        <v>66</v>
      </c>
    </row>
    <row r="358" spans="1:12" ht="18.75" x14ac:dyDescent="0.3">
      <c r="A358" s="159">
        <v>45757</v>
      </c>
      <c r="B358" s="110">
        <v>1</v>
      </c>
      <c r="C358" s="44" t="s">
        <v>51</v>
      </c>
      <c r="D358" s="45">
        <v>354</v>
      </c>
      <c r="E358" s="49">
        <v>13.05</v>
      </c>
      <c r="F358" s="79">
        <v>151729</v>
      </c>
      <c r="G358" s="61"/>
      <c r="H358" s="49"/>
      <c r="I358" s="238" t="s">
        <v>231</v>
      </c>
      <c r="J358" s="44"/>
      <c r="K358" s="82" t="s">
        <v>144</v>
      </c>
      <c r="L358" s="50" t="s">
        <v>66</v>
      </c>
    </row>
    <row r="359" spans="1:12" ht="18.75" x14ac:dyDescent="0.3">
      <c r="A359" s="159">
        <v>45757</v>
      </c>
      <c r="B359" s="110">
        <v>1</v>
      </c>
      <c r="C359" s="44" t="s">
        <v>51</v>
      </c>
      <c r="D359" s="45">
        <v>355</v>
      </c>
      <c r="E359" s="49">
        <v>13.47</v>
      </c>
      <c r="F359" s="79">
        <v>151729</v>
      </c>
      <c r="G359" s="61"/>
      <c r="H359" s="49"/>
      <c r="I359" s="238" t="s">
        <v>231</v>
      </c>
      <c r="J359" s="44"/>
      <c r="K359" s="82" t="s">
        <v>144</v>
      </c>
      <c r="L359" s="50" t="s">
        <v>66</v>
      </c>
    </row>
    <row r="360" spans="1:12" ht="18.75" x14ac:dyDescent="0.3">
      <c r="A360" s="159">
        <v>45757</v>
      </c>
      <c r="B360" s="110">
        <v>1</v>
      </c>
      <c r="C360" s="44" t="s">
        <v>51</v>
      </c>
      <c r="D360" s="45">
        <v>356</v>
      </c>
      <c r="E360" s="49">
        <v>11.72</v>
      </c>
      <c r="F360" s="79">
        <v>151729</v>
      </c>
      <c r="G360" s="61"/>
      <c r="H360" s="49"/>
      <c r="I360" s="238" t="s">
        <v>231</v>
      </c>
      <c r="J360" s="44"/>
      <c r="K360" s="82" t="s">
        <v>144</v>
      </c>
      <c r="L360" s="50" t="s">
        <v>66</v>
      </c>
    </row>
    <row r="361" spans="1:12" ht="18.75" x14ac:dyDescent="0.3">
      <c r="A361" s="159">
        <v>45757</v>
      </c>
      <c r="B361" s="110">
        <v>1</v>
      </c>
      <c r="C361" s="44" t="s">
        <v>51</v>
      </c>
      <c r="D361" s="45">
        <v>357</v>
      </c>
      <c r="E361" s="49">
        <v>12.32</v>
      </c>
      <c r="F361" s="79">
        <v>151729</v>
      </c>
      <c r="G361" s="61"/>
      <c r="H361" s="49"/>
      <c r="I361" s="238" t="s">
        <v>231</v>
      </c>
      <c r="J361" s="44"/>
      <c r="K361" s="82" t="s">
        <v>144</v>
      </c>
      <c r="L361" s="50" t="s">
        <v>66</v>
      </c>
    </row>
    <row r="362" spans="1:12" ht="19.5" thickBot="1" x14ac:dyDescent="0.35">
      <c r="A362" s="175">
        <v>45757</v>
      </c>
      <c r="B362" s="132">
        <v>1</v>
      </c>
      <c r="C362" s="91" t="s">
        <v>51</v>
      </c>
      <c r="D362" s="92">
        <v>358</v>
      </c>
      <c r="E362" s="93">
        <v>13.56</v>
      </c>
      <c r="F362" s="94">
        <v>151729</v>
      </c>
      <c r="G362" s="95"/>
      <c r="H362" s="93"/>
      <c r="I362" s="241" t="s">
        <v>231</v>
      </c>
      <c r="J362" s="91"/>
      <c r="K362" s="96" t="s">
        <v>144</v>
      </c>
      <c r="L362" s="97" t="s">
        <v>66</v>
      </c>
    </row>
    <row r="363" spans="1:12" ht="18.75" x14ac:dyDescent="0.3">
      <c r="A363" s="39">
        <v>45777</v>
      </c>
      <c r="B363" s="87" t="str">
        <f t="shared" ref="B363" si="10">ROMAN(1)</f>
        <v>I</v>
      </c>
      <c r="C363" s="87" t="s">
        <v>45</v>
      </c>
      <c r="D363" s="40">
        <v>359</v>
      </c>
      <c r="E363" s="98">
        <v>12.03</v>
      </c>
      <c r="F363" s="69">
        <v>204121</v>
      </c>
      <c r="G363" s="100" t="s">
        <v>75</v>
      </c>
      <c r="H363" s="89">
        <v>29.71</v>
      </c>
      <c r="I363" s="237" t="s">
        <v>230</v>
      </c>
      <c r="J363" s="87">
        <v>1</v>
      </c>
      <c r="K363" s="81" t="s">
        <v>144</v>
      </c>
      <c r="L363" s="43" t="s">
        <v>66</v>
      </c>
    </row>
    <row r="364" spans="1:12" ht="18.75" x14ac:dyDescent="0.3">
      <c r="A364" s="51">
        <v>45777</v>
      </c>
      <c r="B364" s="44" t="str">
        <f t="shared" ref="B364:B374" si="11">ROMAN(2)</f>
        <v>II</v>
      </c>
      <c r="C364" s="44" t="s">
        <v>51</v>
      </c>
      <c r="D364" s="45">
        <v>360</v>
      </c>
      <c r="E364" s="49">
        <v>12.02</v>
      </c>
      <c r="F364" s="79">
        <v>204121</v>
      </c>
      <c r="G364" s="61"/>
      <c r="H364" s="49"/>
      <c r="I364" s="238" t="s">
        <v>230</v>
      </c>
      <c r="J364" s="44"/>
      <c r="K364" s="82" t="s">
        <v>144</v>
      </c>
      <c r="L364" s="50" t="s">
        <v>66</v>
      </c>
    </row>
    <row r="365" spans="1:12" ht="18.75" x14ac:dyDescent="0.3">
      <c r="A365" s="51">
        <v>45777</v>
      </c>
      <c r="B365" s="44" t="str">
        <f t="shared" si="11"/>
        <v>II</v>
      </c>
      <c r="C365" s="44" t="s">
        <v>51</v>
      </c>
      <c r="D365" s="45">
        <v>361</v>
      </c>
      <c r="E365" s="49">
        <v>12.02</v>
      </c>
      <c r="F365" s="79">
        <v>204121</v>
      </c>
      <c r="G365" s="61"/>
      <c r="H365" s="49"/>
      <c r="I365" s="238" t="s">
        <v>230</v>
      </c>
      <c r="J365" s="44"/>
      <c r="K365" s="82" t="s">
        <v>144</v>
      </c>
      <c r="L365" s="50" t="s">
        <v>66</v>
      </c>
    </row>
    <row r="366" spans="1:12" ht="18.75" x14ac:dyDescent="0.3">
      <c r="A366" s="51">
        <v>45777</v>
      </c>
      <c r="B366" s="44" t="str">
        <f t="shared" si="11"/>
        <v>II</v>
      </c>
      <c r="C366" s="44" t="s">
        <v>51</v>
      </c>
      <c r="D366" s="45">
        <v>362</v>
      </c>
      <c r="E366" s="49">
        <v>10.47</v>
      </c>
      <c r="F366" s="79">
        <v>204121</v>
      </c>
      <c r="G366" s="61"/>
      <c r="H366" s="49"/>
      <c r="I366" s="238" t="s">
        <v>230</v>
      </c>
      <c r="J366" s="44"/>
      <c r="K366" s="82" t="s">
        <v>144</v>
      </c>
      <c r="L366" s="50" t="s">
        <v>66</v>
      </c>
    </row>
    <row r="367" spans="1:12" ht="18.75" x14ac:dyDescent="0.3">
      <c r="A367" s="51">
        <v>45777</v>
      </c>
      <c r="B367" s="44" t="str">
        <f t="shared" si="11"/>
        <v>II</v>
      </c>
      <c r="C367" s="44" t="s">
        <v>51</v>
      </c>
      <c r="D367" s="45">
        <v>363</v>
      </c>
      <c r="E367" s="49">
        <v>10.29</v>
      </c>
      <c r="F367" s="79">
        <v>204121</v>
      </c>
      <c r="G367" s="61"/>
      <c r="H367" s="49"/>
      <c r="I367" s="238" t="s">
        <v>230</v>
      </c>
      <c r="J367" s="44"/>
      <c r="K367" s="82" t="s">
        <v>144</v>
      </c>
      <c r="L367" s="50" t="s">
        <v>66</v>
      </c>
    </row>
    <row r="368" spans="1:12" ht="18.75" x14ac:dyDescent="0.3">
      <c r="A368" s="51">
        <v>45777</v>
      </c>
      <c r="B368" s="44" t="str">
        <f t="shared" si="11"/>
        <v>II</v>
      </c>
      <c r="C368" s="44" t="s">
        <v>51</v>
      </c>
      <c r="D368" s="45">
        <v>364</v>
      </c>
      <c r="E368" s="49">
        <v>10.59</v>
      </c>
      <c r="F368" s="79">
        <v>204121</v>
      </c>
      <c r="G368" s="61"/>
      <c r="H368" s="49"/>
      <c r="I368" s="238" t="s">
        <v>230</v>
      </c>
      <c r="J368" s="44"/>
      <c r="K368" s="82" t="s">
        <v>144</v>
      </c>
      <c r="L368" s="50" t="s">
        <v>66</v>
      </c>
    </row>
    <row r="369" spans="1:12" ht="18.75" x14ac:dyDescent="0.3">
      <c r="A369" s="51">
        <v>45777</v>
      </c>
      <c r="B369" s="44" t="str">
        <f t="shared" si="11"/>
        <v>II</v>
      </c>
      <c r="C369" s="44" t="s">
        <v>51</v>
      </c>
      <c r="D369" s="45">
        <v>365</v>
      </c>
      <c r="E369" s="49">
        <v>12.02</v>
      </c>
      <c r="F369" s="80">
        <v>104094</v>
      </c>
      <c r="G369" s="61" t="s">
        <v>238</v>
      </c>
      <c r="H369" s="88">
        <f>32.12-H375</f>
        <v>25.639999999999997</v>
      </c>
      <c r="I369" s="236" t="s">
        <v>230</v>
      </c>
      <c r="J369" s="44">
        <v>1</v>
      </c>
      <c r="K369" s="82" t="s">
        <v>144</v>
      </c>
      <c r="L369" s="50" t="s">
        <v>66</v>
      </c>
    </row>
    <row r="370" spans="1:12" ht="18.75" x14ac:dyDescent="0.3">
      <c r="A370" s="51">
        <v>45777</v>
      </c>
      <c r="B370" s="44" t="str">
        <f t="shared" si="11"/>
        <v>II</v>
      </c>
      <c r="C370" s="44" t="s">
        <v>51</v>
      </c>
      <c r="D370" s="45">
        <v>366</v>
      </c>
      <c r="E370" s="49">
        <v>12.02</v>
      </c>
      <c r="F370" s="79">
        <v>104094</v>
      </c>
      <c r="G370" s="61"/>
      <c r="H370" s="49"/>
      <c r="I370" s="238" t="s">
        <v>230</v>
      </c>
      <c r="J370" s="44"/>
      <c r="K370" s="82" t="s">
        <v>144</v>
      </c>
      <c r="L370" s="50" t="s">
        <v>66</v>
      </c>
    </row>
    <row r="371" spans="1:12" ht="18.75" x14ac:dyDescent="0.3">
      <c r="A371" s="51">
        <v>45777</v>
      </c>
      <c r="B371" s="44" t="str">
        <f t="shared" si="11"/>
        <v>II</v>
      </c>
      <c r="C371" s="44" t="s">
        <v>51</v>
      </c>
      <c r="D371" s="45">
        <v>367</v>
      </c>
      <c r="E371" s="49">
        <v>12.02</v>
      </c>
      <c r="F371" s="79">
        <v>104094</v>
      </c>
      <c r="G371" s="61"/>
      <c r="H371" s="49"/>
      <c r="I371" s="238" t="s">
        <v>230</v>
      </c>
      <c r="J371" s="44"/>
      <c r="K371" s="82" t="s">
        <v>144</v>
      </c>
      <c r="L371" s="50" t="s">
        <v>66</v>
      </c>
    </row>
    <row r="372" spans="1:12" ht="18.75" x14ac:dyDescent="0.3">
      <c r="A372" s="51">
        <v>45777</v>
      </c>
      <c r="B372" s="44" t="str">
        <f t="shared" si="11"/>
        <v>II</v>
      </c>
      <c r="C372" s="44" t="s">
        <v>51</v>
      </c>
      <c r="D372" s="45">
        <v>368</v>
      </c>
      <c r="E372" s="49">
        <v>13.05</v>
      </c>
      <c r="F372" s="79">
        <v>104094</v>
      </c>
      <c r="G372" s="61"/>
      <c r="H372" s="49"/>
      <c r="I372" s="238" t="s">
        <v>230</v>
      </c>
      <c r="J372" s="44"/>
      <c r="K372" s="82" t="s">
        <v>144</v>
      </c>
      <c r="L372" s="50" t="s">
        <v>66</v>
      </c>
    </row>
    <row r="373" spans="1:12" ht="18.75" x14ac:dyDescent="0.3">
      <c r="A373" s="51">
        <v>45777</v>
      </c>
      <c r="B373" s="44" t="str">
        <f t="shared" si="11"/>
        <v>II</v>
      </c>
      <c r="C373" s="44" t="s">
        <v>51</v>
      </c>
      <c r="D373" s="45">
        <v>369</v>
      </c>
      <c r="E373" s="49">
        <v>12.24</v>
      </c>
      <c r="F373" s="79">
        <v>104094</v>
      </c>
      <c r="G373" s="61"/>
      <c r="H373" s="49"/>
      <c r="I373" s="238" t="s">
        <v>230</v>
      </c>
      <c r="J373" s="44"/>
      <c r="K373" s="82" t="s">
        <v>144</v>
      </c>
      <c r="L373" s="50" t="s">
        <v>66</v>
      </c>
    </row>
    <row r="374" spans="1:12" ht="19.5" thickBot="1" x14ac:dyDescent="0.35">
      <c r="A374" s="90">
        <v>45777</v>
      </c>
      <c r="B374" s="91" t="str">
        <f t="shared" si="11"/>
        <v>II</v>
      </c>
      <c r="C374" s="91" t="s">
        <v>51</v>
      </c>
      <c r="D374" s="92">
        <v>370</v>
      </c>
      <c r="E374" s="93">
        <v>12.48</v>
      </c>
      <c r="F374" s="94">
        <v>104094</v>
      </c>
      <c r="G374" s="95"/>
      <c r="H374" s="93"/>
      <c r="I374" s="241" t="s">
        <v>230</v>
      </c>
      <c r="J374" s="91"/>
      <c r="K374" s="96" t="s">
        <v>144</v>
      </c>
      <c r="L374" s="97" t="s">
        <v>66</v>
      </c>
    </row>
    <row r="375" spans="1:12" ht="18.75" x14ac:dyDescent="0.3">
      <c r="A375" s="39">
        <v>45778</v>
      </c>
      <c r="B375" s="87" t="str">
        <f t="shared" ref="B375:B386" si="12">ROMAN(1)</f>
        <v>I</v>
      </c>
      <c r="C375" s="87" t="s">
        <v>45</v>
      </c>
      <c r="D375" s="40">
        <v>371</v>
      </c>
      <c r="E375" s="98">
        <v>12.49</v>
      </c>
      <c r="F375" s="99">
        <v>104094</v>
      </c>
      <c r="G375" s="100"/>
      <c r="H375" s="160">
        <v>6.48</v>
      </c>
      <c r="I375" s="242" t="s">
        <v>230</v>
      </c>
      <c r="J375" s="87"/>
      <c r="K375" s="81" t="s">
        <v>144</v>
      </c>
      <c r="L375" s="43" t="s">
        <v>66</v>
      </c>
    </row>
    <row r="376" spans="1:12" ht="18.75" x14ac:dyDescent="0.3">
      <c r="A376" s="51">
        <v>45778</v>
      </c>
      <c r="B376" s="44" t="str">
        <f t="shared" si="12"/>
        <v>I</v>
      </c>
      <c r="C376" s="44" t="s">
        <v>45</v>
      </c>
      <c r="D376" s="45">
        <v>372</v>
      </c>
      <c r="E376" s="49">
        <v>13.05</v>
      </c>
      <c r="F376" s="80">
        <v>104129</v>
      </c>
      <c r="G376" s="61" t="s">
        <v>85</v>
      </c>
      <c r="H376" s="88">
        <v>32.22</v>
      </c>
      <c r="I376" s="236" t="s">
        <v>230</v>
      </c>
      <c r="J376" s="44">
        <v>1</v>
      </c>
      <c r="K376" s="82" t="s">
        <v>144</v>
      </c>
      <c r="L376" s="50" t="s">
        <v>66</v>
      </c>
    </row>
    <row r="377" spans="1:12" ht="18.75" x14ac:dyDescent="0.3">
      <c r="A377" s="51">
        <v>45778</v>
      </c>
      <c r="B377" s="44" t="str">
        <f t="shared" si="12"/>
        <v>I</v>
      </c>
      <c r="C377" s="44" t="s">
        <v>45</v>
      </c>
      <c r="D377" s="45">
        <v>373</v>
      </c>
      <c r="E377" s="49">
        <v>12.55</v>
      </c>
      <c r="F377" s="79">
        <v>104129</v>
      </c>
      <c r="G377" s="61"/>
      <c r="H377" s="49"/>
      <c r="I377" s="238" t="s">
        <v>230</v>
      </c>
      <c r="J377" s="44"/>
      <c r="K377" s="82" t="s">
        <v>144</v>
      </c>
      <c r="L377" s="50" t="s">
        <v>66</v>
      </c>
    </row>
    <row r="378" spans="1:12" ht="18.75" x14ac:dyDescent="0.3">
      <c r="A378" s="51">
        <v>45778</v>
      </c>
      <c r="B378" s="44" t="str">
        <f t="shared" si="12"/>
        <v>I</v>
      </c>
      <c r="C378" s="44" t="s">
        <v>45</v>
      </c>
      <c r="D378" s="45">
        <v>374</v>
      </c>
      <c r="E378" s="49">
        <v>12.56</v>
      </c>
      <c r="F378" s="79">
        <v>104129</v>
      </c>
      <c r="G378" s="61"/>
      <c r="H378" s="49"/>
      <c r="I378" s="238" t="s">
        <v>230</v>
      </c>
      <c r="J378" s="44"/>
      <c r="K378" s="82" t="s">
        <v>144</v>
      </c>
      <c r="L378" s="50" t="s">
        <v>66</v>
      </c>
    </row>
    <row r="379" spans="1:12" ht="18.75" x14ac:dyDescent="0.3">
      <c r="A379" s="51">
        <v>45778</v>
      </c>
      <c r="B379" s="44" t="str">
        <f t="shared" si="12"/>
        <v>I</v>
      </c>
      <c r="C379" s="44" t="s">
        <v>45</v>
      </c>
      <c r="D379" s="45">
        <v>375</v>
      </c>
      <c r="E379" s="49">
        <v>12.56</v>
      </c>
      <c r="F379" s="79">
        <v>104129</v>
      </c>
      <c r="G379" s="61"/>
      <c r="H379" s="49"/>
      <c r="I379" s="238" t="s">
        <v>230</v>
      </c>
      <c r="J379" s="44"/>
      <c r="K379" s="82" t="s">
        <v>144</v>
      </c>
      <c r="L379" s="50" t="s">
        <v>66</v>
      </c>
    </row>
    <row r="380" spans="1:12" ht="18.75" x14ac:dyDescent="0.3">
      <c r="A380" s="51">
        <v>45778</v>
      </c>
      <c r="B380" s="44" t="str">
        <f t="shared" si="12"/>
        <v>I</v>
      </c>
      <c r="C380" s="44" t="s">
        <v>45</v>
      </c>
      <c r="D380" s="45">
        <v>376</v>
      </c>
      <c r="E380" s="49">
        <v>12.05</v>
      </c>
      <c r="F380" s="79">
        <v>104129</v>
      </c>
      <c r="G380" s="61"/>
      <c r="H380" s="49"/>
      <c r="I380" s="238" t="s">
        <v>230</v>
      </c>
      <c r="J380" s="44"/>
      <c r="K380" s="82" t="s">
        <v>144</v>
      </c>
      <c r="L380" s="50" t="s">
        <v>66</v>
      </c>
    </row>
    <row r="381" spans="1:12" ht="18.75" x14ac:dyDescent="0.3">
      <c r="A381" s="51">
        <v>45778</v>
      </c>
      <c r="B381" s="44" t="str">
        <f t="shared" si="12"/>
        <v>I</v>
      </c>
      <c r="C381" s="44" t="s">
        <v>45</v>
      </c>
      <c r="D381" s="45">
        <v>377</v>
      </c>
      <c r="E381" s="49">
        <v>11.5</v>
      </c>
      <c r="F381" s="79">
        <v>104129</v>
      </c>
      <c r="G381" s="61"/>
      <c r="H381" s="49"/>
      <c r="I381" s="238" t="s">
        <v>230</v>
      </c>
      <c r="J381" s="44"/>
      <c r="K381" s="82" t="s">
        <v>144</v>
      </c>
      <c r="L381" s="50" t="s">
        <v>66</v>
      </c>
    </row>
    <row r="382" spans="1:12" ht="18.75" x14ac:dyDescent="0.3">
      <c r="A382" s="51">
        <v>45778</v>
      </c>
      <c r="B382" s="44" t="str">
        <f t="shared" si="12"/>
        <v>I</v>
      </c>
      <c r="C382" s="44" t="s">
        <v>45</v>
      </c>
      <c r="D382" s="45">
        <v>378</v>
      </c>
      <c r="E382" s="49">
        <v>11.51</v>
      </c>
      <c r="F382" s="79">
        <v>104129</v>
      </c>
      <c r="G382" s="61"/>
      <c r="H382" s="49"/>
      <c r="I382" s="238" t="s">
        <v>230</v>
      </c>
      <c r="J382" s="44"/>
      <c r="K382" s="82" t="s">
        <v>144</v>
      </c>
      <c r="L382" s="50" t="s">
        <v>66</v>
      </c>
    </row>
    <row r="383" spans="1:12" ht="18.75" x14ac:dyDescent="0.3">
      <c r="A383" s="51">
        <v>45778</v>
      </c>
      <c r="B383" s="44" t="str">
        <f t="shared" si="12"/>
        <v>I</v>
      </c>
      <c r="C383" s="44" t="s">
        <v>45</v>
      </c>
      <c r="D383" s="45">
        <v>379</v>
      </c>
      <c r="E383" s="49">
        <v>12.56</v>
      </c>
      <c r="F383" s="80">
        <v>104088</v>
      </c>
      <c r="G383" s="61" t="s">
        <v>64</v>
      </c>
      <c r="H383" s="88">
        <v>32.119999999999997</v>
      </c>
      <c r="I383" s="236" t="s">
        <v>230</v>
      </c>
      <c r="J383" s="44">
        <v>1</v>
      </c>
      <c r="K383" s="82" t="s">
        <v>144</v>
      </c>
      <c r="L383" s="50" t="s">
        <v>66</v>
      </c>
    </row>
    <row r="384" spans="1:12" ht="18.75" x14ac:dyDescent="0.3">
      <c r="A384" s="51">
        <v>45778</v>
      </c>
      <c r="B384" s="44" t="str">
        <f t="shared" si="12"/>
        <v>I</v>
      </c>
      <c r="C384" s="44" t="s">
        <v>45</v>
      </c>
      <c r="D384" s="45">
        <v>380</v>
      </c>
      <c r="E384" s="49">
        <v>12.55</v>
      </c>
      <c r="F384" s="79">
        <v>104088</v>
      </c>
      <c r="G384" s="61"/>
      <c r="H384" s="49"/>
      <c r="I384" s="238" t="s">
        <v>230</v>
      </c>
      <c r="J384" s="44"/>
      <c r="K384" s="82" t="s">
        <v>144</v>
      </c>
      <c r="L384" s="50" t="s">
        <v>66</v>
      </c>
    </row>
    <row r="385" spans="1:12" ht="18.75" x14ac:dyDescent="0.3">
      <c r="A385" s="51">
        <v>45778</v>
      </c>
      <c r="B385" s="44" t="str">
        <f t="shared" si="12"/>
        <v>I</v>
      </c>
      <c r="C385" s="44" t="s">
        <v>45</v>
      </c>
      <c r="D385" s="45">
        <v>381</v>
      </c>
      <c r="E385" s="49">
        <v>12.55</v>
      </c>
      <c r="F385" s="79">
        <v>104088</v>
      </c>
      <c r="G385" s="61"/>
      <c r="H385" s="49"/>
      <c r="I385" s="238" t="s">
        <v>230</v>
      </c>
      <c r="J385" s="44"/>
      <c r="K385" s="82" t="s">
        <v>144</v>
      </c>
      <c r="L385" s="50" t="s">
        <v>66</v>
      </c>
    </row>
    <row r="386" spans="1:12" ht="18.75" x14ac:dyDescent="0.3">
      <c r="A386" s="51">
        <v>45778</v>
      </c>
      <c r="B386" s="44" t="str">
        <f t="shared" si="12"/>
        <v>I</v>
      </c>
      <c r="C386" s="44" t="s">
        <v>45</v>
      </c>
      <c r="D386" s="45">
        <v>382</v>
      </c>
      <c r="E386" s="49">
        <v>12.55</v>
      </c>
      <c r="F386" s="79">
        <v>104088</v>
      </c>
      <c r="G386" s="61"/>
      <c r="H386" s="49"/>
      <c r="I386" s="238" t="s">
        <v>230</v>
      </c>
      <c r="J386" s="44"/>
      <c r="K386" s="82" t="s">
        <v>144</v>
      </c>
      <c r="L386" s="50" t="s">
        <v>66</v>
      </c>
    </row>
    <row r="387" spans="1:12" ht="18.75" x14ac:dyDescent="0.3">
      <c r="A387" s="51">
        <v>45778</v>
      </c>
      <c r="B387" s="44" t="str">
        <f t="shared" ref="B387:B398" si="13">ROMAN(2)</f>
        <v>II</v>
      </c>
      <c r="C387" s="44" t="s">
        <v>51</v>
      </c>
      <c r="D387" s="45">
        <v>383</v>
      </c>
      <c r="E387" s="49">
        <v>12.54</v>
      </c>
      <c r="F387" s="79">
        <v>104088</v>
      </c>
      <c r="G387" s="61"/>
      <c r="H387" s="49"/>
      <c r="I387" s="238" t="s">
        <v>230</v>
      </c>
      <c r="J387" s="44"/>
      <c r="K387" s="82" t="s">
        <v>144</v>
      </c>
      <c r="L387" s="50" t="s">
        <v>66</v>
      </c>
    </row>
    <row r="388" spans="1:12" ht="18.75" x14ac:dyDescent="0.3">
      <c r="A388" s="51">
        <v>45778</v>
      </c>
      <c r="B388" s="44" t="str">
        <f t="shared" si="13"/>
        <v>II</v>
      </c>
      <c r="C388" s="44" t="s">
        <v>51</v>
      </c>
      <c r="D388" s="45">
        <v>384</v>
      </c>
      <c r="E388" s="49">
        <v>13.06</v>
      </c>
      <c r="F388" s="79">
        <v>104088</v>
      </c>
      <c r="G388" s="61"/>
      <c r="H388" s="49"/>
      <c r="I388" s="238" t="s">
        <v>230</v>
      </c>
      <c r="J388" s="44"/>
      <c r="K388" s="82" t="s">
        <v>144</v>
      </c>
      <c r="L388" s="50" t="s">
        <v>66</v>
      </c>
    </row>
    <row r="389" spans="1:12" ht="18.75" x14ac:dyDescent="0.3">
      <c r="A389" s="51">
        <v>45778</v>
      </c>
      <c r="B389" s="44" t="str">
        <f t="shared" si="13"/>
        <v>II</v>
      </c>
      <c r="C389" s="44" t="s">
        <v>51</v>
      </c>
      <c r="D389" s="45">
        <v>385</v>
      </c>
      <c r="E389" s="49">
        <v>12.54</v>
      </c>
      <c r="F389" s="79">
        <v>104088</v>
      </c>
      <c r="G389" s="61"/>
      <c r="H389" s="49"/>
      <c r="I389" s="238" t="s">
        <v>230</v>
      </c>
      <c r="J389" s="44"/>
      <c r="K389" s="82" t="s">
        <v>144</v>
      </c>
      <c r="L389" s="50" t="s">
        <v>66</v>
      </c>
    </row>
    <row r="390" spans="1:12" ht="18.75" x14ac:dyDescent="0.3">
      <c r="A390" s="51">
        <v>45778</v>
      </c>
      <c r="B390" s="44" t="str">
        <f t="shared" si="13"/>
        <v>II</v>
      </c>
      <c r="C390" s="44" t="s">
        <v>51</v>
      </c>
      <c r="D390" s="45">
        <v>386</v>
      </c>
      <c r="E390" s="49">
        <v>12.55</v>
      </c>
      <c r="F390" s="286">
        <v>104129</v>
      </c>
      <c r="G390" s="61" t="s">
        <v>100</v>
      </c>
      <c r="H390" s="88">
        <v>32.22</v>
      </c>
      <c r="I390" s="236" t="s">
        <v>230</v>
      </c>
      <c r="J390" s="44">
        <v>1</v>
      </c>
      <c r="K390" s="82" t="s">
        <v>144</v>
      </c>
      <c r="L390" s="50" t="s">
        <v>66</v>
      </c>
    </row>
    <row r="391" spans="1:12" ht="18.75" x14ac:dyDescent="0.3">
      <c r="A391" s="51">
        <v>45778</v>
      </c>
      <c r="B391" s="44" t="str">
        <f t="shared" si="13"/>
        <v>II</v>
      </c>
      <c r="C391" s="44" t="s">
        <v>51</v>
      </c>
      <c r="D391" s="45">
        <v>387</v>
      </c>
      <c r="E391" s="49">
        <v>12.55</v>
      </c>
      <c r="F391" s="79">
        <v>104129</v>
      </c>
      <c r="G391" s="61"/>
      <c r="H391" s="49"/>
      <c r="I391" s="238" t="s">
        <v>230</v>
      </c>
      <c r="J391" s="44"/>
      <c r="K391" s="82" t="s">
        <v>144</v>
      </c>
      <c r="L391" s="50" t="s">
        <v>66</v>
      </c>
    </row>
    <row r="392" spans="1:12" ht="18.75" x14ac:dyDescent="0.3">
      <c r="A392" s="51">
        <v>45778</v>
      </c>
      <c r="B392" s="44" t="str">
        <f t="shared" si="13"/>
        <v>II</v>
      </c>
      <c r="C392" s="44" t="s">
        <v>51</v>
      </c>
      <c r="D392" s="45">
        <v>388</v>
      </c>
      <c r="E392" s="49">
        <v>12.56</v>
      </c>
      <c r="F392" s="79">
        <v>104129</v>
      </c>
      <c r="G392" s="61"/>
      <c r="H392" s="49"/>
      <c r="I392" s="238" t="s">
        <v>230</v>
      </c>
      <c r="J392" s="44"/>
      <c r="K392" s="82" t="s">
        <v>144</v>
      </c>
      <c r="L392" s="50" t="s">
        <v>66</v>
      </c>
    </row>
    <row r="393" spans="1:12" ht="18.75" x14ac:dyDescent="0.3">
      <c r="A393" s="51">
        <v>45778</v>
      </c>
      <c r="B393" s="44" t="str">
        <f t="shared" si="13"/>
        <v>II</v>
      </c>
      <c r="C393" s="44" t="s">
        <v>51</v>
      </c>
      <c r="D393" s="45">
        <v>389</v>
      </c>
      <c r="E393" s="49">
        <v>12.55</v>
      </c>
      <c r="F393" s="79">
        <v>104129</v>
      </c>
      <c r="G393" s="61"/>
      <c r="H393" s="49"/>
      <c r="I393" s="238" t="s">
        <v>230</v>
      </c>
      <c r="J393" s="44"/>
      <c r="K393" s="82" t="s">
        <v>144</v>
      </c>
      <c r="L393" s="50" t="s">
        <v>66</v>
      </c>
    </row>
    <row r="394" spans="1:12" ht="18.75" x14ac:dyDescent="0.3">
      <c r="A394" s="51">
        <v>45778</v>
      </c>
      <c r="B394" s="44" t="str">
        <f t="shared" si="13"/>
        <v>II</v>
      </c>
      <c r="C394" s="44" t="s">
        <v>51</v>
      </c>
      <c r="D394" s="45">
        <v>390</v>
      </c>
      <c r="E394" s="49">
        <v>12.59</v>
      </c>
      <c r="F394" s="79">
        <v>104129</v>
      </c>
      <c r="G394" s="61"/>
      <c r="H394" s="49"/>
      <c r="I394" s="238" t="s">
        <v>230</v>
      </c>
      <c r="J394" s="44"/>
      <c r="K394" s="82" t="s">
        <v>144</v>
      </c>
      <c r="L394" s="50" t="s">
        <v>66</v>
      </c>
    </row>
    <row r="395" spans="1:12" ht="18.75" x14ac:dyDescent="0.3">
      <c r="A395" s="51">
        <v>45778</v>
      </c>
      <c r="B395" s="44" t="str">
        <f t="shared" si="13"/>
        <v>II</v>
      </c>
      <c r="C395" s="44" t="s">
        <v>51</v>
      </c>
      <c r="D395" s="45">
        <v>391</v>
      </c>
      <c r="E395" s="49">
        <v>11.11</v>
      </c>
      <c r="F395" s="79">
        <v>104129</v>
      </c>
      <c r="G395" s="61"/>
      <c r="H395" s="49"/>
      <c r="I395" s="238" t="s">
        <v>230</v>
      </c>
      <c r="J395" s="44"/>
      <c r="K395" s="82" t="s">
        <v>144</v>
      </c>
      <c r="L395" s="50" t="s">
        <v>66</v>
      </c>
    </row>
    <row r="396" spans="1:12" ht="18.75" x14ac:dyDescent="0.3">
      <c r="A396" s="51">
        <v>45778</v>
      </c>
      <c r="B396" s="44" t="str">
        <f t="shared" si="13"/>
        <v>II</v>
      </c>
      <c r="C396" s="44" t="s">
        <v>51</v>
      </c>
      <c r="D396" s="45">
        <v>392</v>
      </c>
      <c r="E396" s="49">
        <v>11.62</v>
      </c>
      <c r="F396" s="79">
        <v>104129</v>
      </c>
      <c r="G396" s="61"/>
      <c r="H396" s="49"/>
      <c r="I396" s="238" t="s">
        <v>230</v>
      </c>
      <c r="J396" s="44"/>
      <c r="K396" s="82" t="s">
        <v>144</v>
      </c>
      <c r="L396" s="50" t="s">
        <v>66</v>
      </c>
    </row>
    <row r="397" spans="1:12" ht="18.75" x14ac:dyDescent="0.3">
      <c r="A397" s="51">
        <v>45778</v>
      </c>
      <c r="B397" s="44" t="str">
        <f t="shared" si="13"/>
        <v>II</v>
      </c>
      <c r="C397" s="44" t="s">
        <v>51</v>
      </c>
      <c r="D397" s="45">
        <v>393</v>
      </c>
      <c r="E397" s="49">
        <v>12.06</v>
      </c>
      <c r="F397" s="80">
        <v>104124</v>
      </c>
      <c r="G397" s="61" t="s">
        <v>75</v>
      </c>
      <c r="H397" s="88">
        <v>29.83</v>
      </c>
      <c r="I397" s="236" t="s">
        <v>230</v>
      </c>
      <c r="J397" s="44">
        <v>1</v>
      </c>
      <c r="K397" s="82" t="s">
        <v>144</v>
      </c>
      <c r="L397" s="50" t="s">
        <v>66</v>
      </c>
    </row>
    <row r="398" spans="1:12" ht="19.5" thickBot="1" x14ac:dyDescent="0.35">
      <c r="A398" s="90">
        <v>45778</v>
      </c>
      <c r="B398" s="91" t="str">
        <f t="shared" si="13"/>
        <v>II</v>
      </c>
      <c r="C398" s="91" t="s">
        <v>51</v>
      </c>
      <c r="D398" s="92">
        <v>394</v>
      </c>
      <c r="E398" s="93">
        <v>12.06</v>
      </c>
      <c r="F398" s="94">
        <v>104124</v>
      </c>
      <c r="G398" s="95"/>
      <c r="H398" s="93"/>
      <c r="I398" s="241" t="s">
        <v>230</v>
      </c>
      <c r="J398" s="91"/>
      <c r="K398" s="96" t="s">
        <v>144</v>
      </c>
      <c r="L398" s="97" t="s">
        <v>66</v>
      </c>
    </row>
    <row r="399" spans="1:12" ht="18.75" x14ac:dyDescent="0.3">
      <c r="A399" s="39">
        <v>45779</v>
      </c>
      <c r="B399" s="87" t="str">
        <f t="shared" ref="B399:B409" si="14">ROMAN(1)</f>
        <v>I</v>
      </c>
      <c r="C399" s="87" t="s">
        <v>45</v>
      </c>
      <c r="D399" s="40">
        <v>395</v>
      </c>
      <c r="E399" s="273">
        <v>12.05</v>
      </c>
      <c r="F399" s="99">
        <v>104124</v>
      </c>
      <c r="G399" s="274"/>
      <c r="H399" s="273"/>
      <c r="I399" s="275" t="s">
        <v>230</v>
      </c>
      <c r="J399" s="276"/>
      <c r="K399" s="81" t="s">
        <v>242</v>
      </c>
      <c r="L399" s="43" t="s">
        <v>66</v>
      </c>
    </row>
    <row r="400" spans="1:12" ht="18.75" x14ac:dyDescent="0.3">
      <c r="A400" s="51">
        <v>45779</v>
      </c>
      <c r="B400" s="44" t="str">
        <f t="shared" si="14"/>
        <v>I</v>
      </c>
      <c r="C400" s="44" t="s">
        <v>45</v>
      </c>
      <c r="D400" s="45">
        <v>396</v>
      </c>
      <c r="E400" s="269">
        <v>12.06</v>
      </c>
      <c r="F400" s="79">
        <v>104124</v>
      </c>
      <c r="G400" s="271"/>
      <c r="H400" s="269"/>
      <c r="I400" s="272" t="s">
        <v>230</v>
      </c>
      <c r="J400" s="268"/>
      <c r="K400" s="82" t="s">
        <v>242</v>
      </c>
      <c r="L400" s="50" t="s">
        <v>66</v>
      </c>
    </row>
    <row r="401" spans="1:12" ht="18.75" x14ac:dyDescent="0.3">
      <c r="A401" s="51">
        <v>45779</v>
      </c>
      <c r="B401" s="44" t="str">
        <f t="shared" si="14"/>
        <v>I</v>
      </c>
      <c r="C401" s="44" t="s">
        <v>45</v>
      </c>
      <c r="D401" s="45">
        <v>397</v>
      </c>
      <c r="E401" s="269">
        <v>12.05</v>
      </c>
      <c r="F401" s="79">
        <v>104124</v>
      </c>
      <c r="G401" s="271"/>
      <c r="H401" s="269"/>
      <c r="I401" s="272" t="s">
        <v>230</v>
      </c>
      <c r="J401" s="268"/>
      <c r="K401" s="82" t="s">
        <v>242</v>
      </c>
      <c r="L401" s="50" t="s">
        <v>66</v>
      </c>
    </row>
    <row r="402" spans="1:12" ht="18.75" x14ac:dyDescent="0.3">
      <c r="A402" s="51">
        <v>45779</v>
      </c>
      <c r="B402" s="44" t="str">
        <f t="shared" si="14"/>
        <v>I</v>
      </c>
      <c r="C402" s="44" t="s">
        <v>45</v>
      </c>
      <c r="D402" s="45">
        <v>398</v>
      </c>
      <c r="E402" s="269">
        <v>11.05</v>
      </c>
      <c r="F402" s="79">
        <v>104124</v>
      </c>
      <c r="G402" s="271"/>
      <c r="H402" s="269"/>
      <c r="I402" s="272" t="s">
        <v>230</v>
      </c>
      <c r="J402" s="268"/>
      <c r="K402" s="82" t="s">
        <v>242</v>
      </c>
      <c r="L402" s="50" t="s">
        <v>66</v>
      </c>
    </row>
    <row r="403" spans="1:12" ht="18.75" x14ac:dyDescent="0.3">
      <c r="A403" s="51">
        <v>45779</v>
      </c>
      <c r="B403" s="44" t="str">
        <f t="shared" si="14"/>
        <v>I</v>
      </c>
      <c r="C403" s="44" t="s">
        <v>45</v>
      </c>
      <c r="D403" s="45">
        <v>399</v>
      </c>
      <c r="E403" s="269">
        <v>11.32</v>
      </c>
      <c r="F403" s="79">
        <v>104124</v>
      </c>
      <c r="G403" s="271"/>
      <c r="H403" s="269"/>
      <c r="I403" s="272" t="s">
        <v>230</v>
      </c>
      <c r="J403" s="268"/>
      <c r="K403" s="82" t="s">
        <v>242</v>
      </c>
      <c r="L403" s="50" t="s">
        <v>66</v>
      </c>
    </row>
    <row r="404" spans="1:12" ht="18.75" x14ac:dyDescent="0.3">
      <c r="A404" s="51">
        <v>45779</v>
      </c>
      <c r="B404" s="44" t="str">
        <f t="shared" si="14"/>
        <v>I</v>
      </c>
      <c r="C404" s="44" t="s">
        <v>45</v>
      </c>
      <c r="D404" s="45">
        <v>400</v>
      </c>
      <c r="E404" s="269">
        <v>12.06</v>
      </c>
      <c r="F404" s="80">
        <v>104124</v>
      </c>
      <c r="G404" s="61" t="s">
        <v>99</v>
      </c>
      <c r="H404" s="284">
        <v>32.119999999999997</v>
      </c>
      <c r="I404" s="236" t="s">
        <v>230</v>
      </c>
      <c r="J404" s="268">
        <v>1</v>
      </c>
      <c r="K404" s="82" t="s">
        <v>242</v>
      </c>
      <c r="L404" s="50" t="s">
        <v>66</v>
      </c>
    </row>
    <row r="405" spans="1:12" ht="18.75" x14ac:dyDescent="0.3">
      <c r="A405" s="51">
        <v>45779</v>
      </c>
      <c r="B405" s="44" t="str">
        <f t="shared" si="14"/>
        <v>I</v>
      </c>
      <c r="C405" s="44" t="s">
        <v>45</v>
      </c>
      <c r="D405" s="45">
        <v>401</v>
      </c>
      <c r="E405" s="269">
        <v>12.06</v>
      </c>
      <c r="F405" s="270">
        <v>104124</v>
      </c>
      <c r="G405" s="271"/>
      <c r="H405" s="269"/>
      <c r="I405" s="272" t="s">
        <v>230</v>
      </c>
      <c r="J405" s="268"/>
      <c r="K405" s="82" t="s">
        <v>242</v>
      </c>
      <c r="L405" s="50" t="s">
        <v>66</v>
      </c>
    </row>
    <row r="406" spans="1:12" ht="18.75" x14ac:dyDescent="0.3">
      <c r="A406" s="51">
        <v>45779</v>
      </c>
      <c r="B406" s="44" t="str">
        <f t="shared" si="14"/>
        <v>I</v>
      </c>
      <c r="C406" s="44" t="s">
        <v>45</v>
      </c>
      <c r="D406" s="45">
        <v>402</v>
      </c>
      <c r="E406" s="269">
        <v>12.06</v>
      </c>
      <c r="F406" s="270">
        <v>104124</v>
      </c>
      <c r="G406" s="271"/>
      <c r="H406" s="269"/>
      <c r="I406" s="272" t="s">
        <v>230</v>
      </c>
      <c r="J406" s="268"/>
      <c r="K406" s="82" t="s">
        <v>242</v>
      </c>
      <c r="L406" s="50" t="s">
        <v>66</v>
      </c>
    </row>
    <row r="407" spans="1:12" ht="18.75" x14ac:dyDescent="0.3">
      <c r="A407" s="51">
        <v>45779</v>
      </c>
      <c r="B407" s="44" t="str">
        <f t="shared" si="14"/>
        <v>I</v>
      </c>
      <c r="C407" s="44" t="s">
        <v>45</v>
      </c>
      <c r="D407" s="45">
        <v>403</v>
      </c>
      <c r="E407" s="269">
        <v>12.06</v>
      </c>
      <c r="F407" s="270">
        <v>104124</v>
      </c>
      <c r="G407" s="271"/>
      <c r="H407" s="269"/>
      <c r="I407" s="272" t="s">
        <v>230</v>
      </c>
      <c r="J407" s="268"/>
      <c r="K407" s="82" t="s">
        <v>242</v>
      </c>
      <c r="L407" s="50" t="s">
        <v>66</v>
      </c>
    </row>
    <row r="408" spans="1:12" ht="18.75" x14ac:dyDescent="0.3">
      <c r="A408" s="51">
        <v>45779</v>
      </c>
      <c r="B408" s="44" t="str">
        <f t="shared" si="14"/>
        <v>I</v>
      </c>
      <c r="C408" s="44" t="s">
        <v>45</v>
      </c>
      <c r="D408" s="45">
        <v>404</v>
      </c>
      <c r="E408" s="269">
        <v>12.05</v>
      </c>
      <c r="F408" s="270">
        <v>104124</v>
      </c>
      <c r="G408" s="271"/>
      <c r="H408" s="269"/>
      <c r="I408" s="272" t="s">
        <v>230</v>
      </c>
      <c r="J408" s="268"/>
      <c r="K408" s="82" t="s">
        <v>242</v>
      </c>
      <c r="L408" s="50" t="s">
        <v>66</v>
      </c>
    </row>
    <row r="409" spans="1:12" ht="18.75" x14ac:dyDescent="0.3">
      <c r="A409" s="51">
        <v>45779</v>
      </c>
      <c r="B409" s="44" t="str">
        <f t="shared" si="14"/>
        <v>I</v>
      </c>
      <c r="C409" s="44" t="s">
        <v>45</v>
      </c>
      <c r="D409" s="45">
        <v>405</v>
      </c>
      <c r="E409" s="269">
        <v>13.07</v>
      </c>
      <c r="F409" s="270">
        <v>104124</v>
      </c>
      <c r="G409" s="271"/>
      <c r="H409" s="269"/>
      <c r="I409" s="272" t="s">
        <v>230</v>
      </c>
      <c r="J409" s="268"/>
      <c r="K409" s="82" t="s">
        <v>242</v>
      </c>
      <c r="L409" s="50" t="s">
        <v>66</v>
      </c>
    </row>
    <row r="410" spans="1:12" ht="18.75" x14ac:dyDescent="0.3">
      <c r="A410" s="51">
        <v>45779</v>
      </c>
      <c r="B410" s="44" t="str">
        <f t="shared" ref="B410:B421" si="15">ROMAN(2)</f>
        <v>II</v>
      </c>
      <c r="C410" s="44" t="s">
        <v>51</v>
      </c>
      <c r="D410" s="45">
        <v>406</v>
      </c>
      <c r="E410" s="269">
        <v>12.89</v>
      </c>
      <c r="F410" s="270">
        <v>104124</v>
      </c>
      <c r="G410" s="271"/>
      <c r="H410" s="269"/>
      <c r="I410" s="272" t="s">
        <v>230</v>
      </c>
      <c r="J410" s="268"/>
      <c r="K410" s="82" t="s">
        <v>241</v>
      </c>
      <c r="L410" s="50" t="s">
        <v>66</v>
      </c>
    </row>
    <row r="411" spans="1:12" ht="18.75" x14ac:dyDescent="0.3">
      <c r="A411" s="51">
        <v>45779</v>
      </c>
      <c r="B411" s="44" t="str">
        <f t="shared" si="15"/>
        <v>II</v>
      </c>
      <c r="C411" s="44" t="s">
        <v>51</v>
      </c>
      <c r="D411" s="45">
        <v>407</v>
      </c>
      <c r="E411" s="269">
        <v>12.04</v>
      </c>
      <c r="F411" s="80">
        <v>204113</v>
      </c>
      <c r="G411" s="61" t="s">
        <v>62</v>
      </c>
      <c r="H411" s="284">
        <v>32.1</v>
      </c>
      <c r="I411" s="236" t="s">
        <v>230</v>
      </c>
      <c r="J411" s="268">
        <v>1</v>
      </c>
      <c r="K411" s="82" t="s">
        <v>241</v>
      </c>
      <c r="L411" s="50" t="s">
        <v>66</v>
      </c>
    </row>
    <row r="412" spans="1:12" ht="18.75" x14ac:dyDescent="0.3">
      <c r="A412" s="51">
        <v>45779</v>
      </c>
      <c r="B412" s="44" t="str">
        <f t="shared" si="15"/>
        <v>II</v>
      </c>
      <c r="C412" s="44" t="s">
        <v>51</v>
      </c>
      <c r="D412" s="45">
        <v>408</v>
      </c>
      <c r="E412" s="269">
        <v>12.03</v>
      </c>
      <c r="F412" s="270">
        <v>204113</v>
      </c>
      <c r="G412" s="271"/>
      <c r="H412" s="269"/>
      <c r="I412" s="272" t="s">
        <v>230</v>
      </c>
      <c r="J412" s="268"/>
      <c r="K412" s="82" t="s">
        <v>241</v>
      </c>
      <c r="L412" s="50" t="s">
        <v>66</v>
      </c>
    </row>
    <row r="413" spans="1:12" ht="18.75" x14ac:dyDescent="0.3">
      <c r="A413" s="51">
        <v>45779</v>
      </c>
      <c r="B413" s="44" t="str">
        <f t="shared" si="15"/>
        <v>II</v>
      </c>
      <c r="C413" s="44" t="s">
        <v>51</v>
      </c>
      <c r="D413" s="45">
        <v>409</v>
      </c>
      <c r="E413" s="269">
        <v>12.05</v>
      </c>
      <c r="F413" s="270">
        <v>204113</v>
      </c>
      <c r="G413" s="271"/>
      <c r="H413" s="269"/>
      <c r="I413" s="272" t="s">
        <v>230</v>
      </c>
      <c r="J413" s="268"/>
      <c r="K413" s="82" t="s">
        <v>241</v>
      </c>
      <c r="L413" s="50" t="s">
        <v>66</v>
      </c>
    </row>
    <row r="414" spans="1:12" ht="18.75" x14ac:dyDescent="0.3">
      <c r="A414" s="51">
        <v>45779</v>
      </c>
      <c r="B414" s="44" t="str">
        <f t="shared" si="15"/>
        <v>II</v>
      </c>
      <c r="C414" s="44" t="s">
        <v>51</v>
      </c>
      <c r="D414" s="45">
        <v>410</v>
      </c>
      <c r="E414" s="269">
        <v>12.05</v>
      </c>
      <c r="F414" s="270">
        <v>204113</v>
      </c>
      <c r="G414" s="271"/>
      <c r="H414" s="269"/>
      <c r="I414" s="272" t="s">
        <v>230</v>
      </c>
      <c r="J414" s="268"/>
      <c r="K414" s="82" t="s">
        <v>241</v>
      </c>
      <c r="L414" s="50" t="s">
        <v>66</v>
      </c>
    </row>
    <row r="415" spans="1:12" ht="18.75" x14ac:dyDescent="0.3">
      <c r="A415" s="51">
        <v>45779</v>
      </c>
      <c r="B415" s="44" t="str">
        <f t="shared" si="15"/>
        <v>II</v>
      </c>
      <c r="C415" s="44" t="s">
        <v>51</v>
      </c>
      <c r="D415" s="45">
        <v>411</v>
      </c>
      <c r="E415" s="269">
        <v>12.67</v>
      </c>
      <c r="F415" s="270">
        <v>204113</v>
      </c>
      <c r="G415" s="271"/>
      <c r="H415" s="269"/>
      <c r="I415" s="272" t="s">
        <v>230</v>
      </c>
      <c r="J415" s="268"/>
      <c r="K415" s="82" t="s">
        <v>241</v>
      </c>
      <c r="L415" s="50" t="s">
        <v>66</v>
      </c>
    </row>
    <row r="416" spans="1:12" ht="18.75" x14ac:dyDescent="0.3">
      <c r="A416" s="51">
        <v>45779</v>
      </c>
      <c r="B416" s="44" t="str">
        <f t="shared" si="15"/>
        <v>II</v>
      </c>
      <c r="C416" s="44" t="s">
        <v>51</v>
      </c>
      <c r="D416" s="45">
        <v>412</v>
      </c>
      <c r="E416" s="269">
        <v>12.83</v>
      </c>
      <c r="F416" s="270">
        <v>204113</v>
      </c>
      <c r="G416" s="271"/>
      <c r="H416" s="269"/>
      <c r="I416" s="272" t="s">
        <v>230</v>
      </c>
      <c r="J416" s="268"/>
      <c r="K416" s="82" t="s">
        <v>241</v>
      </c>
      <c r="L416" s="50" t="s">
        <v>66</v>
      </c>
    </row>
    <row r="417" spans="1:12" ht="18.75" x14ac:dyDescent="0.3">
      <c r="A417" s="51">
        <v>45779</v>
      </c>
      <c r="B417" s="44" t="str">
        <f t="shared" si="15"/>
        <v>II</v>
      </c>
      <c r="C417" s="44" t="s">
        <v>51</v>
      </c>
      <c r="D417" s="45">
        <v>413</v>
      </c>
      <c r="E417" s="269">
        <v>12.85</v>
      </c>
      <c r="F417" s="270">
        <v>204113</v>
      </c>
      <c r="G417" s="271"/>
      <c r="H417" s="269"/>
      <c r="I417" s="272" t="s">
        <v>230</v>
      </c>
      <c r="J417" s="268"/>
      <c r="K417" s="82" t="s">
        <v>241</v>
      </c>
      <c r="L417" s="50" t="s">
        <v>66</v>
      </c>
    </row>
    <row r="418" spans="1:12" ht="18.75" x14ac:dyDescent="0.3">
      <c r="A418" s="51">
        <v>45779</v>
      </c>
      <c r="B418" s="44" t="str">
        <f t="shared" si="15"/>
        <v>II</v>
      </c>
      <c r="C418" s="44" t="s">
        <v>51</v>
      </c>
      <c r="D418" s="45">
        <v>414</v>
      </c>
      <c r="E418" s="269">
        <v>12.54</v>
      </c>
      <c r="F418" s="80">
        <v>104124</v>
      </c>
      <c r="G418" s="61" t="s">
        <v>85</v>
      </c>
      <c r="H418" s="284">
        <v>32.28</v>
      </c>
      <c r="I418" s="236" t="s">
        <v>230</v>
      </c>
      <c r="J418" s="268">
        <v>1</v>
      </c>
      <c r="K418" s="82" t="s">
        <v>241</v>
      </c>
      <c r="L418" s="50" t="s">
        <v>66</v>
      </c>
    </row>
    <row r="419" spans="1:12" ht="18.75" x14ac:dyDescent="0.3">
      <c r="A419" s="51">
        <v>45779</v>
      </c>
      <c r="B419" s="44" t="str">
        <f t="shared" si="15"/>
        <v>II</v>
      </c>
      <c r="C419" s="44" t="s">
        <v>51</v>
      </c>
      <c r="D419" s="45">
        <v>415</v>
      </c>
      <c r="E419" s="269">
        <v>12.05</v>
      </c>
      <c r="F419" s="270">
        <v>104124</v>
      </c>
      <c r="G419" s="271"/>
      <c r="H419" s="269"/>
      <c r="I419" s="272" t="s">
        <v>230</v>
      </c>
      <c r="J419" s="268"/>
      <c r="K419" s="82" t="s">
        <v>241</v>
      </c>
      <c r="L419" s="50" t="s">
        <v>66</v>
      </c>
    </row>
    <row r="420" spans="1:12" ht="18.75" x14ac:dyDescent="0.3">
      <c r="A420" s="51">
        <v>45779</v>
      </c>
      <c r="B420" s="44" t="str">
        <f t="shared" si="15"/>
        <v>II</v>
      </c>
      <c r="C420" s="44" t="s">
        <v>51</v>
      </c>
      <c r="D420" s="45">
        <v>416</v>
      </c>
      <c r="E420" s="269">
        <v>12.81</v>
      </c>
      <c r="F420" s="270">
        <v>104124</v>
      </c>
      <c r="G420" s="271"/>
      <c r="H420" s="269"/>
      <c r="I420" s="272" t="s">
        <v>230</v>
      </c>
      <c r="J420" s="268"/>
      <c r="K420" s="82" t="s">
        <v>241</v>
      </c>
      <c r="L420" s="50" t="s">
        <v>66</v>
      </c>
    </row>
    <row r="421" spans="1:12" ht="19.5" thickBot="1" x14ac:dyDescent="0.35">
      <c r="A421" s="90">
        <v>45779</v>
      </c>
      <c r="B421" s="91" t="str">
        <f t="shared" si="15"/>
        <v>II</v>
      </c>
      <c r="C421" s="91" t="s">
        <v>51</v>
      </c>
      <c r="D421" s="92">
        <v>417</v>
      </c>
      <c r="E421" s="277">
        <v>12.51</v>
      </c>
      <c r="F421" s="278">
        <v>104124</v>
      </c>
      <c r="G421" s="279"/>
      <c r="H421" s="277"/>
      <c r="I421" s="280" t="s">
        <v>230</v>
      </c>
      <c r="J421" s="281"/>
      <c r="K421" s="96" t="s">
        <v>241</v>
      </c>
      <c r="L421" s="97" t="s">
        <v>66</v>
      </c>
    </row>
    <row r="422" spans="1:12" ht="18.75" x14ac:dyDescent="0.3">
      <c r="A422" s="39">
        <v>45780</v>
      </c>
      <c r="B422" s="87" t="str">
        <f t="shared" ref="B422:B433" si="16">ROMAN(1)</f>
        <v>I</v>
      </c>
      <c r="C422" s="87" t="s">
        <v>45</v>
      </c>
      <c r="D422" s="40">
        <v>418</v>
      </c>
      <c r="E422" s="98">
        <v>13.06</v>
      </c>
      <c r="F422" s="282">
        <v>104124</v>
      </c>
      <c r="G422" s="100"/>
      <c r="H422" s="98"/>
      <c r="I422" s="242" t="s">
        <v>230</v>
      </c>
      <c r="J422" s="87"/>
      <c r="K422" s="81" t="s">
        <v>241</v>
      </c>
      <c r="L422" s="43" t="s">
        <v>66</v>
      </c>
    </row>
    <row r="423" spans="1:12" ht="18.75" x14ac:dyDescent="0.3">
      <c r="A423" s="51">
        <v>45780</v>
      </c>
      <c r="B423" s="44" t="str">
        <f t="shared" si="16"/>
        <v>I</v>
      </c>
      <c r="C423" s="44" t="s">
        <v>45</v>
      </c>
      <c r="D423" s="45">
        <v>419</v>
      </c>
      <c r="E423" s="49">
        <v>13.05</v>
      </c>
      <c r="F423" s="270">
        <v>104124</v>
      </c>
      <c r="G423" s="61"/>
      <c r="H423" s="49"/>
      <c r="I423" s="238" t="s">
        <v>230</v>
      </c>
      <c r="J423" s="44"/>
      <c r="K423" s="82" t="s">
        <v>241</v>
      </c>
      <c r="L423" s="50" t="s">
        <v>66</v>
      </c>
    </row>
    <row r="424" spans="1:12" ht="18.75" x14ac:dyDescent="0.3">
      <c r="A424" s="51">
        <v>45780</v>
      </c>
      <c r="B424" s="44" t="str">
        <f t="shared" si="16"/>
        <v>I</v>
      </c>
      <c r="C424" s="44" t="s">
        <v>45</v>
      </c>
      <c r="D424" s="45">
        <v>420</v>
      </c>
      <c r="E424" s="49">
        <v>12.3</v>
      </c>
      <c r="F424" s="270">
        <v>104124</v>
      </c>
      <c r="G424" s="61"/>
      <c r="H424" s="49"/>
      <c r="I424" s="238" t="s">
        <v>230</v>
      </c>
      <c r="J424" s="44"/>
      <c r="K424" s="82" t="s">
        <v>241</v>
      </c>
      <c r="L424" s="50" t="s">
        <v>66</v>
      </c>
    </row>
    <row r="425" spans="1:12" ht="18.75" x14ac:dyDescent="0.3">
      <c r="A425" s="51">
        <v>45780</v>
      </c>
      <c r="B425" s="44" t="str">
        <f t="shared" si="16"/>
        <v>I</v>
      </c>
      <c r="C425" s="44" t="s">
        <v>45</v>
      </c>
      <c r="D425" s="45">
        <v>421</v>
      </c>
      <c r="E425" s="49">
        <v>12.05</v>
      </c>
      <c r="F425" s="80">
        <v>204104</v>
      </c>
      <c r="G425" s="61" t="s">
        <v>243</v>
      </c>
      <c r="H425" s="88">
        <v>32.090000000000003</v>
      </c>
      <c r="I425" s="236" t="s">
        <v>230</v>
      </c>
      <c r="J425" s="44">
        <v>1</v>
      </c>
      <c r="K425" s="82" t="s">
        <v>241</v>
      </c>
      <c r="L425" s="50" t="s">
        <v>66</v>
      </c>
    </row>
    <row r="426" spans="1:12" ht="18.75" x14ac:dyDescent="0.3">
      <c r="A426" s="51">
        <v>45780</v>
      </c>
      <c r="B426" s="44" t="str">
        <f t="shared" si="16"/>
        <v>I</v>
      </c>
      <c r="C426" s="44" t="s">
        <v>45</v>
      </c>
      <c r="D426" s="45">
        <v>422</v>
      </c>
      <c r="E426" s="49">
        <v>12.05</v>
      </c>
      <c r="F426" s="79">
        <v>204104</v>
      </c>
      <c r="G426" s="61"/>
      <c r="H426" s="49"/>
      <c r="I426" s="238" t="s">
        <v>230</v>
      </c>
      <c r="J426" s="44"/>
      <c r="K426" s="82" t="s">
        <v>241</v>
      </c>
      <c r="L426" s="50" t="s">
        <v>66</v>
      </c>
    </row>
    <row r="427" spans="1:12" ht="18.75" x14ac:dyDescent="0.3">
      <c r="A427" s="51">
        <v>45780</v>
      </c>
      <c r="B427" s="44" t="str">
        <f t="shared" si="16"/>
        <v>I</v>
      </c>
      <c r="C427" s="44" t="s">
        <v>45</v>
      </c>
      <c r="D427" s="45">
        <v>423</v>
      </c>
      <c r="E427" s="49">
        <v>12.04</v>
      </c>
      <c r="F427" s="79">
        <v>204104</v>
      </c>
      <c r="G427" s="61"/>
      <c r="H427" s="49"/>
      <c r="I427" s="238" t="s">
        <v>230</v>
      </c>
      <c r="J427" s="44"/>
      <c r="K427" s="82" t="s">
        <v>241</v>
      </c>
      <c r="L427" s="50" t="s">
        <v>66</v>
      </c>
    </row>
    <row r="428" spans="1:12" ht="18.75" x14ac:dyDescent="0.3">
      <c r="A428" s="51">
        <v>45780</v>
      </c>
      <c r="B428" s="44" t="str">
        <f t="shared" si="16"/>
        <v>I</v>
      </c>
      <c r="C428" s="44" t="s">
        <v>45</v>
      </c>
      <c r="D428" s="45">
        <v>424</v>
      </c>
      <c r="E428" s="154">
        <v>12.05</v>
      </c>
      <c r="F428" s="79">
        <v>204104</v>
      </c>
      <c r="G428" s="61"/>
      <c r="H428" s="49"/>
      <c r="I428" s="238" t="s">
        <v>230</v>
      </c>
      <c r="J428" s="44"/>
      <c r="K428" s="82" t="s">
        <v>241</v>
      </c>
      <c r="L428" s="50" t="s">
        <v>66</v>
      </c>
    </row>
    <row r="429" spans="1:12" ht="18.75" x14ac:dyDescent="0.3">
      <c r="A429" s="51">
        <v>45780</v>
      </c>
      <c r="B429" s="44" t="str">
        <f t="shared" si="16"/>
        <v>I</v>
      </c>
      <c r="C429" s="44" t="s">
        <v>45</v>
      </c>
      <c r="D429" s="45">
        <v>425</v>
      </c>
      <c r="E429" s="49">
        <v>12.05</v>
      </c>
      <c r="F429" s="79">
        <v>204104</v>
      </c>
      <c r="G429" s="61"/>
      <c r="H429" s="49"/>
      <c r="I429" s="238" t="s">
        <v>230</v>
      </c>
      <c r="J429" s="44"/>
      <c r="K429" s="82" t="s">
        <v>241</v>
      </c>
      <c r="L429" s="50" t="s">
        <v>66</v>
      </c>
    </row>
    <row r="430" spans="1:12" ht="18.75" x14ac:dyDescent="0.3">
      <c r="A430" s="51">
        <v>45780</v>
      </c>
      <c r="B430" s="44" t="str">
        <f t="shared" si="16"/>
        <v>I</v>
      </c>
      <c r="C430" s="44" t="s">
        <v>45</v>
      </c>
      <c r="D430" s="45">
        <v>426</v>
      </c>
      <c r="E430" s="49">
        <v>13.54</v>
      </c>
      <c r="F430" s="79">
        <v>204104</v>
      </c>
      <c r="G430" s="61"/>
      <c r="H430" s="49"/>
      <c r="I430" s="238" t="s">
        <v>230</v>
      </c>
      <c r="J430" s="44"/>
      <c r="K430" s="82" t="s">
        <v>241</v>
      </c>
      <c r="L430" s="50" t="s">
        <v>66</v>
      </c>
    </row>
    <row r="431" spans="1:12" ht="18.75" x14ac:dyDescent="0.3">
      <c r="A431" s="51">
        <v>45780</v>
      </c>
      <c r="B431" s="44" t="str">
        <f t="shared" si="16"/>
        <v>I</v>
      </c>
      <c r="C431" s="44" t="s">
        <v>45</v>
      </c>
      <c r="D431" s="45">
        <v>427</v>
      </c>
      <c r="E431" s="49">
        <v>13.54</v>
      </c>
      <c r="F431" s="79">
        <v>204104</v>
      </c>
      <c r="G431" s="61"/>
      <c r="H431" s="49"/>
      <c r="I431" s="238" t="s">
        <v>230</v>
      </c>
      <c r="J431" s="44"/>
      <c r="K431" s="82" t="s">
        <v>241</v>
      </c>
      <c r="L431" s="50" t="s">
        <v>66</v>
      </c>
    </row>
    <row r="432" spans="1:12" ht="18.75" x14ac:dyDescent="0.3">
      <c r="A432" s="51">
        <v>45780</v>
      </c>
      <c r="B432" s="44" t="str">
        <f t="shared" si="16"/>
        <v>I</v>
      </c>
      <c r="C432" s="44" t="s">
        <v>45</v>
      </c>
      <c r="D432" s="45">
        <v>428</v>
      </c>
      <c r="E432" s="49">
        <v>12.05</v>
      </c>
      <c r="F432" s="80">
        <v>204121</v>
      </c>
      <c r="G432" s="61" t="s">
        <v>85</v>
      </c>
      <c r="H432" s="88">
        <v>29.81</v>
      </c>
      <c r="I432" s="236" t="s">
        <v>230</v>
      </c>
      <c r="J432" s="44">
        <v>1</v>
      </c>
      <c r="K432" s="82" t="s">
        <v>241</v>
      </c>
      <c r="L432" s="50" t="s">
        <v>66</v>
      </c>
    </row>
    <row r="433" spans="1:12" ht="18.75" x14ac:dyDescent="0.3">
      <c r="A433" s="51">
        <v>45780</v>
      </c>
      <c r="B433" s="44" t="str">
        <f t="shared" si="16"/>
        <v>I</v>
      </c>
      <c r="C433" s="44" t="s">
        <v>45</v>
      </c>
      <c r="D433" s="45">
        <v>429</v>
      </c>
      <c r="E433" s="49">
        <v>12.05</v>
      </c>
      <c r="F433" s="79">
        <v>204121</v>
      </c>
      <c r="G433" s="61"/>
      <c r="H433" s="49"/>
      <c r="I433" s="238" t="s">
        <v>230</v>
      </c>
      <c r="J433" s="44"/>
      <c r="K433" s="82" t="s">
        <v>241</v>
      </c>
      <c r="L433" s="50" t="s">
        <v>66</v>
      </c>
    </row>
    <row r="434" spans="1:12" ht="18.75" x14ac:dyDescent="0.3">
      <c r="A434" s="51">
        <v>45780</v>
      </c>
      <c r="B434" s="44" t="str">
        <f t="shared" ref="B434:B443" si="17">ROMAN(2)</f>
        <v>II</v>
      </c>
      <c r="C434" s="44" t="s">
        <v>51</v>
      </c>
      <c r="D434" s="45">
        <v>430</v>
      </c>
      <c r="E434" s="49">
        <v>11.2</v>
      </c>
      <c r="F434" s="79">
        <v>204121</v>
      </c>
      <c r="G434" s="61"/>
      <c r="H434" s="49"/>
      <c r="I434" s="238" t="s">
        <v>230</v>
      </c>
      <c r="J434" s="44"/>
      <c r="K434" s="82" t="s">
        <v>241</v>
      </c>
      <c r="L434" s="50" t="s">
        <v>66</v>
      </c>
    </row>
    <row r="435" spans="1:12" ht="18.75" x14ac:dyDescent="0.3">
      <c r="A435" s="51">
        <v>45780</v>
      </c>
      <c r="B435" s="44" t="str">
        <f t="shared" si="17"/>
        <v>II</v>
      </c>
      <c r="C435" s="44" t="s">
        <v>51</v>
      </c>
      <c r="D435" s="45">
        <v>431</v>
      </c>
      <c r="E435" s="49">
        <v>12.04</v>
      </c>
      <c r="F435" s="79">
        <v>204121</v>
      </c>
      <c r="G435" s="61"/>
      <c r="H435" s="49"/>
      <c r="I435" s="238" t="s">
        <v>230</v>
      </c>
      <c r="J435" s="44"/>
      <c r="K435" s="82" t="s">
        <v>241</v>
      </c>
      <c r="L435" s="50" t="s">
        <v>66</v>
      </c>
    </row>
    <row r="436" spans="1:12" ht="18.75" x14ac:dyDescent="0.3">
      <c r="A436" s="51">
        <v>45780</v>
      </c>
      <c r="B436" s="44" t="str">
        <f t="shared" si="17"/>
        <v>II</v>
      </c>
      <c r="C436" s="44" t="s">
        <v>51</v>
      </c>
      <c r="D436" s="45">
        <v>432</v>
      </c>
      <c r="E436" s="49">
        <v>12.04</v>
      </c>
      <c r="F436" s="79">
        <v>204121</v>
      </c>
      <c r="G436" s="61"/>
      <c r="H436" s="49"/>
      <c r="I436" s="238" t="s">
        <v>230</v>
      </c>
      <c r="J436" s="44"/>
      <c r="K436" s="82" t="s">
        <v>241</v>
      </c>
      <c r="L436" s="50" t="s">
        <v>66</v>
      </c>
    </row>
    <row r="437" spans="1:12" ht="18.75" x14ac:dyDescent="0.3">
      <c r="A437" s="51">
        <v>45780</v>
      </c>
      <c r="B437" s="44" t="str">
        <f t="shared" si="17"/>
        <v>II</v>
      </c>
      <c r="C437" s="44" t="s">
        <v>51</v>
      </c>
      <c r="D437" s="45">
        <v>433</v>
      </c>
      <c r="E437" s="49">
        <v>11.41</v>
      </c>
      <c r="F437" s="79">
        <v>204121</v>
      </c>
      <c r="G437" s="61"/>
      <c r="H437" s="49"/>
      <c r="I437" s="238" t="s">
        <v>230</v>
      </c>
      <c r="J437" s="44"/>
      <c r="K437" s="82" t="s">
        <v>241</v>
      </c>
      <c r="L437" s="50" t="s">
        <v>66</v>
      </c>
    </row>
    <row r="438" spans="1:12" ht="18.75" x14ac:dyDescent="0.3">
      <c r="A438" s="51">
        <v>45780</v>
      </c>
      <c r="B438" s="44" t="str">
        <f t="shared" si="17"/>
        <v>II</v>
      </c>
      <c r="C438" s="44" t="s">
        <v>51</v>
      </c>
      <c r="D438" s="45">
        <v>434</v>
      </c>
      <c r="E438" s="49">
        <v>11.47</v>
      </c>
      <c r="F438" s="79">
        <v>204121</v>
      </c>
      <c r="G438" s="61"/>
      <c r="H438" s="49"/>
      <c r="I438" s="238" t="s">
        <v>230</v>
      </c>
      <c r="J438" s="44"/>
      <c r="K438" s="82" t="s">
        <v>241</v>
      </c>
      <c r="L438" s="50" t="s">
        <v>66</v>
      </c>
    </row>
    <row r="439" spans="1:12" ht="18.75" x14ac:dyDescent="0.3">
      <c r="A439" s="51">
        <v>45780</v>
      </c>
      <c r="B439" s="44" t="str">
        <f t="shared" si="17"/>
        <v>II</v>
      </c>
      <c r="C439" s="44" t="s">
        <v>51</v>
      </c>
      <c r="D439" s="45">
        <v>435</v>
      </c>
      <c r="E439" s="49">
        <v>12.05</v>
      </c>
      <c r="F439" s="80">
        <v>100960</v>
      </c>
      <c r="G439" s="61" t="s">
        <v>85</v>
      </c>
      <c r="H439" s="88">
        <v>32.299999999999997</v>
      </c>
      <c r="I439" s="236" t="s">
        <v>230</v>
      </c>
      <c r="J439" s="44">
        <v>1</v>
      </c>
      <c r="K439" s="82" t="s">
        <v>241</v>
      </c>
      <c r="L439" s="50" t="s">
        <v>66</v>
      </c>
    </row>
    <row r="440" spans="1:12" ht="18.75" x14ac:dyDescent="0.3">
      <c r="A440" s="51">
        <v>45780</v>
      </c>
      <c r="B440" s="44" t="str">
        <f t="shared" si="17"/>
        <v>II</v>
      </c>
      <c r="C440" s="44" t="s">
        <v>51</v>
      </c>
      <c r="D440" s="45">
        <v>436</v>
      </c>
      <c r="E440" s="49">
        <v>12.05</v>
      </c>
      <c r="F440" s="79">
        <v>100960</v>
      </c>
      <c r="G440" s="61"/>
      <c r="H440" s="49"/>
      <c r="I440" s="238" t="s">
        <v>230</v>
      </c>
      <c r="J440" s="44"/>
      <c r="K440" s="82" t="s">
        <v>241</v>
      </c>
      <c r="L440" s="50" t="s">
        <v>66</v>
      </c>
    </row>
    <row r="441" spans="1:12" ht="18.75" x14ac:dyDescent="0.3">
      <c r="A441" s="51">
        <v>45780</v>
      </c>
      <c r="B441" s="44" t="str">
        <f t="shared" si="17"/>
        <v>II</v>
      </c>
      <c r="C441" s="44" t="s">
        <v>51</v>
      </c>
      <c r="D441" s="45">
        <v>437</v>
      </c>
      <c r="E441" s="49">
        <v>12.05</v>
      </c>
      <c r="F441" s="79">
        <v>100960</v>
      </c>
      <c r="G441" s="61"/>
      <c r="H441" s="49"/>
      <c r="I441" s="238" t="s">
        <v>230</v>
      </c>
      <c r="J441" s="44"/>
      <c r="K441" s="82" t="s">
        <v>241</v>
      </c>
      <c r="L441" s="50" t="s">
        <v>66</v>
      </c>
    </row>
    <row r="442" spans="1:12" ht="18.75" x14ac:dyDescent="0.3">
      <c r="A442" s="51">
        <v>45780</v>
      </c>
      <c r="B442" s="44" t="str">
        <f t="shared" si="17"/>
        <v>II</v>
      </c>
      <c r="C442" s="44" t="s">
        <v>51</v>
      </c>
      <c r="D442" s="45">
        <v>438</v>
      </c>
      <c r="E442" s="49">
        <v>13.01</v>
      </c>
      <c r="F442" s="79">
        <v>100960</v>
      </c>
      <c r="G442" s="61"/>
      <c r="H442" s="49"/>
      <c r="I442" s="238" t="s">
        <v>230</v>
      </c>
      <c r="J442" s="44"/>
      <c r="K442" s="82" t="s">
        <v>241</v>
      </c>
      <c r="L442" s="50" t="s">
        <v>66</v>
      </c>
    </row>
    <row r="443" spans="1:12" ht="19.5" thickBot="1" x14ac:dyDescent="0.35">
      <c r="A443" s="90">
        <v>45780</v>
      </c>
      <c r="B443" s="91" t="str">
        <f t="shared" si="17"/>
        <v>II</v>
      </c>
      <c r="C443" s="91" t="s">
        <v>51</v>
      </c>
      <c r="D443" s="92">
        <v>439</v>
      </c>
      <c r="E443" s="93">
        <v>13.39</v>
      </c>
      <c r="F443" s="94">
        <v>100960</v>
      </c>
      <c r="G443" s="95"/>
      <c r="H443" s="93"/>
      <c r="I443" s="241" t="s">
        <v>230</v>
      </c>
      <c r="J443" s="91"/>
      <c r="K443" s="96" t="s">
        <v>241</v>
      </c>
      <c r="L443" s="97" t="s">
        <v>66</v>
      </c>
    </row>
    <row r="444" spans="1:12" ht="18.75" x14ac:dyDescent="0.3">
      <c r="A444" s="39">
        <v>45782</v>
      </c>
      <c r="B444" s="87" t="str">
        <f t="shared" ref="B444:B452" si="18">ROMAN(1)</f>
        <v>I</v>
      </c>
      <c r="C444" s="87" t="s">
        <v>51</v>
      </c>
      <c r="D444" s="40">
        <v>440</v>
      </c>
      <c r="E444" s="98">
        <v>12.99</v>
      </c>
      <c r="F444" s="99">
        <v>100960</v>
      </c>
      <c r="G444" s="100"/>
      <c r="H444" s="98"/>
      <c r="I444" s="242" t="s">
        <v>230</v>
      </c>
      <c r="J444" s="87"/>
      <c r="K444" s="81" t="s">
        <v>241</v>
      </c>
      <c r="L444" s="43" t="s">
        <v>66</v>
      </c>
    </row>
    <row r="445" spans="1:12" ht="18.75" x14ac:dyDescent="0.3">
      <c r="A445" s="51">
        <v>45782</v>
      </c>
      <c r="B445" s="44" t="str">
        <f t="shared" si="18"/>
        <v>I</v>
      </c>
      <c r="C445" s="44" t="s">
        <v>51</v>
      </c>
      <c r="D445" s="45">
        <v>441</v>
      </c>
      <c r="E445" s="49">
        <v>12.68</v>
      </c>
      <c r="F445" s="79">
        <v>100960</v>
      </c>
      <c r="G445" s="61"/>
      <c r="H445" s="49"/>
      <c r="I445" s="238" t="s">
        <v>230</v>
      </c>
      <c r="J445" s="44"/>
      <c r="K445" s="82" t="s">
        <v>241</v>
      </c>
      <c r="L445" s="50" t="s">
        <v>66</v>
      </c>
    </row>
    <row r="446" spans="1:12" ht="18.75" x14ac:dyDescent="0.3">
      <c r="A446" s="51">
        <v>45782</v>
      </c>
      <c r="B446" s="44" t="str">
        <f t="shared" si="18"/>
        <v>I</v>
      </c>
      <c r="C446" s="44" t="s">
        <v>51</v>
      </c>
      <c r="D446" s="45">
        <v>442</v>
      </c>
      <c r="E446" s="49">
        <v>12.04</v>
      </c>
      <c r="F446" s="80">
        <v>104088</v>
      </c>
      <c r="G446" s="61" t="s">
        <v>87</v>
      </c>
      <c r="H446" s="88">
        <v>30.24</v>
      </c>
      <c r="I446" s="236" t="s">
        <v>230</v>
      </c>
      <c r="J446" s="44">
        <v>1</v>
      </c>
      <c r="K446" s="82" t="s">
        <v>241</v>
      </c>
      <c r="L446" s="50" t="s">
        <v>66</v>
      </c>
    </row>
    <row r="447" spans="1:12" ht="18.75" x14ac:dyDescent="0.3">
      <c r="A447" s="51">
        <v>45782</v>
      </c>
      <c r="B447" s="44" t="str">
        <f t="shared" si="18"/>
        <v>I</v>
      </c>
      <c r="C447" s="44" t="s">
        <v>51</v>
      </c>
      <c r="D447" s="45">
        <v>443</v>
      </c>
      <c r="E447" s="49">
        <v>12.05</v>
      </c>
      <c r="F447" s="79">
        <v>104088</v>
      </c>
      <c r="G447" s="61"/>
      <c r="H447" s="49"/>
      <c r="I447" s="238" t="s">
        <v>230</v>
      </c>
      <c r="J447" s="44"/>
      <c r="K447" s="82" t="s">
        <v>241</v>
      </c>
      <c r="L447" s="50" t="s">
        <v>66</v>
      </c>
    </row>
    <row r="448" spans="1:12" ht="18.75" x14ac:dyDescent="0.3">
      <c r="A448" s="51">
        <v>45782</v>
      </c>
      <c r="B448" s="44" t="str">
        <f t="shared" si="18"/>
        <v>I</v>
      </c>
      <c r="C448" s="44" t="s">
        <v>51</v>
      </c>
      <c r="D448" s="45">
        <v>444</v>
      </c>
      <c r="E448" s="49">
        <v>12.05</v>
      </c>
      <c r="F448" s="79">
        <v>104088</v>
      </c>
      <c r="G448" s="61"/>
      <c r="H448" s="49"/>
      <c r="I448" s="238" t="s">
        <v>230</v>
      </c>
      <c r="J448" s="44"/>
      <c r="K448" s="82" t="s">
        <v>241</v>
      </c>
      <c r="L448" s="50" t="s">
        <v>66</v>
      </c>
    </row>
    <row r="449" spans="1:12" ht="18.75" x14ac:dyDescent="0.3">
      <c r="A449" s="51">
        <v>45782</v>
      </c>
      <c r="B449" s="44" t="str">
        <f t="shared" si="18"/>
        <v>I</v>
      </c>
      <c r="C449" s="44" t="s">
        <v>51</v>
      </c>
      <c r="D449" s="45">
        <v>445</v>
      </c>
      <c r="E449" s="49">
        <v>12.64</v>
      </c>
      <c r="F449" s="79">
        <v>104088</v>
      </c>
      <c r="G449" s="61"/>
      <c r="H449" s="49"/>
      <c r="I449" s="238" t="s">
        <v>230</v>
      </c>
      <c r="J449" s="44"/>
      <c r="K449" s="82" t="s">
        <v>241</v>
      </c>
      <c r="L449" s="50" t="s">
        <v>66</v>
      </c>
    </row>
    <row r="450" spans="1:12" ht="18.75" x14ac:dyDescent="0.3">
      <c r="A450" s="51">
        <v>45782</v>
      </c>
      <c r="B450" s="44" t="str">
        <f t="shared" si="18"/>
        <v>I</v>
      </c>
      <c r="C450" s="44" t="s">
        <v>51</v>
      </c>
      <c r="D450" s="45">
        <v>446</v>
      </c>
      <c r="E450" s="49">
        <v>12.05</v>
      </c>
      <c r="F450" s="79">
        <v>104088</v>
      </c>
      <c r="G450" s="61"/>
      <c r="H450" s="49"/>
      <c r="I450" s="238" t="s">
        <v>230</v>
      </c>
      <c r="J450" s="44"/>
      <c r="K450" s="82" t="s">
        <v>241</v>
      </c>
      <c r="L450" s="50" t="s">
        <v>66</v>
      </c>
    </row>
    <row r="451" spans="1:12" ht="18.75" x14ac:dyDescent="0.3">
      <c r="A451" s="51">
        <v>45782</v>
      </c>
      <c r="B451" s="44" t="str">
        <f t="shared" si="18"/>
        <v>I</v>
      </c>
      <c r="C451" s="44" t="s">
        <v>51</v>
      </c>
      <c r="D451" s="45">
        <v>447</v>
      </c>
      <c r="E451" s="49">
        <v>11.05</v>
      </c>
      <c r="F451" s="79">
        <v>104088</v>
      </c>
      <c r="G451" s="61"/>
      <c r="H451" s="49"/>
      <c r="I451" s="238" t="s">
        <v>230</v>
      </c>
      <c r="J451" s="44"/>
      <c r="K451" s="82" t="s">
        <v>241</v>
      </c>
      <c r="L451" s="50" t="s">
        <v>66</v>
      </c>
    </row>
    <row r="452" spans="1:12" ht="18.75" x14ac:dyDescent="0.3">
      <c r="A452" s="51">
        <v>45782</v>
      </c>
      <c r="B452" s="44" t="str">
        <f t="shared" si="18"/>
        <v>I</v>
      </c>
      <c r="C452" s="44" t="s">
        <v>51</v>
      </c>
      <c r="D452" s="45">
        <v>448</v>
      </c>
      <c r="E452" s="49">
        <v>11.37</v>
      </c>
      <c r="F452" s="79">
        <v>104088</v>
      </c>
      <c r="G452" s="61"/>
      <c r="H452" s="49"/>
      <c r="I452" s="238" t="s">
        <v>230</v>
      </c>
      <c r="J452" s="44"/>
      <c r="K452" s="82" t="s">
        <v>241</v>
      </c>
      <c r="L452" s="50" t="s">
        <v>66</v>
      </c>
    </row>
    <row r="453" spans="1:12" ht="18.75" x14ac:dyDescent="0.3">
      <c r="A453" s="51">
        <v>45782</v>
      </c>
      <c r="B453" s="44" t="str">
        <f t="shared" ref="B453:B466" si="19">ROMAN(2)</f>
        <v>II</v>
      </c>
      <c r="C453" s="44" t="s">
        <v>45</v>
      </c>
      <c r="D453" s="45">
        <v>449</v>
      </c>
      <c r="E453" s="49">
        <v>12.04</v>
      </c>
      <c r="F453" s="80">
        <v>300954</v>
      </c>
      <c r="G453" s="61" t="s">
        <v>62</v>
      </c>
      <c r="H453" s="88">
        <v>29.93</v>
      </c>
      <c r="I453" s="236" t="s">
        <v>230</v>
      </c>
      <c r="J453" s="44">
        <v>1</v>
      </c>
      <c r="K453" s="82" t="s">
        <v>241</v>
      </c>
      <c r="L453" s="50" t="s">
        <v>66</v>
      </c>
    </row>
    <row r="454" spans="1:12" ht="18.75" x14ac:dyDescent="0.3">
      <c r="A454" s="51">
        <v>45782</v>
      </c>
      <c r="B454" s="44" t="str">
        <f t="shared" si="19"/>
        <v>II</v>
      </c>
      <c r="C454" s="44" t="s">
        <v>45</v>
      </c>
      <c r="D454" s="45">
        <v>450</v>
      </c>
      <c r="E454" s="49">
        <v>12.04</v>
      </c>
      <c r="F454" s="79">
        <v>300954</v>
      </c>
      <c r="G454" s="61"/>
      <c r="H454" s="49"/>
      <c r="I454" s="238" t="s">
        <v>230</v>
      </c>
      <c r="J454" s="44"/>
      <c r="K454" s="82" t="s">
        <v>241</v>
      </c>
      <c r="L454" s="50" t="s">
        <v>66</v>
      </c>
    </row>
    <row r="455" spans="1:12" ht="18.75" x14ac:dyDescent="0.3">
      <c r="A455" s="51">
        <v>45782</v>
      </c>
      <c r="B455" s="44" t="str">
        <f t="shared" si="19"/>
        <v>II</v>
      </c>
      <c r="C455" s="44" t="s">
        <v>45</v>
      </c>
      <c r="D455" s="45">
        <v>451</v>
      </c>
      <c r="E455" s="49">
        <v>12.04</v>
      </c>
      <c r="F455" s="79">
        <v>300954</v>
      </c>
      <c r="G455" s="61"/>
      <c r="H455" s="49"/>
      <c r="I455" s="238" t="s">
        <v>230</v>
      </c>
      <c r="J455" s="44"/>
      <c r="K455" s="82" t="s">
        <v>241</v>
      </c>
      <c r="L455" s="50" t="s">
        <v>66</v>
      </c>
    </row>
    <row r="456" spans="1:12" ht="18.75" x14ac:dyDescent="0.3">
      <c r="A456" s="51">
        <v>45782</v>
      </c>
      <c r="B456" s="44" t="str">
        <f t="shared" si="19"/>
        <v>II</v>
      </c>
      <c r="C456" s="44" t="s">
        <v>45</v>
      </c>
      <c r="D456" s="45">
        <v>452</v>
      </c>
      <c r="E456" s="49">
        <v>12.04</v>
      </c>
      <c r="F456" s="79">
        <v>300954</v>
      </c>
      <c r="G456" s="61"/>
      <c r="H456" s="49"/>
      <c r="I456" s="238" t="s">
        <v>230</v>
      </c>
      <c r="J456" s="44"/>
      <c r="K456" s="82" t="s">
        <v>241</v>
      </c>
      <c r="L456" s="50" t="s">
        <v>66</v>
      </c>
    </row>
    <row r="457" spans="1:12" ht="18.75" x14ac:dyDescent="0.3">
      <c r="A457" s="51">
        <v>45782</v>
      </c>
      <c r="B457" s="44" t="str">
        <f t="shared" si="19"/>
        <v>II</v>
      </c>
      <c r="C457" s="44" t="s">
        <v>45</v>
      </c>
      <c r="D457" s="45">
        <v>453</v>
      </c>
      <c r="E457" s="49">
        <v>12.05</v>
      </c>
      <c r="F457" s="79">
        <v>300954</v>
      </c>
      <c r="G457" s="61"/>
      <c r="H457" s="49"/>
      <c r="I457" s="238" t="s">
        <v>230</v>
      </c>
      <c r="J457" s="44"/>
      <c r="K457" s="82" t="s">
        <v>241</v>
      </c>
      <c r="L457" s="50" t="s">
        <v>66</v>
      </c>
    </row>
    <row r="458" spans="1:12" ht="18.75" x14ac:dyDescent="0.3">
      <c r="A458" s="51">
        <v>45782</v>
      </c>
      <c r="B458" s="44" t="str">
        <f t="shared" si="19"/>
        <v>II</v>
      </c>
      <c r="C458" s="44" t="s">
        <v>45</v>
      </c>
      <c r="D458" s="45">
        <v>454</v>
      </c>
      <c r="E458" s="49">
        <v>13.06</v>
      </c>
      <c r="F458" s="79">
        <v>300954</v>
      </c>
      <c r="G458" s="61"/>
      <c r="H458" s="49"/>
      <c r="I458" s="238" t="s">
        <v>230</v>
      </c>
      <c r="J458" s="44"/>
      <c r="K458" s="82" t="s">
        <v>241</v>
      </c>
      <c r="L458" s="50" t="s">
        <v>66</v>
      </c>
    </row>
    <row r="459" spans="1:12" ht="18.75" x14ac:dyDescent="0.3">
      <c r="A459" s="51">
        <v>45782</v>
      </c>
      <c r="B459" s="44" t="str">
        <f t="shared" si="19"/>
        <v>II</v>
      </c>
      <c r="C459" s="44" t="s">
        <v>45</v>
      </c>
      <c r="D459" s="45">
        <v>455</v>
      </c>
      <c r="E459" s="49">
        <v>12.84</v>
      </c>
      <c r="F459" s="79">
        <v>300954</v>
      </c>
      <c r="G459" s="61"/>
      <c r="H459" s="49"/>
      <c r="I459" s="238" t="s">
        <v>230</v>
      </c>
      <c r="J459" s="44"/>
      <c r="K459" s="82" t="s">
        <v>241</v>
      </c>
      <c r="L459" s="50" t="s">
        <v>66</v>
      </c>
    </row>
    <row r="460" spans="1:12" ht="18.75" x14ac:dyDescent="0.3">
      <c r="A460" s="51">
        <v>45782</v>
      </c>
      <c r="B460" s="44" t="str">
        <f t="shared" si="19"/>
        <v>II</v>
      </c>
      <c r="C460" s="44" t="s">
        <v>45</v>
      </c>
      <c r="D460" s="45">
        <v>456</v>
      </c>
      <c r="E460" s="49">
        <v>12.05</v>
      </c>
      <c r="F460" s="80">
        <v>100960</v>
      </c>
      <c r="G460" s="61" t="s">
        <v>97</v>
      </c>
      <c r="H460" s="88">
        <v>29.91</v>
      </c>
      <c r="I460" s="236" t="s">
        <v>230</v>
      </c>
      <c r="J460" s="44">
        <v>1</v>
      </c>
      <c r="K460" s="82" t="s">
        <v>241</v>
      </c>
      <c r="L460" s="50" t="s">
        <v>66</v>
      </c>
    </row>
    <row r="461" spans="1:12" ht="18.75" x14ac:dyDescent="0.3">
      <c r="A461" s="51">
        <v>45782</v>
      </c>
      <c r="B461" s="44" t="str">
        <f t="shared" si="19"/>
        <v>II</v>
      </c>
      <c r="C461" s="44" t="s">
        <v>45</v>
      </c>
      <c r="D461" s="45">
        <v>457</v>
      </c>
      <c r="E461" s="49">
        <v>12.05</v>
      </c>
      <c r="F461" s="79">
        <v>100960</v>
      </c>
      <c r="G461" s="61"/>
      <c r="H461" s="49"/>
      <c r="I461" s="238" t="s">
        <v>230</v>
      </c>
      <c r="J461" s="44"/>
      <c r="K461" s="82" t="s">
        <v>241</v>
      </c>
      <c r="L461" s="50" t="s">
        <v>66</v>
      </c>
    </row>
    <row r="462" spans="1:12" ht="18.75" x14ac:dyDescent="0.3">
      <c r="A462" s="51">
        <v>45782</v>
      </c>
      <c r="B462" s="44" t="str">
        <f t="shared" si="19"/>
        <v>II</v>
      </c>
      <c r="C462" s="44" t="s">
        <v>45</v>
      </c>
      <c r="D462" s="45">
        <v>458</v>
      </c>
      <c r="E462" s="49">
        <v>12.05</v>
      </c>
      <c r="F462" s="79">
        <v>100960</v>
      </c>
      <c r="G462" s="61"/>
      <c r="H462" s="49"/>
      <c r="I462" s="238" t="s">
        <v>230</v>
      </c>
      <c r="J462" s="44"/>
      <c r="K462" s="82" t="s">
        <v>241</v>
      </c>
      <c r="L462" s="50" t="s">
        <v>66</v>
      </c>
    </row>
    <row r="463" spans="1:12" ht="18.75" x14ac:dyDescent="0.3">
      <c r="A463" s="51">
        <v>45782</v>
      </c>
      <c r="B463" s="44" t="str">
        <f t="shared" si="19"/>
        <v>II</v>
      </c>
      <c r="C463" s="44" t="s">
        <v>45</v>
      </c>
      <c r="D463" s="45">
        <v>459</v>
      </c>
      <c r="E463" s="49">
        <v>12.05</v>
      </c>
      <c r="F463" s="79">
        <v>100960</v>
      </c>
      <c r="G463" s="61"/>
      <c r="H463" s="49"/>
      <c r="I463" s="238" t="s">
        <v>230</v>
      </c>
      <c r="J463" s="44"/>
      <c r="K463" s="82" t="s">
        <v>241</v>
      </c>
      <c r="L463" s="50" t="s">
        <v>66</v>
      </c>
    </row>
    <row r="464" spans="1:12" ht="18.75" x14ac:dyDescent="0.3">
      <c r="A464" s="51">
        <v>45782</v>
      </c>
      <c r="B464" s="44" t="str">
        <f t="shared" si="19"/>
        <v>II</v>
      </c>
      <c r="C464" s="44" t="s">
        <v>45</v>
      </c>
      <c r="D464" s="45">
        <v>460</v>
      </c>
      <c r="E464" s="49">
        <v>12.05</v>
      </c>
      <c r="F464" s="79">
        <v>100960</v>
      </c>
      <c r="G464" s="61"/>
      <c r="H464" s="49"/>
      <c r="I464" s="238" t="s">
        <v>230</v>
      </c>
      <c r="J464" s="44"/>
      <c r="K464" s="82" t="s">
        <v>241</v>
      </c>
      <c r="L464" s="50" t="s">
        <v>66</v>
      </c>
    </row>
    <row r="465" spans="1:12" ht="18.75" x14ac:dyDescent="0.3">
      <c r="A465" s="51">
        <v>45782</v>
      </c>
      <c r="B465" s="44" t="str">
        <f t="shared" si="19"/>
        <v>II</v>
      </c>
      <c r="C465" s="44" t="s">
        <v>45</v>
      </c>
      <c r="D465" s="45">
        <v>461</v>
      </c>
      <c r="E465" s="49">
        <v>12.05</v>
      </c>
      <c r="F465" s="79">
        <v>100960</v>
      </c>
      <c r="G465" s="61"/>
      <c r="H465" s="49"/>
      <c r="I465" s="238" t="s">
        <v>230</v>
      </c>
      <c r="J465" s="44"/>
      <c r="K465" s="82" t="s">
        <v>241</v>
      </c>
      <c r="L465" s="50" t="s">
        <v>66</v>
      </c>
    </row>
    <row r="466" spans="1:12" ht="19.5" thickBot="1" x14ac:dyDescent="0.35">
      <c r="A466" s="90">
        <v>45782</v>
      </c>
      <c r="B466" s="91" t="str">
        <f t="shared" si="19"/>
        <v>II</v>
      </c>
      <c r="C466" s="91" t="s">
        <v>45</v>
      </c>
      <c r="D466" s="92">
        <v>462</v>
      </c>
      <c r="E466" s="283">
        <v>10.56</v>
      </c>
      <c r="F466" s="94">
        <v>100960</v>
      </c>
      <c r="G466" s="95"/>
      <c r="H466" s="93"/>
      <c r="I466" s="241" t="s">
        <v>230</v>
      </c>
      <c r="J466" s="91"/>
      <c r="K466" s="96" t="s">
        <v>241</v>
      </c>
      <c r="L466" s="97" t="s">
        <v>66</v>
      </c>
    </row>
    <row r="467" spans="1:12" ht="18.75" x14ac:dyDescent="0.3">
      <c r="A467" s="39">
        <v>45783</v>
      </c>
      <c r="B467" s="87" t="str">
        <f t="shared" ref="B467:B478" si="20">ROMAN(1)</f>
        <v>I</v>
      </c>
      <c r="C467" s="87" t="s">
        <v>51</v>
      </c>
      <c r="D467" s="40">
        <v>463</v>
      </c>
      <c r="E467" s="98">
        <v>12.76</v>
      </c>
      <c r="F467" s="69">
        <v>104088</v>
      </c>
      <c r="G467" s="100" t="s">
        <v>99</v>
      </c>
      <c r="H467" s="89">
        <v>32.4</v>
      </c>
      <c r="I467" s="237" t="s">
        <v>230</v>
      </c>
      <c r="J467" s="87">
        <v>1</v>
      </c>
      <c r="K467" s="81" t="s">
        <v>251</v>
      </c>
      <c r="L467" s="43" t="s">
        <v>66</v>
      </c>
    </row>
    <row r="468" spans="1:12" ht="18.75" x14ac:dyDescent="0.3">
      <c r="A468" s="159">
        <v>45783</v>
      </c>
      <c r="B468" s="44" t="str">
        <f t="shared" si="20"/>
        <v>I</v>
      </c>
      <c r="C468" s="44" t="s">
        <v>51</v>
      </c>
      <c r="D468" s="45">
        <v>464</v>
      </c>
      <c r="E468" s="49">
        <v>12.54</v>
      </c>
      <c r="F468" s="79">
        <v>104088</v>
      </c>
      <c r="G468" s="61"/>
      <c r="H468" s="49"/>
      <c r="I468" s="238" t="s">
        <v>230</v>
      </c>
      <c r="J468" s="44"/>
      <c r="K468" s="82" t="s">
        <v>251</v>
      </c>
      <c r="L468" s="50" t="s">
        <v>66</v>
      </c>
    </row>
    <row r="469" spans="1:12" ht="18.75" x14ac:dyDescent="0.3">
      <c r="A469" s="159">
        <v>45783</v>
      </c>
      <c r="B469" s="44" t="str">
        <f t="shared" si="20"/>
        <v>I</v>
      </c>
      <c r="C469" s="44" t="s">
        <v>51</v>
      </c>
      <c r="D469" s="45">
        <v>465</v>
      </c>
      <c r="E469" s="49">
        <v>12.54</v>
      </c>
      <c r="F469" s="79">
        <v>104088</v>
      </c>
      <c r="G469" s="61"/>
      <c r="H469" s="49"/>
      <c r="I469" s="238" t="s">
        <v>230</v>
      </c>
      <c r="J469" s="44"/>
      <c r="K469" s="82" t="s">
        <v>251</v>
      </c>
      <c r="L469" s="50" t="s">
        <v>66</v>
      </c>
    </row>
    <row r="470" spans="1:12" ht="18.75" x14ac:dyDescent="0.3">
      <c r="A470" s="159">
        <v>45783</v>
      </c>
      <c r="B470" s="44" t="str">
        <f t="shared" si="20"/>
        <v>I</v>
      </c>
      <c r="C470" s="44" t="s">
        <v>51</v>
      </c>
      <c r="D470" s="45">
        <v>466</v>
      </c>
      <c r="E470" s="49">
        <v>12.53</v>
      </c>
      <c r="F470" s="79">
        <v>104088</v>
      </c>
      <c r="G470" s="61"/>
      <c r="H470" s="49"/>
      <c r="I470" s="238" t="s">
        <v>230</v>
      </c>
      <c r="J470" s="44"/>
      <c r="K470" s="82" t="s">
        <v>251</v>
      </c>
      <c r="L470" s="50" t="s">
        <v>66</v>
      </c>
    </row>
    <row r="471" spans="1:12" ht="18.75" x14ac:dyDescent="0.3">
      <c r="A471" s="159">
        <v>45783</v>
      </c>
      <c r="B471" s="44" t="str">
        <f t="shared" si="20"/>
        <v>I</v>
      </c>
      <c r="C471" s="44" t="s">
        <v>51</v>
      </c>
      <c r="D471" s="45">
        <v>467</v>
      </c>
      <c r="E471" s="49">
        <v>13.31</v>
      </c>
      <c r="F471" s="79">
        <v>104088</v>
      </c>
      <c r="G471" s="61"/>
      <c r="H471" s="49"/>
      <c r="I471" s="238" t="s">
        <v>230</v>
      </c>
      <c r="J471" s="44"/>
      <c r="K471" s="82" t="s">
        <v>251</v>
      </c>
      <c r="L471" s="50" t="s">
        <v>66</v>
      </c>
    </row>
    <row r="472" spans="1:12" ht="18.75" x14ac:dyDescent="0.3">
      <c r="A472" s="159">
        <v>45783</v>
      </c>
      <c r="B472" s="44" t="str">
        <f t="shared" si="20"/>
        <v>I</v>
      </c>
      <c r="C472" s="44" t="s">
        <v>51</v>
      </c>
      <c r="D472" s="45">
        <v>468</v>
      </c>
      <c r="E472" s="49">
        <v>13.12</v>
      </c>
      <c r="F472" s="79">
        <v>104088</v>
      </c>
      <c r="G472" s="61"/>
      <c r="H472" s="49"/>
      <c r="I472" s="238" t="s">
        <v>230</v>
      </c>
      <c r="J472" s="44"/>
      <c r="K472" s="82" t="s">
        <v>251</v>
      </c>
      <c r="L472" s="50" t="s">
        <v>66</v>
      </c>
    </row>
    <row r="473" spans="1:12" ht="18.75" x14ac:dyDescent="0.3">
      <c r="A473" s="159">
        <v>45783</v>
      </c>
      <c r="B473" s="44" t="str">
        <f t="shared" si="20"/>
        <v>I</v>
      </c>
      <c r="C473" s="44" t="s">
        <v>51</v>
      </c>
      <c r="D473" s="45">
        <v>469</v>
      </c>
      <c r="E473" s="49">
        <v>12.74</v>
      </c>
      <c r="F473" s="79">
        <v>104088</v>
      </c>
      <c r="G473" s="61"/>
      <c r="H473" s="49"/>
      <c r="I473" s="238" t="s">
        <v>230</v>
      </c>
      <c r="J473" s="44"/>
      <c r="K473" s="82" t="s">
        <v>251</v>
      </c>
      <c r="L473" s="50" t="s">
        <v>66</v>
      </c>
    </row>
    <row r="474" spans="1:12" ht="18.75" x14ac:dyDescent="0.3">
      <c r="A474" s="159">
        <v>45783</v>
      </c>
      <c r="B474" s="44" t="str">
        <f t="shared" si="20"/>
        <v>I</v>
      </c>
      <c r="C474" s="44" t="s">
        <v>51</v>
      </c>
      <c r="D474" s="45">
        <v>470</v>
      </c>
      <c r="E474" s="49">
        <v>12.42</v>
      </c>
      <c r="F474" s="80">
        <v>204113</v>
      </c>
      <c r="G474" s="61" t="s">
        <v>69</v>
      </c>
      <c r="H474" s="88">
        <v>32.119999999999997</v>
      </c>
      <c r="I474" s="236" t="s">
        <v>230</v>
      </c>
      <c r="J474" s="44">
        <v>1</v>
      </c>
      <c r="K474" s="82" t="s">
        <v>251</v>
      </c>
      <c r="L474" s="50" t="s">
        <v>66</v>
      </c>
    </row>
    <row r="475" spans="1:12" ht="18.75" x14ac:dyDescent="0.3">
      <c r="A475" s="159">
        <v>45783</v>
      </c>
      <c r="B475" s="44" t="str">
        <f t="shared" si="20"/>
        <v>I</v>
      </c>
      <c r="C475" s="44" t="s">
        <v>51</v>
      </c>
      <c r="D475" s="45">
        <v>471</v>
      </c>
      <c r="E475" s="49">
        <v>12.2</v>
      </c>
      <c r="F475" s="79">
        <v>204113</v>
      </c>
      <c r="G475" s="61"/>
      <c r="H475" s="49"/>
      <c r="I475" s="238" t="s">
        <v>230</v>
      </c>
      <c r="J475" s="44"/>
      <c r="K475" s="82" t="s">
        <v>251</v>
      </c>
      <c r="L475" s="50" t="s">
        <v>66</v>
      </c>
    </row>
    <row r="476" spans="1:12" ht="18.75" x14ac:dyDescent="0.3">
      <c r="A476" s="159">
        <v>45783</v>
      </c>
      <c r="B476" s="44" t="str">
        <f t="shared" si="20"/>
        <v>I</v>
      </c>
      <c r="C476" s="44" t="s">
        <v>51</v>
      </c>
      <c r="D476" s="45">
        <v>472</v>
      </c>
      <c r="E476" s="49">
        <v>12.08</v>
      </c>
      <c r="F476" s="79">
        <v>204113</v>
      </c>
      <c r="G476" s="61"/>
      <c r="H476" s="49"/>
      <c r="I476" s="238" t="s">
        <v>230</v>
      </c>
      <c r="J476" s="44"/>
      <c r="K476" s="82" t="s">
        <v>251</v>
      </c>
      <c r="L476" s="50" t="s">
        <v>66</v>
      </c>
    </row>
    <row r="477" spans="1:12" ht="18.75" x14ac:dyDescent="0.3">
      <c r="A477" s="159">
        <v>45783</v>
      </c>
      <c r="B477" s="44" t="str">
        <f t="shared" si="20"/>
        <v>I</v>
      </c>
      <c r="C477" s="44" t="s">
        <v>51</v>
      </c>
      <c r="D477" s="45">
        <v>473</v>
      </c>
      <c r="E477" s="49">
        <v>12.56</v>
      </c>
      <c r="F477" s="79">
        <v>204113</v>
      </c>
      <c r="G477" s="61"/>
      <c r="H477" s="49"/>
      <c r="I477" s="238" t="s">
        <v>230</v>
      </c>
      <c r="J477" s="44"/>
      <c r="K477" s="82" t="s">
        <v>251</v>
      </c>
      <c r="L477" s="50" t="s">
        <v>66</v>
      </c>
    </row>
    <row r="478" spans="1:12" ht="18.75" x14ac:dyDescent="0.3">
      <c r="A478" s="159">
        <v>45783</v>
      </c>
      <c r="B478" s="44" t="str">
        <f t="shared" si="20"/>
        <v>I</v>
      </c>
      <c r="C478" s="44" t="s">
        <v>51</v>
      </c>
      <c r="D478" s="45">
        <v>474</v>
      </c>
      <c r="E478" s="49">
        <v>13.05</v>
      </c>
      <c r="F478" s="79">
        <v>204113</v>
      </c>
      <c r="G478" s="61"/>
      <c r="H478" s="49"/>
      <c r="I478" s="238" t="s">
        <v>230</v>
      </c>
      <c r="J478" s="44"/>
      <c r="K478" s="82" t="s">
        <v>251</v>
      </c>
      <c r="L478" s="50" t="s">
        <v>66</v>
      </c>
    </row>
    <row r="479" spans="1:12" ht="18.75" x14ac:dyDescent="0.3">
      <c r="A479" s="159">
        <v>45783</v>
      </c>
      <c r="B479" s="44" t="str">
        <f t="shared" ref="B479:B490" si="21">ROMAN(2)</f>
        <v>II</v>
      </c>
      <c r="C479" s="44" t="s">
        <v>45</v>
      </c>
      <c r="D479" s="45">
        <v>475</v>
      </c>
      <c r="E479" s="49">
        <v>13.05</v>
      </c>
      <c r="F479" s="79">
        <v>204113</v>
      </c>
      <c r="G479" s="61"/>
      <c r="H479" s="49"/>
      <c r="I479" s="238" t="s">
        <v>230</v>
      </c>
      <c r="J479" s="44"/>
      <c r="K479" s="82" t="s">
        <v>241</v>
      </c>
      <c r="L479" s="50" t="s">
        <v>66</v>
      </c>
    </row>
    <row r="480" spans="1:12" ht="18.75" x14ac:dyDescent="0.3">
      <c r="A480" s="159">
        <v>45783</v>
      </c>
      <c r="B480" s="44" t="str">
        <f t="shared" si="21"/>
        <v>II</v>
      </c>
      <c r="C480" s="44" t="s">
        <v>45</v>
      </c>
      <c r="D480" s="45">
        <v>476</v>
      </c>
      <c r="E480" s="154">
        <v>11.55</v>
      </c>
      <c r="F480" s="79">
        <v>204113</v>
      </c>
      <c r="G480" s="61"/>
      <c r="H480" s="49"/>
      <c r="I480" s="238" t="s">
        <v>230</v>
      </c>
      <c r="J480" s="44"/>
      <c r="K480" s="82" t="s">
        <v>241</v>
      </c>
      <c r="L480" s="50" t="s">
        <v>66</v>
      </c>
    </row>
    <row r="481" spans="1:12" ht="18.75" x14ac:dyDescent="0.3">
      <c r="A481" s="159">
        <v>45783</v>
      </c>
      <c r="B481" s="44" t="str">
        <f t="shared" si="21"/>
        <v>II</v>
      </c>
      <c r="C481" s="44" t="s">
        <v>45</v>
      </c>
      <c r="D481" s="45">
        <v>477</v>
      </c>
      <c r="E481" s="49">
        <v>12.05</v>
      </c>
      <c r="F481" s="80">
        <v>100949</v>
      </c>
      <c r="G481" s="61" t="s">
        <v>64</v>
      </c>
      <c r="H481" s="88">
        <v>30.01</v>
      </c>
      <c r="I481" s="236" t="s">
        <v>230</v>
      </c>
      <c r="J481" s="44">
        <v>1</v>
      </c>
      <c r="K481" s="82" t="s">
        <v>241</v>
      </c>
      <c r="L481" s="50" t="s">
        <v>66</v>
      </c>
    </row>
    <row r="482" spans="1:12" ht="18.75" x14ac:dyDescent="0.3">
      <c r="A482" s="159">
        <v>45783</v>
      </c>
      <c r="B482" s="44" t="str">
        <f t="shared" si="21"/>
        <v>II</v>
      </c>
      <c r="C482" s="44" t="s">
        <v>45</v>
      </c>
      <c r="D482" s="45">
        <v>478</v>
      </c>
      <c r="E482" s="49">
        <v>12.05</v>
      </c>
      <c r="F482" s="79">
        <v>100949</v>
      </c>
      <c r="G482" s="61"/>
      <c r="H482" s="49"/>
      <c r="I482" s="238" t="s">
        <v>230</v>
      </c>
      <c r="J482" s="44"/>
      <c r="K482" s="82" t="s">
        <v>241</v>
      </c>
      <c r="L482" s="50" t="s">
        <v>66</v>
      </c>
    </row>
    <row r="483" spans="1:12" ht="18.75" x14ac:dyDescent="0.3">
      <c r="A483" s="159">
        <v>45783</v>
      </c>
      <c r="B483" s="44" t="str">
        <f t="shared" si="21"/>
        <v>II</v>
      </c>
      <c r="C483" s="44" t="s">
        <v>45</v>
      </c>
      <c r="D483" s="45">
        <v>479</v>
      </c>
      <c r="E483" s="49">
        <v>12.05</v>
      </c>
      <c r="F483" s="79">
        <v>100949</v>
      </c>
      <c r="G483" s="61"/>
      <c r="H483" s="49"/>
      <c r="I483" s="238" t="s">
        <v>230</v>
      </c>
      <c r="J483" s="44"/>
      <c r="K483" s="82" t="s">
        <v>241</v>
      </c>
      <c r="L483" s="50" t="s">
        <v>66</v>
      </c>
    </row>
    <row r="484" spans="1:12" ht="18.75" x14ac:dyDescent="0.3">
      <c r="A484" s="159">
        <v>45783</v>
      </c>
      <c r="B484" s="44" t="str">
        <f t="shared" si="21"/>
        <v>II</v>
      </c>
      <c r="C484" s="44" t="s">
        <v>45</v>
      </c>
      <c r="D484" s="45">
        <v>480</v>
      </c>
      <c r="E484" s="49">
        <v>12.05</v>
      </c>
      <c r="F484" s="79">
        <v>100949</v>
      </c>
      <c r="G484" s="61"/>
      <c r="H484" s="49"/>
      <c r="I484" s="238" t="s">
        <v>230</v>
      </c>
      <c r="J484" s="44"/>
      <c r="K484" s="82" t="s">
        <v>241</v>
      </c>
      <c r="L484" s="50" t="s">
        <v>66</v>
      </c>
    </row>
    <row r="485" spans="1:12" ht="18.75" x14ac:dyDescent="0.3">
      <c r="A485" s="159">
        <v>45783</v>
      </c>
      <c r="B485" s="44" t="str">
        <f t="shared" si="21"/>
        <v>II</v>
      </c>
      <c r="C485" s="44" t="s">
        <v>45</v>
      </c>
      <c r="D485" s="45">
        <v>481</v>
      </c>
      <c r="E485" s="49">
        <v>12.05</v>
      </c>
      <c r="F485" s="79">
        <v>100949</v>
      </c>
      <c r="G485" s="61"/>
      <c r="H485" s="49"/>
      <c r="I485" s="238" t="s">
        <v>230</v>
      </c>
      <c r="J485" s="44"/>
      <c r="K485" s="82" t="s">
        <v>241</v>
      </c>
      <c r="L485" s="50" t="s">
        <v>66</v>
      </c>
    </row>
    <row r="486" spans="1:12" ht="18.75" x14ac:dyDescent="0.3">
      <c r="A486" s="159">
        <v>45783</v>
      </c>
      <c r="B486" s="44" t="str">
        <f t="shared" si="21"/>
        <v>II</v>
      </c>
      <c r="C486" s="44" t="s">
        <v>45</v>
      </c>
      <c r="D486" s="45">
        <v>482</v>
      </c>
      <c r="E486" s="49">
        <v>12.05</v>
      </c>
      <c r="F486" s="79">
        <v>100949</v>
      </c>
      <c r="G486" s="61"/>
      <c r="H486" s="49"/>
      <c r="I486" s="238" t="s">
        <v>230</v>
      </c>
      <c r="J486" s="44"/>
      <c r="K486" s="82" t="s">
        <v>241</v>
      </c>
      <c r="L486" s="50" t="s">
        <v>66</v>
      </c>
    </row>
    <row r="487" spans="1:12" ht="18.75" x14ac:dyDescent="0.3">
      <c r="A487" s="159">
        <v>45783</v>
      </c>
      <c r="B487" s="44" t="str">
        <f t="shared" si="21"/>
        <v>II</v>
      </c>
      <c r="C487" s="44" t="s">
        <v>45</v>
      </c>
      <c r="D487" s="45">
        <v>483</v>
      </c>
      <c r="E487" s="49">
        <v>12.04</v>
      </c>
      <c r="F487" s="79">
        <v>100949</v>
      </c>
      <c r="G487" s="61"/>
      <c r="H487" s="49"/>
      <c r="I487" s="238" t="s">
        <v>230</v>
      </c>
      <c r="J487" s="44"/>
      <c r="K487" s="82" t="s">
        <v>241</v>
      </c>
      <c r="L487" s="50" t="s">
        <v>66</v>
      </c>
    </row>
    <row r="488" spans="1:12" ht="18.75" x14ac:dyDescent="0.3">
      <c r="A488" s="159">
        <v>45783</v>
      </c>
      <c r="B488" s="44" t="str">
        <f t="shared" si="21"/>
        <v>II</v>
      </c>
      <c r="C488" s="44" t="s">
        <v>45</v>
      </c>
      <c r="D488" s="45">
        <v>484</v>
      </c>
      <c r="E488" s="49">
        <v>13.04</v>
      </c>
      <c r="F488" s="80">
        <v>300941</v>
      </c>
      <c r="G488" s="61" t="s">
        <v>75</v>
      </c>
      <c r="H488" s="88">
        <v>32.479999999999997</v>
      </c>
      <c r="I488" s="236" t="s">
        <v>230</v>
      </c>
      <c r="J488" s="44">
        <v>1</v>
      </c>
      <c r="K488" s="82" t="s">
        <v>241</v>
      </c>
      <c r="L488" s="50" t="s">
        <v>66</v>
      </c>
    </row>
    <row r="489" spans="1:12" ht="18.75" x14ac:dyDescent="0.3">
      <c r="A489" s="159">
        <v>45783</v>
      </c>
      <c r="B489" s="44" t="str">
        <f t="shared" si="21"/>
        <v>II</v>
      </c>
      <c r="C489" s="44" t="s">
        <v>45</v>
      </c>
      <c r="D489" s="45">
        <v>485</v>
      </c>
      <c r="E489" s="49">
        <v>13.04</v>
      </c>
      <c r="F489" s="79">
        <v>300941</v>
      </c>
      <c r="G489" s="61"/>
      <c r="H489" s="49"/>
      <c r="I489" s="238" t="s">
        <v>230</v>
      </c>
      <c r="J489" s="44"/>
      <c r="K489" s="82" t="s">
        <v>241</v>
      </c>
      <c r="L489" s="50" t="s">
        <v>66</v>
      </c>
    </row>
    <row r="490" spans="1:12" ht="19.5" thickBot="1" x14ac:dyDescent="0.35">
      <c r="A490" s="175">
        <v>45783</v>
      </c>
      <c r="B490" s="91" t="str">
        <f t="shared" si="21"/>
        <v>II</v>
      </c>
      <c r="C490" s="91" t="s">
        <v>45</v>
      </c>
      <c r="D490" s="92">
        <v>486</v>
      </c>
      <c r="E490" s="93">
        <v>13.04</v>
      </c>
      <c r="F490" s="94">
        <v>300941</v>
      </c>
      <c r="G490" s="95"/>
      <c r="H490" s="93"/>
      <c r="I490" s="241" t="s">
        <v>230</v>
      </c>
      <c r="J490" s="91"/>
      <c r="K490" s="96" t="s">
        <v>241</v>
      </c>
      <c r="L490" s="97" t="s">
        <v>66</v>
      </c>
    </row>
    <row r="491" spans="1:12" ht="18.75" x14ac:dyDescent="0.3">
      <c r="A491" s="39">
        <v>45784</v>
      </c>
      <c r="B491" s="87" t="str">
        <f t="shared" ref="B491:B501" si="22">ROMAN(1)</f>
        <v>I</v>
      </c>
      <c r="C491" s="87" t="s">
        <v>51</v>
      </c>
      <c r="D491" s="40">
        <v>487</v>
      </c>
      <c r="E491" s="98">
        <v>13.04</v>
      </c>
      <c r="F491" s="99">
        <v>300941</v>
      </c>
      <c r="G491" s="100"/>
      <c r="H491" s="98"/>
      <c r="I491" s="242" t="s">
        <v>230</v>
      </c>
      <c r="J491" s="87"/>
      <c r="K491" s="81" t="s">
        <v>251</v>
      </c>
      <c r="L491" s="43" t="s">
        <v>66</v>
      </c>
    </row>
    <row r="492" spans="1:12" ht="18.75" x14ac:dyDescent="0.3">
      <c r="A492" s="159">
        <v>45784</v>
      </c>
      <c r="B492" s="44" t="str">
        <f t="shared" si="22"/>
        <v>I</v>
      </c>
      <c r="C492" s="44" t="s">
        <v>51</v>
      </c>
      <c r="D492" s="45">
        <v>488</v>
      </c>
      <c r="E492" s="49">
        <v>12.42</v>
      </c>
      <c r="F492" s="79">
        <v>300941</v>
      </c>
      <c r="G492" s="61"/>
      <c r="H492" s="49"/>
      <c r="I492" s="238" t="s">
        <v>230</v>
      </c>
      <c r="J492" s="44"/>
      <c r="K492" s="82" t="s">
        <v>251</v>
      </c>
      <c r="L492" s="50" t="s">
        <v>66</v>
      </c>
    </row>
    <row r="493" spans="1:12" ht="18.75" x14ac:dyDescent="0.3">
      <c r="A493" s="159">
        <v>45784</v>
      </c>
      <c r="B493" s="44" t="str">
        <f t="shared" si="22"/>
        <v>I</v>
      </c>
      <c r="C493" s="44" t="s">
        <v>51</v>
      </c>
      <c r="D493" s="45">
        <v>489</v>
      </c>
      <c r="E493" s="49">
        <v>11.66</v>
      </c>
      <c r="F493" s="79">
        <v>300941</v>
      </c>
      <c r="G493" s="61"/>
      <c r="H493" s="49"/>
      <c r="I493" s="238" t="s">
        <v>230</v>
      </c>
      <c r="J493" s="44"/>
      <c r="K493" s="82" t="s">
        <v>251</v>
      </c>
      <c r="L493" s="50" t="s">
        <v>66</v>
      </c>
    </row>
    <row r="494" spans="1:12" ht="18.75" x14ac:dyDescent="0.3">
      <c r="A494" s="159">
        <v>45784</v>
      </c>
      <c r="B494" s="44" t="str">
        <f t="shared" si="22"/>
        <v>I</v>
      </c>
      <c r="C494" s="44" t="s">
        <v>51</v>
      </c>
      <c r="D494" s="45">
        <v>490</v>
      </c>
      <c r="E494" s="49">
        <v>11.5</v>
      </c>
      <c r="F494" s="79">
        <v>300941</v>
      </c>
      <c r="G494" s="61"/>
      <c r="H494" s="49"/>
      <c r="I494" s="238" t="s">
        <v>230</v>
      </c>
      <c r="J494" s="44"/>
      <c r="K494" s="82" t="s">
        <v>251</v>
      </c>
      <c r="L494" s="50" t="s">
        <v>66</v>
      </c>
    </row>
    <row r="495" spans="1:12" ht="18.75" x14ac:dyDescent="0.3">
      <c r="A495" s="159">
        <v>45784</v>
      </c>
      <c r="B495" s="44" t="str">
        <f t="shared" si="22"/>
        <v>I</v>
      </c>
      <c r="C495" s="44" t="s">
        <v>51</v>
      </c>
      <c r="D495" s="45">
        <v>491</v>
      </c>
      <c r="E495" s="49">
        <v>12.05</v>
      </c>
      <c r="F495" s="80">
        <v>300941</v>
      </c>
      <c r="G495" s="61" t="s">
        <v>100</v>
      </c>
      <c r="H495" s="88">
        <v>30.37</v>
      </c>
      <c r="I495" s="236" t="s">
        <v>230</v>
      </c>
      <c r="J495" s="44">
        <v>1</v>
      </c>
      <c r="K495" s="82" t="s">
        <v>251</v>
      </c>
      <c r="L495" s="50" t="s">
        <v>66</v>
      </c>
    </row>
    <row r="496" spans="1:12" ht="18.75" x14ac:dyDescent="0.3">
      <c r="A496" s="159">
        <v>45784</v>
      </c>
      <c r="B496" s="44" t="str">
        <f t="shared" si="22"/>
        <v>I</v>
      </c>
      <c r="C496" s="44" t="s">
        <v>51</v>
      </c>
      <c r="D496" s="45">
        <v>492</v>
      </c>
      <c r="E496" s="49">
        <v>12.05</v>
      </c>
      <c r="F496" s="79">
        <v>300941</v>
      </c>
      <c r="G496" s="61"/>
      <c r="H496" s="49"/>
      <c r="I496" s="238" t="s">
        <v>230</v>
      </c>
      <c r="J496" s="44"/>
      <c r="K496" s="82" t="s">
        <v>251</v>
      </c>
      <c r="L496" s="50" t="s">
        <v>66</v>
      </c>
    </row>
    <row r="497" spans="1:12" ht="18.75" x14ac:dyDescent="0.3">
      <c r="A497" s="159">
        <v>45784</v>
      </c>
      <c r="B497" s="44" t="str">
        <f t="shared" si="22"/>
        <v>I</v>
      </c>
      <c r="C497" s="44" t="s">
        <v>51</v>
      </c>
      <c r="D497" s="45">
        <v>493</v>
      </c>
      <c r="E497" s="49">
        <v>12.05</v>
      </c>
      <c r="F497" s="79">
        <v>300941</v>
      </c>
      <c r="G497" s="61"/>
      <c r="H497" s="49"/>
      <c r="I497" s="238" t="s">
        <v>230</v>
      </c>
      <c r="J497" s="44"/>
      <c r="K497" s="82" t="s">
        <v>251</v>
      </c>
      <c r="L497" s="50" t="s">
        <v>66</v>
      </c>
    </row>
    <row r="498" spans="1:12" ht="18.75" x14ac:dyDescent="0.3">
      <c r="A498" s="159">
        <v>45784</v>
      </c>
      <c r="B498" s="44" t="str">
        <f t="shared" si="22"/>
        <v>I</v>
      </c>
      <c r="C498" s="44" t="s">
        <v>51</v>
      </c>
      <c r="D498" s="45">
        <v>494</v>
      </c>
      <c r="E498" s="49">
        <v>11.07</v>
      </c>
      <c r="F498" s="79">
        <v>300941</v>
      </c>
      <c r="G498" s="61"/>
      <c r="H498" s="49"/>
      <c r="I498" s="238" t="s">
        <v>230</v>
      </c>
      <c r="J498" s="44"/>
      <c r="K498" s="82" t="s">
        <v>251</v>
      </c>
      <c r="L498" s="50" t="s">
        <v>66</v>
      </c>
    </row>
    <row r="499" spans="1:12" ht="18.75" x14ac:dyDescent="0.3">
      <c r="A499" s="159">
        <v>45784</v>
      </c>
      <c r="B499" s="44" t="str">
        <f t="shared" si="22"/>
        <v>I</v>
      </c>
      <c r="C499" s="44" t="s">
        <v>51</v>
      </c>
      <c r="D499" s="45">
        <v>495</v>
      </c>
      <c r="E499" s="49">
        <v>11.6</v>
      </c>
      <c r="F499" s="79">
        <v>300941</v>
      </c>
      <c r="G499" s="61"/>
      <c r="H499" s="49"/>
      <c r="I499" s="238" t="s">
        <v>230</v>
      </c>
      <c r="J499" s="44"/>
      <c r="K499" s="82" t="s">
        <v>251</v>
      </c>
      <c r="L499" s="50" t="s">
        <v>66</v>
      </c>
    </row>
    <row r="500" spans="1:12" ht="18.75" x14ac:dyDescent="0.3">
      <c r="A500" s="159">
        <v>45784</v>
      </c>
      <c r="B500" s="44" t="str">
        <f t="shared" si="22"/>
        <v>I</v>
      </c>
      <c r="C500" s="44" t="s">
        <v>51</v>
      </c>
      <c r="D500" s="45">
        <v>496</v>
      </c>
      <c r="E500" s="49">
        <v>12.04</v>
      </c>
      <c r="F500" s="79">
        <v>300941</v>
      </c>
      <c r="G500" s="61"/>
      <c r="H500" s="49"/>
      <c r="I500" s="238" t="s">
        <v>230</v>
      </c>
      <c r="J500" s="44"/>
      <c r="K500" s="82" t="s">
        <v>251</v>
      </c>
      <c r="L500" s="50" t="s">
        <v>66</v>
      </c>
    </row>
    <row r="501" spans="1:12" ht="18.75" x14ac:dyDescent="0.3">
      <c r="A501" s="159">
        <v>45784</v>
      </c>
      <c r="B501" s="44" t="str">
        <f t="shared" si="22"/>
        <v>I</v>
      </c>
      <c r="C501" s="44" t="s">
        <v>51</v>
      </c>
      <c r="D501" s="45">
        <v>497</v>
      </c>
      <c r="E501" s="49">
        <v>11.2</v>
      </c>
      <c r="F501" s="79">
        <v>300941</v>
      </c>
      <c r="G501" s="61"/>
      <c r="H501" s="49"/>
      <c r="I501" s="238" t="s">
        <v>230</v>
      </c>
      <c r="J501" s="44"/>
      <c r="K501" s="82" t="s">
        <v>251</v>
      </c>
      <c r="L501" s="50" t="s">
        <v>66</v>
      </c>
    </row>
    <row r="502" spans="1:12" ht="18.75" x14ac:dyDescent="0.3">
      <c r="A502" s="159">
        <v>45784</v>
      </c>
      <c r="B502" s="44" t="str">
        <f t="shared" ref="B502:B515" si="23">ROMAN(2)</f>
        <v>II</v>
      </c>
      <c r="C502" s="44" t="s">
        <v>45</v>
      </c>
      <c r="D502" s="45">
        <v>498</v>
      </c>
      <c r="E502" s="49">
        <v>13.07</v>
      </c>
      <c r="F502" s="80">
        <v>300954</v>
      </c>
      <c r="G502" s="61" t="s">
        <v>98</v>
      </c>
      <c r="H502" s="88">
        <v>32.340000000000003</v>
      </c>
      <c r="I502" s="236" t="s">
        <v>230</v>
      </c>
      <c r="J502" s="44">
        <v>1</v>
      </c>
      <c r="K502" s="82" t="s">
        <v>241</v>
      </c>
      <c r="L502" s="50" t="s">
        <v>66</v>
      </c>
    </row>
    <row r="503" spans="1:12" ht="18.75" x14ac:dyDescent="0.3">
      <c r="A503" s="159">
        <v>45784</v>
      </c>
      <c r="B503" s="44" t="str">
        <f t="shared" si="23"/>
        <v>II</v>
      </c>
      <c r="C503" s="44" t="s">
        <v>45</v>
      </c>
      <c r="D503" s="45">
        <v>499</v>
      </c>
      <c r="E503" s="49">
        <v>13.04</v>
      </c>
      <c r="F503" s="79">
        <v>300954</v>
      </c>
      <c r="G503" s="61"/>
      <c r="H503" s="49"/>
      <c r="I503" s="238" t="s">
        <v>230</v>
      </c>
      <c r="J503" s="44"/>
      <c r="K503" s="82" t="s">
        <v>241</v>
      </c>
      <c r="L503" s="50" t="s">
        <v>66</v>
      </c>
    </row>
    <row r="504" spans="1:12" ht="18.75" x14ac:dyDescent="0.3">
      <c r="A504" s="159">
        <v>45784</v>
      </c>
      <c r="B504" s="44" t="str">
        <f t="shared" si="23"/>
        <v>II</v>
      </c>
      <c r="C504" s="44" t="s">
        <v>45</v>
      </c>
      <c r="D504" s="45">
        <v>500</v>
      </c>
      <c r="E504" s="49">
        <v>13.04</v>
      </c>
      <c r="F504" s="79">
        <v>300954</v>
      </c>
      <c r="G504" s="61"/>
      <c r="H504" s="49"/>
      <c r="I504" s="238" t="s">
        <v>230</v>
      </c>
      <c r="J504" s="44"/>
      <c r="K504" s="82" t="s">
        <v>241</v>
      </c>
      <c r="L504" s="50" t="s">
        <v>66</v>
      </c>
    </row>
    <row r="505" spans="1:12" ht="18.75" x14ac:dyDescent="0.3">
      <c r="A505" s="159">
        <v>45784</v>
      </c>
      <c r="B505" s="44" t="str">
        <f t="shared" si="23"/>
        <v>II</v>
      </c>
      <c r="C505" s="44" t="s">
        <v>45</v>
      </c>
      <c r="D505" s="45">
        <v>501</v>
      </c>
      <c r="E505" s="49">
        <v>13.04</v>
      </c>
      <c r="F505" s="79">
        <v>300954</v>
      </c>
      <c r="G505" s="61"/>
      <c r="H505" s="49"/>
      <c r="I505" s="238" t="s">
        <v>230</v>
      </c>
      <c r="J505" s="44"/>
      <c r="K505" s="82" t="s">
        <v>241</v>
      </c>
      <c r="L505" s="50" t="s">
        <v>66</v>
      </c>
    </row>
    <row r="506" spans="1:12" ht="18.75" x14ac:dyDescent="0.3">
      <c r="A506" s="159">
        <v>45784</v>
      </c>
      <c r="B506" s="44" t="str">
        <f t="shared" si="23"/>
        <v>II</v>
      </c>
      <c r="C506" s="44" t="s">
        <v>45</v>
      </c>
      <c r="D506" s="45">
        <v>502</v>
      </c>
      <c r="E506" s="49">
        <v>13.04</v>
      </c>
      <c r="F506" s="79">
        <v>300954</v>
      </c>
      <c r="G506" s="61"/>
      <c r="H506" s="49"/>
      <c r="I506" s="238" t="s">
        <v>230</v>
      </c>
      <c r="J506" s="44"/>
      <c r="K506" s="82" t="s">
        <v>241</v>
      </c>
      <c r="L506" s="50" t="s">
        <v>66</v>
      </c>
    </row>
    <row r="507" spans="1:12" ht="18.75" x14ac:dyDescent="0.3">
      <c r="A507" s="159">
        <v>45784</v>
      </c>
      <c r="B507" s="44" t="str">
        <f t="shared" si="23"/>
        <v>II</v>
      </c>
      <c r="C507" s="44" t="s">
        <v>45</v>
      </c>
      <c r="D507" s="45">
        <v>503</v>
      </c>
      <c r="E507" s="49">
        <v>12.31</v>
      </c>
      <c r="F507" s="79">
        <v>300954</v>
      </c>
      <c r="G507" s="61"/>
      <c r="H507" s="49"/>
      <c r="I507" s="238" t="s">
        <v>230</v>
      </c>
      <c r="J507" s="44"/>
      <c r="K507" s="82" t="s">
        <v>241</v>
      </c>
      <c r="L507" s="50" t="s">
        <v>66</v>
      </c>
    </row>
    <row r="508" spans="1:12" ht="18.75" x14ac:dyDescent="0.3">
      <c r="A508" s="159">
        <v>45784</v>
      </c>
      <c r="B508" s="44" t="str">
        <f t="shared" si="23"/>
        <v>II</v>
      </c>
      <c r="C508" s="44" t="s">
        <v>45</v>
      </c>
      <c r="D508" s="45">
        <v>504</v>
      </c>
      <c r="E508" s="49">
        <v>12.32</v>
      </c>
      <c r="F508" s="79">
        <v>300954</v>
      </c>
      <c r="G508" s="61"/>
      <c r="H508" s="49"/>
      <c r="I508" s="238" t="s">
        <v>230</v>
      </c>
      <c r="J508" s="44"/>
      <c r="K508" s="82" t="s">
        <v>241</v>
      </c>
      <c r="L508" s="50" t="s">
        <v>66</v>
      </c>
    </row>
    <row r="509" spans="1:12" ht="18.75" x14ac:dyDescent="0.3">
      <c r="A509" s="159">
        <v>45784</v>
      </c>
      <c r="B509" s="44" t="str">
        <f t="shared" si="23"/>
        <v>II</v>
      </c>
      <c r="C509" s="44" t="s">
        <v>45</v>
      </c>
      <c r="D509" s="45">
        <v>505</v>
      </c>
      <c r="E509" s="306">
        <v>13.01</v>
      </c>
      <c r="F509" s="80">
        <v>204119</v>
      </c>
      <c r="G509" s="61" t="s">
        <v>110</v>
      </c>
      <c r="H509" s="88">
        <v>31.93</v>
      </c>
      <c r="I509" s="236" t="s">
        <v>230</v>
      </c>
      <c r="J509" s="44">
        <v>1</v>
      </c>
      <c r="K509" s="82" t="s">
        <v>241</v>
      </c>
      <c r="L509" s="50" t="s">
        <v>66</v>
      </c>
    </row>
    <row r="510" spans="1:12" ht="18.75" x14ac:dyDescent="0.3">
      <c r="A510" s="159">
        <v>45784</v>
      </c>
      <c r="B510" s="44" t="str">
        <f t="shared" si="23"/>
        <v>II</v>
      </c>
      <c r="C510" s="44" t="s">
        <v>45</v>
      </c>
      <c r="D510" s="45">
        <v>506</v>
      </c>
      <c r="E510" s="49">
        <v>13.04</v>
      </c>
      <c r="F510" s="79">
        <v>204119</v>
      </c>
      <c r="G510" s="61"/>
      <c r="H510" s="49"/>
      <c r="I510" s="238" t="s">
        <v>230</v>
      </c>
      <c r="J510" s="44"/>
      <c r="K510" s="82" t="s">
        <v>241</v>
      </c>
      <c r="L510" s="50" t="s">
        <v>66</v>
      </c>
    </row>
    <row r="511" spans="1:12" ht="18.75" x14ac:dyDescent="0.3">
      <c r="A511" s="159">
        <v>45784</v>
      </c>
      <c r="B511" s="44" t="str">
        <f t="shared" si="23"/>
        <v>II</v>
      </c>
      <c r="C511" s="44" t="s">
        <v>45</v>
      </c>
      <c r="D511" s="45">
        <v>507</v>
      </c>
      <c r="E511" s="49">
        <v>13.04</v>
      </c>
      <c r="F511" s="79">
        <v>204119</v>
      </c>
      <c r="G511" s="61"/>
      <c r="H511" s="49"/>
      <c r="I511" s="238" t="s">
        <v>230</v>
      </c>
      <c r="J511" s="44"/>
      <c r="K511" s="82" t="s">
        <v>241</v>
      </c>
      <c r="L511" s="50" t="s">
        <v>66</v>
      </c>
    </row>
    <row r="512" spans="1:12" ht="18.75" x14ac:dyDescent="0.3">
      <c r="A512" s="159">
        <v>45784</v>
      </c>
      <c r="B512" s="44" t="str">
        <f t="shared" si="23"/>
        <v>II</v>
      </c>
      <c r="C512" s="44" t="s">
        <v>45</v>
      </c>
      <c r="D512" s="45">
        <v>508</v>
      </c>
      <c r="E512" s="49">
        <v>13.05</v>
      </c>
      <c r="F512" s="79">
        <v>204119</v>
      </c>
      <c r="G512" s="61"/>
      <c r="H512" s="49"/>
      <c r="I512" s="238" t="s">
        <v>230</v>
      </c>
      <c r="J512" s="44"/>
      <c r="K512" s="82" t="s">
        <v>241</v>
      </c>
      <c r="L512" s="50" t="s">
        <v>66</v>
      </c>
    </row>
    <row r="513" spans="1:12" ht="18.75" x14ac:dyDescent="0.3">
      <c r="A513" s="159">
        <v>45784</v>
      </c>
      <c r="B513" s="44" t="str">
        <f t="shared" si="23"/>
        <v>II</v>
      </c>
      <c r="C513" s="44" t="s">
        <v>45</v>
      </c>
      <c r="D513" s="45">
        <v>509</v>
      </c>
      <c r="E513" s="49">
        <v>13.04</v>
      </c>
      <c r="F513" s="79">
        <v>204119</v>
      </c>
      <c r="G513" s="61"/>
      <c r="H513" s="49"/>
      <c r="I513" s="238" t="s">
        <v>230</v>
      </c>
      <c r="J513" s="44"/>
      <c r="K513" s="82" t="s">
        <v>241</v>
      </c>
      <c r="L513" s="50" t="s">
        <v>66</v>
      </c>
    </row>
    <row r="514" spans="1:12" ht="18.75" x14ac:dyDescent="0.3">
      <c r="A514" s="159">
        <v>45784</v>
      </c>
      <c r="B514" s="44" t="str">
        <f t="shared" si="23"/>
        <v>II</v>
      </c>
      <c r="C514" s="44" t="s">
        <v>45</v>
      </c>
      <c r="D514" s="45">
        <v>510</v>
      </c>
      <c r="E514" s="49">
        <v>12.06</v>
      </c>
      <c r="F514" s="79">
        <v>204119</v>
      </c>
      <c r="G514" s="61"/>
      <c r="H514" s="49"/>
      <c r="I514" s="238" t="s">
        <v>230</v>
      </c>
      <c r="J514" s="44"/>
      <c r="K514" s="82" t="s">
        <v>241</v>
      </c>
      <c r="L514" s="50" t="s">
        <v>66</v>
      </c>
    </row>
    <row r="515" spans="1:12" ht="19.5" thickBot="1" x14ac:dyDescent="0.35">
      <c r="A515" s="175">
        <v>45784</v>
      </c>
      <c r="B515" s="91" t="str">
        <f t="shared" si="23"/>
        <v>II</v>
      </c>
      <c r="C515" s="91" t="s">
        <v>45</v>
      </c>
      <c r="D515" s="92">
        <v>511</v>
      </c>
      <c r="E515" s="93">
        <v>11.75</v>
      </c>
      <c r="F515" s="94">
        <v>204119</v>
      </c>
      <c r="G515" s="95"/>
      <c r="H515" s="93"/>
      <c r="I515" s="241" t="s">
        <v>230</v>
      </c>
      <c r="J515" s="91"/>
      <c r="K515" s="96" t="s">
        <v>241</v>
      </c>
      <c r="L515" s="97" t="s">
        <v>66</v>
      </c>
    </row>
    <row r="516" spans="1:12" ht="18.75" x14ac:dyDescent="0.3">
      <c r="A516" s="39">
        <v>45785</v>
      </c>
      <c r="B516" s="87" t="str">
        <f t="shared" ref="B516:B528" si="24">ROMAN(1)</f>
        <v>I</v>
      </c>
      <c r="C516" s="87" t="s">
        <v>51</v>
      </c>
      <c r="D516" s="40">
        <v>512</v>
      </c>
      <c r="E516" s="98">
        <v>12.03</v>
      </c>
      <c r="F516" s="69">
        <v>304108</v>
      </c>
      <c r="G516" s="100" t="s">
        <v>75</v>
      </c>
      <c r="H516" s="89">
        <v>29.81</v>
      </c>
      <c r="I516" s="237" t="s">
        <v>230</v>
      </c>
      <c r="J516" s="87">
        <v>1</v>
      </c>
      <c r="K516" s="81" t="s">
        <v>255</v>
      </c>
      <c r="L516" s="43" t="s">
        <v>66</v>
      </c>
    </row>
    <row r="517" spans="1:12" ht="18.75" x14ac:dyDescent="0.3">
      <c r="A517" s="159">
        <v>45785</v>
      </c>
      <c r="B517" s="44" t="str">
        <f t="shared" si="24"/>
        <v>I</v>
      </c>
      <c r="C517" s="44" t="s">
        <v>51</v>
      </c>
      <c r="D517" s="45">
        <v>513</v>
      </c>
      <c r="E517" s="49">
        <v>12.03</v>
      </c>
      <c r="F517" s="79">
        <v>304108</v>
      </c>
      <c r="G517" s="61"/>
      <c r="H517" s="49"/>
      <c r="I517" s="238" t="s">
        <v>230</v>
      </c>
      <c r="J517" s="44"/>
      <c r="K517" s="82" t="s">
        <v>255</v>
      </c>
      <c r="L517" s="50" t="s">
        <v>66</v>
      </c>
    </row>
    <row r="518" spans="1:12" ht="18.75" x14ac:dyDescent="0.3">
      <c r="A518" s="159">
        <v>45785</v>
      </c>
      <c r="B518" s="44" t="str">
        <f t="shared" si="24"/>
        <v>I</v>
      </c>
      <c r="C518" s="44" t="s">
        <v>51</v>
      </c>
      <c r="D518" s="45">
        <v>514</v>
      </c>
      <c r="E518" s="49">
        <v>12.03</v>
      </c>
      <c r="F518" s="79">
        <v>304108</v>
      </c>
      <c r="G518" s="61"/>
      <c r="H518" s="49"/>
      <c r="I518" s="238" t="s">
        <v>230</v>
      </c>
      <c r="J518" s="44"/>
      <c r="K518" s="82" t="s">
        <v>255</v>
      </c>
      <c r="L518" s="50" t="s">
        <v>66</v>
      </c>
    </row>
    <row r="519" spans="1:12" ht="18.75" x14ac:dyDescent="0.3">
      <c r="A519" s="159">
        <v>45785</v>
      </c>
      <c r="B519" s="44" t="str">
        <f t="shared" si="24"/>
        <v>I</v>
      </c>
      <c r="C519" s="44" t="s">
        <v>51</v>
      </c>
      <c r="D519" s="45">
        <v>515</v>
      </c>
      <c r="E519" s="49">
        <v>12.04</v>
      </c>
      <c r="F519" s="79">
        <v>304108</v>
      </c>
      <c r="G519" s="61"/>
      <c r="H519" s="49"/>
      <c r="I519" s="238" t="s">
        <v>230</v>
      </c>
      <c r="J519" s="44"/>
      <c r="K519" s="82" t="s">
        <v>255</v>
      </c>
      <c r="L519" s="50" t="s">
        <v>66</v>
      </c>
    </row>
    <row r="520" spans="1:12" ht="18.75" x14ac:dyDescent="0.3">
      <c r="A520" s="159">
        <v>45785</v>
      </c>
      <c r="B520" s="44" t="str">
        <f t="shared" si="24"/>
        <v>I</v>
      </c>
      <c r="C520" s="44" t="s">
        <v>51</v>
      </c>
      <c r="D520" s="45">
        <v>516</v>
      </c>
      <c r="E520" s="49">
        <v>11.15</v>
      </c>
      <c r="F520" s="79">
        <v>304108</v>
      </c>
      <c r="G520" s="61"/>
      <c r="H520" s="49"/>
      <c r="I520" s="238" t="s">
        <v>230</v>
      </c>
      <c r="J520" s="44"/>
      <c r="K520" s="82" t="s">
        <v>255</v>
      </c>
      <c r="L520" s="50" t="s">
        <v>66</v>
      </c>
    </row>
    <row r="521" spans="1:12" ht="18.75" x14ac:dyDescent="0.3">
      <c r="A521" s="159">
        <v>45785</v>
      </c>
      <c r="B521" s="44" t="str">
        <f t="shared" si="24"/>
        <v>I</v>
      </c>
      <c r="C521" s="44" t="s">
        <v>51</v>
      </c>
      <c r="D521" s="45">
        <v>517</v>
      </c>
      <c r="E521" s="49">
        <v>12.46</v>
      </c>
      <c r="F521" s="79">
        <v>304108</v>
      </c>
      <c r="G521" s="61"/>
      <c r="H521" s="49"/>
      <c r="I521" s="238" t="s">
        <v>230</v>
      </c>
      <c r="J521" s="44"/>
      <c r="K521" s="82" t="s">
        <v>255</v>
      </c>
      <c r="L521" s="50" t="s">
        <v>66</v>
      </c>
    </row>
    <row r="522" spans="1:12" ht="18.75" x14ac:dyDescent="0.3">
      <c r="A522" s="159">
        <v>45785</v>
      </c>
      <c r="B522" s="44" t="str">
        <f t="shared" si="24"/>
        <v>I</v>
      </c>
      <c r="C522" s="44" t="s">
        <v>51</v>
      </c>
      <c r="D522" s="45">
        <v>518</v>
      </c>
      <c r="E522" s="49">
        <v>11.91</v>
      </c>
      <c r="F522" s="79">
        <v>304108</v>
      </c>
      <c r="G522" s="61"/>
      <c r="H522" s="49"/>
      <c r="I522" s="238" t="s">
        <v>230</v>
      </c>
      <c r="J522" s="44"/>
      <c r="K522" s="82" t="s">
        <v>255</v>
      </c>
      <c r="L522" s="50" t="s">
        <v>66</v>
      </c>
    </row>
    <row r="523" spans="1:12" ht="18.75" x14ac:dyDescent="0.3">
      <c r="A523" s="159">
        <v>45785</v>
      </c>
      <c r="B523" s="44" t="str">
        <f t="shared" si="24"/>
        <v>I</v>
      </c>
      <c r="C523" s="44" t="s">
        <v>51</v>
      </c>
      <c r="D523" s="45">
        <v>519</v>
      </c>
      <c r="E523" s="49">
        <v>13.05</v>
      </c>
      <c r="F523" s="80">
        <v>204119</v>
      </c>
      <c r="G523" s="61" t="s">
        <v>74</v>
      </c>
      <c r="H523" s="88">
        <v>31.98</v>
      </c>
      <c r="I523" s="236" t="s">
        <v>230</v>
      </c>
      <c r="J523" s="44">
        <v>1</v>
      </c>
      <c r="K523" s="82" t="s">
        <v>255</v>
      </c>
      <c r="L523" s="50" t="s">
        <v>66</v>
      </c>
    </row>
    <row r="524" spans="1:12" ht="18.75" x14ac:dyDescent="0.3">
      <c r="A524" s="159">
        <v>45785</v>
      </c>
      <c r="B524" s="44" t="str">
        <f t="shared" si="24"/>
        <v>I</v>
      </c>
      <c r="C524" s="44" t="s">
        <v>51</v>
      </c>
      <c r="D524" s="45">
        <v>520</v>
      </c>
      <c r="E524" s="49">
        <v>12.54</v>
      </c>
      <c r="F524" s="79">
        <v>204119</v>
      </c>
      <c r="G524" s="61"/>
      <c r="H524" s="49"/>
      <c r="I524" s="238" t="s">
        <v>230</v>
      </c>
      <c r="J524" s="44"/>
      <c r="K524" s="82" t="s">
        <v>255</v>
      </c>
      <c r="L524" s="50" t="s">
        <v>66</v>
      </c>
    </row>
    <row r="525" spans="1:12" ht="18.75" x14ac:dyDescent="0.3">
      <c r="A525" s="159">
        <v>45785</v>
      </c>
      <c r="B525" s="44" t="str">
        <f t="shared" si="24"/>
        <v>I</v>
      </c>
      <c r="C525" s="44" t="s">
        <v>51</v>
      </c>
      <c r="D525" s="45">
        <v>521</v>
      </c>
      <c r="E525" s="49">
        <v>12.49</v>
      </c>
      <c r="F525" s="79">
        <v>204119</v>
      </c>
      <c r="G525" s="61"/>
      <c r="H525" s="49"/>
      <c r="I525" s="238" t="s">
        <v>230</v>
      </c>
      <c r="J525" s="44"/>
      <c r="K525" s="82" t="s">
        <v>255</v>
      </c>
      <c r="L525" s="50" t="s">
        <v>66</v>
      </c>
    </row>
    <row r="526" spans="1:12" ht="18.75" x14ac:dyDescent="0.3">
      <c r="A526" s="159">
        <v>45785</v>
      </c>
      <c r="B526" s="44" t="str">
        <f t="shared" si="24"/>
        <v>I</v>
      </c>
      <c r="C526" s="44" t="s">
        <v>51</v>
      </c>
      <c r="D526" s="45">
        <v>522</v>
      </c>
      <c r="E526" s="49">
        <v>12.54</v>
      </c>
      <c r="F526" s="79">
        <v>204119</v>
      </c>
      <c r="G526" s="61"/>
      <c r="H526" s="49"/>
      <c r="I526" s="238" t="s">
        <v>230</v>
      </c>
      <c r="J526" s="44"/>
      <c r="K526" s="82" t="s">
        <v>255</v>
      </c>
      <c r="L526" s="50" t="s">
        <v>66</v>
      </c>
    </row>
    <row r="527" spans="1:12" ht="18.75" x14ac:dyDescent="0.3">
      <c r="A527" s="159">
        <v>45785</v>
      </c>
      <c r="B527" s="44" t="str">
        <f t="shared" si="24"/>
        <v>I</v>
      </c>
      <c r="C527" s="44" t="s">
        <v>51</v>
      </c>
      <c r="D527" s="45">
        <v>523</v>
      </c>
      <c r="E527" s="49">
        <v>13.05</v>
      </c>
      <c r="F527" s="79">
        <v>204119</v>
      </c>
      <c r="G527" s="61"/>
      <c r="H527" s="49"/>
      <c r="I527" s="238" t="s">
        <v>230</v>
      </c>
      <c r="J527" s="44"/>
      <c r="K527" s="82" t="s">
        <v>255</v>
      </c>
      <c r="L527" s="50" t="s">
        <v>66</v>
      </c>
    </row>
    <row r="528" spans="1:12" ht="18.75" x14ac:dyDescent="0.3">
      <c r="A528" s="159">
        <v>45785</v>
      </c>
      <c r="B528" s="44" t="str">
        <f t="shared" si="24"/>
        <v>I</v>
      </c>
      <c r="C528" s="44" t="s">
        <v>51</v>
      </c>
      <c r="D528" s="45">
        <v>524</v>
      </c>
      <c r="E528" s="49">
        <v>12.03</v>
      </c>
      <c r="F528" s="79">
        <v>204119</v>
      </c>
      <c r="G528" s="61"/>
      <c r="H528" s="49"/>
      <c r="I528" s="238" t="s">
        <v>230</v>
      </c>
      <c r="J528" s="44"/>
      <c r="K528" s="82" t="s">
        <v>255</v>
      </c>
      <c r="L528" s="50" t="s">
        <v>66</v>
      </c>
    </row>
    <row r="529" spans="1:12" ht="18.75" x14ac:dyDescent="0.3">
      <c r="A529" s="159">
        <v>45785</v>
      </c>
      <c r="B529" s="44" t="str">
        <f t="shared" ref="B529:B541" si="25">ROMAN(2)</f>
        <v>II</v>
      </c>
      <c r="C529" s="44" t="s">
        <v>45</v>
      </c>
      <c r="D529" s="45">
        <v>525</v>
      </c>
      <c r="E529" s="49">
        <v>10.029999999999999</v>
      </c>
      <c r="F529" s="79">
        <v>204119</v>
      </c>
      <c r="G529" s="61"/>
      <c r="H529" s="49"/>
      <c r="I529" s="238" t="s">
        <v>230</v>
      </c>
      <c r="J529" s="44"/>
      <c r="K529" s="82" t="s">
        <v>241</v>
      </c>
      <c r="L529" s="50" t="s">
        <v>66</v>
      </c>
    </row>
    <row r="530" spans="1:12" ht="18.75" x14ac:dyDescent="0.3">
      <c r="A530" s="159">
        <v>45785</v>
      </c>
      <c r="B530" s="44" t="str">
        <f t="shared" si="25"/>
        <v>II</v>
      </c>
      <c r="C530" s="44" t="s">
        <v>45</v>
      </c>
      <c r="D530" s="45">
        <v>526</v>
      </c>
      <c r="E530" s="49">
        <v>12.03</v>
      </c>
      <c r="F530" s="80" t="s">
        <v>253</v>
      </c>
      <c r="G530" s="61" t="s">
        <v>254</v>
      </c>
      <c r="H530" s="88">
        <v>30.85</v>
      </c>
      <c r="I530" s="236" t="s">
        <v>230</v>
      </c>
      <c r="J530" s="44">
        <v>1</v>
      </c>
      <c r="K530" s="82" t="s">
        <v>241</v>
      </c>
      <c r="L530" s="50" t="s">
        <v>66</v>
      </c>
    </row>
    <row r="531" spans="1:12" ht="18.75" x14ac:dyDescent="0.3">
      <c r="A531" s="159">
        <v>45785</v>
      </c>
      <c r="B531" s="44" t="str">
        <f t="shared" si="25"/>
        <v>II</v>
      </c>
      <c r="C531" s="44" t="s">
        <v>45</v>
      </c>
      <c r="D531" s="45">
        <v>527</v>
      </c>
      <c r="E531" s="49">
        <v>12.05</v>
      </c>
      <c r="F531" s="79" t="s">
        <v>253</v>
      </c>
      <c r="G531" s="61"/>
      <c r="H531" s="49"/>
      <c r="I531" s="238" t="s">
        <v>230</v>
      </c>
      <c r="J531" s="44"/>
      <c r="K531" s="82" t="s">
        <v>241</v>
      </c>
      <c r="L531" s="50" t="s">
        <v>66</v>
      </c>
    </row>
    <row r="532" spans="1:12" ht="18.75" x14ac:dyDescent="0.3">
      <c r="A532" s="159">
        <v>45785</v>
      </c>
      <c r="B532" s="44" t="str">
        <f t="shared" si="25"/>
        <v>II</v>
      </c>
      <c r="C532" s="44" t="s">
        <v>45</v>
      </c>
      <c r="D532" s="45">
        <v>528</v>
      </c>
      <c r="E532" s="49">
        <v>12.03</v>
      </c>
      <c r="F532" s="79" t="s">
        <v>253</v>
      </c>
      <c r="G532" s="61"/>
      <c r="H532" s="49"/>
      <c r="I532" s="238" t="s">
        <v>230</v>
      </c>
      <c r="J532" s="44"/>
      <c r="K532" s="82" t="s">
        <v>241</v>
      </c>
      <c r="L532" s="50" t="s">
        <v>66</v>
      </c>
    </row>
    <row r="533" spans="1:12" ht="18.75" x14ac:dyDescent="0.3">
      <c r="A533" s="159">
        <v>45785</v>
      </c>
      <c r="B533" s="44" t="str">
        <f t="shared" si="25"/>
        <v>II</v>
      </c>
      <c r="C533" s="44" t="s">
        <v>45</v>
      </c>
      <c r="D533" s="45">
        <v>529</v>
      </c>
      <c r="E533" s="49">
        <v>12.02</v>
      </c>
      <c r="F533" s="79" t="s">
        <v>253</v>
      </c>
      <c r="G533" s="61"/>
      <c r="H533" s="49"/>
      <c r="I533" s="238" t="s">
        <v>230</v>
      </c>
      <c r="J533" s="44"/>
      <c r="K533" s="82" t="s">
        <v>241</v>
      </c>
      <c r="L533" s="50" t="s">
        <v>66</v>
      </c>
    </row>
    <row r="534" spans="1:12" ht="18.75" x14ac:dyDescent="0.3">
      <c r="A534" s="159">
        <v>45785</v>
      </c>
      <c r="B534" s="44" t="str">
        <f t="shared" si="25"/>
        <v>II</v>
      </c>
      <c r="C534" s="44" t="s">
        <v>45</v>
      </c>
      <c r="D534" s="45">
        <v>530</v>
      </c>
      <c r="E534" s="49">
        <v>12.03</v>
      </c>
      <c r="F534" s="79" t="s">
        <v>253</v>
      </c>
      <c r="G534" s="61"/>
      <c r="H534" s="49"/>
      <c r="I534" s="238" t="s">
        <v>230</v>
      </c>
      <c r="J534" s="44"/>
      <c r="K534" s="82" t="s">
        <v>241</v>
      </c>
      <c r="L534" s="50" t="s">
        <v>66</v>
      </c>
    </row>
    <row r="535" spans="1:12" ht="18.75" x14ac:dyDescent="0.3">
      <c r="A535" s="159">
        <v>45785</v>
      </c>
      <c r="B535" s="44" t="str">
        <f t="shared" si="25"/>
        <v>II</v>
      </c>
      <c r="C535" s="44" t="s">
        <v>45</v>
      </c>
      <c r="D535" s="45">
        <v>531</v>
      </c>
      <c r="E535" s="49">
        <v>13.05</v>
      </c>
      <c r="F535" s="79" t="s">
        <v>253</v>
      </c>
      <c r="G535" s="61"/>
      <c r="H535" s="49"/>
      <c r="I535" s="238" t="s">
        <v>230</v>
      </c>
      <c r="J535" s="44"/>
      <c r="K535" s="82" t="s">
        <v>241</v>
      </c>
      <c r="L535" s="50" t="s">
        <v>66</v>
      </c>
    </row>
    <row r="536" spans="1:12" ht="18.75" x14ac:dyDescent="0.3">
      <c r="A536" s="159">
        <v>45785</v>
      </c>
      <c r="B536" s="44" t="str">
        <f t="shared" si="25"/>
        <v>II</v>
      </c>
      <c r="C536" s="44" t="s">
        <v>45</v>
      </c>
      <c r="D536" s="45">
        <v>532</v>
      </c>
      <c r="E536" s="49">
        <v>12.18</v>
      </c>
      <c r="F536" s="79" t="s">
        <v>253</v>
      </c>
      <c r="G536" s="61"/>
      <c r="H536" s="49"/>
      <c r="I536" s="238" t="s">
        <v>230</v>
      </c>
      <c r="J536" s="44"/>
      <c r="K536" s="82" t="s">
        <v>241</v>
      </c>
      <c r="L536" s="50" t="s">
        <v>66</v>
      </c>
    </row>
    <row r="537" spans="1:12" ht="18.75" x14ac:dyDescent="0.3">
      <c r="A537" s="159">
        <v>45785</v>
      </c>
      <c r="B537" s="44" t="str">
        <f t="shared" si="25"/>
        <v>II</v>
      </c>
      <c r="C537" s="44" t="s">
        <v>45</v>
      </c>
      <c r="D537" s="45">
        <v>533</v>
      </c>
      <c r="E537" s="49">
        <v>13.04</v>
      </c>
      <c r="F537" s="80">
        <v>100949</v>
      </c>
      <c r="G537" s="61" t="s">
        <v>132</v>
      </c>
      <c r="H537" s="88">
        <v>32.4</v>
      </c>
      <c r="I537" s="236" t="s">
        <v>230</v>
      </c>
      <c r="J537" s="44">
        <v>1</v>
      </c>
      <c r="K537" s="82" t="s">
        <v>241</v>
      </c>
      <c r="L537" s="50" t="s">
        <v>66</v>
      </c>
    </row>
    <row r="538" spans="1:12" ht="18.75" x14ac:dyDescent="0.3">
      <c r="A538" s="159">
        <v>45785</v>
      </c>
      <c r="B538" s="44" t="str">
        <f t="shared" si="25"/>
        <v>II</v>
      </c>
      <c r="C538" s="44" t="s">
        <v>45</v>
      </c>
      <c r="D538" s="45">
        <v>534</v>
      </c>
      <c r="E538" s="49">
        <v>13.04</v>
      </c>
      <c r="F538" s="79">
        <v>100949</v>
      </c>
      <c r="G538" s="61"/>
      <c r="H538" s="49"/>
      <c r="I538" s="238" t="s">
        <v>230</v>
      </c>
      <c r="J538" s="44"/>
      <c r="K538" s="82" t="s">
        <v>241</v>
      </c>
      <c r="L538" s="50" t="s">
        <v>66</v>
      </c>
    </row>
    <row r="539" spans="1:12" ht="18.75" x14ac:dyDescent="0.3">
      <c r="A539" s="159">
        <v>45785</v>
      </c>
      <c r="B539" s="44" t="str">
        <f t="shared" si="25"/>
        <v>II</v>
      </c>
      <c r="C539" s="44" t="s">
        <v>45</v>
      </c>
      <c r="D539" s="45">
        <v>535</v>
      </c>
      <c r="E539" s="49">
        <v>13.04</v>
      </c>
      <c r="F539" s="79">
        <v>100949</v>
      </c>
      <c r="G539" s="61"/>
      <c r="H539" s="49"/>
      <c r="I539" s="238" t="s">
        <v>230</v>
      </c>
      <c r="J539" s="44"/>
      <c r="K539" s="82" t="s">
        <v>241</v>
      </c>
      <c r="L539" s="50" t="s">
        <v>66</v>
      </c>
    </row>
    <row r="540" spans="1:12" ht="18.75" x14ac:dyDescent="0.3">
      <c r="A540" s="159">
        <v>45785</v>
      </c>
      <c r="B540" s="44" t="str">
        <f t="shared" si="25"/>
        <v>II</v>
      </c>
      <c r="C540" s="44" t="s">
        <v>45</v>
      </c>
      <c r="D540" s="45">
        <v>536</v>
      </c>
      <c r="E540" s="154">
        <v>12.88</v>
      </c>
      <c r="F540" s="79">
        <v>100949</v>
      </c>
      <c r="G540" s="61"/>
      <c r="H540" s="49"/>
      <c r="I540" s="238" t="s">
        <v>230</v>
      </c>
      <c r="J540" s="44"/>
      <c r="K540" s="82" t="s">
        <v>241</v>
      </c>
      <c r="L540" s="50" t="s">
        <v>66</v>
      </c>
    </row>
    <row r="541" spans="1:12" ht="19.5" thickBot="1" x14ac:dyDescent="0.35">
      <c r="A541" s="175">
        <v>45785</v>
      </c>
      <c r="B541" s="91" t="str">
        <f t="shared" si="25"/>
        <v>II</v>
      </c>
      <c r="C541" s="91" t="s">
        <v>45</v>
      </c>
      <c r="D541" s="92">
        <v>537</v>
      </c>
      <c r="E541" s="93">
        <v>13.02</v>
      </c>
      <c r="F541" s="94">
        <v>100949</v>
      </c>
      <c r="G541" s="95"/>
      <c r="H541" s="93"/>
      <c r="I541" s="241" t="s">
        <v>230</v>
      </c>
      <c r="J541" s="91"/>
      <c r="K541" s="96" t="s">
        <v>241</v>
      </c>
      <c r="L541" s="97" t="s">
        <v>66</v>
      </c>
    </row>
    <row r="542" spans="1:12" ht="18.75" x14ac:dyDescent="0.3">
      <c r="A542" s="39">
        <v>45786</v>
      </c>
      <c r="B542" s="87" t="str">
        <f t="shared" ref="B542:B557" si="26">ROMAN(1)</f>
        <v>I</v>
      </c>
      <c r="C542" s="87" t="s">
        <v>51</v>
      </c>
      <c r="D542" s="40">
        <v>538</v>
      </c>
      <c r="E542" s="98">
        <v>11.14</v>
      </c>
      <c r="F542" s="99">
        <v>100949</v>
      </c>
      <c r="G542" s="100"/>
      <c r="H542" s="98"/>
      <c r="I542" s="242" t="s">
        <v>230</v>
      </c>
      <c r="J542" s="87"/>
      <c r="K542" s="81" t="s">
        <v>263</v>
      </c>
      <c r="L542" s="43" t="s">
        <v>66</v>
      </c>
    </row>
    <row r="543" spans="1:12" ht="18.75" x14ac:dyDescent="0.3">
      <c r="A543" s="159">
        <v>45786</v>
      </c>
      <c r="B543" s="44" t="str">
        <f t="shared" si="26"/>
        <v>I</v>
      </c>
      <c r="C543" s="44" t="s">
        <v>51</v>
      </c>
      <c r="D543" s="45">
        <v>539</v>
      </c>
      <c r="E543" s="49">
        <v>10.93</v>
      </c>
      <c r="F543" s="79">
        <v>100949</v>
      </c>
      <c r="G543" s="61"/>
      <c r="H543" s="49"/>
      <c r="I543" s="238" t="s">
        <v>230</v>
      </c>
      <c r="J543" s="44"/>
      <c r="K543" s="82" t="s">
        <v>263</v>
      </c>
      <c r="L543" s="50" t="s">
        <v>66</v>
      </c>
    </row>
    <row r="544" spans="1:12" ht="18.75" x14ac:dyDescent="0.3">
      <c r="A544" s="159">
        <v>45786</v>
      </c>
      <c r="B544" s="44" t="str">
        <f t="shared" si="26"/>
        <v>I</v>
      </c>
      <c r="C544" s="44" t="s">
        <v>51</v>
      </c>
      <c r="D544" s="45">
        <v>540</v>
      </c>
      <c r="E544" s="49">
        <v>12.53</v>
      </c>
      <c r="F544" s="80" t="s">
        <v>91</v>
      </c>
      <c r="G544" s="61" t="s">
        <v>85</v>
      </c>
      <c r="H544" s="88">
        <v>31.01</v>
      </c>
      <c r="I544" s="236" t="s">
        <v>230</v>
      </c>
      <c r="J544" s="44">
        <v>1</v>
      </c>
      <c r="K544" s="82" t="s">
        <v>263</v>
      </c>
      <c r="L544" s="50" t="s">
        <v>66</v>
      </c>
    </row>
    <row r="545" spans="1:12" ht="18.75" x14ac:dyDescent="0.3">
      <c r="A545" s="159">
        <v>45786</v>
      </c>
      <c r="B545" s="44" t="str">
        <f t="shared" si="26"/>
        <v>I</v>
      </c>
      <c r="C545" s="44" t="s">
        <v>51</v>
      </c>
      <c r="D545" s="45">
        <v>541</v>
      </c>
      <c r="E545" s="49">
        <v>12.04</v>
      </c>
      <c r="F545" s="79" t="s">
        <v>91</v>
      </c>
      <c r="G545" s="61"/>
      <c r="H545" s="49"/>
      <c r="I545" s="238" t="s">
        <v>230</v>
      </c>
      <c r="J545" s="44"/>
      <c r="K545" s="82" t="s">
        <v>263</v>
      </c>
      <c r="L545" s="50" t="s">
        <v>66</v>
      </c>
    </row>
    <row r="546" spans="1:12" ht="18.75" x14ac:dyDescent="0.3">
      <c r="A546" s="159">
        <v>45786</v>
      </c>
      <c r="B546" s="44" t="str">
        <f t="shared" si="26"/>
        <v>I</v>
      </c>
      <c r="C546" s="44" t="s">
        <v>51</v>
      </c>
      <c r="D546" s="45">
        <v>542</v>
      </c>
      <c r="E546" s="49">
        <v>12.56</v>
      </c>
      <c r="F546" s="79" t="s">
        <v>91</v>
      </c>
      <c r="G546" s="61"/>
      <c r="H546" s="49"/>
      <c r="I546" s="238" t="s">
        <v>230</v>
      </c>
      <c r="J546" s="44"/>
      <c r="K546" s="82" t="s">
        <v>263</v>
      </c>
      <c r="L546" s="50" t="s">
        <v>66</v>
      </c>
    </row>
    <row r="547" spans="1:12" ht="18.75" x14ac:dyDescent="0.3">
      <c r="A547" s="159">
        <v>45786</v>
      </c>
      <c r="B547" s="44" t="str">
        <f t="shared" si="26"/>
        <v>I</v>
      </c>
      <c r="C547" s="44" t="s">
        <v>51</v>
      </c>
      <c r="D547" s="45">
        <v>543</v>
      </c>
      <c r="E547" s="49">
        <v>12.54</v>
      </c>
      <c r="F547" s="79" t="s">
        <v>91</v>
      </c>
      <c r="G547" s="61"/>
      <c r="H547" s="49"/>
      <c r="I547" s="238" t="s">
        <v>230</v>
      </c>
      <c r="J547" s="44"/>
      <c r="K547" s="82" t="s">
        <v>263</v>
      </c>
      <c r="L547" s="50" t="s">
        <v>66</v>
      </c>
    </row>
    <row r="548" spans="1:12" ht="18.75" x14ac:dyDescent="0.3">
      <c r="A548" s="159">
        <v>45786</v>
      </c>
      <c r="B548" s="44" t="str">
        <f t="shared" si="26"/>
        <v>I</v>
      </c>
      <c r="C548" s="44" t="s">
        <v>51</v>
      </c>
      <c r="D548" s="45">
        <v>544</v>
      </c>
      <c r="E548" s="49">
        <v>12.02</v>
      </c>
      <c r="F548" s="79" t="s">
        <v>91</v>
      </c>
      <c r="G548" s="61"/>
      <c r="H548" s="49"/>
      <c r="I548" s="238" t="s">
        <v>230</v>
      </c>
      <c r="J548" s="44"/>
      <c r="K548" s="82" t="s">
        <v>263</v>
      </c>
      <c r="L548" s="50" t="s">
        <v>66</v>
      </c>
    </row>
    <row r="549" spans="1:12" ht="18.75" x14ac:dyDescent="0.3">
      <c r="A549" s="159">
        <v>45786</v>
      </c>
      <c r="B549" s="44" t="str">
        <f t="shared" si="26"/>
        <v>I</v>
      </c>
      <c r="C549" s="44" t="s">
        <v>51</v>
      </c>
      <c r="D549" s="45">
        <v>545</v>
      </c>
      <c r="E549" s="49">
        <v>12.04</v>
      </c>
      <c r="F549" s="79" t="s">
        <v>91</v>
      </c>
      <c r="G549" s="61"/>
      <c r="H549" s="49"/>
      <c r="I549" s="238" t="s">
        <v>230</v>
      </c>
      <c r="J549" s="44"/>
      <c r="K549" s="82" t="s">
        <v>263</v>
      </c>
      <c r="L549" s="50" t="s">
        <v>66</v>
      </c>
    </row>
    <row r="550" spans="1:12" ht="18.75" x14ac:dyDescent="0.3">
      <c r="A550" s="159">
        <v>45786</v>
      </c>
      <c r="B550" s="44" t="str">
        <f t="shared" si="26"/>
        <v>I</v>
      </c>
      <c r="C550" s="44" t="s">
        <v>51</v>
      </c>
      <c r="D550" s="45">
        <v>546</v>
      </c>
      <c r="E550" s="49">
        <v>11.78</v>
      </c>
      <c r="F550" s="79" t="s">
        <v>91</v>
      </c>
      <c r="G550" s="61"/>
      <c r="H550" s="49"/>
      <c r="I550" s="238" t="s">
        <v>230</v>
      </c>
      <c r="J550" s="44"/>
      <c r="K550" s="82" t="s">
        <v>263</v>
      </c>
      <c r="L550" s="50" t="s">
        <v>66</v>
      </c>
    </row>
    <row r="551" spans="1:12" ht="18.75" x14ac:dyDescent="0.3">
      <c r="A551" s="159">
        <v>45786</v>
      </c>
      <c r="B551" s="44" t="str">
        <f t="shared" si="26"/>
        <v>I</v>
      </c>
      <c r="C551" s="44" t="s">
        <v>51</v>
      </c>
      <c r="D551" s="45">
        <v>547</v>
      </c>
      <c r="E551" s="49">
        <v>13.02</v>
      </c>
      <c r="F551" s="80">
        <v>204119</v>
      </c>
      <c r="G551" s="61" t="s">
        <v>109</v>
      </c>
      <c r="H551" s="88">
        <v>32.020000000000003</v>
      </c>
      <c r="I551" s="236" t="s">
        <v>230</v>
      </c>
      <c r="J551" s="44">
        <v>1</v>
      </c>
      <c r="K551" s="82" t="s">
        <v>263</v>
      </c>
      <c r="L551" s="50" t="s">
        <v>66</v>
      </c>
    </row>
    <row r="552" spans="1:12" ht="18.75" x14ac:dyDescent="0.3">
      <c r="A552" s="159">
        <v>45786</v>
      </c>
      <c r="B552" s="44" t="str">
        <f t="shared" si="26"/>
        <v>I</v>
      </c>
      <c r="C552" s="44" t="s">
        <v>51</v>
      </c>
      <c r="D552" s="45">
        <v>548</v>
      </c>
      <c r="E552" s="49">
        <v>12.55</v>
      </c>
      <c r="F552" s="79">
        <v>204119</v>
      </c>
      <c r="G552" s="61"/>
      <c r="H552" s="49"/>
      <c r="I552" s="238" t="s">
        <v>230</v>
      </c>
      <c r="J552" s="44"/>
      <c r="K552" s="82" t="s">
        <v>263</v>
      </c>
      <c r="L552" s="50" t="s">
        <v>66</v>
      </c>
    </row>
    <row r="553" spans="1:12" ht="18.75" x14ac:dyDescent="0.3">
      <c r="A553" s="159">
        <v>45786</v>
      </c>
      <c r="B553" s="44" t="str">
        <f t="shared" si="26"/>
        <v>I</v>
      </c>
      <c r="C553" s="44" t="s">
        <v>51</v>
      </c>
      <c r="D553" s="45">
        <v>549</v>
      </c>
      <c r="E553" s="49">
        <v>13.02</v>
      </c>
      <c r="F553" s="79">
        <v>204119</v>
      </c>
      <c r="G553" s="61"/>
      <c r="H553" s="49"/>
      <c r="I553" s="238" t="s">
        <v>230</v>
      </c>
      <c r="J553" s="44"/>
      <c r="K553" s="82" t="s">
        <v>263</v>
      </c>
      <c r="L553" s="50" t="s">
        <v>66</v>
      </c>
    </row>
    <row r="554" spans="1:12" ht="18.75" x14ac:dyDescent="0.3">
      <c r="A554" s="159">
        <v>45786</v>
      </c>
      <c r="B554" s="44" t="str">
        <f t="shared" si="26"/>
        <v>I</v>
      </c>
      <c r="C554" s="44" t="s">
        <v>51</v>
      </c>
      <c r="D554" s="45">
        <v>550</v>
      </c>
      <c r="E554" s="49">
        <v>12.04</v>
      </c>
      <c r="F554" s="79">
        <v>204119</v>
      </c>
      <c r="G554" s="61"/>
      <c r="H554" s="49"/>
      <c r="I554" s="238" t="s">
        <v>230</v>
      </c>
      <c r="J554" s="44"/>
      <c r="K554" s="82" t="s">
        <v>263</v>
      </c>
      <c r="L554" s="50" t="s">
        <v>66</v>
      </c>
    </row>
    <row r="555" spans="1:12" ht="18.75" x14ac:dyDescent="0.3">
      <c r="A555" s="159">
        <v>45786</v>
      </c>
      <c r="B555" s="44" t="str">
        <f t="shared" si="26"/>
        <v>I</v>
      </c>
      <c r="C555" s="44" t="s">
        <v>51</v>
      </c>
      <c r="D555" s="45">
        <v>551</v>
      </c>
      <c r="E555" s="49">
        <v>13.03</v>
      </c>
      <c r="F555" s="79">
        <v>204119</v>
      </c>
      <c r="G555" s="61"/>
      <c r="H555" s="49"/>
      <c r="I555" s="238" t="s">
        <v>230</v>
      </c>
      <c r="J555" s="44"/>
      <c r="K555" s="82" t="s">
        <v>263</v>
      </c>
      <c r="L555" s="50" t="s">
        <v>66</v>
      </c>
    </row>
    <row r="556" spans="1:12" ht="18.75" x14ac:dyDescent="0.3">
      <c r="A556" s="159">
        <v>45786</v>
      </c>
      <c r="B556" s="44" t="str">
        <f t="shared" si="26"/>
        <v>I</v>
      </c>
      <c r="C556" s="44" t="s">
        <v>51</v>
      </c>
      <c r="D556" s="45">
        <v>552</v>
      </c>
      <c r="E556" s="49">
        <v>12.04</v>
      </c>
      <c r="F556" s="79">
        <v>204119</v>
      </c>
      <c r="G556" s="61"/>
      <c r="H556" s="49"/>
      <c r="I556" s="238" t="s">
        <v>230</v>
      </c>
      <c r="J556" s="44"/>
      <c r="K556" s="82" t="s">
        <v>263</v>
      </c>
      <c r="L556" s="50" t="s">
        <v>66</v>
      </c>
    </row>
    <row r="557" spans="1:12" ht="18.75" x14ac:dyDescent="0.3">
      <c r="A557" s="159">
        <v>45786</v>
      </c>
      <c r="B557" s="44" t="str">
        <f t="shared" si="26"/>
        <v>I</v>
      </c>
      <c r="C557" s="44" t="s">
        <v>51</v>
      </c>
      <c r="D557" s="45">
        <v>553</v>
      </c>
      <c r="E557" s="49">
        <v>11.79</v>
      </c>
      <c r="F557" s="79">
        <v>204119</v>
      </c>
      <c r="G557" s="61"/>
      <c r="H557" s="49"/>
      <c r="I557" s="238" t="s">
        <v>230</v>
      </c>
      <c r="J557" s="44"/>
      <c r="K557" s="82" t="s">
        <v>263</v>
      </c>
      <c r="L557" s="50" t="s">
        <v>66</v>
      </c>
    </row>
    <row r="558" spans="1:12" ht="18.75" x14ac:dyDescent="0.3">
      <c r="A558" s="159">
        <v>45786</v>
      </c>
      <c r="B558" s="44" t="str">
        <f t="shared" ref="B558:B572" si="27">ROMAN(2)</f>
        <v>II</v>
      </c>
      <c r="C558" s="44" t="s">
        <v>45</v>
      </c>
      <c r="D558" s="45">
        <v>554</v>
      </c>
      <c r="E558" s="49">
        <v>12.04</v>
      </c>
      <c r="F558" s="80" t="s">
        <v>261</v>
      </c>
      <c r="G558" s="61" t="s">
        <v>262</v>
      </c>
      <c r="H558" s="88">
        <v>30.07</v>
      </c>
      <c r="I558" s="236" t="s">
        <v>230</v>
      </c>
      <c r="J558" s="44">
        <v>1</v>
      </c>
      <c r="K558" s="82" t="s">
        <v>264</v>
      </c>
      <c r="L558" s="50" t="s">
        <v>66</v>
      </c>
    </row>
    <row r="559" spans="1:12" ht="18.75" x14ac:dyDescent="0.3">
      <c r="A559" s="159">
        <v>45786</v>
      </c>
      <c r="B559" s="44" t="str">
        <f t="shared" si="27"/>
        <v>II</v>
      </c>
      <c r="C559" s="44" t="s">
        <v>45</v>
      </c>
      <c r="D559" s="45">
        <v>555</v>
      </c>
      <c r="E559" s="49">
        <v>12.04</v>
      </c>
      <c r="F559" s="79" t="s">
        <v>261</v>
      </c>
      <c r="G559" s="61"/>
      <c r="H559" s="49"/>
      <c r="I559" s="238" t="s">
        <v>230</v>
      </c>
      <c r="J559" s="44"/>
      <c r="K559" s="82" t="s">
        <v>264</v>
      </c>
      <c r="L559" s="50" t="s">
        <v>66</v>
      </c>
    </row>
    <row r="560" spans="1:12" ht="18.75" x14ac:dyDescent="0.3">
      <c r="A560" s="159">
        <v>45786</v>
      </c>
      <c r="B560" s="44" t="str">
        <f t="shared" si="27"/>
        <v>II</v>
      </c>
      <c r="C560" s="44" t="s">
        <v>45</v>
      </c>
      <c r="D560" s="45">
        <v>556</v>
      </c>
      <c r="E560" s="49">
        <v>12.04</v>
      </c>
      <c r="F560" s="79" t="s">
        <v>261</v>
      </c>
      <c r="G560" s="61"/>
      <c r="H560" s="49"/>
      <c r="I560" s="238" t="s">
        <v>230</v>
      </c>
      <c r="J560" s="44"/>
      <c r="K560" s="82" t="s">
        <v>264</v>
      </c>
      <c r="L560" s="50" t="s">
        <v>66</v>
      </c>
    </row>
    <row r="561" spans="1:12" ht="18.75" x14ac:dyDescent="0.3">
      <c r="A561" s="159">
        <v>45786</v>
      </c>
      <c r="B561" s="44" t="str">
        <f t="shared" si="27"/>
        <v>II</v>
      </c>
      <c r="C561" s="44" t="s">
        <v>45</v>
      </c>
      <c r="D561" s="45">
        <v>557</v>
      </c>
      <c r="E561" s="49">
        <v>12.04</v>
      </c>
      <c r="F561" s="79" t="s">
        <v>261</v>
      </c>
      <c r="G561" s="61"/>
      <c r="H561" s="49"/>
      <c r="I561" s="238" t="s">
        <v>230</v>
      </c>
      <c r="J561" s="44"/>
      <c r="K561" s="82" t="s">
        <v>264</v>
      </c>
      <c r="L561" s="50" t="s">
        <v>66</v>
      </c>
    </row>
    <row r="562" spans="1:12" ht="18.75" x14ac:dyDescent="0.3">
      <c r="A562" s="159">
        <v>45786</v>
      </c>
      <c r="B562" s="44" t="str">
        <f t="shared" si="27"/>
        <v>II</v>
      </c>
      <c r="C562" s="44" t="s">
        <v>45</v>
      </c>
      <c r="D562" s="45">
        <v>558</v>
      </c>
      <c r="E562" s="49">
        <v>12.04</v>
      </c>
      <c r="F562" s="79" t="s">
        <v>261</v>
      </c>
      <c r="G562" s="61"/>
      <c r="H562" s="49"/>
      <c r="I562" s="238" t="s">
        <v>230</v>
      </c>
      <c r="J562" s="44"/>
      <c r="K562" s="82" t="s">
        <v>264</v>
      </c>
      <c r="L562" s="50" t="s">
        <v>66</v>
      </c>
    </row>
    <row r="563" spans="1:12" ht="18.75" x14ac:dyDescent="0.3">
      <c r="A563" s="159">
        <v>45786</v>
      </c>
      <c r="B563" s="44" t="str">
        <f t="shared" si="27"/>
        <v>II</v>
      </c>
      <c r="C563" s="44" t="s">
        <v>45</v>
      </c>
      <c r="D563" s="45">
        <v>559</v>
      </c>
      <c r="E563" s="49">
        <v>11.06</v>
      </c>
      <c r="F563" s="79" t="s">
        <v>261</v>
      </c>
      <c r="G563" s="61"/>
      <c r="H563" s="49"/>
      <c r="I563" s="238" t="s">
        <v>230</v>
      </c>
      <c r="J563" s="44"/>
      <c r="K563" s="82" t="s">
        <v>264</v>
      </c>
      <c r="L563" s="50" t="s">
        <v>66</v>
      </c>
    </row>
    <row r="564" spans="1:12" ht="18.75" x14ac:dyDescent="0.3">
      <c r="A564" s="159">
        <v>45786</v>
      </c>
      <c r="B564" s="44" t="str">
        <f t="shared" si="27"/>
        <v>II</v>
      </c>
      <c r="C564" s="44" t="s">
        <v>45</v>
      </c>
      <c r="D564" s="45">
        <v>560</v>
      </c>
      <c r="E564" s="49">
        <v>11.43</v>
      </c>
      <c r="F564" s="79" t="s">
        <v>261</v>
      </c>
      <c r="G564" s="61"/>
      <c r="H564" s="49"/>
      <c r="I564" s="238" t="s">
        <v>230</v>
      </c>
      <c r="J564" s="44"/>
      <c r="K564" s="82" t="s">
        <v>264</v>
      </c>
      <c r="L564" s="50" t="s">
        <v>66</v>
      </c>
    </row>
    <row r="565" spans="1:12" ht="18.75" x14ac:dyDescent="0.3">
      <c r="A565" s="159">
        <v>45786</v>
      </c>
      <c r="B565" s="44" t="str">
        <f t="shared" si="27"/>
        <v>II</v>
      </c>
      <c r="C565" s="44" t="s">
        <v>45</v>
      </c>
      <c r="D565" s="45">
        <v>561</v>
      </c>
      <c r="E565" s="49">
        <v>12.04</v>
      </c>
      <c r="F565" s="80" t="s">
        <v>91</v>
      </c>
      <c r="G565" s="61" t="s">
        <v>75</v>
      </c>
      <c r="H565" s="88">
        <v>31.05</v>
      </c>
      <c r="I565" s="236" t="s">
        <v>230</v>
      </c>
      <c r="J565" s="44">
        <v>1</v>
      </c>
      <c r="K565" s="82" t="s">
        <v>264</v>
      </c>
      <c r="L565" s="50" t="s">
        <v>66</v>
      </c>
    </row>
    <row r="566" spans="1:12" ht="18.75" x14ac:dyDescent="0.3">
      <c r="A566" s="159">
        <v>45786</v>
      </c>
      <c r="B566" s="44" t="str">
        <f t="shared" si="27"/>
        <v>II</v>
      </c>
      <c r="C566" s="44" t="s">
        <v>45</v>
      </c>
      <c r="D566" s="45">
        <v>562</v>
      </c>
      <c r="E566" s="49">
        <v>12.04</v>
      </c>
      <c r="F566" s="79" t="s">
        <v>91</v>
      </c>
      <c r="G566" s="61"/>
      <c r="H566" s="49"/>
      <c r="I566" s="238" t="s">
        <v>230</v>
      </c>
      <c r="J566" s="44"/>
      <c r="K566" s="82" t="s">
        <v>264</v>
      </c>
      <c r="L566" s="50" t="s">
        <v>66</v>
      </c>
    </row>
    <row r="567" spans="1:12" ht="18.75" x14ac:dyDescent="0.3">
      <c r="A567" s="159">
        <v>45786</v>
      </c>
      <c r="B567" s="44" t="str">
        <f t="shared" si="27"/>
        <v>II</v>
      </c>
      <c r="C567" s="44" t="s">
        <v>45</v>
      </c>
      <c r="D567" s="45">
        <v>563</v>
      </c>
      <c r="E567" s="49">
        <v>12.03</v>
      </c>
      <c r="F567" s="79" t="s">
        <v>91</v>
      </c>
      <c r="G567" s="61"/>
      <c r="H567" s="49"/>
      <c r="I567" s="238" t="s">
        <v>230</v>
      </c>
      <c r="J567" s="44"/>
      <c r="K567" s="82" t="s">
        <v>264</v>
      </c>
      <c r="L567" s="50" t="s">
        <v>66</v>
      </c>
    </row>
    <row r="568" spans="1:12" ht="18.75" x14ac:dyDescent="0.3">
      <c r="A568" s="159">
        <v>45786</v>
      </c>
      <c r="B568" s="44" t="str">
        <f t="shared" si="27"/>
        <v>II</v>
      </c>
      <c r="C568" s="44" t="s">
        <v>45</v>
      </c>
      <c r="D568" s="45">
        <v>564</v>
      </c>
      <c r="E568" s="49">
        <v>12.03</v>
      </c>
      <c r="F568" s="79" t="s">
        <v>91</v>
      </c>
      <c r="G568" s="61"/>
      <c r="H568" s="49"/>
      <c r="I568" s="238" t="s">
        <v>230</v>
      </c>
      <c r="J568" s="44"/>
      <c r="K568" s="82" t="s">
        <v>264</v>
      </c>
      <c r="L568" s="50" t="s">
        <v>66</v>
      </c>
    </row>
    <row r="569" spans="1:12" ht="18.75" x14ac:dyDescent="0.3">
      <c r="A569" s="159">
        <v>45786</v>
      </c>
      <c r="B569" s="44" t="str">
        <f t="shared" si="27"/>
        <v>II</v>
      </c>
      <c r="C569" s="44" t="s">
        <v>45</v>
      </c>
      <c r="D569" s="45">
        <v>565</v>
      </c>
      <c r="E569" s="49">
        <v>12.04</v>
      </c>
      <c r="F569" s="79" t="s">
        <v>91</v>
      </c>
      <c r="G569" s="61"/>
      <c r="H569" s="49"/>
      <c r="I569" s="238" t="s">
        <v>230</v>
      </c>
      <c r="J569" s="44"/>
      <c r="K569" s="82" t="s">
        <v>264</v>
      </c>
      <c r="L569" s="50" t="s">
        <v>66</v>
      </c>
    </row>
    <row r="570" spans="1:12" ht="18.75" x14ac:dyDescent="0.3">
      <c r="A570" s="159">
        <v>45786</v>
      </c>
      <c r="B570" s="44" t="str">
        <f t="shared" si="27"/>
        <v>II</v>
      </c>
      <c r="C570" s="44" t="s">
        <v>45</v>
      </c>
      <c r="D570" s="45">
        <v>566</v>
      </c>
      <c r="E570" s="49">
        <v>13.06</v>
      </c>
      <c r="F570" s="79" t="s">
        <v>91</v>
      </c>
      <c r="G570" s="61"/>
      <c r="H570" s="49"/>
      <c r="I570" s="238" t="s">
        <v>230</v>
      </c>
      <c r="J570" s="44"/>
      <c r="K570" s="82" t="s">
        <v>264</v>
      </c>
      <c r="L570" s="50" t="s">
        <v>66</v>
      </c>
    </row>
    <row r="571" spans="1:12" ht="18.75" x14ac:dyDescent="0.3">
      <c r="A571" s="159">
        <v>45786</v>
      </c>
      <c r="B571" s="44" t="str">
        <f t="shared" si="27"/>
        <v>II</v>
      </c>
      <c r="C571" s="44" t="s">
        <v>45</v>
      </c>
      <c r="D571" s="45">
        <v>567</v>
      </c>
      <c r="E571" s="49">
        <v>13.42</v>
      </c>
      <c r="F571" s="79" t="s">
        <v>91</v>
      </c>
      <c r="G571" s="61"/>
      <c r="H571" s="49"/>
      <c r="I571" s="238" t="s">
        <v>230</v>
      </c>
      <c r="J571" s="44"/>
      <c r="K571" s="82" t="s">
        <v>264</v>
      </c>
      <c r="L571" s="50" t="s">
        <v>66</v>
      </c>
    </row>
    <row r="572" spans="1:12" ht="19.5" thickBot="1" x14ac:dyDescent="0.35">
      <c r="A572" s="175">
        <v>45786</v>
      </c>
      <c r="B572" s="91" t="str">
        <f t="shared" si="27"/>
        <v>II</v>
      </c>
      <c r="C572" s="91" t="s">
        <v>45</v>
      </c>
      <c r="D572" s="92">
        <v>568</v>
      </c>
      <c r="E572" s="93">
        <v>13.05</v>
      </c>
      <c r="F572" s="144">
        <v>100960</v>
      </c>
      <c r="G572" s="95" t="s">
        <v>75</v>
      </c>
      <c r="H572" s="153">
        <v>32.520000000000003</v>
      </c>
      <c r="I572" s="245" t="s">
        <v>230</v>
      </c>
      <c r="J572" s="91">
        <v>1</v>
      </c>
      <c r="K572" s="96" t="s">
        <v>264</v>
      </c>
      <c r="L572" s="97" t="s">
        <v>66</v>
      </c>
    </row>
    <row r="573" spans="1:12" ht="18.75" x14ac:dyDescent="0.3">
      <c r="A573" s="39">
        <v>45787</v>
      </c>
      <c r="B573" s="87" t="str">
        <f t="shared" ref="B573:B583" si="28">ROMAN(1)</f>
        <v>I</v>
      </c>
      <c r="C573" s="87" t="s">
        <v>51</v>
      </c>
      <c r="D573" s="40">
        <v>569</v>
      </c>
      <c r="E573" s="98">
        <v>13.04</v>
      </c>
      <c r="F573" s="99">
        <v>100960</v>
      </c>
      <c r="G573" s="100"/>
      <c r="H573" s="98"/>
      <c r="I573" s="242" t="s">
        <v>230</v>
      </c>
      <c r="J573" s="87"/>
      <c r="K573" s="81" t="s">
        <v>263</v>
      </c>
      <c r="L573" s="43" t="s">
        <v>66</v>
      </c>
    </row>
    <row r="574" spans="1:12" ht="18.75" x14ac:dyDescent="0.3">
      <c r="A574" s="159">
        <v>45787</v>
      </c>
      <c r="B574" s="44" t="str">
        <f t="shared" si="28"/>
        <v>I</v>
      </c>
      <c r="C574" s="44" t="s">
        <v>51</v>
      </c>
      <c r="D574" s="45">
        <v>570</v>
      </c>
      <c r="E574" s="49">
        <v>13.03</v>
      </c>
      <c r="F574" s="79">
        <v>100960</v>
      </c>
      <c r="G574" s="61"/>
      <c r="H574" s="49"/>
      <c r="I574" s="238" t="s">
        <v>230</v>
      </c>
      <c r="J574" s="44"/>
      <c r="K574" s="82" t="s">
        <v>263</v>
      </c>
      <c r="L574" s="50" t="s">
        <v>66</v>
      </c>
    </row>
    <row r="575" spans="1:12" ht="18.75" x14ac:dyDescent="0.3">
      <c r="A575" s="159">
        <v>45787</v>
      </c>
      <c r="B575" s="44" t="str">
        <f t="shared" si="28"/>
        <v>I</v>
      </c>
      <c r="C575" s="44" t="s">
        <v>51</v>
      </c>
      <c r="D575" s="45">
        <v>571</v>
      </c>
      <c r="E575" s="49">
        <v>12.74</v>
      </c>
      <c r="F575" s="79">
        <v>100960</v>
      </c>
      <c r="G575" s="61"/>
      <c r="H575" s="49"/>
      <c r="I575" s="238" t="s">
        <v>230</v>
      </c>
      <c r="J575" s="44"/>
      <c r="K575" s="82" t="s">
        <v>263</v>
      </c>
      <c r="L575" s="50" t="s">
        <v>66</v>
      </c>
    </row>
    <row r="576" spans="1:12" ht="18.75" x14ac:dyDescent="0.3">
      <c r="A576" s="159">
        <v>45787</v>
      </c>
      <c r="B576" s="44" t="str">
        <f t="shared" si="28"/>
        <v>I</v>
      </c>
      <c r="C576" s="44" t="s">
        <v>51</v>
      </c>
      <c r="D576" s="45">
        <v>572</v>
      </c>
      <c r="E576" s="49">
        <v>13.03</v>
      </c>
      <c r="F576" s="79">
        <v>100960</v>
      </c>
      <c r="G576" s="61"/>
      <c r="H576" s="49"/>
      <c r="I576" s="238" t="s">
        <v>230</v>
      </c>
      <c r="J576" s="44"/>
      <c r="K576" s="82" t="s">
        <v>263</v>
      </c>
      <c r="L576" s="50" t="s">
        <v>66</v>
      </c>
    </row>
    <row r="577" spans="1:12" ht="18.75" x14ac:dyDescent="0.3">
      <c r="A577" s="159">
        <v>45787</v>
      </c>
      <c r="B577" s="44" t="str">
        <f t="shared" si="28"/>
        <v>I</v>
      </c>
      <c r="C577" s="44" t="s">
        <v>51</v>
      </c>
      <c r="D577" s="45">
        <v>573</v>
      </c>
      <c r="E577" s="49">
        <v>12.04</v>
      </c>
      <c r="F577" s="79">
        <v>100960</v>
      </c>
      <c r="G577" s="61"/>
      <c r="H577" s="49"/>
      <c r="I577" s="238" t="s">
        <v>230</v>
      </c>
      <c r="J577" s="44"/>
      <c r="K577" s="82" t="s">
        <v>263</v>
      </c>
      <c r="L577" s="50" t="s">
        <v>66</v>
      </c>
    </row>
    <row r="578" spans="1:12" ht="18.75" x14ac:dyDescent="0.3">
      <c r="A578" s="159">
        <v>45787</v>
      </c>
      <c r="B578" s="44" t="str">
        <f t="shared" si="28"/>
        <v>I</v>
      </c>
      <c r="C578" s="44" t="s">
        <v>51</v>
      </c>
      <c r="D578" s="45">
        <v>574</v>
      </c>
      <c r="E578" s="49">
        <v>13.08</v>
      </c>
      <c r="F578" s="79">
        <v>100960</v>
      </c>
      <c r="G578" s="61"/>
      <c r="H578" s="49"/>
      <c r="I578" s="238" t="s">
        <v>230</v>
      </c>
      <c r="J578" s="44"/>
      <c r="K578" s="82" t="s">
        <v>263</v>
      </c>
      <c r="L578" s="50" t="s">
        <v>66</v>
      </c>
    </row>
    <row r="579" spans="1:12" ht="18.75" x14ac:dyDescent="0.3">
      <c r="A579" s="159">
        <v>45787</v>
      </c>
      <c r="B579" s="44" t="str">
        <f t="shared" si="28"/>
        <v>I</v>
      </c>
      <c r="C579" s="44" t="s">
        <v>51</v>
      </c>
      <c r="D579" s="45">
        <v>575</v>
      </c>
      <c r="E579" s="49">
        <v>12.56</v>
      </c>
      <c r="F579" s="80">
        <v>101511</v>
      </c>
      <c r="G579" s="61" t="s">
        <v>97</v>
      </c>
      <c r="H579" s="88">
        <v>32</v>
      </c>
      <c r="I579" s="236" t="s">
        <v>230</v>
      </c>
      <c r="J579" s="44">
        <v>1</v>
      </c>
      <c r="K579" s="82" t="s">
        <v>263</v>
      </c>
      <c r="L579" s="50" t="s">
        <v>66</v>
      </c>
    </row>
    <row r="580" spans="1:12" ht="18.75" x14ac:dyDescent="0.3">
      <c r="A580" s="159">
        <v>45787</v>
      </c>
      <c r="B580" s="44" t="str">
        <f t="shared" si="28"/>
        <v>I</v>
      </c>
      <c r="C580" s="44" t="s">
        <v>51</v>
      </c>
      <c r="D580" s="45">
        <v>576</v>
      </c>
      <c r="E580" s="49">
        <v>12.64</v>
      </c>
      <c r="F580" s="79">
        <v>101511</v>
      </c>
      <c r="G580" s="61"/>
      <c r="H580" s="49"/>
      <c r="I580" s="238" t="s">
        <v>230</v>
      </c>
      <c r="J580" s="44"/>
      <c r="K580" s="82" t="s">
        <v>263</v>
      </c>
      <c r="L580" s="50" t="s">
        <v>66</v>
      </c>
    </row>
    <row r="581" spans="1:12" ht="18.75" x14ac:dyDescent="0.3">
      <c r="A581" s="159">
        <v>45787</v>
      </c>
      <c r="B581" s="44" t="str">
        <f t="shared" si="28"/>
        <v>I</v>
      </c>
      <c r="C581" s="44" t="s">
        <v>51</v>
      </c>
      <c r="D581" s="45">
        <v>577</v>
      </c>
      <c r="E581" s="49">
        <v>12.04</v>
      </c>
      <c r="F581" s="79">
        <v>101511</v>
      </c>
      <c r="G581" s="61"/>
      <c r="H581" s="49"/>
      <c r="I581" s="238" t="s">
        <v>230</v>
      </c>
      <c r="J581" s="44"/>
      <c r="K581" s="82" t="s">
        <v>263</v>
      </c>
      <c r="L581" s="50" t="s">
        <v>66</v>
      </c>
    </row>
    <row r="582" spans="1:12" ht="18.75" x14ac:dyDescent="0.3">
      <c r="A582" s="159">
        <v>45787</v>
      </c>
      <c r="B582" s="44" t="str">
        <f t="shared" si="28"/>
        <v>I</v>
      </c>
      <c r="C582" s="44" t="s">
        <v>51</v>
      </c>
      <c r="D582" s="45">
        <v>578</v>
      </c>
      <c r="E582" s="49">
        <v>13.08</v>
      </c>
      <c r="F582" s="79">
        <v>101511</v>
      </c>
      <c r="G582" s="61"/>
      <c r="H582" s="49"/>
      <c r="I582" s="238" t="s">
        <v>230</v>
      </c>
      <c r="J582" s="44"/>
      <c r="K582" s="82" t="s">
        <v>263</v>
      </c>
      <c r="L582" s="50" t="s">
        <v>66</v>
      </c>
    </row>
    <row r="583" spans="1:12" ht="18.75" x14ac:dyDescent="0.3">
      <c r="A583" s="159">
        <v>45787</v>
      </c>
      <c r="B583" s="44" t="str">
        <f t="shared" si="28"/>
        <v>I</v>
      </c>
      <c r="C583" s="44" t="s">
        <v>51</v>
      </c>
      <c r="D583" s="45">
        <v>579</v>
      </c>
      <c r="E583" s="49">
        <v>13.03</v>
      </c>
      <c r="F583" s="79">
        <v>101511</v>
      </c>
      <c r="G583" s="61"/>
      <c r="H583" s="49"/>
      <c r="I583" s="238" t="s">
        <v>230</v>
      </c>
      <c r="J583" s="44"/>
      <c r="K583" s="82" t="s">
        <v>263</v>
      </c>
      <c r="L583" s="50" t="s">
        <v>66</v>
      </c>
    </row>
    <row r="584" spans="1:12" ht="18.75" x14ac:dyDescent="0.3">
      <c r="A584" s="159">
        <v>45787</v>
      </c>
      <c r="B584" s="44" t="str">
        <f t="shared" ref="B584:B595" si="29">ROMAN(2)</f>
        <v>II</v>
      </c>
      <c r="C584" s="44" t="s">
        <v>45</v>
      </c>
      <c r="D584" s="45">
        <v>580</v>
      </c>
      <c r="E584" s="49">
        <v>12.03</v>
      </c>
      <c r="F584" s="79">
        <v>101511</v>
      </c>
      <c r="G584" s="61"/>
      <c r="H584" s="49"/>
      <c r="I584" s="238" t="s">
        <v>230</v>
      </c>
      <c r="J584" s="44"/>
      <c r="K584" s="82" t="s">
        <v>264</v>
      </c>
      <c r="L584" s="50" t="s">
        <v>66</v>
      </c>
    </row>
    <row r="585" spans="1:12" ht="18.75" x14ac:dyDescent="0.3">
      <c r="A585" s="159">
        <v>45787</v>
      </c>
      <c r="B585" s="44" t="str">
        <f t="shared" si="29"/>
        <v>II</v>
      </c>
      <c r="C585" s="44" t="s">
        <v>45</v>
      </c>
      <c r="D585" s="45">
        <v>581</v>
      </c>
      <c r="E585" s="49">
        <v>11.41</v>
      </c>
      <c r="F585" s="79">
        <v>101511</v>
      </c>
      <c r="G585" s="61"/>
      <c r="H585" s="49"/>
      <c r="I585" s="238" t="s">
        <v>230</v>
      </c>
      <c r="J585" s="44"/>
      <c r="K585" s="82" t="s">
        <v>264</v>
      </c>
      <c r="L585" s="50" t="s">
        <v>66</v>
      </c>
    </row>
    <row r="586" spans="1:12" ht="18.75" x14ac:dyDescent="0.3">
      <c r="A586" s="159">
        <v>45787</v>
      </c>
      <c r="B586" s="44" t="str">
        <f t="shared" si="29"/>
        <v>II</v>
      </c>
      <c r="C586" s="44" t="s">
        <v>45</v>
      </c>
      <c r="D586" s="45">
        <v>582</v>
      </c>
      <c r="E586" s="49">
        <v>13.04</v>
      </c>
      <c r="F586" s="80" t="s">
        <v>253</v>
      </c>
      <c r="G586" s="61" t="s">
        <v>126</v>
      </c>
      <c r="H586" s="88">
        <v>32.54</v>
      </c>
      <c r="I586" s="236" t="s">
        <v>230</v>
      </c>
      <c r="J586" s="44">
        <v>1</v>
      </c>
      <c r="K586" s="82" t="s">
        <v>264</v>
      </c>
      <c r="L586" s="50" t="s">
        <v>66</v>
      </c>
    </row>
    <row r="587" spans="1:12" ht="18.75" x14ac:dyDescent="0.3">
      <c r="A587" s="159">
        <v>45787</v>
      </c>
      <c r="B587" s="44" t="str">
        <f t="shared" si="29"/>
        <v>II</v>
      </c>
      <c r="C587" s="44" t="s">
        <v>45</v>
      </c>
      <c r="D587" s="45">
        <v>583</v>
      </c>
      <c r="E587" s="49">
        <v>13.06</v>
      </c>
      <c r="F587" s="79" t="s">
        <v>253</v>
      </c>
      <c r="G587" s="61"/>
      <c r="H587" s="49"/>
      <c r="I587" s="238" t="s">
        <v>230</v>
      </c>
      <c r="J587" s="44"/>
      <c r="K587" s="82" t="s">
        <v>264</v>
      </c>
      <c r="L587" s="50" t="s">
        <v>66</v>
      </c>
    </row>
    <row r="588" spans="1:12" ht="18.75" x14ac:dyDescent="0.3">
      <c r="A588" s="159">
        <v>45787</v>
      </c>
      <c r="B588" s="44" t="str">
        <f t="shared" si="29"/>
        <v>II</v>
      </c>
      <c r="C588" s="44" t="s">
        <v>45</v>
      </c>
      <c r="D588" s="45">
        <v>584</v>
      </c>
      <c r="E588" s="49">
        <v>13.04</v>
      </c>
      <c r="F588" s="79" t="s">
        <v>253</v>
      </c>
      <c r="G588" s="61"/>
      <c r="H588" s="49"/>
      <c r="I588" s="238" t="s">
        <v>230</v>
      </c>
      <c r="J588" s="44"/>
      <c r="K588" s="82" t="s">
        <v>264</v>
      </c>
      <c r="L588" s="50" t="s">
        <v>66</v>
      </c>
    </row>
    <row r="589" spans="1:12" ht="18.75" x14ac:dyDescent="0.3">
      <c r="A589" s="159">
        <v>45787</v>
      </c>
      <c r="B589" s="44" t="str">
        <f t="shared" si="29"/>
        <v>II</v>
      </c>
      <c r="C589" s="44" t="s">
        <v>45</v>
      </c>
      <c r="D589" s="45">
        <v>585</v>
      </c>
      <c r="E589" s="49">
        <v>13.03</v>
      </c>
      <c r="F589" s="79" t="s">
        <v>253</v>
      </c>
      <c r="G589" s="61"/>
      <c r="H589" s="49"/>
      <c r="I589" s="238" t="s">
        <v>230</v>
      </c>
      <c r="J589" s="44"/>
      <c r="K589" s="82" t="s">
        <v>264</v>
      </c>
      <c r="L589" s="50" t="s">
        <v>66</v>
      </c>
    </row>
    <row r="590" spans="1:12" ht="18.75" x14ac:dyDescent="0.3">
      <c r="A590" s="159">
        <v>45787</v>
      </c>
      <c r="B590" s="44" t="str">
        <f t="shared" si="29"/>
        <v>II</v>
      </c>
      <c r="C590" s="44" t="s">
        <v>45</v>
      </c>
      <c r="D590" s="45">
        <v>586</v>
      </c>
      <c r="E590" s="49">
        <v>13.04</v>
      </c>
      <c r="F590" s="79" t="s">
        <v>253</v>
      </c>
      <c r="G590" s="61"/>
      <c r="H590" s="49"/>
      <c r="I590" s="238" t="s">
        <v>230</v>
      </c>
      <c r="J590" s="44"/>
      <c r="K590" s="82" t="s">
        <v>264</v>
      </c>
      <c r="L590" s="50" t="s">
        <v>66</v>
      </c>
    </row>
    <row r="591" spans="1:12" ht="18.75" x14ac:dyDescent="0.3">
      <c r="A591" s="159">
        <v>45787</v>
      </c>
      <c r="B591" s="44" t="str">
        <f t="shared" si="29"/>
        <v>II</v>
      </c>
      <c r="C591" s="44" t="s">
        <v>45</v>
      </c>
      <c r="D591" s="45">
        <v>587</v>
      </c>
      <c r="E591" s="49">
        <v>13.04</v>
      </c>
      <c r="F591" s="79" t="s">
        <v>253</v>
      </c>
      <c r="G591" s="61"/>
      <c r="H591" s="49"/>
      <c r="I591" s="238" t="s">
        <v>230</v>
      </c>
      <c r="J591" s="44"/>
      <c r="K591" s="82" t="s">
        <v>264</v>
      </c>
      <c r="L591" s="50" t="s">
        <v>66</v>
      </c>
    </row>
    <row r="592" spans="1:12" ht="18.75" x14ac:dyDescent="0.3">
      <c r="A592" s="159">
        <v>45787</v>
      </c>
      <c r="B592" s="44" t="str">
        <f t="shared" si="29"/>
        <v>II</v>
      </c>
      <c r="C592" s="44" t="s">
        <v>45</v>
      </c>
      <c r="D592" s="45">
        <v>588</v>
      </c>
      <c r="E592" s="49">
        <v>11.48</v>
      </c>
      <c r="F592" s="79" t="s">
        <v>253</v>
      </c>
      <c r="G592" s="61"/>
      <c r="H592" s="49"/>
      <c r="I592" s="238" t="s">
        <v>230</v>
      </c>
      <c r="J592" s="44"/>
      <c r="K592" s="82" t="s">
        <v>264</v>
      </c>
      <c r="L592" s="50" t="s">
        <v>66</v>
      </c>
    </row>
    <row r="593" spans="1:12" ht="18.75" x14ac:dyDescent="0.3">
      <c r="A593" s="159">
        <v>45787</v>
      </c>
      <c r="B593" s="44" t="str">
        <f t="shared" si="29"/>
        <v>II</v>
      </c>
      <c r="C593" s="44" t="s">
        <v>45</v>
      </c>
      <c r="D593" s="45">
        <v>589</v>
      </c>
      <c r="E593" s="49">
        <v>13.04</v>
      </c>
      <c r="F593" s="80">
        <v>301516</v>
      </c>
      <c r="G593" s="61" t="s">
        <v>109</v>
      </c>
      <c r="H593" s="88">
        <v>31.88</v>
      </c>
      <c r="I593" s="236" t="s">
        <v>230</v>
      </c>
      <c r="J593" s="44">
        <v>1</v>
      </c>
      <c r="K593" s="82" t="s">
        <v>264</v>
      </c>
      <c r="L593" s="50" t="s">
        <v>66</v>
      </c>
    </row>
    <row r="594" spans="1:12" ht="18.75" x14ac:dyDescent="0.3">
      <c r="A594" s="159">
        <v>45787</v>
      </c>
      <c r="B594" s="44" t="str">
        <f t="shared" si="29"/>
        <v>II</v>
      </c>
      <c r="C594" s="44" t="s">
        <v>45</v>
      </c>
      <c r="D594" s="45">
        <v>590</v>
      </c>
      <c r="E594" s="49">
        <v>13.05</v>
      </c>
      <c r="F594" s="79">
        <v>301516</v>
      </c>
      <c r="G594" s="61"/>
      <c r="H594" s="49"/>
      <c r="I594" s="238" t="s">
        <v>230</v>
      </c>
      <c r="J594" s="44"/>
      <c r="K594" s="82" t="s">
        <v>264</v>
      </c>
      <c r="L594" s="50" t="s">
        <v>66</v>
      </c>
    </row>
    <row r="595" spans="1:12" ht="19.5" thickBot="1" x14ac:dyDescent="0.35">
      <c r="A595" s="175">
        <v>45787</v>
      </c>
      <c r="B595" s="91" t="str">
        <f t="shared" si="29"/>
        <v>II</v>
      </c>
      <c r="C595" s="91" t="s">
        <v>45</v>
      </c>
      <c r="D595" s="92">
        <v>591</v>
      </c>
      <c r="E595" s="93">
        <v>13.05</v>
      </c>
      <c r="F595" s="94">
        <v>301516</v>
      </c>
      <c r="G595" s="95"/>
      <c r="H595" s="93"/>
      <c r="I595" s="241" t="s">
        <v>230</v>
      </c>
      <c r="J595" s="91"/>
      <c r="K595" s="96" t="s">
        <v>264</v>
      </c>
      <c r="L595" s="97" t="s">
        <v>66</v>
      </c>
    </row>
    <row r="596" spans="1:12" ht="18.75" x14ac:dyDescent="0.3">
      <c r="A596" s="39">
        <v>45788</v>
      </c>
      <c r="B596" s="87" t="str">
        <f t="shared" ref="B596:B611" si="30">ROMAN(1)</f>
        <v>I</v>
      </c>
      <c r="C596" s="87" t="s">
        <v>51</v>
      </c>
      <c r="D596" s="40">
        <v>592</v>
      </c>
      <c r="E596" s="98">
        <v>12.54</v>
      </c>
      <c r="F596" s="99">
        <v>301516</v>
      </c>
      <c r="G596" s="100"/>
      <c r="H596" s="98"/>
      <c r="I596" s="242" t="s">
        <v>230</v>
      </c>
      <c r="J596" s="87"/>
      <c r="K596" s="81" t="s">
        <v>273</v>
      </c>
      <c r="L596" s="43" t="s">
        <v>66</v>
      </c>
    </row>
    <row r="597" spans="1:12" ht="18.75" x14ac:dyDescent="0.3">
      <c r="A597" s="159">
        <v>45788</v>
      </c>
      <c r="B597" s="44" t="str">
        <f t="shared" si="30"/>
        <v>I</v>
      </c>
      <c r="C597" s="44" t="s">
        <v>51</v>
      </c>
      <c r="D597" s="45">
        <v>593</v>
      </c>
      <c r="E597" s="49">
        <v>12.54</v>
      </c>
      <c r="F597" s="79">
        <v>301516</v>
      </c>
      <c r="G597" s="61"/>
      <c r="H597" s="49"/>
      <c r="I597" s="238" t="s">
        <v>230</v>
      </c>
      <c r="J597" s="44"/>
      <c r="K597" s="82" t="s">
        <v>273</v>
      </c>
      <c r="L597" s="50" t="s">
        <v>66</v>
      </c>
    </row>
    <row r="598" spans="1:12" ht="18.75" x14ac:dyDescent="0.3">
      <c r="A598" s="159">
        <v>45788</v>
      </c>
      <c r="B598" s="44" t="str">
        <f t="shared" si="30"/>
        <v>I</v>
      </c>
      <c r="C598" s="44" t="s">
        <v>51</v>
      </c>
      <c r="D598" s="45">
        <v>594</v>
      </c>
      <c r="E598" s="49">
        <v>12.22</v>
      </c>
      <c r="F598" s="79">
        <v>301516</v>
      </c>
      <c r="G598" s="61"/>
      <c r="H598" s="49"/>
      <c r="I598" s="238" t="s">
        <v>230</v>
      </c>
      <c r="J598" s="44"/>
      <c r="K598" s="82" t="s">
        <v>273</v>
      </c>
      <c r="L598" s="50" t="s">
        <v>66</v>
      </c>
    </row>
    <row r="599" spans="1:12" ht="18.75" x14ac:dyDescent="0.3">
      <c r="A599" s="159">
        <v>45788</v>
      </c>
      <c r="B599" s="44" t="str">
        <f t="shared" si="30"/>
        <v>I</v>
      </c>
      <c r="C599" s="44" t="s">
        <v>51</v>
      </c>
      <c r="D599" s="45">
        <v>595</v>
      </c>
      <c r="E599" s="49">
        <v>11.24</v>
      </c>
      <c r="F599" s="79">
        <v>301516</v>
      </c>
      <c r="G599" s="61"/>
      <c r="H599" s="49"/>
      <c r="I599" s="238" t="s">
        <v>230</v>
      </c>
      <c r="J599" s="44"/>
      <c r="K599" s="82" t="s">
        <v>273</v>
      </c>
      <c r="L599" s="50" t="s">
        <v>66</v>
      </c>
    </row>
    <row r="600" spans="1:12" ht="18.75" x14ac:dyDescent="0.3">
      <c r="A600" s="159">
        <v>45788</v>
      </c>
      <c r="B600" s="44" t="str">
        <f t="shared" si="30"/>
        <v>I</v>
      </c>
      <c r="C600" s="44" t="s">
        <v>51</v>
      </c>
      <c r="D600" s="45">
        <v>596</v>
      </c>
      <c r="E600" s="49">
        <v>12.56</v>
      </c>
      <c r="F600" s="80">
        <v>104094</v>
      </c>
      <c r="G600" s="61" t="s">
        <v>272</v>
      </c>
      <c r="H600" s="88">
        <v>31.58</v>
      </c>
      <c r="I600" s="236" t="s">
        <v>230</v>
      </c>
      <c r="J600" s="44">
        <v>1</v>
      </c>
      <c r="K600" s="82" t="s">
        <v>273</v>
      </c>
      <c r="L600" s="50" t="s">
        <v>66</v>
      </c>
    </row>
    <row r="601" spans="1:12" ht="18.75" x14ac:dyDescent="0.3">
      <c r="A601" s="159">
        <v>45788</v>
      </c>
      <c r="B601" s="44" t="str">
        <f t="shared" si="30"/>
        <v>I</v>
      </c>
      <c r="C601" s="44" t="s">
        <v>51</v>
      </c>
      <c r="D601" s="45">
        <v>597</v>
      </c>
      <c r="E601" s="49">
        <v>12.49</v>
      </c>
      <c r="F601" s="79">
        <v>104094</v>
      </c>
      <c r="G601" s="61"/>
      <c r="H601" s="49"/>
      <c r="I601" s="238" t="s">
        <v>230</v>
      </c>
      <c r="J601" s="44"/>
      <c r="K601" s="82" t="s">
        <v>273</v>
      </c>
      <c r="L601" s="50" t="s">
        <v>66</v>
      </c>
    </row>
    <row r="602" spans="1:12" ht="18.75" x14ac:dyDescent="0.3">
      <c r="A602" s="159">
        <v>45788</v>
      </c>
      <c r="B602" s="44" t="str">
        <f t="shared" si="30"/>
        <v>I</v>
      </c>
      <c r="C602" s="44" t="s">
        <v>51</v>
      </c>
      <c r="D602" s="45">
        <v>598</v>
      </c>
      <c r="E602" s="49">
        <v>12.62</v>
      </c>
      <c r="F602" s="79">
        <v>104094</v>
      </c>
      <c r="G602" s="61"/>
      <c r="H602" s="49"/>
      <c r="I602" s="238" t="s">
        <v>230</v>
      </c>
      <c r="J602" s="44"/>
      <c r="K602" s="82" t="s">
        <v>273</v>
      </c>
      <c r="L602" s="50" t="s">
        <v>66</v>
      </c>
    </row>
    <row r="603" spans="1:12" ht="18.75" x14ac:dyDescent="0.3">
      <c r="A603" s="159">
        <v>45788</v>
      </c>
      <c r="B603" s="44" t="str">
        <f t="shared" si="30"/>
        <v>I</v>
      </c>
      <c r="C603" s="44" t="s">
        <v>51</v>
      </c>
      <c r="D603" s="45">
        <v>599</v>
      </c>
      <c r="E603" s="49">
        <v>13.03</v>
      </c>
      <c r="F603" s="79">
        <v>104094</v>
      </c>
      <c r="G603" s="61"/>
      <c r="H603" s="49"/>
      <c r="I603" s="238" t="s">
        <v>230</v>
      </c>
      <c r="J603" s="44"/>
      <c r="K603" s="82" t="s">
        <v>273</v>
      </c>
      <c r="L603" s="50" t="s">
        <v>66</v>
      </c>
    </row>
    <row r="604" spans="1:12" ht="19.5" thickBot="1" x14ac:dyDescent="0.35">
      <c r="A604" s="175">
        <v>45788</v>
      </c>
      <c r="B604" s="91" t="str">
        <f t="shared" si="30"/>
        <v>I</v>
      </c>
      <c r="C604" s="91" t="s">
        <v>51</v>
      </c>
      <c r="D604" s="92">
        <v>600</v>
      </c>
      <c r="E604" s="93">
        <v>12.27</v>
      </c>
      <c r="F604" s="94">
        <v>104094</v>
      </c>
      <c r="G604" s="95"/>
      <c r="H604" s="93"/>
      <c r="I604" s="241" t="s">
        <v>230</v>
      </c>
      <c r="J604" s="91"/>
      <c r="K604" s="96" t="s">
        <v>273</v>
      </c>
      <c r="L604" s="97" t="s">
        <v>66</v>
      </c>
    </row>
    <row r="605" spans="1:12" ht="18.75" x14ac:dyDescent="0.3">
      <c r="A605" s="39">
        <v>45789</v>
      </c>
      <c r="B605" s="87" t="str">
        <f t="shared" si="30"/>
        <v>I</v>
      </c>
      <c r="C605" s="87" t="s">
        <v>45</v>
      </c>
      <c r="D605" s="40">
        <v>601</v>
      </c>
      <c r="E605" s="98">
        <v>11.98</v>
      </c>
      <c r="F605" s="99">
        <v>104094</v>
      </c>
      <c r="G605" s="100"/>
      <c r="H605" s="98"/>
      <c r="I605" s="242" t="s">
        <v>230</v>
      </c>
      <c r="J605" s="87"/>
      <c r="K605" s="81" t="s">
        <v>273</v>
      </c>
      <c r="L605" s="43" t="s">
        <v>66</v>
      </c>
    </row>
    <row r="606" spans="1:12" ht="18.75" x14ac:dyDescent="0.3">
      <c r="A606" s="159">
        <v>45789</v>
      </c>
      <c r="B606" s="44" t="str">
        <f t="shared" si="30"/>
        <v>I</v>
      </c>
      <c r="C606" s="44" t="s">
        <v>45</v>
      </c>
      <c r="D606" s="45">
        <v>602</v>
      </c>
      <c r="E606" s="49">
        <v>11.15</v>
      </c>
      <c r="F606" s="79">
        <v>104094</v>
      </c>
      <c r="G606" s="61"/>
      <c r="H606" s="49"/>
      <c r="I606" s="238" t="s">
        <v>230</v>
      </c>
      <c r="J606" s="44"/>
      <c r="K606" s="82" t="s">
        <v>273</v>
      </c>
      <c r="L606" s="50" t="s">
        <v>66</v>
      </c>
    </row>
    <row r="607" spans="1:12" ht="18.75" x14ac:dyDescent="0.3">
      <c r="A607" s="159">
        <v>45789</v>
      </c>
      <c r="B607" s="44" t="str">
        <f t="shared" si="30"/>
        <v>I</v>
      </c>
      <c r="C607" s="44" t="s">
        <v>45</v>
      </c>
      <c r="D607" s="45">
        <v>603</v>
      </c>
      <c r="E607" s="49">
        <v>12.02</v>
      </c>
      <c r="F607" s="80">
        <v>351817</v>
      </c>
      <c r="G607" s="61" t="s">
        <v>285</v>
      </c>
      <c r="H607" s="88">
        <v>30.12</v>
      </c>
      <c r="I607" s="236" t="s">
        <v>231</v>
      </c>
      <c r="J607" s="44">
        <v>1</v>
      </c>
      <c r="K607" s="82" t="s">
        <v>273</v>
      </c>
      <c r="L607" s="50" t="s">
        <v>66</v>
      </c>
    </row>
    <row r="608" spans="1:12" ht="18.75" x14ac:dyDescent="0.3">
      <c r="A608" s="159">
        <v>45789</v>
      </c>
      <c r="B608" s="44" t="str">
        <f t="shared" si="30"/>
        <v>I</v>
      </c>
      <c r="C608" s="44" t="s">
        <v>45</v>
      </c>
      <c r="D608" s="45">
        <v>604</v>
      </c>
      <c r="E608" s="49">
        <v>12.02</v>
      </c>
      <c r="F608" s="79">
        <v>351817</v>
      </c>
      <c r="G608" s="61"/>
      <c r="H608" s="49"/>
      <c r="I608" s="238" t="s">
        <v>231</v>
      </c>
      <c r="J608" s="44"/>
      <c r="K608" s="82" t="s">
        <v>273</v>
      </c>
      <c r="L608" s="50" t="s">
        <v>66</v>
      </c>
    </row>
    <row r="609" spans="1:12" ht="18.75" x14ac:dyDescent="0.3">
      <c r="A609" s="159">
        <v>45789</v>
      </c>
      <c r="B609" s="44" t="str">
        <f t="shared" si="30"/>
        <v>I</v>
      </c>
      <c r="C609" s="44" t="s">
        <v>45</v>
      </c>
      <c r="D609" s="45">
        <v>605</v>
      </c>
      <c r="E609" s="49">
        <v>12.02</v>
      </c>
      <c r="F609" s="79">
        <v>351817</v>
      </c>
      <c r="G609" s="61"/>
      <c r="H609" s="49"/>
      <c r="I609" s="238" t="s">
        <v>231</v>
      </c>
      <c r="J609" s="44"/>
      <c r="K609" s="82" t="s">
        <v>273</v>
      </c>
      <c r="L609" s="50" t="s">
        <v>66</v>
      </c>
    </row>
    <row r="610" spans="1:12" ht="18.75" x14ac:dyDescent="0.3">
      <c r="A610" s="159">
        <v>45789</v>
      </c>
      <c r="B610" s="44" t="str">
        <f t="shared" si="30"/>
        <v>I</v>
      </c>
      <c r="C610" s="44" t="s">
        <v>45</v>
      </c>
      <c r="D610" s="45">
        <v>606</v>
      </c>
      <c r="E610" s="49">
        <v>11.05</v>
      </c>
      <c r="F610" s="79">
        <v>351817</v>
      </c>
      <c r="G610" s="61"/>
      <c r="H610" s="49"/>
      <c r="I610" s="238" t="s">
        <v>231</v>
      </c>
      <c r="J610" s="44"/>
      <c r="K610" s="82" t="s">
        <v>273</v>
      </c>
      <c r="L610" s="50" t="s">
        <v>66</v>
      </c>
    </row>
    <row r="611" spans="1:12" ht="18.75" x14ac:dyDescent="0.3">
      <c r="A611" s="159">
        <v>45789</v>
      </c>
      <c r="B611" s="44" t="str">
        <f t="shared" si="30"/>
        <v>I</v>
      </c>
      <c r="C611" s="44" t="s">
        <v>45</v>
      </c>
      <c r="D611" s="45">
        <v>607</v>
      </c>
      <c r="E611" s="49">
        <v>12.02</v>
      </c>
      <c r="F611" s="79">
        <v>351817</v>
      </c>
      <c r="G611" s="61"/>
      <c r="H611" s="49"/>
      <c r="I611" s="238" t="s">
        <v>231</v>
      </c>
      <c r="J611" s="44"/>
      <c r="K611" s="82" t="s">
        <v>273</v>
      </c>
      <c r="L611" s="50" t="s">
        <v>66</v>
      </c>
    </row>
    <row r="612" spans="1:12" ht="18.75" x14ac:dyDescent="0.3">
      <c r="A612" s="159">
        <v>45789</v>
      </c>
      <c r="B612" s="44" t="str">
        <f t="shared" ref="B612:B624" si="31">ROMAN(2)</f>
        <v>II</v>
      </c>
      <c r="C612" s="44" t="s">
        <v>51</v>
      </c>
      <c r="D612" s="45">
        <v>608</v>
      </c>
      <c r="E612" s="49">
        <v>10.19</v>
      </c>
      <c r="F612" s="79">
        <v>351817</v>
      </c>
      <c r="G612" s="61"/>
      <c r="H612" s="49"/>
      <c r="I612" s="238" t="s">
        <v>231</v>
      </c>
      <c r="J612" s="44"/>
      <c r="K612" s="82" t="s">
        <v>273</v>
      </c>
      <c r="L612" s="50" t="s">
        <v>66</v>
      </c>
    </row>
    <row r="613" spans="1:12" ht="18.75" x14ac:dyDescent="0.3">
      <c r="A613" s="159">
        <v>45789</v>
      </c>
      <c r="B613" s="44" t="str">
        <f t="shared" si="31"/>
        <v>II</v>
      </c>
      <c r="C613" s="44" t="s">
        <v>51</v>
      </c>
      <c r="D613" s="45">
        <v>609</v>
      </c>
      <c r="E613" s="49">
        <v>10.6</v>
      </c>
      <c r="F613" s="79">
        <v>351817</v>
      </c>
      <c r="G613" s="61"/>
      <c r="H613" s="49"/>
      <c r="I613" s="238" t="s">
        <v>231</v>
      </c>
      <c r="J613" s="44"/>
      <c r="K613" s="82" t="s">
        <v>273</v>
      </c>
      <c r="L613" s="50" t="s">
        <v>66</v>
      </c>
    </row>
    <row r="614" spans="1:12" ht="18.75" x14ac:dyDescent="0.3">
      <c r="A614" s="159">
        <v>45789</v>
      </c>
      <c r="B614" s="44" t="str">
        <f t="shared" si="31"/>
        <v>II</v>
      </c>
      <c r="C614" s="44" t="s">
        <v>51</v>
      </c>
      <c r="D614" s="45">
        <v>610</v>
      </c>
      <c r="E614" s="49">
        <v>13.05</v>
      </c>
      <c r="F614" s="80">
        <v>151078</v>
      </c>
      <c r="G614" s="61" t="s">
        <v>284</v>
      </c>
      <c r="H614" s="88">
        <v>28.82</v>
      </c>
      <c r="I614" s="236" t="s">
        <v>231</v>
      </c>
      <c r="J614" s="44">
        <v>1</v>
      </c>
      <c r="K614" s="82" t="s">
        <v>273</v>
      </c>
      <c r="L614" s="50" t="s">
        <v>66</v>
      </c>
    </row>
    <row r="615" spans="1:12" ht="18.75" x14ac:dyDescent="0.3">
      <c r="A615" s="159">
        <v>45789</v>
      </c>
      <c r="B615" s="44" t="str">
        <f t="shared" si="31"/>
        <v>II</v>
      </c>
      <c r="C615" s="44" t="s">
        <v>51</v>
      </c>
      <c r="D615" s="45">
        <v>611</v>
      </c>
      <c r="E615" s="49">
        <v>13.08</v>
      </c>
      <c r="F615" s="79">
        <v>151078</v>
      </c>
      <c r="G615" s="61"/>
      <c r="H615" s="49"/>
      <c r="I615" s="238" t="s">
        <v>231</v>
      </c>
      <c r="J615" s="44"/>
      <c r="K615" s="82" t="s">
        <v>273</v>
      </c>
      <c r="L615" s="50" t="s">
        <v>66</v>
      </c>
    </row>
    <row r="616" spans="1:12" ht="18.75" x14ac:dyDescent="0.3">
      <c r="A616" s="159">
        <v>45789</v>
      </c>
      <c r="B616" s="44" t="str">
        <f t="shared" si="31"/>
        <v>II</v>
      </c>
      <c r="C616" s="44" t="s">
        <v>51</v>
      </c>
      <c r="D616" s="45">
        <v>612</v>
      </c>
      <c r="E616" s="49">
        <v>13.06</v>
      </c>
      <c r="F616" s="79">
        <v>151078</v>
      </c>
      <c r="G616" s="61"/>
      <c r="H616" s="49"/>
      <c r="I616" s="238" t="s">
        <v>231</v>
      </c>
      <c r="J616" s="44"/>
      <c r="K616" s="82" t="s">
        <v>273</v>
      </c>
      <c r="L616" s="50" t="s">
        <v>66</v>
      </c>
    </row>
    <row r="617" spans="1:12" ht="18.75" x14ac:dyDescent="0.3">
      <c r="A617" s="159">
        <v>45789</v>
      </c>
      <c r="B617" s="44" t="str">
        <f t="shared" si="31"/>
        <v>II</v>
      </c>
      <c r="C617" s="44" t="s">
        <v>51</v>
      </c>
      <c r="D617" s="45">
        <v>613</v>
      </c>
      <c r="E617" s="49">
        <v>13.07</v>
      </c>
      <c r="F617" s="79">
        <v>151078</v>
      </c>
      <c r="G617" s="61"/>
      <c r="H617" s="49"/>
      <c r="I617" s="238" t="s">
        <v>231</v>
      </c>
      <c r="J617" s="44"/>
      <c r="K617" s="82" t="s">
        <v>273</v>
      </c>
      <c r="L617" s="50" t="s">
        <v>66</v>
      </c>
    </row>
    <row r="618" spans="1:12" ht="18.75" x14ac:dyDescent="0.3">
      <c r="A618" s="159">
        <v>45789</v>
      </c>
      <c r="B618" s="44" t="str">
        <f t="shared" si="31"/>
        <v>II</v>
      </c>
      <c r="C618" s="44" t="s">
        <v>51</v>
      </c>
      <c r="D618" s="45">
        <v>614</v>
      </c>
      <c r="E618" s="49">
        <v>13.48</v>
      </c>
      <c r="F618" s="79">
        <v>151078</v>
      </c>
      <c r="G618" s="61"/>
      <c r="H618" s="49"/>
      <c r="I618" s="238" t="s">
        <v>231</v>
      </c>
      <c r="J618" s="44"/>
      <c r="K618" s="82" t="s">
        <v>273</v>
      </c>
      <c r="L618" s="50" t="s">
        <v>66</v>
      </c>
    </row>
    <row r="619" spans="1:12" ht="18.75" x14ac:dyDescent="0.3">
      <c r="A619" s="159">
        <v>45789</v>
      </c>
      <c r="B619" s="44" t="str">
        <f t="shared" si="31"/>
        <v>II</v>
      </c>
      <c r="C619" s="44" t="s">
        <v>51</v>
      </c>
      <c r="D619" s="45">
        <v>615</v>
      </c>
      <c r="E619" s="49">
        <v>13.52</v>
      </c>
      <c r="F619" s="79">
        <v>151078</v>
      </c>
      <c r="G619" s="61"/>
      <c r="H619" s="49"/>
      <c r="I619" s="238" t="s">
        <v>231</v>
      </c>
      <c r="J619" s="44"/>
      <c r="K619" s="82" t="s">
        <v>273</v>
      </c>
      <c r="L619" s="50" t="s">
        <v>66</v>
      </c>
    </row>
    <row r="620" spans="1:12" ht="18.75" x14ac:dyDescent="0.3">
      <c r="A620" s="159">
        <v>45789</v>
      </c>
      <c r="B620" s="44" t="str">
        <f t="shared" si="31"/>
        <v>II</v>
      </c>
      <c r="C620" s="44" t="s">
        <v>51</v>
      </c>
      <c r="D620" s="45">
        <v>616</v>
      </c>
      <c r="E620" s="49">
        <v>11.17</v>
      </c>
      <c r="F620" s="80">
        <v>351828</v>
      </c>
      <c r="G620" s="61" t="s">
        <v>283</v>
      </c>
      <c r="H620" s="88">
        <v>29.26</v>
      </c>
      <c r="I620" s="236" t="s">
        <v>231</v>
      </c>
      <c r="J620" s="44">
        <v>1</v>
      </c>
      <c r="K620" s="82" t="s">
        <v>273</v>
      </c>
      <c r="L620" s="50" t="s">
        <v>66</v>
      </c>
    </row>
    <row r="621" spans="1:12" ht="18.75" x14ac:dyDescent="0.3">
      <c r="A621" s="159">
        <v>45789</v>
      </c>
      <c r="B621" s="44" t="str">
        <f t="shared" si="31"/>
        <v>II</v>
      </c>
      <c r="C621" s="44" t="s">
        <v>51</v>
      </c>
      <c r="D621" s="45">
        <v>617</v>
      </c>
      <c r="E621" s="49">
        <v>11.13</v>
      </c>
      <c r="F621" s="79">
        <v>351828</v>
      </c>
      <c r="G621" s="61"/>
      <c r="H621" s="49"/>
      <c r="I621" s="238" t="s">
        <v>231</v>
      </c>
      <c r="J621" s="44"/>
      <c r="K621" s="82" t="s">
        <v>273</v>
      </c>
      <c r="L621" s="50" t="s">
        <v>66</v>
      </c>
    </row>
    <row r="622" spans="1:12" ht="18.75" x14ac:dyDescent="0.3">
      <c r="A622" s="159">
        <v>45789</v>
      </c>
      <c r="B622" s="44" t="str">
        <f t="shared" si="31"/>
        <v>II</v>
      </c>
      <c r="C622" s="44" t="s">
        <v>51</v>
      </c>
      <c r="D622" s="45">
        <v>618</v>
      </c>
      <c r="E622" s="49">
        <v>12.04</v>
      </c>
      <c r="F622" s="79">
        <v>351828</v>
      </c>
      <c r="G622" s="61"/>
      <c r="H622" s="49"/>
      <c r="I622" s="238" t="s">
        <v>231</v>
      </c>
      <c r="J622" s="44"/>
      <c r="K622" s="82" t="s">
        <v>273</v>
      </c>
      <c r="L622" s="50" t="s">
        <v>66</v>
      </c>
    </row>
    <row r="623" spans="1:12" ht="18.75" x14ac:dyDescent="0.3">
      <c r="A623" s="159">
        <v>45789</v>
      </c>
      <c r="B623" s="44" t="str">
        <f t="shared" si="31"/>
        <v>II</v>
      </c>
      <c r="C623" s="44" t="s">
        <v>51</v>
      </c>
      <c r="D623" s="45">
        <v>619</v>
      </c>
      <c r="E623" s="49">
        <v>12.04</v>
      </c>
      <c r="F623" s="79">
        <v>351828</v>
      </c>
      <c r="G623" s="61"/>
      <c r="H623" s="49"/>
      <c r="I623" s="238" t="s">
        <v>231</v>
      </c>
      <c r="J623" s="44"/>
      <c r="K623" s="82" t="s">
        <v>273</v>
      </c>
      <c r="L623" s="50" t="s">
        <v>66</v>
      </c>
    </row>
    <row r="624" spans="1:12" ht="19.5" thickBot="1" x14ac:dyDescent="0.35">
      <c r="A624" s="175">
        <v>45789</v>
      </c>
      <c r="B624" s="91" t="str">
        <f t="shared" si="31"/>
        <v>II</v>
      </c>
      <c r="C624" s="91" t="s">
        <v>51</v>
      </c>
      <c r="D624" s="92">
        <v>620</v>
      </c>
      <c r="E624" s="93">
        <v>11.18</v>
      </c>
      <c r="F624" s="94">
        <v>351828</v>
      </c>
      <c r="G624" s="95"/>
      <c r="H624" s="93"/>
      <c r="I624" s="241" t="s">
        <v>231</v>
      </c>
      <c r="J624" s="91"/>
      <c r="K624" s="96" t="s">
        <v>273</v>
      </c>
      <c r="L624" s="97" t="s">
        <v>66</v>
      </c>
    </row>
    <row r="625" spans="1:12" ht="18.75" x14ac:dyDescent="0.3">
      <c r="A625" s="39">
        <v>45790</v>
      </c>
      <c r="B625" s="87" t="str">
        <f t="shared" ref="B625:B632" si="32">ROMAN(1)</f>
        <v>I</v>
      </c>
      <c r="C625" s="87" t="s">
        <v>45</v>
      </c>
      <c r="D625" s="40">
        <v>621</v>
      </c>
      <c r="E625" s="98">
        <v>12.05</v>
      </c>
      <c r="F625" s="99">
        <v>351828</v>
      </c>
      <c r="G625" s="100"/>
      <c r="H625" s="98"/>
      <c r="I625" s="242" t="s">
        <v>231</v>
      </c>
      <c r="J625" s="87"/>
      <c r="K625" s="81" t="s">
        <v>296</v>
      </c>
      <c r="L625" s="43" t="s">
        <v>66</v>
      </c>
    </row>
    <row r="626" spans="1:12" ht="18.75" x14ac:dyDescent="0.3">
      <c r="A626" s="159">
        <v>45790</v>
      </c>
      <c r="B626" s="44" t="str">
        <f t="shared" si="32"/>
        <v>I</v>
      </c>
      <c r="C626" s="44" t="s">
        <v>45</v>
      </c>
      <c r="D626" s="45">
        <v>622</v>
      </c>
      <c r="E626" s="49">
        <v>11.93</v>
      </c>
      <c r="F626" s="79">
        <v>351828</v>
      </c>
      <c r="G626" s="61"/>
      <c r="H626" s="49"/>
      <c r="I626" s="238" t="s">
        <v>231</v>
      </c>
      <c r="J626" s="44"/>
      <c r="K626" s="82" t="s">
        <v>296</v>
      </c>
      <c r="L626" s="50" t="s">
        <v>66</v>
      </c>
    </row>
    <row r="627" spans="1:12" ht="18.75" x14ac:dyDescent="0.3">
      <c r="A627" s="159">
        <v>45790</v>
      </c>
      <c r="B627" s="44" t="str">
        <f t="shared" si="32"/>
        <v>I</v>
      </c>
      <c r="C627" s="44" t="s">
        <v>45</v>
      </c>
      <c r="D627" s="45">
        <v>623</v>
      </c>
      <c r="E627" s="49">
        <v>12.04</v>
      </c>
      <c r="F627" s="80">
        <v>351817</v>
      </c>
      <c r="G627" s="61" t="s">
        <v>295</v>
      </c>
      <c r="H627" s="88">
        <v>29.3</v>
      </c>
      <c r="I627" s="236" t="s">
        <v>231</v>
      </c>
      <c r="J627" s="44">
        <v>1</v>
      </c>
      <c r="K627" s="82" t="s">
        <v>296</v>
      </c>
      <c r="L627" s="50" t="s">
        <v>66</v>
      </c>
    </row>
    <row r="628" spans="1:12" ht="18.75" x14ac:dyDescent="0.3">
      <c r="A628" s="159">
        <v>45790</v>
      </c>
      <c r="B628" s="44" t="str">
        <f t="shared" si="32"/>
        <v>I</v>
      </c>
      <c r="C628" s="44" t="s">
        <v>45</v>
      </c>
      <c r="D628" s="45">
        <v>624</v>
      </c>
      <c r="E628" s="49">
        <v>12.04</v>
      </c>
      <c r="F628" s="79">
        <v>351817</v>
      </c>
      <c r="G628" s="61"/>
      <c r="H628" s="49"/>
      <c r="I628" s="238" t="s">
        <v>231</v>
      </c>
      <c r="J628" s="44"/>
      <c r="K628" s="82" t="s">
        <v>296</v>
      </c>
      <c r="L628" s="50" t="s">
        <v>66</v>
      </c>
    </row>
    <row r="629" spans="1:12" ht="18.75" x14ac:dyDescent="0.3">
      <c r="A629" s="159">
        <v>45790</v>
      </c>
      <c r="B629" s="44" t="str">
        <f t="shared" si="32"/>
        <v>I</v>
      </c>
      <c r="C629" s="44" t="s">
        <v>45</v>
      </c>
      <c r="D629" s="45">
        <v>625</v>
      </c>
      <c r="E629" s="49">
        <v>12.04</v>
      </c>
      <c r="F629" s="79">
        <v>351817</v>
      </c>
      <c r="G629" s="61"/>
      <c r="H629" s="49"/>
      <c r="I629" s="238" t="s">
        <v>231</v>
      </c>
      <c r="J629" s="44"/>
      <c r="K629" s="82" t="s">
        <v>296</v>
      </c>
      <c r="L629" s="50" t="s">
        <v>66</v>
      </c>
    </row>
    <row r="630" spans="1:12" ht="18.75" x14ac:dyDescent="0.3">
      <c r="A630" s="159">
        <v>45790</v>
      </c>
      <c r="B630" s="44" t="str">
        <f t="shared" si="32"/>
        <v>I</v>
      </c>
      <c r="C630" s="44" t="s">
        <v>45</v>
      </c>
      <c r="D630" s="45">
        <v>626</v>
      </c>
      <c r="E630" s="49">
        <v>12.04</v>
      </c>
      <c r="F630" s="79">
        <v>351817</v>
      </c>
      <c r="G630" s="61"/>
      <c r="H630" s="49"/>
      <c r="I630" s="238" t="s">
        <v>231</v>
      </c>
      <c r="J630" s="44"/>
      <c r="K630" s="82" t="s">
        <v>296</v>
      </c>
      <c r="L630" s="50" t="s">
        <v>66</v>
      </c>
    </row>
    <row r="631" spans="1:12" ht="18.75" x14ac:dyDescent="0.3">
      <c r="A631" s="159">
        <v>45790</v>
      </c>
      <c r="B631" s="44" t="str">
        <f t="shared" si="32"/>
        <v>I</v>
      </c>
      <c r="C631" s="44" t="s">
        <v>45</v>
      </c>
      <c r="D631" s="45">
        <v>627</v>
      </c>
      <c r="E631" s="49">
        <v>10.47</v>
      </c>
      <c r="F631" s="79">
        <v>351817</v>
      </c>
      <c r="G631" s="61"/>
      <c r="H631" s="49"/>
      <c r="I631" s="238" t="s">
        <v>231</v>
      </c>
      <c r="J631" s="44"/>
      <c r="K631" s="82" t="s">
        <v>296</v>
      </c>
      <c r="L631" s="50" t="s">
        <v>66</v>
      </c>
    </row>
    <row r="632" spans="1:12" ht="18.75" x14ac:dyDescent="0.3">
      <c r="A632" s="159">
        <v>45790</v>
      </c>
      <c r="B632" s="44" t="str">
        <f t="shared" si="32"/>
        <v>I</v>
      </c>
      <c r="C632" s="44" t="s">
        <v>45</v>
      </c>
      <c r="D632" s="45">
        <v>628</v>
      </c>
      <c r="E632" s="49">
        <v>12.04</v>
      </c>
      <c r="F632" s="79">
        <v>351817</v>
      </c>
      <c r="G632" s="61"/>
      <c r="H632" s="49"/>
      <c r="I632" s="238" t="s">
        <v>231</v>
      </c>
      <c r="J632" s="44"/>
      <c r="K632" s="82" t="s">
        <v>296</v>
      </c>
      <c r="L632" s="50" t="s">
        <v>66</v>
      </c>
    </row>
    <row r="633" spans="1:12" ht="18.75" x14ac:dyDescent="0.3">
      <c r="A633" s="159">
        <v>45790</v>
      </c>
      <c r="B633" s="44" t="str">
        <f t="shared" ref="B633:B645" si="33">ROMAN(2)</f>
        <v>II</v>
      </c>
      <c r="C633" s="44" t="s">
        <v>51</v>
      </c>
      <c r="D633" s="45">
        <v>629</v>
      </c>
      <c r="E633" s="49">
        <v>10.78</v>
      </c>
      <c r="F633" s="79">
        <v>351817</v>
      </c>
      <c r="G633" s="61"/>
      <c r="H633" s="49"/>
      <c r="I633" s="238" t="s">
        <v>231</v>
      </c>
      <c r="J633" s="44"/>
      <c r="K633" s="82" t="s">
        <v>296</v>
      </c>
      <c r="L633" s="50" t="s">
        <v>66</v>
      </c>
    </row>
    <row r="634" spans="1:12" ht="18.75" x14ac:dyDescent="0.3">
      <c r="A634" s="159">
        <v>45790</v>
      </c>
      <c r="B634" s="44" t="str">
        <f t="shared" si="33"/>
        <v>II</v>
      </c>
      <c r="C634" s="44" t="s">
        <v>51</v>
      </c>
      <c r="D634" s="45">
        <v>630</v>
      </c>
      <c r="E634" s="49">
        <v>11.06</v>
      </c>
      <c r="F634" s="80">
        <v>351817</v>
      </c>
      <c r="G634" s="61" t="s">
        <v>294</v>
      </c>
      <c r="H634" s="88">
        <v>29.14</v>
      </c>
      <c r="I634" s="236" t="s">
        <v>231</v>
      </c>
      <c r="J634" s="44">
        <v>1</v>
      </c>
      <c r="K634" s="82" t="s">
        <v>296</v>
      </c>
      <c r="L634" s="50" t="s">
        <v>66</v>
      </c>
    </row>
    <row r="635" spans="1:12" ht="18.75" x14ac:dyDescent="0.3">
      <c r="A635" s="159">
        <v>45790</v>
      </c>
      <c r="B635" s="44" t="str">
        <f t="shared" si="33"/>
        <v>II</v>
      </c>
      <c r="C635" s="44" t="s">
        <v>51</v>
      </c>
      <c r="D635" s="45">
        <v>631</v>
      </c>
      <c r="E635" s="49">
        <v>12.04</v>
      </c>
      <c r="F635" s="79">
        <v>351817</v>
      </c>
      <c r="G635" s="61"/>
      <c r="H635" s="49"/>
      <c r="I635" s="238" t="s">
        <v>231</v>
      </c>
      <c r="J635" s="44"/>
      <c r="K635" s="82" t="s">
        <v>296</v>
      </c>
      <c r="L635" s="50" t="s">
        <v>66</v>
      </c>
    </row>
    <row r="636" spans="1:12" ht="18.75" x14ac:dyDescent="0.3">
      <c r="A636" s="159">
        <v>45790</v>
      </c>
      <c r="B636" s="44" t="str">
        <f t="shared" si="33"/>
        <v>II</v>
      </c>
      <c r="C636" s="44" t="s">
        <v>51</v>
      </c>
      <c r="D636" s="45">
        <v>632</v>
      </c>
      <c r="E636" s="49">
        <v>12.04</v>
      </c>
      <c r="F636" s="79">
        <v>351817</v>
      </c>
      <c r="G636" s="61"/>
      <c r="H636" s="49"/>
      <c r="I636" s="238" t="s">
        <v>231</v>
      </c>
      <c r="J636" s="44"/>
      <c r="K636" s="82" t="s">
        <v>296</v>
      </c>
      <c r="L636" s="50" t="s">
        <v>66</v>
      </c>
    </row>
    <row r="637" spans="1:12" ht="18.75" x14ac:dyDescent="0.3">
      <c r="A637" s="159">
        <v>45790</v>
      </c>
      <c r="B637" s="44" t="str">
        <f t="shared" si="33"/>
        <v>II</v>
      </c>
      <c r="C637" s="44" t="s">
        <v>51</v>
      </c>
      <c r="D637" s="45">
        <v>633</v>
      </c>
      <c r="E637" s="49">
        <v>12.04</v>
      </c>
      <c r="F637" s="79">
        <v>351817</v>
      </c>
      <c r="G637" s="61"/>
      <c r="H637" s="49"/>
      <c r="I637" s="238" t="s">
        <v>231</v>
      </c>
      <c r="J637" s="44"/>
      <c r="K637" s="82" t="s">
        <v>296</v>
      </c>
      <c r="L637" s="50" t="s">
        <v>66</v>
      </c>
    </row>
    <row r="638" spans="1:12" ht="18.75" x14ac:dyDescent="0.3">
      <c r="A638" s="159">
        <v>45790</v>
      </c>
      <c r="B638" s="44" t="str">
        <f t="shared" si="33"/>
        <v>II</v>
      </c>
      <c r="C638" s="44" t="s">
        <v>51</v>
      </c>
      <c r="D638" s="45">
        <v>634</v>
      </c>
      <c r="E638" s="49">
        <v>11.07</v>
      </c>
      <c r="F638" s="79">
        <v>351817</v>
      </c>
      <c r="G638" s="61"/>
      <c r="H638" s="49"/>
      <c r="I638" s="238" t="s">
        <v>231</v>
      </c>
      <c r="J638" s="44"/>
      <c r="K638" s="82" t="s">
        <v>296</v>
      </c>
      <c r="L638" s="50" t="s">
        <v>66</v>
      </c>
    </row>
    <row r="639" spans="1:12" ht="18.75" x14ac:dyDescent="0.3">
      <c r="A639" s="159">
        <v>45790</v>
      </c>
      <c r="B639" s="44" t="str">
        <f t="shared" si="33"/>
        <v>II</v>
      </c>
      <c r="C639" s="44" t="s">
        <v>51</v>
      </c>
      <c r="D639" s="45">
        <v>635</v>
      </c>
      <c r="E639" s="49">
        <v>11.06</v>
      </c>
      <c r="F639" s="79">
        <v>351817</v>
      </c>
      <c r="G639" s="61"/>
      <c r="H639" s="49"/>
      <c r="I639" s="238" t="s">
        <v>231</v>
      </c>
      <c r="J639" s="44"/>
      <c r="K639" s="82" t="s">
        <v>296</v>
      </c>
      <c r="L639" s="50" t="s">
        <v>66</v>
      </c>
    </row>
    <row r="640" spans="1:12" ht="18.75" x14ac:dyDescent="0.3">
      <c r="A640" s="159">
        <v>45790</v>
      </c>
      <c r="B640" s="44" t="str">
        <f t="shared" si="33"/>
        <v>II</v>
      </c>
      <c r="C640" s="44" t="s">
        <v>51</v>
      </c>
      <c r="D640" s="45">
        <v>636</v>
      </c>
      <c r="E640" s="49">
        <v>12.15</v>
      </c>
      <c r="F640" s="79">
        <v>351817</v>
      </c>
      <c r="G640" s="61"/>
      <c r="H640" s="49"/>
      <c r="I640" s="238" t="s">
        <v>231</v>
      </c>
      <c r="J640" s="44"/>
      <c r="K640" s="82" t="s">
        <v>296</v>
      </c>
      <c r="L640" s="50" t="s">
        <v>66</v>
      </c>
    </row>
    <row r="641" spans="1:12" ht="18.75" x14ac:dyDescent="0.3">
      <c r="A641" s="159">
        <v>45790</v>
      </c>
      <c r="B641" s="44" t="str">
        <f t="shared" si="33"/>
        <v>II</v>
      </c>
      <c r="C641" s="44" t="s">
        <v>51</v>
      </c>
      <c r="D641" s="45">
        <v>637</v>
      </c>
      <c r="E641" s="49">
        <v>12.05</v>
      </c>
      <c r="F641" s="80">
        <v>251122</v>
      </c>
      <c r="G641" s="61" t="s">
        <v>293</v>
      </c>
      <c r="H641" s="88">
        <v>29.32</v>
      </c>
      <c r="I641" s="236" t="s">
        <v>231</v>
      </c>
      <c r="J641" s="44">
        <v>1</v>
      </c>
      <c r="K641" s="82" t="s">
        <v>296</v>
      </c>
      <c r="L641" s="50" t="s">
        <v>66</v>
      </c>
    </row>
    <row r="642" spans="1:12" ht="18.75" x14ac:dyDescent="0.3">
      <c r="A642" s="159">
        <v>45790</v>
      </c>
      <c r="B642" s="44" t="str">
        <f t="shared" si="33"/>
        <v>II</v>
      </c>
      <c r="C642" s="44" t="s">
        <v>51</v>
      </c>
      <c r="D642" s="45">
        <v>638</v>
      </c>
      <c r="E642" s="49">
        <v>11.07</v>
      </c>
      <c r="F642" s="79">
        <v>251122</v>
      </c>
      <c r="G642" s="61"/>
      <c r="H642" s="49"/>
      <c r="I642" s="238" t="s">
        <v>231</v>
      </c>
      <c r="J642" s="44"/>
      <c r="K642" s="82" t="s">
        <v>296</v>
      </c>
      <c r="L642" s="50" t="s">
        <v>66</v>
      </c>
    </row>
    <row r="643" spans="1:12" ht="18.75" x14ac:dyDescent="0.3">
      <c r="A643" s="159">
        <v>45790</v>
      </c>
      <c r="B643" s="44" t="str">
        <f t="shared" si="33"/>
        <v>II</v>
      </c>
      <c r="C643" s="44" t="s">
        <v>51</v>
      </c>
      <c r="D643" s="45">
        <v>639</v>
      </c>
      <c r="E643" s="49">
        <v>12.05</v>
      </c>
      <c r="F643" s="79">
        <v>251122</v>
      </c>
      <c r="G643" s="61"/>
      <c r="H643" s="49"/>
      <c r="I643" s="238" t="s">
        <v>231</v>
      </c>
      <c r="J643" s="44"/>
      <c r="K643" s="82" t="s">
        <v>296</v>
      </c>
      <c r="L643" s="50" t="s">
        <v>66</v>
      </c>
    </row>
    <row r="644" spans="1:12" ht="18.75" x14ac:dyDescent="0.3">
      <c r="A644" s="159">
        <v>45790</v>
      </c>
      <c r="B644" s="44" t="str">
        <f t="shared" si="33"/>
        <v>II</v>
      </c>
      <c r="C644" s="44" t="s">
        <v>51</v>
      </c>
      <c r="D644" s="45">
        <v>640</v>
      </c>
      <c r="E644" s="49">
        <v>11.28</v>
      </c>
      <c r="F644" s="79">
        <v>251122</v>
      </c>
      <c r="G644" s="61"/>
      <c r="H644" s="49"/>
      <c r="I644" s="238" t="s">
        <v>231</v>
      </c>
      <c r="J644" s="44"/>
      <c r="K644" s="82" t="s">
        <v>296</v>
      </c>
      <c r="L644" s="50" t="s">
        <v>66</v>
      </c>
    </row>
    <row r="645" spans="1:12" ht="19.5" thickBot="1" x14ac:dyDescent="0.35">
      <c r="A645" s="175">
        <v>45790</v>
      </c>
      <c r="B645" s="91" t="str">
        <f t="shared" si="33"/>
        <v>II</v>
      </c>
      <c r="C645" s="91" t="s">
        <v>51</v>
      </c>
      <c r="D645" s="92">
        <v>641</v>
      </c>
      <c r="E645" s="93">
        <v>11.15</v>
      </c>
      <c r="F645" s="94">
        <v>251122</v>
      </c>
      <c r="G645" s="95"/>
      <c r="H645" s="93"/>
      <c r="I645" s="241" t="s">
        <v>231</v>
      </c>
      <c r="J645" s="91"/>
      <c r="K645" s="96" t="s">
        <v>296</v>
      </c>
      <c r="L645" s="97" t="s">
        <v>66</v>
      </c>
    </row>
    <row r="646" spans="1:12" ht="18.75" x14ac:dyDescent="0.3">
      <c r="A646" s="39">
        <v>45791</v>
      </c>
      <c r="B646" s="87" t="str">
        <f t="shared" ref="B646:B656" si="34">ROMAN(1)</f>
        <v>I</v>
      </c>
      <c r="C646" s="87" t="s">
        <v>45</v>
      </c>
      <c r="D646" s="40">
        <v>642</v>
      </c>
      <c r="E646" s="98">
        <v>12.04</v>
      </c>
      <c r="F646" s="99">
        <v>251122</v>
      </c>
      <c r="G646" s="100"/>
      <c r="H646" s="98"/>
      <c r="I646" s="242" t="s">
        <v>231</v>
      </c>
      <c r="J646" s="87"/>
      <c r="K646" s="81" t="s">
        <v>296</v>
      </c>
      <c r="L646" s="43" t="s">
        <v>66</v>
      </c>
    </row>
    <row r="647" spans="1:12" ht="18.75" x14ac:dyDescent="0.3">
      <c r="A647" s="159">
        <v>45791</v>
      </c>
      <c r="B647" s="44" t="str">
        <f t="shared" si="34"/>
        <v>I</v>
      </c>
      <c r="C647" s="44" t="s">
        <v>45</v>
      </c>
      <c r="D647" s="45">
        <v>643</v>
      </c>
      <c r="E647" s="49">
        <v>11.51</v>
      </c>
      <c r="F647" s="79">
        <v>251122</v>
      </c>
      <c r="G647" s="61"/>
      <c r="H647" s="49"/>
      <c r="I647" s="238" t="s">
        <v>231</v>
      </c>
      <c r="J647" s="44"/>
      <c r="K647" s="82" t="s">
        <v>296</v>
      </c>
      <c r="L647" s="50" t="s">
        <v>66</v>
      </c>
    </row>
    <row r="648" spans="1:12" ht="18.75" x14ac:dyDescent="0.3">
      <c r="A648" s="159">
        <v>45791</v>
      </c>
      <c r="B648" s="44" t="str">
        <f t="shared" si="34"/>
        <v>I</v>
      </c>
      <c r="C648" s="44" t="s">
        <v>45</v>
      </c>
      <c r="D648" s="45">
        <v>644</v>
      </c>
      <c r="E648" s="49">
        <v>12.03</v>
      </c>
      <c r="F648" s="80">
        <v>251124</v>
      </c>
      <c r="G648" s="61" t="s">
        <v>309</v>
      </c>
      <c r="H648" s="88">
        <v>29.82</v>
      </c>
      <c r="I648" s="236" t="s">
        <v>231</v>
      </c>
      <c r="J648" s="44">
        <v>1</v>
      </c>
      <c r="K648" s="82" t="s">
        <v>296</v>
      </c>
      <c r="L648" s="50" t="s">
        <v>66</v>
      </c>
    </row>
    <row r="649" spans="1:12" ht="18.75" x14ac:dyDescent="0.3">
      <c r="A649" s="159">
        <v>45791</v>
      </c>
      <c r="B649" s="44" t="str">
        <f t="shared" si="34"/>
        <v>I</v>
      </c>
      <c r="C649" s="44" t="s">
        <v>45</v>
      </c>
      <c r="D649" s="45">
        <v>645</v>
      </c>
      <c r="E649" s="49">
        <v>12.05</v>
      </c>
      <c r="F649" s="79">
        <v>251124</v>
      </c>
      <c r="G649" s="61"/>
      <c r="H649" s="49"/>
      <c r="I649" s="238" t="s">
        <v>231</v>
      </c>
      <c r="J649" s="44"/>
      <c r="K649" s="82" t="s">
        <v>296</v>
      </c>
      <c r="L649" s="50" t="s">
        <v>66</v>
      </c>
    </row>
    <row r="650" spans="1:12" ht="18.75" x14ac:dyDescent="0.3">
      <c r="A650" s="159">
        <v>45791</v>
      </c>
      <c r="B650" s="44" t="str">
        <f t="shared" si="34"/>
        <v>I</v>
      </c>
      <c r="C650" s="44" t="s">
        <v>45</v>
      </c>
      <c r="D650" s="45">
        <v>646</v>
      </c>
      <c r="E650" s="49">
        <v>12.03</v>
      </c>
      <c r="F650" s="79">
        <v>251124</v>
      </c>
      <c r="G650" s="61"/>
      <c r="H650" s="49"/>
      <c r="I650" s="238" t="s">
        <v>231</v>
      </c>
      <c r="J650" s="44"/>
      <c r="K650" s="82" t="s">
        <v>296</v>
      </c>
      <c r="L650" s="50" t="s">
        <v>66</v>
      </c>
    </row>
    <row r="651" spans="1:12" ht="18.75" x14ac:dyDescent="0.3">
      <c r="A651" s="159">
        <v>45791</v>
      </c>
      <c r="B651" s="44" t="str">
        <f t="shared" si="34"/>
        <v>I</v>
      </c>
      <c r="C651" s="44" t="s">
        <v>45</v>
      </c>
      <c r="D651" s="45">
        <v>647</v>
      </c>
      <c r="E651" s="49">
        <v>12.04</v>
      </c>
      <c r="F651" s="79">
        <v>251124</v>
      </c>
      <c r="G651" s="61"/>
      <c r="H651" s="49"/>
      <c r="I651" s="238" t="s">
        <v>231</v>
      </c>
      <c r="J651" s="44"/>
      <c r="K651" s="82" t="s">
        <v>296</v>
      </c>
      <c r="L651" s="50" t="s">
        <v>66</v>
      </c>
    </row>
    <row r="652" spans="1:12" ht="18.75" x14ac:dyDescent="0.3">
      <c r="A652" s="159">
        <v>45791</v>
      </c>
      <c r="B652" s="44" t="str">
        <f t="shared" si="34"/>
        <v>I</v>
      </c>
      <c r="C652" s="44" t="s">
        <v>45</v>
      </c>
      <c r="D652" s="45">
        <v>648</v>
      </c>
      <c r="E652" s="49">
        <v>10.54</v>
      </c>
      <c r="F652" s="79">
        <v>251124</v>
      </c>
      <c r="G652" s="61"/>
      <c r="H652" s="49"/>
      <c r="I652" s="238" t="s">
        <v>231</v>
      </c>
      <c r="J652" s="44"/>
      <c r="K652" s="82" t="s">
        <v>296</v>
      </c>
      <c r="L652" s="50" t="s">
        <v>66</v>
      </c>
    </row>
    <row r="653" spans="1:12" ht="18.75" x14ac:dyDescent="0.3">
      <c r="A653" s="159">
        <v>45791</v>
      </c>
      <c r="B653" s="44" t="str">
        <f t="shared" si="34"/>
        <v>I</v>
      </c>
      <c r="C653" s="44" t="s">
        <v>45</v>
      </c>
      <c r="D653" s="45">
        <v>649</v>
      </c>
      <c r="E653" s="49">
        <v>12.04</v>
      </c>
      <c r="F653" s="79">
        <v>251124</v>
      </c>
      <c r="G653" s="61"/>
      <c r="H653" s="49"/>
      <c r="I653" s="238" t="s">
        <v>231</v>
      </c>
      <c r="J653" s="44"/>
      <c r="K653" s="82" t="s">
        <v>296</v>
      </c>
      <c r="L653" s="50" t="s">
        <v>66</v>
      </c>
    </row>
    <row r="654" spans="1:12" ht="18.75" x14ac:dyDescent="0.3">
      <c r="A654" s="159">
        <v>45791</v>
      </c>
      <c r="B654" s="44" t="str">
        <f t="shared" si="34"/>
        <v>I</v>
      </c>
      <c r="C654" s="44" t="s">
        <v>45</v>
      </c>
      <c r="D654" s="45">
        <v>650</v>
      </c>
      <c r="E654" s="49">
        <v>11.96</v>
      </c>
      <c r="F654" s="79">
        <v>251124</v>
      </c>
      <c r="G654" s="61"/>
      <c r="H654" s="49"/>
      <c r="I654" s="238" t="s">
        <v>231</v>
      </c>
      <c r="J654" s="44"/>
      <c r="K654" s="82" t="s">
        <v>296</v>
      </c>
      <c r="L654" s="50" t="s">
        <v>66</v>
      </c>
    </row>
    <row r="655" spans="1:12" ht="18.75" x14ac:dyDescent="0.3">
      <c r="A655" s="159">
        <v>45791</v>
      </c>
      <c r="B655" s="44" t="str">
        <f t="shared" si="34"/>
        <v>I</v>
      </c>
      <c r="C655" s="44" t="s">
        <v>45</v>
      </c>
      <c r="D655" s="45">
        <v>651</v>
      </c>
      <c r="E655" s="49">
        <v>12.03</v>
      </c>
      <c r="F655" s="80">
        <v>151075</v>
      </c>
      <c r="G655" s="61" t="s">
        <v>308</v>
      </c>
      <c r="H655" s="88">
        <v>29.16</v>
      </c>
      <c r="I655" s="236" t="s">
        <v>231</v>
      </c>
      <c r="J655" s="44">
        <v>1</v>
      </c>
      <c r="K655" s="82" t="s">
        <v>296</v>
      </c>
      <c r="L655" s="50" t="s">
        <v>66</v>
      </c>
    </row>
    <row r="656" spans="1:12" ht="18.75" x14ac:dyDescent="0.3">
      <c r="A656" s="159">
        <v>45791</v>
      </c>
      <c r="B656" s="44" t="str">
        <f t="shared" si="34"/>
        <v>I</v>
      </c>
      <c r="C656" s="44" t="s">
        <v>45</v>
      </c>
      <c r="D656" s="45">
        <v>652</v>
      </c>
      <c r="E656" s="49">
        <v>12.04</v>
      </c>
      <c r="F656" s="79">
        <v>151075</v>
      </c>
      <c r="G656" s="61"/>
      <c r="H656" s="49"/>
      <c r="I656" s="238" t="s">
        <v>231</v>
      </c>
      <c r="J656" s="44"/>
      <c r="K656" s="82" t="s">
        <v>296</v>
      </c>
      <c r="L656" s="50" t="s">
        <v>66</v>
      </c>
    </row>
    <row r="657" spans="1:12" ht="18.75" x14ac:dyDescent="0.3">
      <c r="A657" s="159">
        <v>45791</v>
      </c>
      <c r="B657" s="44" t="str">
        <f t="shared" ref="B657:B670" si="35">ROMAN(2)</f>
        <v>II</v>
      </c>
      <c r="C657" s="44" t="s">
        <v>51</v>
      </c>
      <c r="D657" s="45">
        <v>653</v>
      </c>
      <c r="E657" s="49">
        <v>11.57</v>
      </c>
      <c r="F657" s="79">
        <v>151075</v>
      </c>
      <c r="G657" s="61"/>
      <c r="H657" s="49"/>
      <c r="I657" s="238" t="s">
        <v>231</v>
      </c>
      <c r="J657" s="44"/>
      <c r="K657" s="82" t="s">
        <v>296</v>
      </c>
      <c r="L657" s="50" t="s">
        <v>66</v>
      </c>
    </row>
    <row r="658" spans="1:12" ht="18.75" x14ac:dyDescent="0.3">
      <c r="A658" s="159">
        <v>45791</v>
      </c>
      <c r="B658" s="44" t="str">
        <f t="shared" si="35"/>
        <v>II</v>
      </c>
      <c r="C658" s="44" t="s">
        <v>51</v>
      </c>
      <c r="D658" s="45">
        <v>654</v>
      </c>
      <c r="E658" s="49">
        <v>11.14</v>
      </c>
      <c r="F658" s="79">
        <v>151075</v>
      </c>
      <c r="G658" s="61"/>
      <c r="H658" s="49"/>
      <c r="I658" s="238" t="s">
        <v>231</v>
      </c>
      <c r="J658" s="44"/>
      <c r="K658" s="82" t="s">
        <v>296</v>
      </c>
      <c r="L658" s="50" t="s">
        <v>66</v>
      </c>
    </row>
    <row r="659" spans="1:12" ht="18.75" x14ac:dyDescent="0.3">
      <c r="A659" s="159">
        <v>45791</v>
      </c>
      <c r="B659" s="44" t="str">
        <f t="shared" si="35"/>
        <v>II</v>
      </c>
      <c r="C659" s="44" t="s">
        <v>51</v>
      </c>
      <c r="D659" s="45">
        <v>655</v>
      </c>
      <c r="E659" s="49">
        <v>11.19</v>
      </c>
      <c r="F659" s="79">
        <v>151075</v>
      </c>
      <c r="G659" s="61"/>
      <c r="H659" s="49"/>
      <c r="I659" s="238" t="s">
        <v>231</v>
      </c>
      <c r="J659" s="44"/>
      <c r="K659" s="82" t="s">
        <v>296</v>
      </c>
      <c r="L659" s="50" t="s">
        <v>66</v>
      </c>
    </row>
    <row r="660" spans="1:12" ht="18.75" x14ac:dyDescent="0.3">
      <c r="A660" s="159">
        <v>45791</v>
      </c>
      <c r="B660" s="44" t="str">
        <f t="shared" si="35"/>
        <v>II</v>
      </c>
      <c r="C660" s="44" t="s">
        <v>51</v>
      </c>
      <c r="D660" s="45">
        <v>656</v>
      </c>
      <c r="E660" s="49">
        <v>12.05</v>
      </c>
      <c r="F660" s="79">
        <v>151075</v>
      </c>
      <c r="G660" s="61"/>
      <c r="H660" s="49"/>
      <c r="I660" s="238" t="s">
        <v>231</v>
      </c>
      <c r="J660" s="44"/>
      <c r="K660" s="82" t="s">
        <v>296</v>
      </c>
      <c r="L660" s="50" t="s">
        <v>66</v>
      </c>
    </row>
    <row r="661" spans="1:12" ht="18.75" x14ac:dyDescent="0.3">
      <c r="A661" s="159">
        <v>45791</v>
      </c>
      <c r="B661" s="44" t="str">
        <f t="shared" si="35"/>
        <v>II</v>
      </c>
      <c r="C661" s="44" t="s">
        <v>51</v>
      </c>
      <c r="D661" s="45">
        <v>657</v>
      </c>
      <c r="E661" s="49">
        <v>11.53</v>
      </c>
      <c r="F661" s="79">
        <v>151075</v>
      </c>
      <c r="G661" s="61"/>
      <c r="H661" s="49"/>
      <c r="I661" s="238" t="s">
        <v>231</v>
      </c>
      <c r="J661" s="44"/>
      <c r="K661" s="82" t="s">
        <v>296</v>
      </c>
      <c r="L661" s="50" t="s">
        <v>66</v>
      </c>
    </row>
    <row r="662" spans="1:12" ht="18.75" x14ac:dyDescent="0.3">
      <c r="A662" s="159">
        <v>45791</v>
      </c>
      <c r="B662" s="44" t="str">
        <f t="shared" si="35"/>
        <v>II</v>
      </c>
      <c r="C662" s="44" t="s">
        <v>51</v>
      </c>
      <c r="D662" s="45">
        <v>658</v>
      </c>
      <c r="E662" s="49">
        <v>12.04</v>
      </c>
      <c r="F662" s="80">
        <v>351817</v>
      </c>
      <c r="G662" s="61" t="s">
        <v>307</v>
      </c>
      <c r="H662" s="88">
        <v>29.42</v>
      </c>
      <c r="I662" s="236" t="s">
        <v>231</v>
      </c>
      <c r="J662" s="44">
        <v>1</v>
      </c>
      <c r="K662" s="82" t="s">
        <v>296</v>
      </c>
      <c r="L662" s="50" t="s">
        <v>66</v>
      </c>
    </row>
    <row r="663" spans="1:12" ht="18.75" x14ac:dyDescent="0.3">
      <c r="A663" s="159">
        <v>45791</v>
      </c>
      <c r="B663" s="44" t="str">
        <f t="shared" si="35"/>
        <v>II</v>
      </c>
      <c r="C663" s="44" t="s">
        <v>51</v>
      </c>
      <c r="D663" s="45">
        <v>659</v>
      </c>
      <c r="E663" s="49">
        <v>12.08</v>
      </c>
      <c r="F663" s="79">
        <v>351817</v>
      </c>
      <c r="G663" s="61"/>
      <c r="H663" s="49"/>
      <c r="I663" s="238" t="s">
        <v>231</v>
      </c>
      <c r="J663" s="44"/>
      <c r="K663" s="82" t="s">
        <v>296</v>
      </c>
      <c r="L663" s="50" t="s">
        <v>66</v>
      </c>
    </row>
    <row r="664" spans="1:12" ht="18.75" x14ac:dyDescent="0.3">
      <c r="A664" s="159">
        <v>45791</v>
      </c>
      <c r="B664" s="44" t="str">
        <f t="shared" si="35"/>
        <v>II</v>
      </c>
      <c r="C664" s="44" t="s">
        <v>51</v>
      </c>
      <c r="D664" s="45">
        <v>660</v>
      </c>
      <c r="E664" s="49">
        <v>12.05</v>
      </c>
      <c r="F664" s="79">
        <v>351817</v>
      </c>
      <c r="G664" s="61"/>
      <c r="H664" s="49"/>
      <c r="I664" s="238" t="s">
        <v>231</v>
      </c>
      <c r="J664" s="44"/>
      <c r="K664" s="82" t="s">
        <v>296</v>
      </c>
      <c r="L664" s="50" t="s">
        <v>66</v>
      </c>
    </row>
    <row r="665" spans="1:12" ht="18.75" x14ac:dyDescent="0.3">
      <c r="A665" s="159">
        <v>45791</v>
      </c>
      <c r="B665" s="44" t="str">
        <f t="shared" si="35"/>
        <v>II</v>
      </c>
      <c r="C665" s="44" t="s">
        <v>51</v>
      </c>
      <c r="D665" s="45">
        <v>661</v>
      </c>
      <c r="E665" s="49">
        <v>12.02</v>
      </c>
      <c r="F665" s="79">
        <v>351817</v>
      </c>
      <c r="G665" s="61"/>
      <c r="H665" s="49"/>
      <c r="I665" s="238" t="s">
        <v>231</v>
      </c>
      <c r="J665" s="44"/>
      <c r="K665" s="82" t="s">
        <v>296</v>
      </c>
      <c r="L665" s="50" t="s">
        <v>66</v>
      </c>
    </row>
    <row r="666" spans="1:12" ht="18.75" x14ac:dyDescent="0.3">
      <c r="A666" s="159">
        <v>45791</v>
      </c>
      <c r="B666" s="44" t="str">
        <f t="shared" si="35"/>
        <v>II</v>
      </c>
      <c r="C666" s="44" t="s">
        <v>51</v>
      </c>
      <c r="D666" s="45">
        <v>662</v>
      </c>
      <c r="E666" s="49">
        <v>11.05</v>
      </c>
      <c r="F666" s="79">
        <v>351817</v>
      </c>
      <c r="G666" s="61"/>
      <c r="H666" s="49"/>
      <c r="I666" s="238" t="s">
        <v>231</v>
      </c>
      <c r="J666" s="44"/>
      <c r="K666" s="82" t="s">
        <v>296</v>
      </c>
      <c r="L666" s="50" t="s">
        <v>66</v>
      </c>
    </row>
    <row r="667" spans="1:12" ht="18.75" x14ac:dyDescent="0.3">
      <c r="A667" s="159">
        <v>45791</v>
      </c>
      <c r="B667" s="44" t="str">
        <f t="shared" si="35"/>
        <v>II</v>
      </c>
      <c r="C667" s="44" t="s">
        <v>51</v>
      </c>
      <c r="D667" s="45">
        <v>663</v>
      </c>
      <c r="E667" s="49">
        <v>11.19</v>
      </c>
      <c r="F667" s="79">
        <v>351817</v>
      </c>
      <c r="G667" s="61"/>
      <c r="H667" s="49"/>
      <c r="I667" s="238" t="s">
        <v>231</v>
      </c>
      <c r="J667" s="44"/>
      <c r="K667" s="82" t="s">
        <v>296</v>
      </c>
      <c r="L667" s="50" t="s">
        <v>66</v>
      </c>
    </row>
    <row r="668" spans="1:12" ht="18.75" x14ac:dyDescent="0.3">
      <c r="A668" s="159">
        <v>45791</v>
      </c>
      <c r="B668" s="44" t="str">
        <f t="shared" si="35"/>
        <v>II</v>
      </c>
      <c r="C668" s="44" t="s">
        <v>51</v>
      </c>
      <c r="D668" s="45">
        <v>664</v>
      </c>
      <c r="E668" s="49">
        <v>11.23</v>
      </c>
      <c r="F668" s="79">
        <v>351817</v>
      </c>
      <c r="G668" s="61"/>
      <c r="H668" s="49"/>
      <c r="I668" s="238" t="s">
        <v>231</v>
      </c>
      <c r="J668" s="44"/>
      <c r="K668" s="82" t="s">
        <v>296</v>
      </c>
      <c r="L668" s="50" t="s">
        <v>66</v>
      </c>
    </row>
    <row r="669" spans="1:12" ht="18.75" x14ac:dyDescent="0.3">
      <c r="A669" s="159">
        <v>45791</v>
      </c>
      <c r="B669" s="44" t="str">
        <f t="shared" si="35"/>
        <v>II</v>
      </c>
      <c r="C669" s="44" t="s">
        <v>51</v>
      </c>
      <c r="D669" s="45">
        <v>665</v>
      </c>
      <c r="E669" s="49">
        <v>13.11</v>
      </c>
      <c r="F669" s="80">
        <v>151726</v>
      </c>
      <c r="G669" s="61" t="s">
        <v>306</v>
      </c>
      <c r="H669" s="88">
        <v>28.06</v>
      </c>
      <c r="I669" s="236" t="s">
        <v>231</v>
      </c>
      <c r="J669" s="44">
        <v>1</v>
      </c>
      <c r="K669" s="82" t="s">
        <v>296</v>
      </c>
      <c r="L669" s="50" t="s">
        <v>66</v>
      </c>
    </row>
    <row r="670" spans="1:12" ht="19.5" thickBot="1" x14ac:dyDescent="0.35">
      <c r="A670" s="175">
        <v>45791</v>
      </c>
      <c r="B670" s="91" t="str">
        <f t="shared" si="35"/>
        <v>II</v>
      </c>
      <c r="C670" s="91" t="s">
        <v>51</v>
      </c>
      <c r="D670" s="92">
        <v>666</v>
      </c>
      <c r="E670" s="93">
        <v>13.07</v>
      </c>
      <c r="F670" s="94">
        <v>151726</v>
      </c>
      <c r="G670" s="95"/>
      <c r="H670" s="93"/>
      <c r="I670" s="241" t="s">
        <v>231</v>
      </c>
      <c r="J670" s="91"/>
      <c r="K670" s="96" t="s">
        <v>296</v>
      </c>
      <c r="L670" s="97" t="s">
        <v>66</v>
      </c>
    </row>
    <row r="671" spans="1:12" ht="18.75" x14ac:dyDescent="0.3">
      <c r="A671" s="39">
        <v>45792</v>
      </c>
      <c r="B671" s="87" t="str">
        <f t="shared" ref="B671:B680" si="36">ROMAN(1)</f>
        <v>I</v>
      </c>
      <c r="C671" s="87" t="s">
        <v>45</v>
      </c>
      <c r="D671" s="40">
        <v>667</v>
      </c>
      <c r="E671" s="98">
        <v>12.04</v>
      </c>
      <c r="F671" s="99">
        <v>151726</v>
      </c>
      <c r="G671" s="100"/>
      <c r="H671" s="98"/>
      <c r="I671" s="242" t="s">
        <v>231</v>
      </c>
      <c r="J671" s="87"/>
      <c r="K671" s="81" t="s">
        <v>296</v>
      </c>
      <c r="L671" s="43" t="s">
        <v>66</v>
      </c>
    </row>
    <row r="672" spans="1:12" ht="18.75" x14ac:dyDescent="0.3">
      <c r="A672" s="159">
        <v>45792</v>
      </c>
      <c r="B672" s="44" t="str">
        <f t="shared" si="36"/>
        <v>I</v>
      </c>
      <c r="C672" s="44" t="s">
        <v>45</v>
      </c>
      <c r="D672" s="45">
        <v>668</v>
      </c>
      <c r="E672" s="49">
        <v>13.13</v>
      </c>
      <c r="F672" s="79">
        <v>151726</v>
      </c>
      <c r="G672" s="61"/>
      <c r="H672" s="49"/>
      <c r="I672" s="238" t="s">
        <v>231</v>
      </c>
      <c r="J672" s="44"/>
      <c r="K672" s="82" t="s">
        <v>296</v>
      </c>
      <c r="L672" s="50" t="s">
        <v>66</v>
      </c>
    </row>
    <row r="673" spans="1:12" ht="18.75" x14ac:dyDescent="0.3">
      <c r="A673" s="159">
        <v>45792</v>
      </c>
      <c r="B673" s="44" t="str">
        <f t="shared" si="36"/>
        <v>I</v>
      </c>
      <c r="C673" s="44" t="s">
        <v>45</v>
      </c>
      <c r="D673" s="45">
        <v>669</v>
      </c>
      <c r="E673" s="49">
        <v>13.05</v>
      </c>
      <c r="F673" s="79">
        <v>151726</v>
      </c>
      <c r="G673" s="61"/>
      <c r="H673" s="49"/>
      <c r="I673" s="238" t="s">
        <v>231</v>
      </c>
      <c r="J673" s="44"/>
      <c r="K673" s="82" t="s">
        <v>296</v>
      </c>
      <c r="L673" s="50" t="s">
        <v>66</v>
      </c>
    </row>
    <row r="674" spans="1:12" ht="18.75" x14ac:dyDescent="0.3">
      <c r="A674" s="159">
        <v>45792</v>
      </c>
      <c r="B674" s="44" t="str">
        <f t="shared" si="36"/>
        <v>I</v>
      </c>
      <c r="C674" s="44" t="s">
        <v>45</v>
      </c>
      <c r="D674" s="45">
        <v>670</v>
      </c>
      <c r="E674" s="49">
        <v>12.91</v>
      </c>
      <c r="F674" s="79">
        <v>151726</v>
      </c>
      <c r="G674" s="61"/>
      <c r="H674" s="49"/>
      <c r="I674" s="238" t="s">
        <v>231</v>
      </c>
      <c r="J674" s="44"/>
      <c r="K674" s="82" t="s">
        <v>296</v>
      </c>
      <c r="L674" s="50" t="s">
        <v>66</v>
      </c>
    </row>
    <row r="675" spans="1:12" ht="18.75" x14ac:dyDescent="0.3">
      <c r="A675" s="159">
        <v>45792</v>
      </c>
      <c r="B675" s="44" t="str">
        <f t="shared" si="36"/>
        <v>I</v>
      </c>
      <c r="C675" s="44" t="s">
        <v>45</v>
      </c>
      <c r="D675" s="45">
        <v>671</v>
      </c>
      <c r="E675" s="49">
        <v>12.05</v>
      </c>
      <c r="F675" s="80">
        <v>151078</v>
      </c>
      <c r="G675" s="61" t="s">
        <v>313</v>
      </c>
      <c r="H675" s="88">
        <v>29.32</v>
      </c>
      <c r="I675" s="236" t="s">
        <v>231</v>
      </c>
      <c r="J675" s="44">
        <v>1</v>
      </c>
      <c r="K675" s="82" t="s">
        <v>296</v>
      </c>
      <c r="L675" s="50" t="s">
        <v>66</v>
      </c>
    </row>
    <row r="676" spans="1:12" ht="18.75" x14ac:dyDescent="0.3">
      <c r="A676" s="159">
        <v>45792</v>
      </c>
      <c r="B676" s="44" t="str">
        <f t="shared" si="36"/>
        <v>I</v>
      </c>
      <c r="C676" s="44" t="s">
        <v>45</v>
      </c>
      <c r="D676" s="45">
        <v>672</v>
      </c>
      <c r="E676" s="49">
        <v>12.04</v>
      </c>
      <c r="F676" s="79">
        <v>151078</v>
      </c>
      <c r="G676" s="61"/>
      <c r="H676" s="49"/>
      <c r="I676" s="238" t="s">
        <v>231</v>
      </c>
      <c r="J676" s="44"/>
      <c r="K676" s="82" t="s">
        <v>296</v>
      </c>
      <c r="L676" s="50" t="s">
        <v>66</v>
      </c>
    </row>
    <row r="677" spans="1:12" ht="18.75" x14ac:dyDescent="0.3">
      <c r="A677" s="159">
        <v>45792</v>
      </c>
      <c r="B677" s="44" t="str">
        <f t="shared" si="36"/>
        <v>I</v>
      </c>
      <c r="C677" s="44" t="s">
        <v>45</v>
      </c>
      <c r="D677" s="45">
        <v>673</v>
      </c>
      <c r="E677" s="49">
        <v>12.05</v>
      </c>
      <c r="F677" s="79">
        <v>151078</v>
      </c>
      <c r="G677" s="61"/>
      <c r="H677" s="49"/>
      <c r="I677" s="238" t="s">
        <v>231</v>
      </c>
      <c r="J677" s="44"/>
      <c r="K677" s="82" t="s">
        <v>296</v>
      </c>
      <c r="L677" s="50" t="s">
        <v>66</v>
      </c>
    </row>
    <row r="678" spans="1:12" ht="18.75" x14ac:dyDescent="0.3">
      <c r="A678" s="159">
        <v>45792</v>
      </c>
      <c r="B678" s="44" t="str">
        <f t="shared" si="36"/>
        <v>I</v>
      </c>
      <c r="C678" s="44" t="s">
        <v>45</v>
      </c>
      <c r="D678" s="45">
        <v>674</v>
      </c>
      <c r="E678" s="49">
        <v>12.04</v>
      </c>
      <c r="F678" s="79">
        <v>151078</v>
      </c>
      <c r="G678" s="61"/>
      <c r="H678" s="49"/>
      <c r="I678" s="238" t="s">
        <v>231</v>
      </c>
      <c r="J678" s="44"/>
      <c r="K678" s="82" t="s">
        <v>296</v>
      </c>
      <c r="L678" s="50" t="s">
        <v>66</v>
      </c>
    </row>
    <row r="679" spans="1:12" ht="18.75" x14ac:dyDescent="0.3">
      <c r="A679" s="159">
        <v>45792</v>
      </c>
      <c r="B679" s="44" t="str">
        <f t="shared" si="36"/>
        <v>I</v>
      </c>
      <c r="C679" s="44" t="s">
        <v>45</v>
      </c>
      <c r="D679" s="45">
        <v>675</v>
      </c>
      <c r="E679" s="49">
        <v>10.52</v>
      </c>
      <c r="F679" s="79">
        <v>151078</v>
      </c>
      <c r="G679" s="61"/>
      <c r="H679" s="49"/>
      <c r="I679" s="238" t="s">
        <v>231</v>
      </c>
      <c r="J679" s="44"/>
      <c r="K679" s="82" t="s">
        <v>296</v>
      </c>
      <c r="L679" s="50" t="s">
        <v>66</v>
      </c>
    </row>
    <row r="680" spans="1:12" ht="18.75" x14ac:dyDescent="0.3">
      <c r="A680" s="159">
        <v>45792</v>
      </c>
      <c r="B680" s="44" t="str">
        <f t="shared" si="36"/>
        <v>I</v>
      </c>
      <c r="C680" s="44" t="s">
        <v>45</v>
      </c>
      <c r="D680" s="45">
        <v>676</v>
      </c>
      <c r="E680" s="49">
        <v>12.05</v>
      </c>
      <c r="F680" s="79">
        <v>151078</v>
      </c>
      <c r="G680" s="61"/>
      <c r="H680" s="49"/>
      <c r="I680" s="238" t="s">
        <v>231</v>
      </c>
      <c r="J680" s="44"/>
      <c r="K680" s="82" t="s">
        <v>296</v>
      </c>
      <c r="L680" s="50" t="s">
        <v>66</v>
      </c>
    </row>
    <row r="681" spans="1:12" ht="18.75" x14ac:dyDescent="0.3">
      <c r="A681" s="159">
        <v>45792</v>
      </c>
      <c r="B681" s="44" t="str">
        <f t="shared" ref="B681:B692" si="37">ROMAN(2)</f>
        <v>II</v>
      </c>
      <c r="C681" s="44" t="s">
        <v>51</v>
      </c>
      <c r="D681" s="45">
        <v>677</v>
      </c>
      <c r="E681" s="49">
        <v>11.53</v>
      </c>
      <c r="F681" s="79">
        <v>151078</v>
      </c>
      <c r="G681" s="61"/>
      <c r="H681" s="49"/>
      <c r="I681" s="238" t="s">
        <v>231</v>
      </c>
      <c r="J681" s="44"/>
      <c r="K681" s="82" t="s">
        <v>296</v>
      </c>
      <c r="L681" s="50" t="s">
        <v>66</v>
      </c>
    </row>
    <row r="682" spans="1:12" ht="18.75" x14ac:dyDescent="0.3">
      <c r="A682" s="159">
        <v>45792</v>
      </c>
      <c r="B682" s="44" t="str">
        <f t="shared" si="37"/>
        <v>II</v>
      </c>
      <c r="C682" s="44" t="s">
        <v>51</v>
      </c>
      <c r="D682" s="45">
        <v>678</v>
      </c>
      <c r="E682" s="49">
        <v>13.05</v>
      </c>
      <c r="F682" s="80">
        <v>151084</v>
      </c>
      <c r="G682" s="61" t="s">
        <v>314</v>
      </c>
      <c r="H682" s="88">
        <v>29</v>
      </c>
      <c r="I682" s="236" t="s">
        <v>231</v>
      </c>
      <c r="J682" s="44">
        <v>1</v>
      </c>
      <c r="K682" s="82" t="s">
        <v>296</v>
      </c>
      <c r="L682" s="50" t="s">
        <v>66</v>
      </c>
    </row>
    <row r="683" spans="1:12" ht="18.75" x14ac:dyDescent="0.3">
      <c r="A683" s="159">
        <v>45792</v>
      </c>
      <c r="B683" s="44" t="str">
        <f t="shared" si="37"/>
        <v>II</v>
      </c>
      <c r="C683" s="44" t="s">
        <v>51</v>
      </c>
      <c r="D683" s="45">
        <v>679</v>
      </c>
      <c r="E683" s="49">
        <v>13.11</v>
      </c>
      <c r="F683" s="79">
        <v>151084</v>
      </c>
      <c r="G683" s="61"/>
      <c r="H683" s="49"/>
      <c r="I683" s="238" t="s">
        <v>231</v>
      </c>
      <c r="J683" s="44"/>
      <c r="K683" s="82" t="s">
        <v>296</v>
      </c>
      <c r="L683" s="50" t="s">
        <v>66</v>
      </c>
    </row>
    <row r="684" spans="1:12" ht="18.75" x14ac:dyDescent="0.3">
      <c r="A684" s="159">
        <v>45792</v>
      </c>
      <c r="B684" s="44" t="str">
        <f t="shared" si="37"/>
        <v>II</v>
      </c>
      <c r="C684" s="44" t="s">
        <v>51</v>
      </c>
      <c r="D684" s="45">
        <v>680</v>
      </c>
      <c r="E684" s="49">
        <v>13.11</v>
      </c>
      <c r="F684" s="79">
        <v>151084</v>
      </c>
      <c r="G684" s="61"/>
      <c r="H684" s="49"/>
      <c r="I684" s="238" t="s">
        <v>231</v>
      </c>
      <c r="J684" s="44"/>
      <c r="K684" s="82" t="s">
        <v>296</v>
      </c>
      <c r="L684" s="50" t="s">
        <v>66</v>
      </c>
    </row>
    <row r="685" spans="1:12" ht="18.75" x14ac:dyDescent="0.3">
      <c r="A685" s="159">
        <v>45792</v>
      </c>
      <c r="B685" s="44" t="str">
        <f t="shared" si="37"/>
        <v>II</v>
      </c>
      <c r="C685" s="44" t="s">
        <v>51</v>
      </c>
      <c r="D685" s="45">
        <v>681</v>
      </c>
      <c r="E685" s="49">
        <v>13.08</v>
      </c>
      <c r="F685" s="79">
        <v>151084</v>
      </c>
      <c r="G685" s="61"/>
      <c r="H685" s="49"/>
      <c r="I685" s="238" t="s">
        <v>231</v>
      </c>
      <c r="J685" s="44"/>
      <c r="K685" s="82" t="s">
        <v>296</v>
      </c>
      <c r="L685" s="50" t="s">
        <v>66</v>
      </c>
    </row>
    <row r="686" spans="1:12" ht="18.75" x14ac:dyDescent="0.3">
      <c r="A686" s="159">
        <v>45792</v>
      </c>
      <c r="B686" s="44" t="str">
        <f t="shared" si="37"/>
        <v>II</v>
      </c>
      <c r="C686" s="44" t="s">
        <v>51</v>
      </c>
      <c r="D686" s="45">
        <v>682</v>
      </c>
      <c r="E686" s="49">
        <v>13.03</v>
      </c>
      <c r="F686" s="79">
        <v>151084</v>
      </c>
      <c r="G686" s="61"/>
      <c r="H686" s="49"/>
      <c r="I686" s="238" t="s">
        <v>231</v>
      </c>
      <c r="J686" s="44"/>
      <c r="K686" s="82" t="s">
        <v>296</v>
      </c>
      <c r="L686" s="50" t="s">
        <v>66</v>
      </c>
    </row>
    <row r="687" spans="1:12" ht="18.75" x14ac:dyDescent="0.3">
      <c r="A687" s="159">
        <v>45792</v>
      </c>
      <c r="B687" s="44" t="str">
        <f t="shared" si="37"/>
        <v>II</v>
      </c>
      <c r="C687" s="44" t="s">
        <v>51</v>
      </c>
      <c r="D687" s="45">
        <v>683</v>
      </c>
      <c r="E687" s="49">
        <v>13.14</v>
      </c>
      <c r="F687" s="79">
        <v>151084</v>
      </c>
      <c r="G687" s="61"/>
      <c r="H687" s="49"/>
      <c r="I687" s="238" t="s">
        <v>231</v>
      </c>
      <c r="J687" s="44"/>
      <c r="K687" s="82" t="s">
        <v>296</v>
      </c>
      <c r="L687" s="50" t="s">
        <v>66</v>
      </c>
    </row>
    <row r="688" spans="1:12" ht="18.75" x14ac:dyDescent="0.3">
      <c r="A688" s="159">
        <v>45792</v>
      </c>
      <c r="B688" s="44" t="str">
        <f t="shared" si="37"/>
        <v>II</v>
      </c>
      <c r="C688" s="44" t="s">
        <v>51</v>
      </c>
      <c r="D688" s="45">
        <v>684</v>
      </c>
      <c r="E688" s="49">
        <v>12.05</v>
      </c>
      <c r="F688" s="80">
        <v>351828</v>
      </c>
      <c r="G688" s="61" t="s">
        <v>315</v>
      </c>
      <c r="H688" s="88">
        <v>29.68</v>
      </c>
      <c r="I688" s="236" t="s">
        <v>231</v>
      </c>
      <c r="J688" s="44">
        <v>1</v>
      </c>
      <c r="K688" s="82" t="s">
        <v>296</v>
      </c>
      <c r="L688" s="50" t="s">
        <v>66</v>
      </c>
    </row>
    <row r="689" spans="1:12" ht="18.75" x14ac:dyDescent="0.3">
      <c r="A689" s="159">
        <v>45792</v>
      </c>
      <c r="B689" s="44" t="str">
        <f t="shared" si="37"/>
        <v>II</v>
      </c>
      <c r="C689" s="44" t="s">
        <v>51</v>
      </c>
      <c r="D689" s="45">
        <v>685</v>
      </c>
      <c r="E689" s="49">
        <v>12.05</v>
      </c>
      <c r="F689" s="79">
        <v>351828</v>
      </c>
      <c r="G689" s="61"/>
      <c r="H689" s="49"/>
      <c r="I689" s="238" t="s">
        <v>231</v>
      </c>
      <c r="J689" s="44"/>
      <c r="K689" s="82" t="s">
        <v>296</v>
      </c>
      <c r="L689" s="50" t="s">
        <v>66</v>
      </c>
    </row>
    <row r="690" spans="1:12" ht="18.75" x14ac:dyDescent="0.3">
      <c r="A690" s="159">
        <v>45792</v>
      </c>
      <c r="B690" s="44" t="str">
        <f t="shared" si="37"/>
        <v>II</v>
      </c>
      <c r="C690" s="44" t="s">
        <v>51</v>
      </c>
      <c r="D690" s="45">
        <v>686</v>
      </c>
      <c r="E690" s="49">
        <v>12.05</v>
      </c>
      <c r="F690" s="79">
        <v>351828</v>
      </c>
      <c r="G690" s="61"/>
      <c r="H690" s="49"/>
      <c r="I690" s="238" t="s">
        <v>231</v>
      </c>
      <c r="J690" s="44"/>
      <c r="K690" s="82" t="s">
        <v>296</v>
      </c>
      <c r="L690" s="50" t="s">
        <v>66</v>
      </c>
    </row>
    <row r="691" spans="1:12" ht="18.75" x14ac:dyDescent="0.3">
      <c r="A691" s="159">
        <v>45792</v>
      </c>
      <c r="B691" s="44" t="str">
        <f t="shared" si="37"/>
        <v>II</v>
      </c>
      <c r="C691" s="44" t="s">
        <v>51</v>
      </c>
      <c r="D691" s="45">
        <v>687</v>
      </c>
      <c r="E691" s="49">
        <v>12.05</v>
      </c>
      <c r="F691" s="79">
        <v>351828</v>
      </c>
      <c r="G691" s="61"/>
      <c r="H691" s="49"/>
      <c r="I691" s="238" t="s">
        <v>231</v>
      </c>
      <c r="J691" s="44"/>
      <c r="K691" s="82" t="s">
        <v>296</v>
      </c>
      <c r="L691" s="50" t="s">
        <v>66</v>
      </c>
    </row>
    <row r="692" spans="1:12" ht="19.5" thickBot="1" x14ac:dyDescent="0.35">
      <c r="A692" s="161">
        <v>45792</v>
      </c>
      <c r="B692" s="164" t="str">
        <f t="shared" si="37"/>
        <v>II</v>
      </c>
      <c r="C692" s="164" t="s">
        <v>51</v>
      </c>
      <c r="D692" s="163">
        <v>688</v>
      </c>
      <c r="E692" s="168">
        <v>11.04</v>
      </c>
      <c r="F692" s="169">
        <v>351828</v>
      </c>
      <c r="G692" s="170"/>
      <c r="H692" s="168"/>
      <c r="I692" s="239" t="s">
        <v>231</v>
      </c>
      <c r="J692" s="164"/>
      <c r="K692" s="165" t="s">
        <v>296</v>
      </c>
      <c r="L692" s="171" t="s">
        <v>66</v>
      </c>
    </row>
    <row r="693" spans="1:12" ht="18.75" x14ac:dyDescent="0.3">
      <c r="A693" s="182">
        <v>45793</v>
      </c>
      <c r="B693" s="45" t="str">
        <f t="shared" ref="B693:B704" si="38">ROMAN(1)</f>
        <v>I</v>
      </c>
      <c r="C693" s="45" t="s">
        <v>45</v>
      </c>
      <c r="D693" s="45">
        <v>689</v>
      </c>
      <c r="E693" s="46">
        <v>11.07</v>
      </c>
      <c r="F693" s="79">
        <v>351828</v>
      </c>
      <c r="G693" s="48"/>
      <c r="H693" s="46"/>
      <c r="I693" s="238" t="s">
        <v>231</v>
      </c>
      <c r="J693" s="45"/>
      <c r="K693" s="82" t="s">
        <v>296</v>
      </c>
      <c r="L693" s="50" t="s">
        <v>66</v>
      </c>
    </row>
    <row r="694" spans="1:12" ht="18.75" x14ac:dyDescent="0.3">
      <c r="A694" s="345">
        <v>45793</v>
      </c>
      <c r="B694" s="45" t="str">
        <f t="shared" si="38"/>
        <v>I</v>
      </c>
      <c r="C694" s="45" t="s">
        <v>45</v>
      </c>
      <c r="D694" s="45">
        <v>690</v>
      </c>
      <c r="E694" s="46">
        <v>10.99</v>
      </c>
      <c r="F694" s="79">
        <v>351828</v>
      </c>
      <c r="G694" s="48"/>
      <c r="H694" s="46"/>
      <c r="I694" s="238" t="s">
        <v>231</v>
      </c>
      <c r="J694" s="45"/>
      <c r="K694" s="82" t="s">
        <v>296</v>
      </c>
      <c r="L694" s="50" t="s">
        <v>66</v>
      </c>
    </row>
    <row r="695" spans="1:12" ht="18.75" x14ac:dyDescent="0.3">
      <c r="A695" s="345">
        <v>45793</v>
      </c>
      <c r="B695" s="45" t="str">
        <f t="shared" si="38"/>
        <v>I</v>
      </c>
      <c r="C695" s="45" t="s">
        <v>45</v>
      </c>
      <c r="D695" s="45">
        <v>691</v>
      </c>
      <c r="E695" s="46">
        <v>12.03</v>
      </c>
      <c r="F695" s="342">
        <v>151038</v>
      </c>
      <c r="G695" s="48" t="s">
        <v>328</v>
      </c>
      <c r="H695" s="354">
        <v>29.28</v>
      </c>
      <c r="I695" s="236" t="s">
        <v>231</v>
      </c>
      <c r="J695" s="45">
        <v>1</v>
      </c>
      <c r="K695" s="82" t="s">
        <v>296</v>
      </c>
      <c r="L695" s="50" t="s">
        <v>66</v>
      </c>
    </row>
    <row r="696" spans="1:12" ht="18.75" x14ac:dyDescent="0.3">
      <c r="A696" s="345">
        <v>45793</v>
      </c>
      <c r="B696" s="45" t="str">
        <f t="shared" si="38"/>
        <v>I</v>
      </c>
      <c r="C696" s="45" t="s">
        <v>45</v>
      </c>
      <c r="D696" s="45">
        <v>692</v>
      </c>
      <c r="E696" s="46">
        <v>12.03</v>
      </c>
      <c r="F696" s="344">
        <v>151038</v>
      </c>
      <c r="G696" s="48"/>
      <c r="H696" s="46"/>
      <c r="I696" s="238" t="s">
        <v>231</v>
      </c>
      <c r="J696" s="45"/>
      <c r="K696" s="82" t="s">
        <v>296</v>
      </c>
      <c r="L696" s="50" t="s">
        <v>66</v>
      </c>
    </row>
    <row r="697" spans="1:12" ht="18.75" x14ac:dyDescent="0.3">
      <c r="A697" s="345">
        <v>45793</v>
      </c>
      <c r="B697" s="45" t="str">
        <f t="shared" si="38"/>
        <v>I</v>
      </c>
      <c r="C697" s="45" t="s">
        <v>45</v>
      </c>
      <c r="D697" s="45">
        <v>693</v>
      </c>
      <c r="E697" s="46">
        <v>12.03</v>
      </c>
      <c r="F697" s="344">
        <v>151038</v>
      </c>
      <c r="G697" s="48"/>
      <c r="H697" s="46"/>
      <c r="I697" s="238" t="s">
        <v>231</v>
      </c>
      <c r="J697" s="45"/>
      <c r="K697" s="82" t="s">
        <v>296</v>
      </c>
      <c r="L697" s="50" t="s">
        <v>66</v>
      </c>
    </row>
    <row r="698" spans="1:12" ht="18.75" x14ac:dyDescent="0.3">
      <c r="A698" s="345">
        <v>45793</v>
      </c>
      <c r="B698" s="45" t="str">
        <f t="shared" si="38"/>
        <v>I</v>
      </c>
      <c r="C698" s="45" t="s">
        <v>45</v>
      </c>
      <c r="D698" s="45">
        <v>694</v>
      </c>
      <c r="E698" s="46">
        <v>12.03</v>
      </c>
      <c r="F698" s="344">
        <v>151038</v>
      </c>
      <c r="G698" s="48"/>
      <c r="H698" s="46"/>
      <c r="I698" s="238" t="s">
        <v>231</v>
      </c>
      <c r="J698" s="45"/>
      <c r="K698" s="82" t="s">
        <v>296</v>
      </c>
      <c r="L698" s="50" t="s">
        <v>66</v>
      </c>
    </row>
    <row r="699" spans="1:12" ht="18.75" x14ac:dyDescent="0.3">
      <c r="A699" s="345">
        <v>45793</v>
      </c>
      <c r="B699" s="45" t="str">
        <f t="shared" si="38"/>
        <v>I</v>
      </c>
      <c r="C699" s="45" t="s">
        <v>45</v>
      </c>
      <c r="D699" s="45">
        <v>695</v>
      </c>
      <c r="E699" s="46">
        <v>10.51</v>
      </c>
      <c r="F699" s="344">
        <v>151038</v>
      </c>
      <c r="G699" s="48"/>
      <c r="H699" s="46"/>
      <c r="I699" s="238" t="s">
        <v>231</v>
      </c>
      <c r="J699" s="45"/>
      <c r="K699" s="82" t="s">
        <v>296</v>
      </c>
      <c r="L699" s="50" t="s">
        <v>66</v>
      </c>
    </row>
    <row r="700" spans="1:12" ht="18.75" x14ac:dyDescent="0.3">
      <c r="A700" s="345">
        <v>45793</v>
      </c>
      <c r="B700" s="45" t="str">
        <f t="shared" si="38"/>
        <v>I</v>
      </c>
      <c r="C700" s="45" t="s">
        <v>45</v>
      </c>
      <c r="D700" s="45">
        <v>696</v>
      </c>
      <c r="E700" s="46">
        <v>12.03</v>
      </c>
      <c r="F700" s="344">
        <v>151038</v>
      </c>
      <c r="G700" s="48"/>
      <c r="H700" s="46"/>
      <c r="I700" s="238" t="s">
        <v>231</v>
      </c>
      <c r="J700" s="45"/>
      <c r="K700" s="82" t="s">
        <v>296</v>
      </c>
      <c r="L700" s="50" t="s">
        <v>66</v>
      </c>
    </row>
    <row r="701" spans="1:12" ht="18.75" x14ac:dyDescent="0.3">
      <c r="A701" s="345">
        <v>45793</v>
      </c>
      <c r="B701" s="45" t="str">
        <f t="shared" si="38"/>
        <v>I</v>
      </c>
      <c r="C701" s="45" t="s">
        <v>45</v>
      </c>
      <c r="D701" s="45">
        <v>697</v>
      </c>
      <c r="E701" s="46">
        <v>10.31</v>
      </c>
      <c r="F701" s="344">
        <v>151038</v>
      </c>
      <c r="G701" s="48"/>
      <c r="H701" s="46"/>
      <c r="I701" s="238" t="s">
        <v>231</v>
      </c>
      <c r="J701" s="45"/>
      <c r="K701" s="82" t="s">
        <v>296</v>
      </c>
      <c r="L701" s="50" t="s">
        <v>66</v>
      </c>
    </row>
    <row r="702" spans="1:12" ht="18.75" x14ac:dyDescent="0.3">
      <c r="A702" s="345">
        <v>45793</v>
      </c>
      <c r="B702" s="45" t="str">
        <f t="shared" si="38"/>
        <v>I</v>
      </c>
      <c r="C702" s="45" t="s">
        <v>45</v>
      </c>
      <c r="D702" s="45">
        <v>698</v>
      </c>
      <c r="E702" s="46">
        <v>13.05</v>
      </c>
      <c r="F702" s="342">
        <v>151043</v>
      </c>
      <c r="G702" s="48" t="s">
        <v>329</v>
      </c>
      <c r="H702" s="354">
        <v>28.4</v>
      </c>
      <c r="I702" s="236" t="s">
        <v>231</v>
      </c>
      <c r="J702" s="45">
        <v>1</v>
      </c>
      <c r="K702" s="82" t="s">
        <v>296</v>
      </c>
      <c r="L702" s="50" t="s">
        <v>66</v>
      </c>
    </row>
    <row r="703" spans="1:12" ht="18.75" x14ac:dyDescent="0.3">
      <c r="A703" s="345">
        <v>45793</v>
      </c>
      <c r="B703" s="45" t="str">
        <f t="shared" si="38"/>
        <v>I</v>
      </c>
      <c r="C703" s="45" t="s">
        <v>45</v>
      </c>
      <c r="D703" s="45">
        <v>699</v>
      </c>
      <c r="E703" s="46">
        <v>13.05</v>
      </c>
      <c r="F703" s="344">
        <v>151043</v>
      </c>
      <c r="G703" s="48"/>
      <c r="H703" s="46"/>
      <c r="I703" s="238" t="s">
        <v>231</v>
      </c>
      <c r="J703" s="45"/>
      <c r="K703" s="82" t="s">
        <v>296</v>
      </c>
      <c r="L703" s="50" t="s">
        <v>66</v>
      </c>
    </row>
    <row r="704" spans="1:12" ht="18.75" x14ac:dyDescent="0.3">
      <c r="A704" s="345">
        <v>45793</v>
      </c>
      <c r="B704" s="45" t="str">
        <f t="shared" si="38"/>
        <v>I</v>
      </c>
      <c r="C704" s="45" t="s">
        <v>45</v>
      </c>
      <c r="D704" s="45">
        <v>700</v>
      </c>
      <c r="E704" s="46">
        <v>13.05</v>
      </c>
      <c r="F704" s="344">
        <v>151043</v>
      </c>
      <c r="G704" s="48"/>
      <c r="H704" s="46"/>
      <c r="I704" s="238" t="s">
        <v>231</v>
      </c>
      <c r="J704" s="45"/>
      <c r="K704" s="82" t="s">
        <v>296</v>
      </c>
      <c r="L704" s="50" t="s">
        <v>66</v>
      </c>
    </row>
    <row r="705" spans="1:12" ht="18.75" x14ac:dyDescent="0.3">
      <c r="A705" s="345">
        <v>45793</v>
      </c>
      <c r="B705" s="45" t="str">
        <f t="shared" ref="B705:B712" si="39">ROMAN(2)</f>
        <v>II</v>
      </c>
      <c r="C705" s="45" t="s">
        <v>51</v>
      </c>
      <c r="D705" s="45">
        <v>701</v>
      </c>
      <c r="E705" s="46">
        <v>13.36</v>
      </c>
      <c r="F705" s="344">
        <v>151043</v>
      </c>
      <c r="G705" s="48"/>
      <c r="H705" s="46"/>
      <c r="I705" s="238" t="s">
        <v>231</v>
      </c>
      <c r="J705" s="45"/>
      <c r="K705" s="82" t="s">
        <v>296</v>
      </c>
      <c r="L705" s="50" t="s">
        <v>66</v>
      </c>
    </row>
    <row r="706" spans="1:12" ht="18.75" x14ac:dyDescent="0.3">
      <c r="A706" s="345">
        <v>45793</v>
      </c>
      <c r="B706" s="45" t="str">
        <f t="shared" si="39"/>
        <v>II</v>
      </c>
      <c r="C706" s="45" t="s">
        <v>51</v>
      </c>
      <c r="D706" s="45">
        <v>702</v>
      </c>
      <c r="E706" s="46">
        <v>12.03</v>
      </c>
      <c r="F706" s="344">
        <v>151043</v>
      </c>
      <c r="G706" s="48"/>
      <c r="H706" s="46"/>
      <c r="I706" s="238" t="s">
        <v>231</v>
      </c>
      <c r="J706" s="45"/>
      <c r="K706" s="82" t="s">
        <v>296</v>
      </c>
      <c r="L706" s="50" t="s">
        <v>66</v>
      </c>
    </row>
    <row r="707" spans="1:12" ht="18.75" x14ac:dyDescent="0.3">
      <c r="A707" s="345">
        <v>45793</v>
      </c>
      <c r="B707" s="45" t="str">
        <f t="shared" si="39"/>
        <v>II</v>
      </c>
      <c r="C707" s="45" t="s">
        <v>51</v>
      </c>
      <c r="D707" s="45">
        <v>703</v>
      </c>
      <c r="E707" s="46">
        <v>11.34</v>
      </c>
      <c r="F707" s="344">
        <v>151043</v>
      </c>
      <c r="G707" s="48"/>
      <c r="H707" s="46"/>
      <c r="I707" s="238" t="s">
        <v>231</v>
      </c>
      <c r="J707" s="45"/>
      <c r="K707" s="82" t="s">
        <v>296</v>
      </c>
      <c r="L707" s="50" t="s">
        <v>66</v>
      </c>
    </row>
    <row r="708" spans="1:12" ht="18.75" x14ac:dyDescent="0.3">
      <c r="A708" s="345">
        <v>45793</v>
      </c>
      <c r="B708" s="45" t="str">
        <f t="shared" si="39"/>
        <v>II</v>
      </c>
      <c r="C708" s="45" t="s">
        <v>51</v>
      </c>
      <c r="D708" s="45">
        <v>704</v>
      </c>
      <c r="E708" s="46">
        <v>12.04</v>
      </c>
      <c r="F708" s="342">
        <v>150638</v>
      </c>
      <c r="G708" s="48" t="s">
        <v>330</v>
      </c>
      <c r="H708" s="354">
        <v>29.1</v>
      </c>
      <c r="I708" s="236" t="s">
        <v>231</v>
      </c>
      <c r="J708" s="45">
        <v>1</v>
      </c>
      <c r="K708" s="82" t="s">
        <v>296</v>
      </c>
      <c r="L708" s="50" t="s">
        <v>66</v>
      </c>
    </row>
    <row r="709" spans="1:12" ht="18.75" x14ac:dyDescent="0.3">
      <c r="A709" s="345">
        <v>45793</v>
      </c>
      <c r="B709" s="45" t="str">
        <f t="shared" si="39"/>
        <v>II</v>
      </c>
      <c r="C709" s="45" t="s">
        <v>51</v>
      </c>
      <c r="D709" s="45">
        <v>705</v>
      </c>
      <c r="E709" s="46">
        <v>11.14</v>
      </c>
      <c r="F709" s="344">
        <v>150638</v>
      </c>
      <c r="G709" s="48"/>
      <c r="H709" s="46"/>
      <c r="I709" s="238" t="s">
        <v>231</v>
      </c>
      <c r="J709" s="45"/>
      <c r="K709" s="82" t="s">
        <v>296</v>
      </c>
      <c r="L709" s="50" t="s">
        <v>66</v>
      </c>
    </row>
    <row r="710" spans="1:12" ht="18.75" x14ac:dyDescent="0.3">
      <c r="A710" s="345">
        <v>45793</v>
      </c>
      <c r="B710" s="45" t="str">
        <f t="shared" si="39"/>
        <v>II</v>
      </c>
      <c r="C710" s="45" t="s">
        <v>51</v>
      </c>
      <c r="D710" s="45">
        <v>706</v>
      </c>
      <c r="E710" s="46">
        <v>11.12</v>
      </c>
      <c r="F710" s="344">
        <v>150638</v>
      </c>
      <c r="G710" s="48"/>
      <c r="H710" s="46"/>
      <c r="I710" s="238" t="s">
        <v>231</v>
      </c>
      <c r="J710" s="45"/>
      <c r="K710" s="82" t="s">
        <v>296</v>
      </c>
      <c r="L710" s="50" t="s">
        <v>66</v>
      </c>
    </row>
    <row r="711" spans="1:12" ht="18.75" x14ac:dyDescent="0.3">
      <c r="A711" s="345">
        <v>45793</v>
      </c>
      <c r="B711" s="45" t="str">
        <f t="shared" si="39"/>
        <v>II</v>
      </c>
      <c r="C711" s="45" t="s">
        <v>51</v>
      </c>
      <c r="D711" s="45">
        <v>707</v>
      </c>
      <c r="E711" s="46">
        <v>12.04</v>
      </c>
      <c r="F711" s="344">
        <v>150638</v>
      </c>
      <c r="G711" s="48"/>
      <c r="H711" s="46"/>
      <c r="I711" s="238" t="s">
        <v>231</v>
      </c>
      <c r="J711" s="45"/>
      <c r="K711" s="82" t="s">
        <v>296</v>
      </c>
      <c r="L711" s="50" t="s">
        <v>66</v>
      </c>
    </row>
    <row r="712" spans="1:12" ht="19.5" thickBot="1" x14ac:dyDescent="0.35">
      <c r="A712" s="349">
        <v>45793</v>
      </c>
      <c r="B712" s="92" t="str">
        <f t="shared" si="39"/>
        <v>II</v>
      </c>
      <c r="C712" s="92" t="s">
        <v>51</v>
      </c>
      <c r="D712" s="92">
        <v>708</v>
      </c>
      <c r="E712" s="350">
        <v>11.16</v>
      </c>
      <c r="F712" s="351">
        <v>150638</v>
      </c>
      <c r="G712" s="352"/>
      <c r="H712" s="350"/>
      <c r="I712" s="241" t="s">
        <v>231</v>
      </c>
      <c r="J712" s="92"/>
      <c r="K712" s="96" t="s">
        <v>296</v>
      </c>
      <c r="L712" s="97" t="s">
        <v>66</v>
      </c>
    </row>
    <row r="713" spans="1:12" ht="18.75" x14ac:dyDescent="0.3">
      <c r="A713" s="39">
        <v>45794</v>
      </c>
      <c r="B713" s="40" t="str">
        <f t="shared" ref="B713:B725" si="40">ROMAN(1)</f>
        <v>I</v>
      </c>
      <c r="C713" s="40" t="s">
        <v>45</v>
      </c>
      <c r="D713" s="40">
        <v>709</v>
      </c>
      <c r="E713" s="98">
        <v>11.05</v>
      </c>
      <c r="F713" s="353">
        <v>150638</v>
      </c>
      <c r="G713" s="100"/>
      <c r="H713" s="98"/>
      <c r="I713" s="242" t="s">
        <v>231</v>
      </c>
      <c r="J713" s="87"/>
      <c r="K713" s="81" t="s">
        <v>296</v>
      </c>
      <c r="L713" s="43" t="s">
        <v>66</v>
      </c>
    </row>
    <row r="714" spans="1:12" ht="18.75" x14ac:dyDescent="0.3">
      <c r="A714" s="339">
        <v>45794</v>
      </c>
      <c r="B714" s="45" t="str">
        <f t="shared" si="40"/>
        <v>I</v>
      </c>
      <c r="C714" s="45" t="s">
        <v>45</v>
      </c>
      <c r="D714" s="45">
        <v>710</v>
      </c>
      <c r="E714" s="49">
        <v>11.5</v>
      </c>
      <c r="F714" s="344">
        <v>150638</v>
      </c>
      <c r="G714" s="61"/>
      <c r="H714" s="49"/>
      <c r="I714" s="238" t="s">
        <v>231</v>
      </c>
      <c r="J714" s="44"/>
      <c r="K714" s="82" t="s">
        <v>296</v>
      </c>
      <c r="L714" s="50" t="s">
        <v>66</v>
      </c>
    </row>
    <row r="715" spans="1:12" ht="18.75" x14ac:dyDescent="0.3">
      <c r="A715" s="339">
        <v>45794</v>
      </c>
      <c r="B715" s="45" t="str">
        <f t="shared" si="40"/>
        <v>I</v>
      </c>
      <c r="C715" s="45" t="s">
        <v>45</v>
      </c>
      <c r="D715" s="45">
        <v>711</v>
      </c>
      <c r="E715" s="49">
        <v>12.04</v>
      </c>
      <c r="F715" s="80">
        <v>251098</v>
      </c>
      <c r="G715" s="61" t="s">
        <v>343</v>
      </c>
      <c r="H715" s="88">
        <v>29.36</v>
      </c>
      <c r="I715" s="236" t="s">
        <v>231</v>
      </c>
      <c r="J715" s="44">
        <v>1</v>
      </c>
      <c r="K715" s="82" t="s">
        <v>296</v>
      </c>
      <c r="L715" s="50" t="s">
        <v>66</v>
      </c>
    </row>
    <row r="716" spans="1:12" ht="18.75" x14ac:dyDescent="0.3">
      <c r="A716" s="339">
        <v>45794</v>
      </c>
      <c r="B716" s="45" t="str">
        <f t="shared" si="40"/>
        <v>I</v>
      </c>
      <c r="C716" s="45" t="s">
        <v>45</v>
      </c>
      <c r="D716" s="45">
        <v>712</v>
      </c>
      <c r="E716" s="49">
        <v>12.03</v>
      </c>
      <c r="F716" s="79">
        <v>251098</v>
      </c>
      <c r="G716" s="61"/>
      <c r="H716" s="49"/>
      <c r="I716" s="238" t="s">
        <v>231</v>
      </c>
      <c r="J716" s="44"/>
      <c r="K716" s="82" t="s">
        <v>296</v>
      </c>
      <c r="L716" s="50" t="s">
        <v>66</v>
      </c>
    </row>
    <row r="717" spans="1:12" ht="18.75" x14ac:dyDescent="0.3">
      <c r="A717" s="339">
        <v>45794</v>
      </c>
      <c r="B717" s="45" t="str">
        <f t="shared" si="40"/>
        <v>I</v>
      </c>
      <c r="C717" s="45" t="s">
        <v>45</v>
      </c>
      <c r="D717" s="45">
        <v>713</v>
      </c>
      <c r="E717" s="49">
        <v>12.03</v>
      </c>
      <c r="F717" s="79">
        <v>251098</v>
      </c>
      <c r="G717" s="61"/>
      <c r="H717" s="49"/>
      <c r="I717" s="238" t="s">
        <v>231</v>
      </c>
      <c r="J717" s="44"/>
      <c r="K717" s="82" t="s">
        <v>296</v>
      </c>
      <c r="L717" s="50" t="s">
        <v>66</v>
      </c>
    </row>
    <row r="718" spans="1:12" ht="18.75" x14ac:dyDescent="0.3">
      <c r="A718" s="339">
        <v>45794</v>
      </c>
      <c r="B718" s="45" t="str">
        <f t="shared" si="40"/>
        <v>I</v>
      </c>
      <c r="C718" s="45" t="s">
        <v>45</v>
      </c>
      <c r="D718" s="45">
        <v>714</v>
      </c>
      <c r="E718" s="49">
        <v>12.04</v>
      </c>
      <c r="F718" s="79">
        <v>251098</v>
      </c>
      <c r="G718" s="61"/>
      <c r="H718" s="49"/>
      <c r="I718" s="238" t="s">
        <v>231</v>
      </c>
      <c r="J718" s="44"/>
      <c r="K718" s="82" t="s">
        <v>296</v>
      </c>
      <c r="L718" s="50" t="s">
        <v>66</v>
      </c>
    </row>
    <row r="719" spans="1:12" ht="18.75" x14ac:dyDescent="0.3">
      <c r="A719" s="339">
        <v>45794</v>
      </c>
      <c r="B719" s="45" t="str">
        <f t="shared" si="40"/>
        <v>I</v>
      </c>
      <c r="C719" s="45" t="s">
        <v>45</v>
      </c>
      <c r="D719" s="45">
        <v>715</v>
      </c>
      <c r="E719" s="49">
        <v>11.07</v>
      </c>
      <c r="F719" s="79">
        <v>251098</v>
      </c>
      <c r="G719" s="61"/>
      <c r="H719" s="49"/>
      <c r="I719" s="238" t="s">
        <v>231</v>
      </c>
      <c r="J719" s="44"/>
      <c r="K719" s="82" t="s">
        <v>296</v>
      </c>
      <c r="L719" s="50" t="s">
        <v>66</v>
      </c>
    </row>
    <row r="720" spans="1:12" ht="18.75" x14ac:dyDescent="0.3">
      <c r="A720" s="339">
        <v>45794</v>
      </c>
      <c r="B720" s="45" t="str">
        <f t="shared" si="40"/>
        <v>I</v>
      </c>
      <c r="C720" s="45" t="s">
        <v>45</v>
      </c>
      <c r="D720" s="45">
        <v>716</v>
      </c>
      <c r="E720" s="49">
        <v>12.03</v>
      </c>
      <c r="F720" s="79">
        <v>251098</v>
      </c>
      <c r="G720" s="61"/>
      <c r="H720" s="49"/>
      <c r="I720" s="238" t="s">
        <v>231</v>
      </c>
      <c r="J720" s="44"/>
      <c r="K720" s="82" t="s">
        <v>296</v>
      </c>
      <c r="L720" s="50" t="s">
        <v>66</v>
      </c>
    </row>
    <row r="721" spans="1:12" ht="18.75" x14ac:dyDescent="0.3">
      <c r="A721" s="339">
        <v>45794</v>
      </c>
      <c r="B721" s="45" t="str">
        <f t="shared" si="40"/>
        <v>I</v>
      </c>
      <c r="C721" s="45" t="s">
        <v>45</v>
      </c>
      <c r="D721" s="45">
        <v>717</v>
      </c>
      <c r="E721" s="49">
        <v>11.47</v>
      </c>
      <c r="F721" s="79">
        <v>251098</v>
      </c>
      <c r="G721" s="61"/>
      <c r="H721" s="49"/>
      <c r="I721" s="238" t="s">
        <v>231</v>
      </c>
      <c r="J721" s="44"/>
      <c r="K721" s="82" t="s">
        <v>296</v>
      </c>
      <c r="L721" s="50" t="s">
        <v>66</v>
      </c>
    </row>
    <row r="722" spans="1:12" ht="18.75" x14ac:dyDescent="0.3">
      <c r="A722" s="339">
        <v>45794</v>
      </c>
      <c r="B722" s="45" t="str">
        <f t="shared" si="40"/>
        <v>I</v>
      </c>
      <c r="C722" s="45" t="s">
        <v>45</v>
      </c>
      <c r="D722" s="45">
        <v>718</v>
      </c>
      <c r="E722" s="49">
        <v>12.04</v>
      </c>
      <c r="F722" s="80">
        <v>151075</v>
      </c>
      <c r="G722" s="61" t="s">
        <v>342</v>
      </c>
      <c r="H722" s="88">
        <v>29.14</v>
      </c>
      <c r="I722" s="236" t="s">
        <v>231</v>
      </c>
      <c r="J722" s="44">
        <v>1</v>
      </c>
      <c r="K722" s="82" t="s">
        <v>296</v>
      </c>
      <c r="L722" s="50" t="s">
        <v>66</v>
      </c>
    </row>
    <row r="723" spans="1:12" ht="18.75" x14ac:dyDescent="0.3">
      <c r="A723" s="339">
        <v>45794</v>
      </c>
      <c r="B723" s="45" t="str">
        <f t="shared" si="40"/>
        <v>I</v>
      </c>
      <c r="C723" s="45" t="s">
        <v>45</v>
      </c>
      <c r="D723" s="45">
        <v>719</v>
      </c>
      <c r="E723" s="49">
        <v>12.04</v>
      </c>
      <c r="F723" s="79">
        <v>151075</v>
      </c>
      <c r="G723" s="61"/>
      <c r="H723" s="49"/>
      <c r="I723" s="238" t="s">
        <v>231</v>
      </c>
      <c r="J723" s="44"/>
      <c r="K723" s="82" t="s">
        <v>296</v>
      </c>
      <c r="L723" s="50" t="s">
        <v>66</v>
      </c>
    </row>
    <row r="724" spans="1:12" ht="18.75" x14ac:dyDescent="0.3">
      <c r="A724" s="339">
        <v>45794</v>
      </c>
      <c r="B724" s="45" t="str">
        <f t="shared" si="40"/>
        <v>I</v>
      </c>
      <c r="C724" s="45" t="s">
        <v>45</v>
      </c>
      <c r="D724" s="45">
        <v>720</v>
      </c>
      <c r="E724" s="49">
        <v>12.04</v>
      </c>
      <c r="F724" s="79">
        <v>151075</v>
      </c>
      <c r="G724" s="61"/>
      <c r="H724" s="49"/>
      <c r="I724" s="238" t="s">
        <v>231</v>
      </c>
      <c r="J724" s="44"/>
      <c r="K724" s="82" t="s">
        <v>296</v>
      </c>
      <c r="L724" s="50" t="s">
        <v>66</v>
      </c>
    </row>
    <row r="725" spans="1:12" ht="18.75" x14ac:dyDescent="0.3">
      <c r="A725" s="339">
        <v>45794</v>
      </c>
      <c r="B725" s="45" t="str">
        <f t="shared" si="40"/>
        <v>I</v>
      </c>
      <c r="C725" s="45" t="s">
        <v>45</v>
      </c>
      <c r="D725" s="45">
        <v>721</v>
      </c>
      <c r="E725" s="49">
        <v>12.04</v>
      </c>
      <c r="F725" s="79">
        <v>151075</v>
      </c>
      <c r="G725" s="61"/>
      <c r="H725" s="49"/>
      <c r="I725" s="238" t="s">
        <v>231</v>
      </c>
      <c r="J725" s="44"/>
      <c r="K725" s="82" t="s">
        <v>296</v>
      </c>
      <c r="L725" s="50" t="s">
        <v>66</v>
      </c>
    </row>
    <row r="726" spans="1:12" ht="18.75" x14ac:dyDescent="0.3">
      <c r="A726" s="339">
        <v>45794</v>
      </c>
      <c r="B726" s="45" t="str">
        <f t="shared" ref="B726:B738" si="41">ROMAN(2)</f>
        <v>II</v>
      </c>
      <c r="C726" s="45" t="s">
        <v>51</v>
      </c>
      <c r="D726" s="45">
        <v>722</v>
      </c>
      <c r="E726" s="49">
        <v>10.63</v>
      </c>
      <c r="F726" s="79">
        <v>151075</v>
      </c>
      <c r="G726" s="61"/>
      <c r="H726" s="49"/>
      <c r="I726" s="238" t="s">
        <v>231</v>
      </c>
      <c r="J726" s="44"/>
      <c r="K726" s="82" t="s">
        <v>296</v>
      </c>
      <c r="L726" s="50" t="s">
        <v>66</v>
      </c>
    </row>
    <row r="727" spans="1:12" ht="18.75" x14ac:dyDescent="0.3">
      <c r="A727" s="339">
        <v>45794</v>
      </c>
      <c r="B727" s="45" t="str">
        <f t="shared" si="41"/>
        <v>II</v>
      </c>
      <c r="C727" s="45" t="s">
        <v>51</v>
      </c>
      <c r="D727" s="45">
        <v>723</v>
      </c>
      <c r="E727" s="49">
        <v>10.32</v>
      </c>
      <c r="F727" s="79">
        <v>151075</v>
      </c>
      <c r="G727" s="61"/>
      <c r="H727" s="49"/>
      <c r="I727" s="238" t="s">
        <v>231</v>
      </c>
      <c r="J727" s="44"/>
      <c r="K727" s="82" t="s">
        <v>296</v>
      </c>
      <c r="L727" s="50" t="s">
        <v>66</v>
      </c>
    </row>
    <row r="728" spans="1:12" ht="18.75" x14ac:dyDescent="0.3">
      <c r="A728" s="339">
        <v>45794</v>
      </c>
      <c r="B728" s="45" t="str">
        <f t="shared" si="41"/>
        <v>II</v>
      </c>
      <c r="C728" s="45" t="s">
        <v>51</v>
      </c>
      <c r="D728" s="45">
        <v>724</v>
      </c>
      <c r="E728" s="49">
        <v>11.14</v>
      </c>
      <c r="F728" s="79">
        <v>151075</v>
      </c>
      <c r="G728" s="61"/>
      <c r="H728" s="49"/>
      <c r="I728" s="238" t="s">
        <v>231</v>
      </c>
      <c r="J728" s="44"/>
      <c r="K728" s="82" t="s">
        <v>296</v>
      </c>
      <c r="L728" s="50" t="s">
        <v>66</v>
      </c>
    </row>
    <row r="729" spans="1:12" ht="18.75" x14ac:dyDescent="0.3">
      <c r="A729" s="339">
        <v>45794</v>
      </c>
      <c r="B729" s="45" t="str">
        <f t="shared" si="41"/>
        <v>II</v>
      </c>
      <c r="C729" s="45" t="s">
        <v>51</v>
      </c>
      <c r="D729" s="45">
        <v>725</v>
      </c>
      <c r="E729" s="49">
        <v>12.3</v>
      </c>
      <c r="F729" s="80">
        <v>151038</v>
      </c>
      <c r="G729" s="61" t="s">
        <v>341</v>
      </c>
      <c r="H729" s="88">
        <v>29.54</v>
      </c>
      <c r="I729" s="236" t="s">
        <v>231</v>
      </c>
      <c r="J729" s="44">
        <v>1</v>
      </c>
      <c r="K729" s="82" t="s">
        <v>296</v>
      </c>
      <c r="L729" s="50" t="s">
        <v>66</v>
      </c>
    </row>
    <row r="730" spans="1:12" ht="18.75" x14ac:dyDescent="0.3">
      <c r="A730" s="339">
        <v>45794</v>
      </c>
      <c r="B730" s="45" t="str">
        <f t="shared" si="41"/>
        <v>II</v>
      </c>
      <c r="C730" s="45" t="s">
        <v>51</v>
      </c>
      <c r="D730" s="45">
        <v>726</v>
      </c>
      <c r="E730" s="49">
        <v>12.04</v>
      </c>
      <c r="F730" s="79">
        <v>151038</v>
      </c>
      <c r="G730" s="61"/>
      <c r="H730" s="49"/>
      <c r="I730" s="238" t="s">
        <v>231</v>
      </c>
      <c r="J730" s="44"/>
      <c r="K730" s="82" t="s">
        <v>296</v>
      </c>
      <c r="L730" s="50" t="s">
        <v>66</v>
      </c>
    </row>
    <row r="731" spans="1:12" ht="18.75" x14ac:dyDescent="0.3">
      <c r="A731" s="339">
        <v>45794</v>
      </c>
      <c r="B731" s="45" t="str">
        <f t="shared" si="41"/>
        <v>II</v>
      </c>
      <c r="C731" s="45" t="s">
        <v>51</v>
      </c>
      <c r="D731" s="45">
        <v>727</v>
      </c>
      <c r="E731" s="49">
        <v>12.03</v>
      </c>
      <c r="F731" s="79">
        <v>151038</v>
      </c>
      <c r="G731" s="61"/>
      <c r="H731" s="49"/>
      <c r="I731" s="238" t="s">
        <v>231</v>
      </c>
      <c r="J731" s="44"/>
      <c r="K731" s="82" t="s">
        <v>296</v>
      </c>
      <c r="L731" s="50" t="s">
        <v>66</v>
      </c>
    </row>
    <row r="732" spans="1:12" ht="18.75" x14ac:dyDescent="0.3">
      <c r="A732" s="339">
        <v>45794</v>
      </c>
      <c r="B732" s="45" t="str">
        <f t="shared" si="41"/>
        <v>II</v>
      </c>
      <c r="C732" s="45" t="s">
        <v>51</v>
      </c>
      <c r="D732" s="45">
        <v>728</v>
      </c>
      <c r="E732" s="49">
        <v>12.02</v>
      </c>
      <c r="F732" s="79">
        <v>151038</v>
      </c>
      <c r="G732" s="61"/>
      <c r="H732" s="49"/>
      <c r="I732" s="238" t="s">
        <v>231</v>
      </c>
      <c r="J732" s="44"/>
      <c r="K732" s="82" t="s">
        <v>296</v>
      </c>
      <c r="L732" s="50" t="s">
        <v>66</v>
      </c>
    </row>
    <row r="733" spans="1:12" ht="18.75" x14ac:dyDescent="0.3">
      <c r="A733" s="339">
        <v>45794</v>
      </c>
      <c r="B733" s="45" t="str">
        <f t="shared" si="41"/>
        <v>II</v>
      </c>
      <c r="C733" s="45" t="s">
        <v>51</v>
      </c>
      <c r="D733" s="45">
        <v>729</v>
      </c>
      <c r="E733" s="49">
        <v>11.09</v>
      </c>
      <c r="F733" s="79">
        <v>151038</v>
      </c>
      <c r="G733" s="61"/>
      <c r="H733" s="49"/>
      <c r="I733" s="238" t="s">
        <v>231</v>
      </c>
      <c r="J733" s="44"/>
      <c r="K733" s="82" t="s">
        <v>296</v>
      </c>
      <c r="L733" s="50" t="s">
        <v>66</v>
      </c>
    </row>
    <row r="734" spans="1:12" ht="18.75" x14ac:dyDescent="0.3">
      <c r="A734" s="339">
        <v>45794</v>
      </c>
      <c r="B734" s="45" t="str">
        <f t="shared" si="41"/>
        <v>II</v>
      </c>
      <c r="C734" s="45" t="s">
        <v>51</v>
      </c>
      <c r="D734" s="45">
        <v>730</v>
      </c>
      <c r="E734" s="49">
        <v>12.04</v>
      </c>
      <c r="F734" s="79">
        <v>151038</v>
      </c>
      <c r="G734" s="61"/>
      <c r="H734" s="49"/>
      <c r="I734" s="238" t="s">
        <v>231</v>
      </c>
      <c r="J734" s="44"/>
      <c r="K734" s="82" t="s">
        <v>296</v>
      </c>
      <c r="L734" s="50" t="s">
        <v>66</v>
      </c>
    </row>
    <row r="735" spans="1:12" ht="18.75" x14ac:dyDescent="0.3">
      <c r="A735" s="339">
        <v>45794</v>
      </c>
      <c r="B735" s="45" t="str">
        <f t="shared" si="41"/>
        <v>II</v>
      </c>
      <c r="C735" s="45" t="s">
        <v>51</v>
      </c>
      <c r="D735" s="45">
        <v>731</v>
      </c>
      <c r="E735" s="49">
        <v>11.29</v>
      </c>
      <c r="F735" s="79">
        <v>151038</v>
      </c>
      <c r="G735" s="61"/>
      <c r="H735" s="49"/>
      <c r="I735" s="238" t="s">
        <v>231</v>
      </c>
      <c r="J735" s="44"/>
      <c r="K735" s="82" t="s">
        <v>296</v>
      </c>
      <c r="L735" s="50" t="s">
        <v>66</v>
      </c>
    </row>
    <row r="736" spans="1:12" ht="18.75" x14ac:dyDescent="0.3">
      <c r="A736" s="339">
        <v>45794</v>
      </c>
      <c r="B736" s="45" t="str">
        <f t="shared" si="41"/>
        <v>II</v>
      </c>
      <c r="C736" s="45" t="s">
        <v>51</v>
      </c>
      <c r="D736" s="45">
        <v>732</v>
      </c>
      <c r="E736" s="49">
        <v>12.3</v>
      </c>
      <c r="F736" s="80">
        <v>251136</v>
      </c>
      <c r="G736" s="61" t="s">
        <v>340</v>
      </c>
      <c r="H736" s="88">
        <v>29.78</v>
      </c>
      <c r="I736" s="236" t="s">
        <v>231</v>
      </c>
      <c r="J736" s="44">
        <v>1</v>
      </c>
      <c r="K736" s="82" t="s">
        <v>296</v>
      </c>
      <c r="L736" s="50" t="s">
        <v>66</v>
      </c>
    </row>
    <row r="737" spans="1:12" ht="18.75" x14ac:dyDescent="0.3">
      <c r="A737" s="339">
        <v>45794</v>
      </c>
      <c r="B737" s="45" t="str">
        <f t="shared" si="41"/>
        <v>II</v>
      </c>
      <c r="C737" s="45" t="s">
        <v>51</v>
      </c>
      <c r="D737" s="45">
        <v>733</v>
      </c>
      <c r="E737" s="49">
        <v>12.04</v>
      </c>
      <c r="F737" s="79">
        <v>251136</v>
      </c>
      <c r="G737" s="61"/>
      <c r="H737" s="49"/>
      <c r="I737" s="238" t="s">
        <v>231</v>
      </c>
      <c r="J737" s="44"/>
      <c r="K737" s="82" t="s">
        <v>296</v>
      </c>
      <c r="L737" s="50" t="s">
        <v>66</v>
      </c>
    </row>
    <row r="738" spans="1:12" ht="19.5" thickBot="1" x14ac:dyDescent="0.35">
      <c r="A738" s="346">
        <v>45794</v>
      </c>
      <c r="B738" s="92" t="str">
        <f t="shared" si="41"/>
        <v>II</v>
      </c>
      <c r="C738" s="92" t="s">
        <v>51</v>
      </c>
      <c r="D738" s="92">
        <v>734</v>
      </c>
      <c r="E738" s="93">
        <v>12.04</v>
      </c>
      <c r="F738" s="94">
        <v>251136</v>
      </c>
      <c r="G738" s="95"/>
      <c r="H738" s="93"/>
      <c r="I738" s="241" t="s">
        <v>231</v>
      </c>
      <c r="J738" s="91"/>
      <c r="K738" s="96" t="s">
        <v>296</v>
      </c>
      <c r="L738" s="97" t="s">
        <v>66</v>
      </c>
    </row>
    <row r="739" spans="1:12" ht="18.75" x14ac:dyDescent="0.3">
      <c r="A739" s="39">
        <v>45796</v>
      </c>
      <c r="B739" s="331" t="str">
        <f t="shared" ref="B739:B751" si="42">ROMAN(1)</f>
        <v>I</v>
      </c>
      <c r="C739" s="331" t="s">
        <v>51</v>
      </c>
      <c r="D739" s="40">
        <v>735</v>
      </c>
      <c r="E739" s="98">
        <v>12.04</v>
      </c>
      <c r="F739" s="99">
        <v>251136</v>
      </c>
      <c r="G739" s="100"/>
      <c r="H739" s="98"/>
      <c r="I739" s="242" t="s">
        <v>231</v>
      </c>
      <c r="J739" s="87"/>
      <c r="K739" s="81" t="s">
        <v>296</v>
      </c>
      <c r="L739" s="43" t="s">
        <v>66</v>
      </c>
    </row>
    <row r="740" spans="1:12" ht="18.75" x14ac:dyDescent="0.3">
      <c r="A740" s="339">
        <v>45796</v>
      </c>
      <c r="B740" s="324" t="str">
        <f t="shared" si="42"/>
        <v>I</v>
      </c>
      <c r="C740" s="324" t="s">
        <v>51</v>
      </c>
      <c r="D740" s="45">
        <v>736</v>
      </c>
      <c r="E740" s="49">
        <v>11.1</v>
      </c>
      <c r="F740" s="79">
        <v>251136</v>
      </c>
      <c r="G740" s="61"/>
      <c r="H740" s="49"/>
      <c r="I740" s="238" t="s">
        <v>231</v>
      </c>
      <c r="J740" s="44"/>
      <c r="K740" s="82" t="s">
        <v>296</v>
      </c>
      <c r="L740" s="50" t="s">
        <v>66</v>
      </c>
    </row>
    <row r="741" spans="1:12" ht="18.75" x14ac:dyDescent="0.3">
      <c r="A741" s="339">
        <v>45796</v>
      </c>
      <c r="B741" s="324" t="str">
        <f t="shared" si="42"/>
        <v>I</v>
      </c>
      <c r="C741" s="324" t="s">
        <v>51</v>
      </c>
      <c r="D741" s="45">
        <v>737</v>
      </c>
      <c r="E741" s="49">
        <v>11.12</v>
      </c>
      <c r="F741" s="79">
        <v>251136</v>
      </c>
      <c r="G741" s="61"/>
      <c r="H741" s="49"/>
      <c r="I741" s="238" t="s">
        <v>231</v>
      </c>
      <c r="J741" s="44"/>
      <c r="K741" s="82" t="s">
        <v>296</v>
      </c>
      <c r="L741" s="50" t="s">
        <v>66</v>
      </c>
    </row>
    <row r="742" spans="1:12" ht="18.75" x14ac:dyDescent="0.3">
      <c r="A742" s="339">
        <v>45796</v>
      </c>
      <c r="B742" s="324" t="str">
        <f t="shared" si="42"/>
        <v>I</v>
      </c>
      <c r="C742" s="324" t="s">
        <v>51</v>
      </c>
      <c r="D742" s="45">
        <v>738</v>
      </c>
      <c r="E742" s="49">
        <v>11.91</v>
      </c>
      <c r="F742" s="79">
        <v>251136</v>
      </c>
      <c r="G742" s="61"/>
      <c r="H742" s="49"/>
      <c r="I742" s="238" t="s">
        <v>231</v>
      </c>
      <c r="J742" s="44"/>
      <c r="K742" s="82" t="s">
        <v>296</v>
      </c>
      <c r="L742" s="50" t="s">
        <v>66</v>
      </c>
    </row>
    <row r="743" spans="1:12" ht="18.75" x14ac:dyDescent="0.3">
      <c r="A743" s="339">
        <v>45796</v>
      </c>
      <c r="B743" s="324" t="str">
        <f t="shared" si="42"/>
        <v>I</v>
      </c>
      <c r="C743" s="324" t="s">
        <v>51</v>
      </c>
      <c r="D743" s="45">
        <v>739</v>
      </c>
      <c r="E743" s="49">
        <v>12.03</v>
      </c>
      <c r="F743" s="80">
        <v>251136</v>
      </c>
      <c r="G743" s="61" t="s">
        <v>354</v>
      </c>
      <c r="H743" s="88">
        <v>29.58</v>
      </c>
      <c r="I743" s="236" t="s">
        <v>231</v>
      </c>
      <c r="J743" s="44">
        <v>1</v>
      </c>
      <c r="K743" s="82" t="s">
        <v>296</v>
      </c>
      <c r="L743" s="50" t="s">
        <v>66</v>
      </c>
    </row>
    <row r="744" spans="1:12" ht="18.75" x14ac:dyDescent="0.3">
      <c r="A744" s="339">
        <v>45796</v>
      </c>
      <c r="B744" s="324" t="str">
        <f t="shared" si="42"/>
        <v>I</v>
      </c>
      <c r="C744" s="324" t="s">
        <v>51</v>
      </c>
      <c r="D744" s="45">
        <v>740</v>
      </c>
      <c r="E744" s="49">
        <v>12.03</v>
      </c>
      <c r="F744" s="79">
        <v>251136</v>
      </c>
      <c r="G744" s="61"/>
      <c r="H744" s="49"/>
      <c r="I744" s="238" t="s">
        <v>231</v>
      </c>
      <c r="J744" s="44"/>
      <c r="K744" s="82" t="s">
        <v>296</v>
      </c>
      <c r="L744" s="50" t="s">
        <v>66</v>
      </c>
    </row>
    <row r="745" spans="1:12" ht="18.75" x14ac:dyDescent="0.3">
      <c r="A745" s="339">
        <v>45796</v>
      </c>
      <c r="B745" s="324" t="str">
        <f t="shared" si="42"/>
        <v>I</v>
      </c>
      <c r="C745" s="324" t="s">
        <v>51</v>
      </c>
      <c r="D745" s="45">
        <v>741</v>
      </c>
      <c r="E745" s="49">
        <v>12.04</v>
      </c>
      <c r="F745" s="79">
        <v>251136</v>
      </c>
      <c r="G745" s="61"/>
      <c r="H745" s="49"/>
      <c r="I745" s="238" t="s">
        <v>231</v>
      </c>
      <c r="J745" s="44"/>
      <c r="K745" s="82" t="s">
        <v>296</v>
      </c>
      <c r="L745" s="50" t="s">
        <v>66</v>
      </c>
    </row>
    <row r="746" spans="1:12" ht="18.75" x14ac:dyDescent="0.3">
      <c r="A746" s="339">
        <v>45796</v>
      </c>
      <c r="B746" s="324" t="str">
        <f t="shared" si="42"/>
        <v>I</v>
      </c>
      <c r="C746" s="324" t="s">
        <v>51</v>
      </c>
      <c r="D746" s="45">
        <v>742</v>
      </c>
      <c r="E746" s="49">
        <v>12.03</v>
      </c>
      <c r="F746" s="79">
        <v>251136</v>
      </c>
      <c r="G746" s="61"/>
      <c r="H746" s="49"/>
      <c r="I746" s="238" t="s">
        <v>231</v>
      </c>
      <c r="J746" s="44"/>
      <c r="K746" s="82" t="s">
        <v>296</v>
      </c>
      <c r="L746" s="50" t="s">
        <v>66</v>
      </c>
    </row>
    <row r="747" spans="1:12" ht="18.75" x14ac:dyDescent="0.3">
      <c r="A747" s="339">
        <v>45796</v>
      </c>
      <c r="B747" s="324" t="str">
        <f t="shared" si="42"/>
        <v>I</v>
      </c>
      <c r="C747" s="324" t="s">
        <v>51</v>
      </c>
      <c r="D747" s="45">
        <v>743</v>
      </c>
      <c r="E747" s="49">
        <v>11.15</v>
      </c>
      <c r="F747" s="79">
        <v>251136</v>
      </c>
      <c r="G747" s="61"/>
      <c r="H747" s="49"/>
      <c r="I747" s="238" t="s">
        <v>231</v>
      </c>
      <c r="J747" s="44"/>
      <c r="K747" s="82" t="s">
        <v>296</v>
      </c>
      <c r="L747" s="50" t="s">
        <v>66</v>
      </c>
    </row>
    <row r="748" spans="1:12" ht="18.75" x14ac:dyDescent="0.3">
      <c r="A748" s="339">
        <v>45796</v>
      </c>
      <c r="B748" s="324" t="str">
        <f t="shared" si="42"/>
        <v>I</v>
      </c>
      <c r="C748" s="324" t="s">
        <v>51</v>
      </c>
      <c r="D748" s="45">
        <v>744</v>
      </c>
      <c r="E748" s="49">
        <v>12.04</v>
      </c>
      <c r="F748" s="79">
        <v>251136</v>
      </c>
      <c r="G748" s="61"/>
      <c r="H748" s="49"/>
      <c r="I748" s="238" t="s">
        <v>231</v>
      </c>
      <c r="J748" s="44"/>
      <c r="K748" s="82" t="s">
        <v>296</v>
      </c>
      <c r="L748" s="50" t="s">
        <v>66</v>
      </c>
    </row>
    <row r="749" spans="1:12" ht="18.75" x14ac:dyDescent="0.3">
      <c r="A749" s="339">
        <v>45796</v>
      </c>
      <c r="B749" s="324" t="str">
        <f t="shared" si="42"/>
        <v>I</v>
      </c>
      <c r="C749" s="324" t="s">
        <v>51</v>
      </c>
      <c r="D749" s="45">
        <v>745</v>
      </c>
      <c r="E749" s="49">
        <v>11.1</v>
      </c>
      <c r="F749" s="79">
        <v>251136</v>
      </c>
      <c r="G749" s="61"/>
      <c r="H749" s="49"/>
      <c r="I749" s="238" t="s">
        <v>231</v>
      </c>
      <c r="J749" s="44"/>
      <c r="K749" s="82" t="s">
        <v>296</v>
      </c>
      <c r="L749" s="50" t="s">
        <v>66</v>
      </c>
    </row>
    <row r="750" spans="1:12" ht="18.75" x14ac:dyDescent="0.3">
      <c r="A750" s="339">
        <v>45796</v>
      </c>
      <c r="B750" s="324" t="str">
        <f t="shared" si="42"/>
        <v>I</v>
      </c>
      <c r="C750" s="324" t="s">
        <v>51</v>
      </c>
      <c r="D750" s="45">
        <v>746</v>
      </c>
      <c r="E750" s="49">
        <v>12.04</v>
      </c>
      <c r="F750" s="80">
        <v>151038</v>
      </c>
      <c r="G750" s="61" t="s">
        <v>353</v>
      </c>
      <c r="H750" s="88">
        <v>29.62</v>
      </c>
      <c r="I750" s="236" t="s">
        <v>231</v>
      </c>
      <c r="J750" s="44">
        <v>1</v>
      </c>
      <c r="K750" s="82" t="s">
        <v>296</v>
      </c>
      <c r="L750" s="50" t="s">
        <v>66</v>
      </c>
    </row>
    <row r="751" spans="1:12" ht="18.75" x14ac:dyDescent="0.3">
      <c r="A751" s="339">
        <v>45796</v>
      </c>
      <c r="B751" s="324" t="str">
        <f t="shared" si="42"/>
        <v>I</v>
      </c>
      <c r="C751" s="324" t="s">
        <v>51</v>
      </c>
      <c r="D751" s="45">
        <v>747</v>
      </c>
      <c r="E751" s="49">
        <v>12.04</v>
      </c>
      <c r="F751" s="79">
        <v>151038</v>
      </c>
      <c r="G751" s="61"/>
      <c r="H751" s="49"/>
      <c r="I751" s="238" t="s">
        <v>231</v>
      </c>
      <c r="J751" s="44"/>
      <c r="K751" s="82" t="s">
        <v>296</v>
      </c>
      <c r="L751" s="50" t="s">
        <v>66</v>
      </c>
    </row>
    <row r="752" spans="1:12" ht="18.75" x14ac:dyDescent="0.3">
      <c r="A752" s="339">
        <v>45796</v>
      </c>
      <c r="B752" s="324" t="str">
        <f t="shared" ref="B752:B765" si="43">ROMAN(2)</f>
        <v>II</v>
      </c>
      <c r="C752" s="324" t="s">
        <v>45</v>
      </c>
      <c r="D752" s="45">
        <v>748</v>
      </c>
      <c r="E752" s="49">
        <v>12.04</v>
      </c>
      <c r="F752" s="79">
        <v>151038</v>
      </c>
      <c r="G752" s="61"/>
      <c r="H752" s="49"/>
      <c r="I752" s="238" t="s">
        <v>231</v>
      </c>
      <c r="J752" s="44"/>
      <c r="K752" s="82" t="s">
        <v>296</v>
      </c>
      <c r="L752" s="50" t="s">
        <v>66</v>
      </c>
    </row>
    <row r="753" spans="1:12" ht="18.75" x14ac:dyDescent="0.3">
      <c r="A753" s="339">
        <v>45796</v>
      </c>
      <c r="B753" s="324" t="str">
        <f t="shared" si="43"/>
        <v>II</v>
      </c>
      <c r="C753" s="324" t="s">
        <v>45</v>
      </c>
      <c r="D753" s="45">
        <v>749</v>
      </c>
      <c r="E753" s="49">
        <v>12.04</v>
      </c>
      <c r="F753" s="79">
        <v>151038</v>
      </c>
      <c r="G753" s="61"/>
      <c r="H753" s="49"/>
      <c r="I753" s="238" t="s">
        <v>231</v>
      </c>
      <c r="J753" s="44"/>
      <c r="K753" s="82" t="s">
        <v>296</v>
      </c>
      <c r="L753" s="50" t="s">
        <v>66</v>
      </c>
    </row>
    <row r="754" spans="1:12" ht="18.75" x14ac:dyDescent="0.3">
      <c r="A754" s="339">
        <v>45796</v>
      </c>
      <c r="B754" s="324" t="str">
        <f t="shared" si="43"/>
        <v>II</v>
      </c>
      <c r="C754" s="324" t="s">
        <v>45</v>
      </c>
      <c r="D754" s="45">
        <v>750</v>
      </c>
      <c r="E754" s="49">
        <v>11.18</v>
      </c>
      <c r="F754" s="79">
        <v>151038</v>
      </c>
      <c r="G754" s="61"/>
      <c r="H754" s="49"/>
      <c r="I754" s="238" t="s">
        <v>231</v>
      </c>
      <c r="J754" s="44"/>
      <c r="K754" s="82" t="s">
        <v>296</v>
      </c>
      <c r="L754" s="50" t="s">
        <v>66</v>
      </c>
    </row>
    <row r="755" spans="1:12" ht="18.75" x14ac:dyDescent="0.3">
      <c r="A755" s="339">
        <v>45796</v>
      </c>
      <c r="B755" s="324" t="str">
        <f t="shared" si="43"/>
        <v>II</v>
      </c>
      <c r="C755" s="324" t="s">
        <v>45</v>
      </c>
      <c r="D755" s="45">
        <v>751</v>
      </c>
      <c r="E755" s="49">
        <v>12.04</v>
      </c>
      <c r="F755" s="79">
        <v>151038</v>
      </c>
      <c r="G755" s="61"/>
      <c r="H755" s="49"/>
      <c r="I755" s="238" t="s">
        <v>231</v>
      </c>
      <c r="J755" s="44"/>
      <c r="K755" s="82" t="s">
        <v>296</v>
      </c>
      <c r="L755" s="50" t="s">
        <v>66</v>
      </c>
    </row>
    <row r="756" spans="1:12" ht="18.75" x14ac:dyDescent="0.3">
      <c r="A756" s="339">
        <v>45796</v>
      </c>
      <c r="B756" s="324" t="str">
        <f t="shared" si="43"/>
        <v>II</v>
      </c>
      <c r="C756" s="324" t="s">
        <v>45</v>
      </c>
      <c r="D756" s="45">
        <v>752</v>
      </c>
      <c r="E756" s="49">
        <v>11.46</v>
      </c>
      <c r="F756" s="79">
        <v>151038</v>
      </c>
      <c r="G756" s="61"/>
      <c r="H756" s="49"/>
      <c r="I756" s="238" t="s">
        <v>231</v>
      </c>
      <c r="J756" s="44"/>
      <c r="K756" s="82" t="s">
        <v>296</v>
      </c>
      <c r="L756" s="50" t="s">
        <v>66</v>
      </c>
    </row>
    <row r="757" spans="1:12" ht="18.75" x14ac:dyDescent="0.3">
      <c r="A757" s="339">
        <v>45796</v>
      </c>
      <c r="B757" s="324" t="str">
        <f t="shared" si="43"/>
        <v>II</v>
      </c>
      <c r="C757" s="324" t="s">
        <v>45</v>
      </c>
      <c r="D757" s="45">
        <v>753</v>
      </c>
      <c r="E757" s="49">
        <v>12.04</v>
      </c>
      <c r="F757" s="80">
        <v>351824</v>
      </c>
      <c r="G757" s="61" t="s">
        <v>352</v>
      </c>
      <c r="H757" s="88">
        <v>29.14</v>
      </c>
      <c r="I757" s="236" t="s">
        <v>231</v>
      </c>
      <c r="J757" s="44">
        <v>1</v>
      </c>
      <c r="K757" s="82" t="s">
        <v>296</v>
      </c>
      <c r="L757" s="50" t="s">
        <v>66</v>
      </c>
    </row>
    <row r="758" spans="1:12" ht="18.75" x14ac:dyDescent="0.3">
      <c r="A758" s="339">
        <v>45796</v>
      </c>
      <c r="B758" s="324" t="str">
        <f t="shared" si="43"/>
        <v>II</v>
      </c>
      <c r="C758" s="324" t="s">
        <v>45</v>
      </c>
      <c r="D758" s="45">
        <v>754</v>
      </c>
      <c r="E758" s="49">
        <v>12.04</v>
      </c>
      <c r="F758" s="79">
        <v>351824</v>
      </c>
      <c r="G758" s="61"/>
      <c r="H758" s="49"/>
      <c r="I758" s="238" t="s">
        <v>231</v>
      </c>
      <c r="J758" s="44"/>
      <c r="K758" s="82" t="s">
        <v>296</v>
      </c>
      <c r="L758" s="50" t="s">
        <v>66</v>
      </c>
    </row>
    <row r="759" spans="1:12" ht="18.75" x14ac:dyDescent="0.3">
      <c r="A759" s="339">
        <v>45796</v>
      </c>
      <c r="B759" s="324" t="str">
        <f t="shared" si="43"/>
        <v>II</v>
      </c>
      <c r="C759" s="324" t="s">
        <v>45</v>
      </c>
      <c r="D759" s="45">
        <v>755</v>
      </c>
      <c r="E759" s="49">
        <v>12.03</v>
      </c>
      <c r="F759" s="79">
        <v>351824</v>
      </c>
      <c r="G759" s="61"/>
      <c r="H759" s="49"/>
      <c r="I759" s="238" t="s">
        <v>231</v>
      </c>
      <c r="J759" s="44"/>
      <c r="K759" s="82" t="s">
        <v>296</v>
      </c>
      <c r="L759" s="50" t="s">
        <v>66</v>
      </c>
    </row>
    <row r="760" spans="1:12" ht="18.75" x14ac:dyDescent="0.3">
      <c r="A760" s="339">
        <v>45796</v>
      </c>
      <c r="B760" s="324" t="str">
        <f t="shared" si="43"/>
        <v>II</v>
      </c>
      <c r="C760" s="324" t="s">
        <v>45</v>
      </c>
      <c r="D760" s="45">
        <v>756</v>
      </c>
      <c r="E760" s="49">
        <v>12.04</v>
      </c>
      <c r="F760" s="79">
        <v>351824</v>
      </c>
      <c r="G760" s="61"/>
      <c r="H760" s="49"/>
      <c r="I760" s="238" t="s">
        <v>231</v>
      </c>
      <c r="J760" s="44"/>
      <c r="K760" s="82" t="s">
        <v>296</v>
      </c>
      <c r="L760" s="50" t="s">
        <v>66</v>
      </c>
    </row>
    <row r="761" spans="1:12" ht="18.75" x14ac:dyDescent="0.3">
      <c r="A761" s="339">
        <v>45796</v>
      </c>
      <c r="B761" s="324" t="str">
        <f t="shared" si="43"/>
        <v>II</v>
      </c>
      <c r="C761" s="324" t="s">
        <v>45</v>
      </c>
      <c r="D761" s="45">
        <v>757</v>
      </c>
      <c r="E761" s="49">
        <v>11</v>
      </c>
      <c r="F761" s="79">
        <v>351824</v>
      </c>
      <c r="G761" s="61"/>
      <c r="H761" s="49"/>
      <c r="I761" s="238" t="s">
        <v>231</v>
      </c>
      <c r="J761" s="44"/>
      <c r="K761" s="82" t="s">
        <v>296</v>
      </c>
      <c r="L761" s="50" t="s">
        <v>66</v>
      </c>
    </row>
    <row r="762" spans="1:12" ht="18.75" x14ac:dyDescent="0.3">
      <c r="A762" s="339">
        <v>45796</v>
      </c>
      <c r="B762" s="324" t="str">
        <f t="shared" si="43"/>
        <v>II</v>
      </c>
      <c r="C762" s="324" t="s">
        <v>45</v>
      </c>
      <c r="D762" s="45">
        <v>758</v>
      </c>
      <c r="E762" s="49">
        <v>11.05</v>
      </c>
      <c r="F762" s="79">
        <v>351824</v>
      </c>
      <c r="G762" s="61"/>
      <c r="H762" s="49"/>
      <c r="I762" s="238" t="s">
        <v>231</v>
      </c>
      <c r="J762" s="44"/>
      <c r="K762" s="82" t="s">
        <v>296</v>
      </c>
      <c r="L762" s="50" t="s">
        <v>66</v>
      </c>
    </row>
    <row r="763" spans="1:12" ht="18.75" x14ac:dyDescent="0.3">
      <c r="A763" s="339">
        <v>45796</v>
      </c>
      <c r="B763" s="324" t="str">
        <f t="shared" si="43"/>
        <v>II</v>
      </c>
      <c r="C763" s="324" t="s">
        <v>45</v>
      </c>
      <c r="D763" s="45">
        <v>759</v>
      </c>
      <c r="E763" s="49">
        <v>10.6</v>
      </c>
      <c r="F763" s="79">
        <v>351824</v>
      </c>
      <c r="G763" s="61"/>
      <c r="H763" s="49"/>
      <c r="I763" s="238" t="s">
        <v>231</v>
      </c>
      <c r="J763" s="44"/>
      <c r="K763" s="82" t="s">
        <v>296</v>
      </c>
      <c r="L763" s="50" t="s">
        <v>66</v>
      </c>
    </row>
    <row r="764" spans="1:12" ht="18.75" x14ac:dyDescent="0.3">
      <c r="A764" s="339">
        <v>45796</v>
      </c>
      <c r="B764" s="324" t="str">
        <f t="shared" si="43"/>
        <v>II</v>
      </c>
      <c r="C764" s="324" t="s">
        <v>45</v>
      </c>
      <c r="D764" s="45">
        <v>760</v>
      </c>
      <c r="E764" s="49">
        <v>12.03</v>
      </c>
      <c r="F764" s="80">
        <v>151719</v>
      </c>
      <c r="G764" s="61" t="s">
        <v>351</v>
      </c>
      <c r="H764" s="88">
        <v>29.14</v>
      </c>
      <c r="I764" s="236" t="s">
        <v>231</v>
      </c>
      <c r="J764" s="44">
        <v>1</v>
      </c>
      <c r="K764" s="82" t="s">
        <v>296</v>
      </c>
      <c r="L764" s="50" t="s">
        <v>66</v>
      </c>
    </row>
    <row r="765" spans="1:12" ht="19.5" thickBot="1" x14ac:dyDescent="0.35">
      <c r="A765" s="346">
        <v>45796</v>
      </c>
      <c r="B765" s="337" t="str">
        <f t="shared" si="43"/>
        <v>II</v>
      </c>
      <c r="C765" s="337" t="s">
        <v>45</v>
      </c>
      <c r="D765" s="92">
        <v>761</v>
      </c>
      <c r="E765" s="93">
        <v>12.04</v>
      </c>
      <c r="F765" s="94">
        <v>151719</v>
      </c>
      <c r="G765" s="95"/>
      <c r="H765" s="93"/>
      <c r="I765" s="241" t="s">
        <v>231</v>
      </c>
      <c r="J765" s="91"/>
      <c r="K765" s="96" t="s">
        <v>296</v>
      </c>
      <c r="L765" s="97" t="s">
        <v>66</v>
      </c>
    </row>
    <row r="766" spans="1:12" ht="18.75" x14ac:dyDescent="0.3">
      <c r="A766" s="39">
        <v>45797</v>
      </c>
      <c r="B766" s="331" t="str">
        <f t="shared" ref="B766:B778" si="44">ROMAN(1)</f>
        <v>I</v>
      </c>
      <c r="C766" s="331" t="s">
        <v>51</v>
      </c>
      <c r="D766" s="40">
        <v>762</v>
      </c>
      <c r="E766" s="98">
        <v>11.2</v>
      </c>
      <c r="F766" s="99">
        <v>151719</v>
      </c>
      <c r="G766" s="100"/>
      <c r="H766" s="98"/>
      <c r="I766" s="242" t="s">
        <v>231</v>
      </c>
      <c r="J766" s="87"/>
      <c r="K766" s="81" t="s">
        <v>296</v>
      </c>
      <c r="L766" s="43" t="s">
        <v>66</v>
      </c>
    </row>
    <row r="767" spans="1:12" ht="18.75" x14ac:dyDescent="0.3">
      <c r="A767" s="339">
        <v>45797</v>
      </c>
      <c r="B767" s="324" t="str">
        <f t="shared" si="44"/>
        <v>I</v>
      </c>
      <c r="C767" s="324" t="s">
        <v>51</v>
      </c>
      <c r="D767" s="45">
        <v>763</v>
      </c>
      <c r="E767" s="49">
        <v>11.25</v>
      </c>
      <c r="F767" s="79">
        <v>151719</v>
      </c>
      <c r="G767" s="61"/>
      <c r="H767" s="49"/>
      <c r="I767" s="238" t="s">
        <v>231</v>
      </c>
      <c r="J767" s="44"/>
      <c r="K767" s="82" t="s">
        <v>296</v>
      </c>
      <c r="L767" s="50" t="s">
        <v>66</v>
      </c>
    </row>
    <row r="768" spans="1:12" ht="18.75" x14ac:dyDescent="0.3">
      <c r="A768" s="339">
        <v>45797</v>
      </c>
      <c r="B768" s="324" t="str">
        <f t="shared" si="44"/>
        <v>I</v>
      </c>
      <c r="C768" s="324" t="s">
        <v>51</v>
      </c>
      <c r="D768" s="45">
        <v>764</v>
      </c>
      <c r="E768" s="49">
        <v>12.03</v>
      </c>
      <c r="F768" s="79">
        <v>151719</v>
      </c>
      <c r="G768" s="61"/>
      <c r="H768" s="49"/>
      <c r="I768" s="238" t="s">
        <v>231</v>
      </c>
      <c r="J768" s="44"/>
      <c r="K768" s="82" t="s">
        <v>296</v>
      </c>
      <c r="L768" s="50" t="s">
        <v>66</v>
      </c>
    </row>
    <row r="769" spans="1:12" ht="18.75" x14ac:dyDescent="0.3">
      <c r="A769" s="339">
        <v>45797</v>
      </c>
      <c r="B769" s="324" t="str">
        <f t="shared" si="44"/>
        <v>I</v>
      </c>
      <c r="C769" s="324" t="s">
        <v>51</v>
      </c>
      <c r="D769" s="45">
        <v>765</v>
      </c>
      <c r="E769" s="49">
        <v>12.04</v>
      </c>
      <c r="F769" s="79">
        <v>151719</v>
      </c>
      <c r="G769" s="61"/>
      <c r="H769" s="49"/>
      <c r="I769" s="238" t="s">
        <v>231</v>
      </c>
      <c r="J769" s="44"/>
      <c r="K769" s="82" t="s">
        <v>296</v>
      </c>
      <c r="L769" s="50" t="s">
        <v>66</v>
      </c>
    </row>
    <row r="770" spans="1:12" ht="18.75" x14ac:dyDescent="0.3">
      <c r="A770" s="339">
        <v>45797</v>
      </c>
      <c r="B770" s="324" t="str">
        <f t="shared" si="44"/>
        <v>I</v>
      </c>
      <c r="C770" s="324" t="s">
        <v>51</v>
      </c>
      <c r="D770" s="45">
        <v>766</v>
      </c>
      <c r="E770" s="49">
        <v>11.55</v>
      </c>
      <c r="F770" s="79">
        <v>151719</v>
      </c>
      <c r="G770" s="61"/>
      <c r="H770" s="49"/>
      <c r="I770" s="238" t="s">
        <v>231</v>
      </c>
      <c r="J770" s="44"/>
      <c r="K770" s="82" t="s">
        <v>296</v>
      </c>
      <c r="L770" s="50" t="s">
        <v>66</v>
      </c>
    </row>
    <row r="771" spans="1:12" ht="18.75" x14ac:dyDescent="0.3">
      <c r="A771" s="339">
        <v>45797</v>
      </c>
      <c r="B771" s="324" t="str">
        <f t="shared" si="44"/>
        <v>I</v>
      </c>
      <c r="C771" s="324" t="s">
        <v>51</v>
      </c>
      <c r="D771" s="45">
        <v>767</v>
      </c>
      <c r="E771" s="49">
        <v>12.27</v>
      </c>
      <c r="F771" s="80">
        <v>151084</v>
      </c>
      <c r="G771" s="61" t="s">
        <v>369</v>
      </c>
      <c r="H771" s="88">
        <v>29.22</v>
      </c>
      <c r="I771" s="236" t="s">
        <v>231</v>
      </c>
      <c r="J771" s="44">
        <v>1</v>
      </c>
      <c r="K771" s="82" t="s">
        <v>296</v>
      </c>
      <c r="L771" s="50" t="s">
        <v>66</v>
      </c>
    </row>
    <row r="772" spans="1:12" ht="18.75" x14ac:dyDescent="0.3">
      <c r="A772" s="339">
        <v>45797</v>
      </c>
      <c r="B772" s="324" t="str">
        <f t="shared" si="44"/>
        <v>I</v>
      </c>
      <c r="C772" s="324" t="s">
        <v>51</v>
      </c>
      <c r="D772" s="45">
        <v>768</v>
      </c>
      <c r="E772" s="49">
        <v>12.04</v>
      </c>
      <c r="F772" s="79">
        <v>151084</v>
      </c>
      <c r="G772" s="61"/>
      <c r="H772" s="49"/>
      <c r="I772" s="238" t="s">
        <v>231</v>
      </c>
      <c r="J772" s="44"/>
      <c r="K772" s="82" t="s">
        <v>296</v>
      </c>
      <c r="L772" s="50" t="s">
        <v>66</v>
      </c>
    </row>
    <row r="773" spans="1:12" ht="18.75" x14ac:dyDescent="0.3">
      <c r="A773" s="339">
        <v>45797</v>
      </c>
      <c r="B773" s="324" t="str">
        <f t="shared" si="44"/>
        <v>I</v>
      </c>
      <c r="C773" s="324" t="s">
        <v>51</v>
      </c>
      <c r="D773" s="45">
        <v>769</v>
      </c>
      <c r="E773" s="49">
        <v>12.02</v>
      </c>
      <c r="F773" s="79">
        <v>151084</v>
      </c>
      <c r="G773" s="61"/>
      <c r="H773" s="49"/>
      <c r="I773" s="238" t="s">
        <v>231</v>
      </c>
      <c r="J773" s="44"/>
      <c r="K773" s="82" t="s">
        <v>296</v>
      </c>
      <c r="L773" s="50" t="s">
        <v>66</v>
      </c>
    </row>
    <row r="774" spans="1:12" ht="18.75" x14ac:dyDescent="0.3">
      <c r="A774" s="339">
        <v>45797</v>
      </c>
      <c r="B774" s="324" t="str">
        <f t="shared" si="44"/>
        <v>I</v>
      </c>
      <c r="C774" s="324" t="s">
        <v>51</v>
      </c>
      <c r="D774" s="45">
        <v>770</v>
      </c>
      <c r="E774" s="49">
        <v>11.13</v>
      </c>
      <c r="F774" s="79">
        <v>151084</v>
      </c>
      <c r="G774" s="61"/>
      <c r="H774" s="49"/>
      <c r="I774" s="238" t="s">
        <v>231</v>
      </c>
      <c r="J774" s="44"/>
      <c r="K774" s="82" t="s">
        <v>296</v>
      </c>
      <c r="L774" s="50" t="s">
        <v>66</v>
      </c>
    </row>
    <row r="775" spans="1:12" ht="18.75" x14ac:dyDescent="0.3">
      <c r="A775" s="339">
        <v>45797</v>
      </c>
      <c r="B775" s="324" t="str">
        <f t="shared" si="44"/>
        <v>I</v>
      </c>
      <c r="C775" s="324" t="s">
        <v>51</v>
      </c>
      <c r="D775" s="45">
        <v>771</v>
      </c>
      <c r="E775" s="49">
        <v>11.08</v>
      </c>
      <c r="F775" s="79">
        <v>151084</v>
      </c>
      <c r="G775" s="61"/>
      <c r="H775" s="49"/>
      <c r="I775" s="238" t="s">
        <v>231</v>
      </c>
      <c r="J775" s="44"/>
      <c r="K775" s="82" t="s">
        <v>296</v>
      </c>
      <c r="L775" s="50" t="s">
        <v>66</v>
      </c>
    </row>
    <row r="776" spans="1:12" ht="18.75" x14ac:dyDescent="0.3">
      <c r="A776" s="339">
        <v>45797</v>
      </c>
      <c r="B776" s="324" t="str">
        <f t="shared" si="44"/>
        <v>I</v>
      </c>
      <c r="C776" s="324" t="s">
        <v>51</v>
      </c>
      <c r="D776" s="45">
        <v>772</v>
      </c>
      <c r="E776" s="49">
        <v>12.04</v>
      </c>
      <c r="F776" s="79">
        <v>151084</v>
      </c>
      <c r="G776" s="61"/>
      <c r="H776" s="49"/>
      <c r="I776" s="238" t="s">
        <v>231</v>
      </c>
      <c r="J776" s="44"/>
      <c r="K776" s="82" t="s">
        <v>296</v>
      </c>
      <c r="L776" s="50" t="s">
        <v>66</v>
      </c>
    </row>
    <row r="777" spans="1:12" ht="18.75" x14ac:dyDescent="0.3">
      <c r="A777" s="339">
        <v>45797</v>
      </c>
      <c r="B777" s="324" t="str">
        <f t="shared" si="44"/>
        <v>I</v>
      </c>
      <c r="C777" s="324" t="s">
        <v>51</v>
      </c>
      <c r="D777" s="45">
        <v>773</v>
      </c>
      <c r="E777" s="49">
        <v>11.26</v>
      </c>
      <c r="F777" s="79">
        <v>151084</v>
      </c>
      <c r="G777" s="61"/>
      <c r="H777" s="49"/>
      <c r="I777" s="238" t="s">
        <v>231</v>
      </c>
      <c r="J777" s="44"/>
      <c r="K777" s="82" t="s">
        <v>296</v>
      </c>
      <c r="L777" s="50" t="s">
        <v>66</v>
      </c>
    </row>
    <row r="778" spans="1:12" ht="18.75" x14ac:dyDescent="0.3">
      <c r="A778" s="339">
        <v>45797</v>
      </c>
      <c r="B778" s="324" t="str">
        <f t="shared" si="44"/>
        <v>I</v>
      </c>
      <c r="C778" s="324" t="s">
        <v>51</v>
      </c>
      <c r="D778" s="45">
        <v>774</v>
      </c>
      <c r="E778" s="49">
        <v>13.13</v>
      </c>
      <c r="F778" s="80">
        <v>351828</v>
      </c>
      <c r="G778" s="61" t="s">
        <v>368</v>
      </c>
      <c r="H778" s="88">
        <v>28.44</v>
      </c>
      <c r="I778" s="236" t="s">
        <v>231</v>
      </c>
      <c r="J778" s="44">
        <v>1</v>
      </c>
      <c r="K778" s="82" t="s">
        <v>296</v>
      </c>
      <c r="L778" s="50" t="s">
        <v>66</v>
      </c>
    </row>
    <row r="779" spans="1:12" ht="18.75" x14ac:dyDescent="0.3">
      <c r="A779" s="339">
        <v>45797</v>
      </c>
      <c r="B779" s="324" t="str">
        <f t="shared" ref="B779:B792" si="45">ROMAN(2)</f>
        <v>II</v>
      </c>
      <c r="C779" s="324" t="s">
        <v>45</v>
      </c>
      <c r="D779" s="45">
        <v>775</v>
      </c>
      <c r="E779" s="49">
        <v>12.03</v>
      </c>
      <c r="F779" s="79">
        <v>351828</v>
      </c>
      <c r="G779" s="61"/>
      <c r="H779" s="49"/>
      <c r="I779" s="238" t="s">
        <v>231</v>
      </c>
      <c r="J779" s="44"/>
      <c r="K779" s="82" t="s">
        <v>296</v>
      </c>
      <c r="L779" s="50" t="s">
        <v>66</v>
      </c>
    </row>
    <row r="780" spans="1:12" ht="18.75" x14ac:dyDescent="0.3">
      <c r="A780" s="339">
        <v>45797</v>
      </c>
      <c r="B780" s="324" t="str">
        <f t="shared" si="45"/>
        <v>II</v>
      </c>
      <c r="C780" s="324" t="s">
        <v>45</v>
      </c>
      <c r="D780" s="45">
        <v>776</v>
      </c>
      <c r="E780" s="49">
        <v>12.04</v>
      </c>
      <c r="F780" s="79">
        <v>351828</v>
      </c>
      <c r="G780" s="61"/>
      <c r="H780" s="49"/>
      <c r="I780" s="238" t="s">
        <v>231</v>
      </c>
      <c r="J780" s="44"/>
      <c r="K780" s="82" t="s">
        <v>296</v>
      </c>
      <c r="L780" s="50" t="s">
        <v>66</v>
      </c>
    </row>
    <row r="781" spans="1:12" ht="18.75" x14ac:dyDescent="0.3">
      <c r="A781" s="339">
        <v>45797</v>
      </c>
      <c r="B781" s="324" t="str">
        <f t="shared" si="45"/>
        <v>II</v>
      </c>
      <c r="C781" s="324" t="s">
        <v>45</v>
      </c>
      <c r="D781" s="45">
        <v>777</v>
      </c>
      <c r="E781" s="49">
        <v>12.04</v>
      </c>
      <c r="F781" s="79">
        <v>351828</v>
      </c>
      <c r="G781" s="61"/>
      <c r="H781" s="49"/>
      <c r="I781" s="238" t="s">
        <v>231</v>
      </c>
      <c r="J781" s="44"/>
      <c r="K781" s="82" t="s">
        <v>296</v>
      </c>
      <c r="L781" s="50" t="s">
        <v>66</v>
      </c>
    </row>
    <row r="782" spans="1:12" ht="18.75" x14ac:dyDescent="0.3">
      <c r="A782" s="339">
        <v>45797</v>
      </c>
      <c r="B782" s="324" t="str">
        <f t="shared" si="45"/>
        <v>II</v>
      </c>
      <c r="C782" s="324" t="s">
        <v>45</v>
      </c>
      <c r="D782" s="45">
        <v>778</v>
      </c>
      <c r="E782" s="49">
        <v>13.55</v>
      </c>
      <c r="F782" s="79">
        <v>351828</v>
      </c>
      <c r="G782" s="61"/>
      <c r="H782" s="49"/>
      <c r="I782" s="238" t="s">
        <v>231</v>
      </c>
      <c r="J782" s="44"/>
      <c r="K782" s="82" t="s">
        <v>296</v>
      </c>
      <c r="L782" s="50" t="s">
        <v>66</v>
      </c>
    </row>
    <row r="783" spans="1:12" ht="18.75" x14ac:dyDescent="0.3">
      <c r="A783" s="339">
        <v>45797</v>
      </c>
      <c r="B783" s="324" t="str">
        <f t="shared" si="45"/>
        <v>II</v>
      </c>
      <c r="C783" s="324" t="s">
        <v>45</v>
      </c>
      <c r="D783" s="45">
        <v>779</v>
      </c>
      <c r="E783" s="49">
        <v>13.55</v>
      </c>
      <c r="F783" s="79">
        <v>351828</v>
      </c>
      <c r="G783" s="61"/>
      <c r="H783" s="49"/>
      <c r="I783" s="238" t="s">
        <v>231</v>
      </c>
      <c r="J783" s="44"/>
      <c r="K783" s="82" t="s">
        <v>296</v>
      </c>
      <c r="L783" s="50" t="s">
        <v>66</v>
      </c>
    </row>
    <row r="784" spans="1:12" ht="18.75" x14ac:dyDescent="0.3">
      <c r="A784" s="339">
        <v>45797</v>
      </c>
      <c r="B784" s="324" t="str">
        <f t="shared" si="45"/>
        <v>II</v>
      </c>
      <c r="C784" s="324" t="s">
        <v>45</v>
      </c>
      <c r="D784" s="45">
        <v>780</v>
      </c>
      <c r="E784" s="49">
        <v>12.04</v>
      </c>
      <c r="F784" s="80" t="s">
        <v>367</v>
      </c>
      <c r="G784" s="61" t="s">
        <v>366</v>
      </c>
      <c r="H784" s="88">
        <v>29.16</v>
      </c>
      <c r="I784" s="236" t="s">
        <v>231</v>
      </c>
      <c r="J784" s="44">
        <v>1</v>
      </c>
      <c r="K784" s="82" t="s">
        <v>296</v>
      </c>
      <c r="L784" s="50" t="s">
        <v>66</v>
      </c>
    </row>
    <row r="785" spans="1:12" ht="18.75" x14ac:dyDescent="0.3">
      <c r="A785" s="339">
        <v>45797</v>
      </c>
      <c r="B785" s="324" t="str">
        <f t="shared" si="45"/>
        <v>II</v>
      </c>
      <c r="C785" s="324" t="s">
        <v>45</v>
      </c>
      <c r="D785" s="45">
        <v>781</v>
      </c>
      <c r="E785" s="49">
        <v>12.03</v>
      </c>
      <c r="F785" s="79" t="s">
        <v>367</v>
      </c>
      <c r="G785" s="61"/>
      <c r="H785" s="49"/>
      <c r="I785" s="238" t="s">
        <v>231</v>
      </c>
      <c r="J785" s="44"/>
      <c r="K785" s="82" t="s">
        <v>296</v>
      </c>
      <c r="L785" s="50" t="s">
        <v>66</v>
      </c>
    </row>
    <row r="786" spans="1:12" ht="18.75" x14ac:dyDescent="0.3">
      <c r="A786" s="339">
        <v>45797</v>
      </c>
      <c r="B786" s="324" t="str">
        <f t="shared" si="45"/>
        <v>II</v>
      </c>
      <c r="C786" s="324" t="s">
        <v>45</v>
      </c>
      <c r="D786" s="45">
        <v>782</v>
      </c>
      <c r="E786" s="49">
        <v>12.04</v>
      </c>
      <c r="F786" s="79" t="s">
        <v>367</v>
      </c>
      <c r="G786" s="61"/>
      <c r="H786" s="49"/>
      <c r="I786" s="238" t="s">
        <v>231</v>
      </c>
      <c r="J786" s="44"/>
      <c r="K786" s="82" t="s">
        <v>296</v>
      </c>
      <c r="L786" s="50" t="s">
        <v>66</v>
      </c>
    </row>
    <row r="787" spans="1:12" ht="18.75" x14ac:dyDescent="0.3">
      <c r="A787" s="339">
        <v>45797</v>
      </c>
      <c r="B787" s="324" t="str">
        <f t="shared" si="45"/>
        <v>II</v>
      </c>
      <c r="C787" s="324" t="s">
        <v>45</v>
      </c>
      <c r="D787" s="45">
        <v>783</v>
      </c>
      <c r="E787" s="49">
        <v>12.04</v>
      </c>
      <c r="F787" s="79" t="s">
        <v>367</v>
      </c>
      <c r="G787" s="61"/>
      <c r="H787" s="49"/>
      <c r="I787" s="238" t="s">
        <v>231</v>
      </c>
      <c r="J787" s="44"/>
      <c r="K787" s="82" t="s">
        <v>296</v>
      </c>
      <c r="L787" s="50" t="s">
        <v>66</v>
      </c>
    </row>
    <row r="788" spans="1:12" ht="18.75" x14ac:dyDescent="0.3">
      <c r="A788" s="339">
        <v>45797</v>
      </c>
      <c r="B788" s="324" t="str">
        <f t="shared" si="45"/>
        <v>II</v>
      </c>
      <c r="C788" s="324" t="s">
        <v>45</v>
      </c>
      <c r="D788" s="45">
        <v>784</v>
      </c>
      <c r="E788" s="49">
        <v>11.08</v>
      </c>
      <c r="F788" s="79" t="s">
        <v>367</v>
      </c>
      <c r="G788" s="61"/>
      <c r="H788" s="49"/>
      <c r="I788" s="238" t="s">
        <v>231</v>
      </c>
      <c r="J788" s="44"/>
      <c r="K788" s="82" t="s">
        <v>296</v>
      </c>
      <c r="L788" s="50" t="s">
        <v>66</v>
      </c>
    </row>
    <row r="789" spans="1:12" ht="18.75" x14ac:dyDescent="0.3">
      <c r="A789" s="339">
        <v>45797</v>
      </c>
      <c r="B789" s="324" t="str">
        <f t="shared" si="45"/>
        <v>II</v>
      </c>
      <c r="C789" s="324" t="s">
        <v>45</v>
      </c>
      <c r="D789" s="45">
        <v>785</v>
      </c>
      <c r="E789" s="49">
        <v>11.04</v>
      </c>
      <c r="F789" s="79" t="s">
        <v>367</v>
      </c>
      <c r="G789" s="61"/>
      <c r="H789" s="49"/>
      <c r="I789" s="238" t="s">
        <v>231</v>
      </c>
      <c r="J789" s="44"/>
      <c r="K789" s="82" t="s">
        <v>296</v>
      </c>
      <c r="L789" s="50" t="s">
        <v>66</v>
      </c>
    </row>
    <row r="790" spans="1:12" ht="18.75" x14ac:dyDescent="0.3">
      <c r="A790" s="339">
        <v>45797</v>
      </c>
      <c r="B790" s="324" t="str">
        <f t="shared" si="45"/>
        <v>II</v>
      </c>
      <c r="C790" s="324" t="s">
        <v>45</v>
      </c>
      <c r="D790" s="45">
        <v>786</v>
      </c>
      <c r="E790" s="49">
        <v>10.83</v>
      </c>
      <c r="F790" s="79" t="s">
        <v>367</v>
      </c>
      <c r="G790" s="61"/>
      <c r="H790" s="49"/>
      <c r="I790" s="238" t="s">
        <v>231</v>
      </c>
      <c r="J790" s="44"/>
      <c r="K790" s="82" t="s">
        <v>296</v>
      </c>
      <c r="L790" s="50" t="s">
        <v>66</v>
      </c>
    </row>
    <row r="791" spans="1:12" ht="18.75" x14ac:dyDescent="0.3">
      <c r="A791" s="339">
        <v>45797</v>
      </c>
      <c r="B791" s="324" t="str">
        <f t="shared" si="45"/>
        <v>II</v>
      </c>
      <c r="C791" s="324" t="s">
        <v>45</v>
      </c>
      <c r="D791" s="45">
        <v>787</v>
      </c>
      <c r="E791" s="49">
        <v>12.04</v>
      </c>
      <c r="F791" s="80">
        <v>351824</v>
      </c>
      <c r="G791" s="61" t="s">
        <v>365</v>
      </c>
      <c r="H791" s="88">
        <v>29.12</v>
      </c>
      <c r="I791" s="236" t="s">
        <v>231</v>
      </c>
      <c r="J791" s="44">
        <v>1</v>
      </c>
      <c r="K791" s="82" t="s">
        <v>296</v>
      </c>
      <c r="L791" s="50" t="s">
        <v>66</v>
      </c>
    </row>
    <row r="792" spans="1:12" ht="19.5" thickBot="1" x14ac:dyDescent="0.35">
      <c r="A792" s="346">
        <v>45797</v>
      </c>
      <c r="B792" s="337" t="str">
        <f t="shared" si="45"/>
        <v>II</v>
      </c>
      <c r="C792" s="337" t="s">
        <v>45</v>
      </c>
      <c r="D792" s="92">
        <v>788</v>
      </c>
      <c r="E792" s="93">
        <v>12.04</v>
      </c>
      <c r="F792" s="94">
        <v>351824</v>
      </c>
      <c r="G792" s="95"/>
      <c r="H792" s="93"/>
      <c r="I792" s="241" t="s">
        <v>231</v>
      </c>
      <c r="J792" s="91"/>
      <c r="K792" s="96" t="s">
        <v>296</v>
      </c>
      <c r="L792" s="97" t="s">
        <v>66</v>
      </c>
    </row>
    <row r="793" spans="1:12" ht="18.75" x14ac:dyDescent="0.3">
      <c r="A793" s="39">
        <v>45798</v>
      </c>
      <c r="B793" s="331" t="str">
        <f t="shared" ref="B793:B805" si="46">ROMAN(1)</f>
        <v>I</v>
      </c>
      <c r="C793" s="331" t="s">
        <v>51</v>
      </c>
      <c r="D793" s="40">
        <v>789</v>
      </c>
      <c r="E793" s="98">
        <v>12.04</v>
      </c>
      <c r="F793" s="99">
        <v>351824</v>
      </c>
      <c r="G793" s="100"/>
      <c r="H793" s="98"/>
      <c r="I793" s="242" t="s">
        <v>231</v>
      </c>
      <c r="J793" s="87"/>
      <c r="K793" s="81" t="s">
        <v>296</v>
      </c>
      <c r="L793" s="43" t="s">
        <v>66</v>
      </c>
    </row>
    <row r="794" spans="1:12" ht="18.75" x14ac:dyDescent="0.3">
      <c r="A794" s="339">
        <v>45798</v>
      </c>
      <c r="B794" s="324" t="str">
        <f t="shared" si="46"/>
        <v>I</v>
      </c>
      <c r="C794" s="324" t="s">
        <v>51</v>
      </c>
      <c r="D794" s="45">
        <v>790</v>
      </c>
      <c r="E794" s="49">
        <v>11.21</v>
      </c>
      <c r="F794" s="79">
        <v>351824</v>
      </c>
      <c r="G794" s="61"/>
      <c r="H794" s="49"/>
      <c r="I794" s="238" t="s">
        <v>231</v>
      </c>
      <c r="J794" s="44"/>
      <c r="K794" s="82" t="s">
        <v>296</v>
      </c>
      <c r="L794" s="50" t="s">
        <v>66</v>
      </c>
    </row>
    <row r="795" spans="1:12" ht="18.75" x14ac:dyDescent="0.3">
      <c r="A795" s="339">
        <v>45798</v>
      </c>
      <c r="B795" s="324" t="str">
        <f t="shared" si="46"/>
        <v>I</v>
      </c>
      <c r="C795" s="324" t="s">
        <v>51</v>
      </c>
      <c r="D795" s="45">
        <v>791</v>
      </c>
      <c r="E795" s="49">
        <v>11.11</v>
      </c>
      <c r="F795" s="79">
        <v>351824</v>
      </c>
      <c r="G795" s="61"/>
      <c r="H795" s="49"/>
      <c r="I795" s="238" t="s">
        <v>231</v>
      </c>
      <c r="J795" s="44"/>
      <c r="K795" s="82" t="s">
        <v>296</v>
      </c>
      <c r="L795" s="50" t="s">
        <v>66</v>
      </c>
    </row>
    <row r="796" spans="1:12" ht="18.75" x14ac:dyDescent="0.3">
      <c r="A796" s="339">
        <v>45798</v>
      </c>
      <c r="B796" s="324" t="str">
        <f t="shared" si="46"/>
        <v>I</v>
      </c>
      <c r="C796" s="324" t="s">
        <v>51</v>
      </c>
      <c r="D796" s="45">
        <v>792</v>
      </c>
      <c r="E796" s="49">
        <v>11.11</v>
      </c>
      <c r="F796" s="79">
        <v>351824</v>
      </c>
      <c r="G796" s="61"/>
      <c r="H796" s="49"/>
      <c r="I796" s="238" t="s">
        <v>231</v>
      </c>
      <c r="J796" s="44"/>
      <c r="K796" s="82" t="s">
        <v>296</v>
      </c>
      <c r="L796" s="50" t="s">
        <v>66</v>
      </c>
    </row>
    <row r="797" spans="1:12" ht="18.75" x14ac:dyDescent="0.3">
      <c r="A797" s="339">
        <v>45798</v>
      </c>
      <c r="B797" s="324" t="str">
        <f t="shared" si="46"/>
        <v>I</v>
      </c>
      <c r="C797" s="324" t="s">
        <v>51</v>
      </c>
      <c r="D797" s="45">
        <v>793</v>
      </c>
      <c r="E797" s="49">
        <v>11.69</v>
      </c>
      <c r="F797" s="79">
        <v>351824</v>
      </c>
      <c r="G797" s="61"/>
      <c r="H797" s="49"/>
      <c r="I797" s="238" t="s">
        <v>231</v>
      </c>
      <c r="J797" s="44"/>
      <c r="K797" s="82" t="s">
        <v>296</v>
      </c>
      <c r="L797" s="50" t="s">
        <v>66</v>
      </c>
    </row>
    <row r="798" spans="1:12" ht="18.75" x14ac:dyDescent="0.3">
      <c r="A798" s="339">
        <v>45798</v>
      </c>
      <c r="B798" s="324" t="str">
        <f t="shared" si="46"/>
        <v>I</v>
      </c>
      <c r="C798" s="324" t="s">
        <v>51</v>
      </c>
      <c r="D798" s="45">
        <v>794</v>
      </c>
      <c r="E798" s="49">
        <v>12.03</v>
      </c>
      <c r="F798" s="80">
        <v>150638</v>
      </c>
      <c r="G798" s="61" t="s">
        <v>378</v>
      </c>
      <c r="H798" s="88">
        <v>29.32</v>
      </c>
      <c r="I798" s="236" t="s">
        <v>231</v>
      </c>
      <c r="J798" s="44">
        <v>1</v>
      </c>
      <c r="K798" s="82" t="s">
        <v>296</v>
      </c>
      <c r="L798" s="50" t="s">
        <v>66</v>
      </c>
    </row>
    <row r="799" spans="1:12" ht="18.75" x14ac:dyDescent="0.3">
      <c r="A799" s="339">
        <v>45798</v>
      </c>
      <c r="B799" s="324" t="str">
        <f t="shared" si="46"/>
        <v>I</v>
      </c>
      <c r="C799" s="324" t="s">
        <v>51</v>
      </c>
      <c r="D799" s="45">
        <v>795</v>
      </c>
      <c r="E799" s="49">
        <v>11.14</v>
      </c>
      <c r="F799" s="79">
        <v>150638</v>
      </c>
      <c r="G799" s="61"/>
      <c r="H799" s="49"/>
      <c r="I799" s="238" t="s">
        <v>231</v>
      </c>
      <c r="J799" s="44"/>
      <c r="K799" s="82" t="s">
        <v>296</v>
      </c>
      <c r="L799" s="50" t="s">
        <v>66</v>
      </c>
    </row>
    <row r="800" spans="1:12" ht="18.75" x14ac:dyDescent="0.3">
      <c r="A800" s="339">
        <v>45798</v>
      </c>
      <c r="B800" s="324" t="str">
        <f t="shared" si="46"/>
        <v>I</v>
      </c>
      <c r="C800" s="324" t="s">
        <v>51</v>
      </c>
      <c r="D800" s="45">
        <v>796</v>
      </c>
      <c r="E800" s="49">
        <v>12.04</v>
      </c>
      <c r="F800" s="79">
        <v>150638</v>
      </c>
      <c r="G800" s="61"/>
      <c r="H800" s="49"/>
      <c r="I800" s="238" t="s">
        <v>231</v>
      </c>
      <c r="J800" s="44"/>
      <c r="K800" s="82" t="s">
        <v>296</v>
      </c>
      <c r="L800" s="50" t="s">
        <v>66</v>
      </c>
    </row>
    <row r="801" spans="1:12" ht="18.75" x14ac:dyDescent="0.3">
      <c r="A801" s="339">
        <v>45798</v>
      </c>
      <c r="B801" s="324" t="str">
        <f t="shared" si="46"/>
        <v>I</v>
      </c>
      <c r="C801" s="324" t="s">
        <v>51</v>
      </c>
      <c r="D801" s="45">
        <v>797</v>
      </c>
      <c r="E801" s="49">
        <v>11.13</v>
      </c>
      <c r="F801" s="79">
        <v>150638</v>
      </c>
      <c r="G801" s="61"/>
      <c r="H801" s="49"/>
      <c r="I801" s="238" t="s">
        <v>231</v>
      </c>
      <c r="J801" s="44"/>
      <c r="K801" s="82" t="s">
        <v>296</v>
      </c>
      <c r="L801" s="50" t="s">
        <v>66</v>
      </c>
    </row>
    <row r="802" spans="1:12" ht="18.75" x14ac:dyDescent="0.3">
      <c r="A802" s="339">
        <v>45798</v>
      </c>
      <c r="B802" s="324" t="str">
        <f t="shared" si="46"/>
        <v>I</v>
      </c>
      <c r="C802" s="324" t="s">
        <v>51</v>
      </c>
      <c r="D802" s="45">
        <v>798</v>
      </c>
      <c r="E802" s="49">
        <v>11.08</v>
      </c>
      <c r="F802" s="79">
        <v>150638</v>
      </c>
      <c r="G802" s="61"/>
      <c r="H802" s="49"/>
      <c r="I802" s="238" t="s">
        <v>231</v>
      </c>
      <c r="J802" s="44"/>
      <c r="K802" s="82" t="s">
        <v>296</v>
      </c>
      <c r="L802" s="50" t="s">
        <v>66</v>
      </c>
    </row>
    <row r="803" spans="1:12" ht="18.75" x14ac:dyDescent="0.3">
      <c r="A803" s="339">
        <v>45798</v>
      </c>
      <c r="B803" s="324" t="str">
        <f t="shared" si="46"/>
        <v>I</v>
      </c>
      <c r="C803" s="324" t="s">
        <v>51</v>
      </c>
      <c r="D803" s="45">
        <v>799</v>
      </c>
      <c r="E803" s="49">
        <v>12.04</v>
      </c>
      <c r="F803" s="79">
        <v>150638</v>
      </c>
      <c r="G803" s="61"/>
      <c r="H803" s="49"/>
      <c r="I803" s="238" t="s">
        <v>231</v>
      </c>
      <c r="J803" s="44"/>
      <c r="K803" s="82" t="s">
        <v>296</v>
      </c>
      <c r="L803" s="50" t="s">
        <v>66</v>
      </c>
    </row>
    <row r="804" spans="1:12" ht="18.75" x14ac:dyDescent="0.3">
      <c r="A804" s="339">
        <v>45798</v>
      </c>
      <c r="B804" s="324" t="str">
        <f t="shared" si="46"/>
        <v>I</v>
      </c>
      <c r="C804" s="324" t="s">
        <v>51</v>
      </c>
      <c r="D804" s="45">
        <v>800</v>
      </c>
      <c r="E804" s="49">
        <v>11.43</v>
      </c>
      <c r="F804" s="79">
        <v>150638</v>
      </c>
      <c r="G804" s="61"/>
      <c r="H804" s="49"/>
      <c r="I804" s="238" t="s">
        <v>231</v>
      </c>
      <c r="J804" s="44"/>
      <c r="K804" s="82" t="s">
        <v>296</v>
      </c>
      <c r="L804" s="50" t="s">
        <v>66</v>
      </c>
    </row>
    <row r="805" spans="1:12" ht="18.75" x14ac:dyDescent="0.3">
      <c r="A805" s="339">
        <v>45798</v>
      </c>
      <c r="B805" s="324" t="str">
        <f t="shared" si="46"/>
        <v>I</v>
      </c>
      <c r="C805" s="324" t="s">
        <v>51</v>
      </c>
      <c r="D805" s="45">
        <v>801</v>
      </c>
      <c r="E805" s="49">
        <v>12.04</v>
      </c>
      <c r="F805" s="80">
        <v>251572</v>
      </c>
      <c r="G805" s="61" t="s">
        <v>377</v>
      </c>
      <c r="H805" s="367">
        <v>29.34</v>
      </c>
      <c r="I805" s="368" t="s">
        <v>231</v>
      </c>
      <c r="J805" s="44">
        <v>1</v>
      </c>
      <c r="K805" s="82" t="s">
        <v>296</v>
      </c>
      <c r="L805" s="50" t="s">
        <v>66</v>
      </c>
    </row>
    <row r="806" spans="1:12" ht="18.75" x14ac:dyDescent="0.3">
      <c r="A806" s="339">
        <v>45798</v>
      </c>
      <c r="B806" s="324" t="str">
        <f t="shared" ref="B806:B819" si="47">ROMAN(2)</f>
        <v>II</v>
      </c>
      <c r="C806" s="324" t="s">
        <v>45</v>
      </c>
      <c r="D806" s="45">
        <v>802</v>
      </c>
      <c r="E806" s="49">
        <v>12.03</v>
      </c>
      <c r="F806" s="79">
        <v>251572</v>
      </c>
      <c r="G806" s="61"/>
      <c r="H806" s="49"/>
      <c r="I806" s="238" t="s">
        <v>231</v>
      </c>
      <c r="J806" s="44"/>
      <c r="K806" s="82" t="s">
        <v>296</v>
      </c>
      <c r="L806" s="50" t="s">
        <v>66</v>
      </c>
    </row>
    <row r="807" spans="1:12" ht="18.75" x14ac:dyDescent="0.3">
      <c r="A807" s="339">
        <v>45798</v>
      </c>
      <c r="B807" s="324" t="str">
        <f t="shared" si="47"/>
        <v>II</v>
      </c>
      <c r="C807" s="324" t="s">
        <v>45</v>
      </c>
      <c r="D807" s="45">
        <v>803</v>
      </c>
      <c r="E807" s="49">
        <v>12.04</v>
      </c>
      <c r="F807" s="79">
        <v>251572</v>
      </c>
      <c r="G807" s="61"/>
      <c r="H807" s="49"/>
      <c r="I807" s="238" t="s">
        <v>231</v>
      </c>
      <c r="J807" s="44"/>
      <c r="K807" s="82" t="s">
        <v>296</v>
      </c>
      <c r="L807" s="50" t="s">
        <v>66</v>
      </c>
    </row>
    <row r="808" spans="1:12" ht="18.75" x14ac:dyDescent="0.3">
      <c r="A808" s="339">
        <v>45798</v>
      </c>
      <c r="B808" s="324" t="str">
        <f t="shared" si="47"/>
        <v>II</v>
      </c>
      <c r="C808" s="324" t="s">
        <v>45</v>
      </c>
      <c r="D808" s="45">
        <v>804</v>
      </c>
      <c r="E808" s="49">
        <v>12.04</v>
      </c>
      <c r="F808" s="79">
        <v>251572</v>
      </c>
      <c r="G808" s="61"/>
      <c r="H808" s="49"/>
      <c r="I808" s="238" t="s">
        <v>231</v>
      </c>
      <c r="J808" s="44"/>
      <c r="K808" s="82" t="s">
        <v>296</v>
      </c>
      <c r="L808" s="50" t="s">
        <v>66</v>
      </c>
    </row>
    <row r="809" spans="1:12" ht="18.75" x14ac:dyDescent="0.3">
      <c r="A809" s="339">
        <v>45798</v>
      </c>
      <c r="B809" s="324" t="str">
        <f t="shared" si="47"/>
        <v>II</v>
      </c>
      <c r="C809" s="324" t="s">
        <v>45</v>
      </c>
      <c r="D809" s="45">
        <v>805</v>
      </c>
      <c r="E809" s="49">
        <v>11.04</v>
      </c>
      <c r="F809" s="79">
        <v>251572</v>
      </c>
      <c r="G809" s="61"/>
      <c r="H809" s="49"/>
      <c r="I809" s="238" t="s">
        <v>231</v>
      </c>
      <c r="J809" s="44"/>
      <c r="K809" s="82" t="s">
        <v>296</v>
      </c>
      <c r="L809" s="50" t="s">
        <v>66</v>
      </c>
    </row>
    <row r="810" spans="1:12" ht="18.75" x14ac:dyDescent="0.3">
      <c r="A810" s="339">
        <v>45798</v>
      </c>
      <c r="B810" s="324" t="str">
        <f t="shared" si="47"/>
        <v>II</v>
      </c>
      <c r="C810" s="324" t="s">
        <v>45</v>
      </c>
      <c r="D810" s="45">
        <v>806</v>
      </c>
      <c r="E810" s="49">
        <v>12.04</v>
      </c>
      <c r="F810" s="79">
        <v>251572</v>
      </c>
      <c r="G810" s="61"/>
      <c r="H810" s="49"/>
      <c r="I810" s="238" t="s">
        <v>231</v>
      </c>
      <c r="J810" s="44"/>
      <c r="K810" s="82" t="s">
        <v>296</v>
      </c>
      <c r="L810" s="50" t="s">
        <v>66</v>
      </c>
    </row>
    <row r="811" spans="1:12" ht="18.75" x14ac:dyDescent="0.3">
      <c r="A811" s="339">
        <v>45798</v>
      </c>
      <c r="B811" s="324" t="str">
        <f t="shared" si="47"/>
        <v>II</v>
      </c>
      <c r="C811" s="324" t="s">
        <v>45</v>
      </c>
      <c r="D811" s="45">
        <v>807</v>
      </c>
      <c r="E811" s="49">
        <v>11.46</v>
      </c>
      <c r="F811" s="79">
        <v>251572</v>
      </c>
      <c r="G811" s="61"/>
      <c r="H811" s="49"/>
      <c r="I811" s="238" t="s">
        <v>231</v>
      </c>
      <c r="J811" s="44"/>
      <c r="K811" s="82" t="s">
        <v>296</v>
      </c>
      <c r="L811" s="50" t="s">
        <v>66</v>
      </c>
    </row>
    <row r="812" spans="1:12" ht="18.75" x14ac:dyDescent="0.3">
      <c r="A812" s="339">
        <v>45798</v>
      </c>
      <c r="B812" s="324" t="str">
        <f t="shared" si="47"/>
        <v>II</v>
      </c>
      <c r="C812" s="324" t="s">
        <v>45</v>
      </c>
      <c r="D812" s="45">
        <v>808</v>
      </c>
      <c r="E812" s="49">
        <v>12.04</v>
      </c>
      <c r="F812" s="80">
        <v>151078</v>
      </c>
      <c r="G812" s="61" t="s">
        <v>376</v>
      </c>
      <c r="H812" s="367">
        <v>28.86</v>
      </c>
      <c r="I812" s="368" t="s">
        <v>231</v>
      </c>
      <c r="J812" s="44">
        <v>1</v>
      </c>
      <c r="K812" s="82" t="s">
        <v>296</v>
      </c>
      <c r="L812" s="50" t="s">
        <v>66</v>
      </c>
    </row>
    <row r="813" spans="1:12" ht="18.75" x14ac:dyDescent="0.3">
      <c r="A813" s="339">
        <v>45798</v>
      </c>
      <c r="B813" s="324" t="str">
        <f t="shared" si="47"/>
        <v>II</v>
      </c>
      <c r="C813" s="324" t="s">
        <v>45</v>
      </c>
      <c r="D813" s="45">
        <v>809</v>
      </c>
      <c r="E813" s="49">
        <v>12.04</v>
      </c>
      <c r="F813" s="79">
        <v>151078</v>
      </c>
      <c r="G813" s="61"/>
      <c r="H813" s="49"/>
      <c r="I813" s="238" t="s">
        <v>231</v>
      </c>
      <c r="J813" s="44"/>
      <c r="K813" s="82" t="s">
        <v>296</v>
      </c>
      <c r="L813" s="50" t="s">
        <v>66</v>
      </c>
    </row>
    <row r="814" spans="1:12" ht="18.75" x14ac:dyDescent="0.3">
      <c r="A814" s="339">
        <v>45798</v>
      </c>
      <c r="B814" s="324" t="str">
        <f t="shared" si="47"/>
        <v>II</v>
      </c>
      <c r="C814" s="324" t="s">
        <v>45</v>
      </c>
      <c r="D814" s="45">
        <v>810</v>
      </c>
      <c r="E814" s="49">
        <v>12.04</v>
      </c>
      <c r="F814" s="79">
        <v>151078</v>
      </c>
      <c r="G814" s="61"/>
      <c r="H814" s="49"/>
      <c r="I814" s="238" t="s">
        <v>231</v>
      </c>
      <c r="J814" s="44"/>
      <c r="K814" s="82" t="s">
        <v>296</v>
      </c>
      <c r="L814" s="50" t="s">
        <v>66</v>
      </c>
    </row>
    <row r="815" spans="1:12" ht="18.75" x14ac:dyDescent="0.3">
      <c r="A815" s="339">
        <v>45798</v>
      </c>
      <c r="B815" s="324" t="str">
        <f t="shared" si="47"/>
        <v>II</v>
      </c>
      <c r="C815" s="324" t="s">
        <v>45</v>
      </c>
      <c r="D815" s="45">
        <v>811</v>
      </c>
      <c r="E815" s="49">
        <v>12.04</v>
      </c>
      <c r="F815" s="79">
        <v>151078</v>
      </c>
      <c r="G815" s="61"/>
      <c r="H815" s="49"/>
      <c r="I815" s="238" t="s">
        <v>231</v>
      </c>
      <c r="J815" s="44"/>
      <c r="K815" s="82" t="s">
        <v>296</v>
      </c>
      <c r="L815" s="50" t="s">
        <v>66</v>
      </c>
    </row>
    <row r="816" spans="1:12" ht="18.75" x14ac:dyDescent="0.3">
      <c r="A816" s="339">
        <v>45798</v>
      </c>
      <c r="B816" s="324" t="str">
        <f t="shared" si="47"/>
        <v>II</v>
      </c>
      <c r="C816" s="324" t="s">
        <v>45</v>
      </c>
      <c r="D816" s="45">
        <v>812</v>
      </c>
      <c r="E816" s="49">
        <v>11.14</v>
      </c>
      <c r="F816" s="79">
        <v>151078</v>
      </c>
      <c r="G816" s="61"/>
      <c r="H816" s="49"/>
      <c r="I816" s="238" t="s">
        <v>231</v>
      </c>
      <c r="J816" s="44"/>
      <c r="K816" s="82" t="s">
        <v>296</v>
      </c>
      <c r="L816" s="50" t="s">
        <v>66</v>
      </c>
    </row>
    <row r="817" spans="1:12" ht="18.75" x14ac:dyDescent="0.3">
      <c r="A817" s="339">
        <v>45798</v>
      </c>
      <c r="B817" s="324" t="str">
        <f t="shared" si="47"/>
        <v>II</v>
      </c>
      <c r="C817" s="324" t="s">
        <v>45</v>
      </c>
      <c r="D817" s="45">
        <v>813</v>
      </c>
      <c r="E817" s="49">
        <v>11.05</v>
      </c>
      <c r="F817" s="79">
        <v>151078</v>
      </c>
      <c r="G817" s="61"/>
      <c r="H817" s="49"/>
      <c r="I817" s="238" t="s">
        <v>231</v>
      </c>
      <c r="J817" s="44"/>
      <c r="K817" s="82" t="s">
        <v>296</v>
      </c>
      <c r="L817" s="50" t="s">
        <v>66</v>
      </c>
    </row>
    <row r="818" spans="1:12" ht="18.75" x14ac:dyDescent="0.3">
      <c r="A818" s="339">
        <v>45798</v>
      </c>
      <c r="B818" s="324" t="str">
        <f t="shared" si="47"/>
        <v>II</v>
      </c>
      <c r="C818" s="324" t="s">
        <v>45</v>
      </c>
      <c r="D818" s="45">
        <v>814</v>
      </c>
      <c r="E818" s="49">
        <v>10.07</v>
      </c>
      <c r="F818" s="79">
        <v>151078</v>
      </c>
      <c r="G818" s="61"/>
      <c r="H818" s="49"/>
      <c r="I818" s="238" t="s">
        <v>231</v>
      </c>
      <c r="J818" s="44"/>
      <c r="K818" s="82" t="s">
        <v>296</v>
      </c>
      <c r="L818" s="50" t="s">
        <v>66</v>
      </c>
    </row>
    <row r="819" spans="1:12" ht="19.5" thickBot="1" x14ac:dyDescent="0.35">
      <c r="A819" s="346">
        <v>45798</v>
      </c>
      <c r="B819" s="337" t="str">
        <f t="shared" si="47"/>
        <v>II</v>
      </c>
      <c r="C819" s="337" t="s">
        <v>45</v>
      </c>
      <c r="D819" s="92">
        <v>815</v>
      </c>
      <c r="E819" s="93">
        <v>13.05</v>
      </c>
      <c r="F819" s="144" t="s">
        <v>96</v>
      </c>
      <c r="G819" s="95" t="s">
        <v>69</v>
      </c>
      <c r="H819" s="153">
        <v>32.200000000000003</v>
      </c>
      <c r="I819" s="245" t="s">
        <v>230</v>
      </c>
      <c r="J819" s="91">
        <v>1</v>
      </c>
      <c r="K819" s="96" t="s">
        <v>296</v>
      </c>
      <c r="L819" s="97" t="s">
        <v>66</v>
      </c>
    </row>
    <row r="820" spans="1:12" ht="18.75" x14ac:dyDescent="0.3">
      <c r="A820" s="39">
        <v>45799</v>
      </c>
      <c r="B820" s="331" t="str">
        <f t="shared" ref="B820:B833" si="48">ROMAN(1)</f>
        <v>I</v>
      </c>
      <c r="C820" s="331" t="s">
        <v>51</v>
      </c>
      <c r="D820" s="40">
        <v>816</v>
      </c>
      <c r="E820" s="98">
        <v>13.04</v>
      </c>
      <c r="F820" s="99" t="s">
        <v>96</v>
      </c>
      <c r="G820" s="100"/>
      <c r="H820" s="98"/>
      <c r="I820" s="242" t="s">
        <v>230</v>
      </c>
      <c r="J820" s="87"/>
      <c r="K820" s="81" t="s">
        <v>296</v>
      </c>
      <c r="L820" s="43" t="s">
        <v>66</v>
      </c>
    </row>
    <row r="821" spans="1:12" ht="18.75" x14ac:dyDescent="0.3">
      <c r="A821" s="339">
        <v>45799</v>
      </c>
      <c r="B821" s="324" t="str">
        <f t="shared" si="48"/>
        <v>I</v>
      </c>
      <c r="C821" s="324" t="s">
        <v>51</v>
      </c>
      <c r="D821" s="45">
        <v>817</v>
      </c>
      <c r="E821" s="49">
        <v>13.05</v>
      </c>
      <c r="F821" s="79" t="s">
        <v>96</v>
      </c>
      <c r="G821" s="61"/>
      <c r="H821" s="49"/>
      <c r="I821" s="238" t="s">
        <v>230</v>
      </c>
      <c r="J821" s="44"/>
      <c r="K821" s="82" t="s">
        <v>296</v>
      </c>
      <c r="L821" s="50" t="s">
        <v>66</v>
      </c>
    </row>
    <row r="822" spans="1:12" ht="18.75" x14ac:dyDescent="0.3">
      <c r="A822" s="339">
        <v>45799</v>
      </c>
      <c r="B822" s="324" t="str">
        <f t="shared" si="48"/>
        <v>I</v>
      </c>
      <c r="C822" s="324" t="s">
        <v>51</v>
      </c>
      <c r="D822" s="45">
        <v>818</v>
      </c>
      <c r="E822" s="49">
        <v>12.2</v>
      </c>
      <c r="F822" s="79" t="s">
        <v>96</v>
      </c>
      <c r="G822" s="61"/>
      <c r="H822" s="49"/>
      <c r="I822" s="238" t="s">
        <v>230</v>
      </c>
      <c r="J822" s="44"/>
      <c r="K822" s="82" t="s">
        <v>296</v>
      </c>
      <c r="L822" s="50" t="s">
        <v>66</v>
      </c>
    </row>
    <row r="823" spans="1:12" ht="18.75" x14ac:dyDescent="0.3">
      <c r="A823" s="339">
        <v>45799</v>
      </c>
      <c r="B823" s="324" t="str">
        <f t="shared" si="48"/>
        <v>I</v>
      </c>
      <c r="C823" s="324" t="s">
        <v>51</v>
      </c>
      <c r="D823" s="45">
        <v>819</v>
      </c>
      <c r="E823" s="49">
        <v>12.15</v>
      </c>
      <c r="F823" s="79" t="s">
        <v>96</v>
      </c>
      <c r="G823" s="61"/>
      <c r="H823" s="49"/>
      <c r="I823" s="238" t="s">
        <v>230</v>
      </c>
      <c r="J823" s="44"/>
      <c r="K823" s="82" t="s">
        <v>296</v>
      </c>
      <c r="L823" s="50" t="s">
        <v>66</v>
      </c>
    </row>
    <row r="824" spans="1:12" ht="18.75" x14ac:dyDescent="0.3">
      <c r="A824" s="339">
        <v>45799</v>
      </c>
      <c r="B824" s="324" t="str">
        <f t="shared" si="48"/>
        <v>I</v>
      </c>
      <c r="C824" s="324" t="s">
        <v>51</v>
      </c>
      <c r="D824" s="45">
        <v>820</v>
      </c>
      <c r="E824" s="49">
        <v>11.2</v>
      </c>
      <c r="F824" s="79" t="s">
        <v>96</v>
      </c>
      <c r="G824" s="61"/>
      <c r="H824" s="49"/>
      <c r="I824" s="238" t="s">
        <v>230</v>
      </c>
      <c r="J824" s="44"/>
      <c r="K824" s="82" t="s">
        <v>296</v>
      </c>
      <c r="L824" s="50" t="s">
        <v>66</v>
      </c>
    </row>
    <row r="825" spans="1:12" ht="18.75" x14ac:dyDescent="0.3">
      <c r="A825" s="339">
        <v>45799</v>
      </c>
      <c r="B825" s="324" t="str">
        <f t="shared" si="48"/>
        <v>I</v>
      </c>
      <c r="C825" s="324" t="s">
        <v>51</v>
      </c>
      <c r="D825" s="45">
        <v>821</v>
      </c>
      <c r="E825" s="49">
        <v>11.64</v>
      </c>
      <c r="F825" s="79" t="s">
        <v>96</v>
      </c>
      <c r="G825" s="61"/>
      <c r="H825" s="49"/>
      <c r="I825" s="238" t="s">
        <v>230</v>
      </c>
      <c r="J825" s="44"/>
      <c r="K825" s="82" t="s">
        <v>296</v>
      </c>
      <c r="L825" s="50" t="s">
        <v>66</v>
      </c>
    </row>
    <row r="826" spans="1:12" ht="18.75" x14ac:dyDescent="0.3">
      <c r="A826" s="339">
        <v>45799</v>
      </c>
      <c r="B826" s="324" t="str">
        <f t="shared" si="48"/>
        <v>I</v>
      </c>
      <c r="C826" s="324" t="s">
        <v>51</v>
      </c>
      <c r="D826" s="45">
        <v>822</v>
      </c>
      <c r="E826" s="49">
        <v>12.05</v>
      </c>
      <c r="F826" s="80">
        <v>251127</v>
      </c>
      <c r="G826" s="61" t="s">
        <v>393</v>
      </c>
      <c r="H826" s="88">
        <v>29.7</v>
      </c>
      <c r="I826" s="236" t="s">
        <v>231</v>
      </c>
      <c r="J826" s="44">
        <v>1</v>
      </c>
      <c r="K826" s="82" t="s">
        <v>296</v>
      </c>
      <c r="L826" s="50" t="s">
        <v>66</v>
      </c>
    </row>
    <row r="827" spans="1:12" ht="18.75" x14ac:dyDescent="0.3">
      <c r="A827" s="339">
        <v>45799</v>
      </c>
      <c r="B827" s="324" t="str">
        <f t="shared" si="48"/>
        <v>I</v>
      </c>
      <c r="C827" s="324" t="s">
        <v>51</v>
      </c>
      <c r="D827" s="45">
        <v>823</v>
      </c>
      <c r="E827" s="49">
        <v>12.27</v>
      </c>
      <c r="F827" s="79">
        <v>251127</v>
      </c>
      <c r="G827" s="61"/>
      <c r="H827" s="49"/>
      <c r="I827" s="238" t="s">
        <v>231</v>
      </c>
      <c r="J827" s="44"/>
      <c r="K827" s="82" t="s">
        <v>296</v>
      </c>
      <c r="L827" s="50" t="s">
        <v>66</v>
      </c>
    </row>
    <row r="828" spans="1:12" ht="18.75" x14ac:dyDescent="0.3">
      <c r="A828" s="339">
        <v>45799</v>
      </c>
      <c r="B828" s="324" t="str">
        <f t="shared" si="48"/>
        <v>I</v>
      </c>
      <c r="C828" s="324" t="s">
        <v>51</v>
      </c>
      <c r="D828" s="45">
        <v>824</v>
      </c>
      <c r="E828" s="49">
        <v>12.03</v>
      </c>
      <c r="F828" s="79">
        <v>251127</v>
      </c>
      <c r="G828" s="61"/>
      <c r="H828" s="49"/>
      <c r="I828" s="238" t="s">
        <v>231</v>
      </c>
      <c r="J828" s="44"/>
      <c r="K828" s="82" t="s">
        <v>296</v>
      </c>
      <c r="L828" s="50" t="s">
        <v>66</v>
      </c>
    </row>
    <row r="829" spans="1:12" ht="18.75" x14ac:dyDescent="0.3">
      <c r="A829" s="339">
        <v>45799</v>
      </c>
      <c r="B829" s="324" t="str">
        <f t="shared" si="48"/>
        <v>I</v>
      </c>
      <c r="C829" s="324" t="s">
        <v>51</v>
      </c>
      <c r="D829" s="45">
        <v>825</v>
      </c>
      <c r="E829" s="49">
        <v>12.04</v>
      </c>
      <c r="F829" s="79">
        <v>251127</v>
      </c>
      <c r="G829" s="61"/>
      <c r="H829" s="49"/>
      <c r="I829" s="238" t="s">
        <v>231</v>
      </c>
      <c r="J829" s="44"/>
      <c r="K829" s="82" t="s">
        <v>296</v>
      </c>
      <c r="L829" s="50" t="s">
        <v>66</v>
      </c>
    </row>
    <row r="830" spans="1:12" ht="18.75" x14ac:dyDescent="0.3">
      <c r="A830" s="339">
        <v>45799</v>
      </c>
      <c r="B830" s="324" t="str">
        <f t="shared" si="48"/>
        <v>I</v>
      </c>
      <c r="C830" s="324" t="s">
        <v>51</v>
      </c>
      <c r="D830" s="45">
        <v>826</v>
      </c>
      <c r="E830" s="49">
        <v>11.16</v>
      </c>
      <c r="F830" s="79">
        <v>251127</v>
      </c>
      <c r="G830" s="61"/>
      <c r="H830" s="49"/>
      <c r="I830" s="238" t="s">
        <v>231</v>
      </c>
      <c r="J830" s="44"/>
      <c r="K830" s="82" t="s">
        <v>296</v>
      </c>
      <c r="L830" s="50" t="s">
        <v>66</v>
      </c>
    </row>
    <row r="831" spans="1:12" ht="18.75" x14ac:dyDescent="0.3">
      <c r="A831" s="339">
        <v>45799</v>
      </c>
      <c r="B831" s="324" t="str">
        <f t="shared" si="48"/>
        <v>I</v>
      </c>
      <c r="C831" s="324" t="s">
        <v>51</v>
      </c>
      <c r="D831" s="45">
        <v>827</v>
      </c>
      <c r="E831" s="49">
        <v>12.05</v>
      </c>
      <c r="F831" s="79">
        <v>251127</v>
      </c>
      <c r="G831" s="61"/>
      <c r="H831" s="49"/>
      <c r="I831" s="238" t="s">
        <v>231</v>
      </c>
      <c r="J831" s="44"/>
      <c r="K831" s="82" t="s">
        <v>296</v>
      </c>
      <c r="L831" s="50" t="s">
        <v>66</v>
      </c>
    </row>
    <row r="832" spans="1:12" ht="18.75" x14ac:dyDescent="0.3">
      <c r="A832" s="339">
        <v>45799</v>
      </c>
      <c r="B832" s="324" t="str">
        <f t="shared" si="48"/>
        <v>I</v>
      </c>
      <c r="C832" s="324" t="s">
        <v>51</v>
      </c>
      <c r="D832" s="45">
        <v>828</v>
      </c>
      <c r="E832" s="49">
        <v>11.57</v>
      </c>
      <c r="F832" s="79">
        <v>251127</v>
      </c>
      <c r="G832" s="61"/>
      <c r="H832" s="49"/>
      <c r="I832" s="238" t="s">
        <v>231</v>
      </c>
      <c r="J832" s="44"/>
      <c r="K832" s="82" t="s">
        <v>296</v>
      </c>
      <c r="L832" s="50" t="s">
        <v>66</v>
      </c>
    </row>
    <row r="833" spans="1:12" ht="18.75" x14ac:dyDescent="0.3">
      <c r="A833" s="339">
        <v>45799</v>
      </c>
      <c r="B833" s="324" t="str">
        <f t="shared" si="48"/>
        <v>I</v>
      </c>
      <c r="C833" s="324" t="s">
        <v>51</v>
      </c>
      <c r="D833" s="45">
        <v>829</v>
      </c>
      <c r="E833" s="49">
        <v>12.05</v>
      </c>
      <c r="F833" s="80">
        <v>251127</v>
      </c>
      <c r="G833" s="61" t="s">
        <v>392</v>
      </c>
      <c r="H833" s="88">
        <v>29.8</v>
      </c>
      <c r="I833" s="236" t="s">
        <v>231</v>
      </c>
      <c r="J833" s="44">
        <v>1</v>
      </c>
      <c r="K833" s="82" t="s">
        <v>296</v>
      </c>
      <c r="L833" s="50" t="s">
        <v>66</v>
      </c>
    </row>
    <row r="834" spans="1:12" ht="18.75" x14ac:dyDescent="0.3">
      <c r="A834" s="339">
        <v>45799</v>
      </c>
      <c r="B834" s="324" t="str">
        <f t="shared" ref="B834:B844" si="49">ROMAN(2)</f>
        <v>II</v>
      </c>
      <c r="C834" s="324" t="s">
        <v>45</v>
      </c>
      <c r="D834" s="45">
        <v>830</v>
      </c>
      <c r="E834" s="49">
        <v>12.04</v>
      </c>
      <c r="F834" s="79">
        <v>251127</v>
      </c>
      <c r="G834" s="61"/>
      <c r="H834" s="49"/>
      <c r="I834" s="238" t="s">
        <v>231</v>
      </c>
      <c r="J834" s="44"/>
      <c r="K834" s="82" t="s">
        <v>270</v>
      </c>
      <c r="L834" s="50" t="s">
        <v>66</v>
      </c>
    </row>
    <row r="835" spans="1:12" ht="18.75" x14ac:dyDescent="0.3">
      <c r="A835" s="339">
        <v>45799</v>
      </c>
      <c r="B835" s="324" t="str">
        <f t="shared" si="49"/>
        <v>II</v>
      </c>
      <c r="C835" s="324" t="s">
        <v>45</v>
      </c>
      <c r="D835" s="45">
        <v>831</v>
      </c>
      <c r="E835" s="49">
        <v>12.04</v>
      </c>
      <c r="F835" s="79">
        <v>251127</v>
      </c>
      <c r="G835" s="61"/>
      <c r="H835" s="49"/>
      <c r="I835" s="238" t="s">
        <v>231</v>
      </c>
      <c r="J835" s="44"/>
      <c r="K835" s="82" t="s">
        <v>270</v>
      </c>
      <c r="L835" s="50" t="s">
        <v>66</v>
      </c>
    </row>
    <row r="836" spans="1:12" ht="18.75" x14ac:dyDescent="0.3">
      <c r="A836" s="339">
        <v>45799</v>
      </c>
      <c r="B836" s="324" t="str">
        <f t="shared" si="49"/>
        <v>II</v>
      </c>
      <c r="C836" s="324" t="s">
        <v>45</v>
      </c>
      <c r="D836" s="45">
        <v>832</v>
      </c>
      <c r="E836" s="49">
        <v>12.04</v>
      </c>
      <c r="F836" s="79">
        <v>251127</v>
      </c>
      <c r="G836" s="61"/>
      <c r="H836" s="49"/>
      <c r="I836" s="238" t="s">
        <v>231</v>
      </c>
      <c r="J836" s="44"/>
      <c r="K836" s="82" t="s">
        <v>270</v>
      </c>
      <c r="L836" s="50" t="s">
        <v>66</v>
      </c>
    </row>
    <row r="837" spans="1:12" ht="18.75" x14ac:dyDescent="0.3">
      <c r="A837" s="339">
        <v>45799</v>
      </c>
      <c r="B837" s="324" t="str">
        <f t="shared" si="49"/>
        <v>II</v>
      </c>
      <c r="C837" s="324" t="s">
        <v>45</v>
      </c>
      <c r="D837" s="45">
        <v>833</v>
      </c>
      <c r="E837" s="49">
        <v>12.04</v>
      </c>
      <c r="F837" s="79">
        <v>251127</v>
      </c>
      <c r="G837" s="61"/>
      <c r="H837" s="49"/>
      <c r="I837" s="238" t="s">
        <v>231</v>
      </c>
      <c r="J837" s="44"/>
      <c r="K837" s="82" t="s">
        <v>270</v>
      </c>
      <c r="L837" s="50" t="s">
        <v>66</v>
      </c>
    </row>
    <row r="838" spans="1:12" ht="18.75" x14ac:dyDescent="0.3">
      <c r="A838" s="339">
        <v>45799</v>
      </c>
      <c r="B838" s="324" t="str">
        <f t="shared" si="49"/>
        <v>II</v>
      </c>
      <c r="C838" s="324" t="s">
        <v>45</v>
      </c>
      <c r="D838" s="45">
        <v>834</v>
      </c>
      <c r="E838" s="49">
        <v>12.04</v>
      </c>
      <c r="F838" s="79">
        <v>251127</v>
      </c>
      <c r="G838" s="61"/>
      <c r="H838" s="49"/>
      <c r="I838" s="238" t="s">
        <v>231</v>
      </c>
      <c r="J838" s="44"/>
      <c r="K838" s="82" t="s">
        <v>270</v>
      </c>
      <c r="L838" s="50" t="s">
        <v>66</v>
      </c>
    </row>
    <row r="839" spans="1:12" ht="18.75" x14ac:dyDescent="0.3">
      <c r="A839" s="339">
        <v>45799</v>
      </c>
      <c r="B839" s="324" t="str">
        <f t="shared" si="49"/>
        <v>II</v>
      </c>
      <c r="C839" s="324" t="s">
        <v>45</v>
      </c>
      <c r="D839" s="45">
        <v>835</v>
      </c>
      <c r="E839" s="49">
        <v>12.02</v>
      </c>
      <c r="F839" s="79">
        <v>251127</v>
      </c>
      <c r="G839" s="61"/>
      <c r="H839" s="49"/>
      <c r="I839" s="238" t="s">
        <v>231</v>
      </c>
      <c r="J839" s="44"/>
      <c r="K839" s="82" t="s">
        <v>270</v>
      </c>
      <c r="L839" s="50" t="s">
        <v>66</v>
      </c>
    </row>
    <row r="840" spans="1:12" ht="18.75" x14ac:dyDescent="0.3">
      <c r="A840" s="339">
        <v>45799</v>
      </c>
      <c r="B840" s="324" t="str">
        <f t="shared" si="49"/>
        <v>II</v>
      </c>
      <c r="C840" s="324" t="s">
        <v>45</v>
      </c>
      <c r="D840" s="45">
        <v>836</v>
      </c>
      <c r="E840" s="49">
        <v>12.04</v>
      </c>
      <c r="F840" s="80">
        <v>251136</v>
      </c>
      <c r="G840" s="61" t="s">
        <v>391</v>
      </c>
      <c r="H840" s="88">
        <v>27.98</v>
      </c>
      <c r="I840" s="236" t="s">
        <v>231</v>
      </c>
      <c r="J840" s="44">
        <v>1</v>
      </c>
      <c r="K840" s="82" t="s">
        <v>270</v>
      </c>
      <c r="L840" s="50" t="s">
        <v>66</v>
      </c>
    </row>
    <row r="841" spans="1:12" ht="18.75" x14ac:dyDescent="0.3">
      <c r="A841" s="339">
        <v>45799</v>
      </c>
      <c r="B841" s="324" t="str">
        <f t="shared" si="49"/>
        <v>II</v>
      </c>
      <c r="C841" s="324" t="s">
        <v>45</v>
      </c>
      <c r="D841" s="45">
        <v>837</v>
      </c>
      <c r="E841" s="49">
        <v>13.04</v>
      </c>
      <c r="F841" s="79">
        <v>251136</v>
      </c>
      <c r="G841" s="61"/>
      <c r="H841" s="49"/>
      <c r="I841" s="238" t="s">
        <v>231</v>
      </c>
      <c r="J841" s="44"/>
      <c r="K841" s="82" t="s">
        <v>270</v>
      </c>
      <c r="L841" s="50" t="s">
        <v>66</v>
      </c>
    </row>
    <row r="842" spans="1:12" ht="18.75" x14ac:dyDescent="0.3">
      <c r="A842" s="339">
        <v>45799</v>
      </c>
      <c r="B842" s="324" t="str">
        <f t="shared" si="49"/>
        <v>II</v>
      </c>
      <c r="C842" s="324" t="s">
        <v>45</v>
      </c>
      <c r="D842" s="45">
        <v>838</v>
      </c>
      <c r="E842" s="49">
        <v>13.56</v>
      </c>
      <c r="F842" s="79">
        <v>251136</v>
      </c>
      <c r="G842" s="61"/>
      <c r="H842" s="49"/>
      <c r="I842" s="238" t="s">
        <v>231</v>
      </c>
      <c r="J842" s="44"/>
      <c r="K842" s="82" t="s">
        <v>270</v>
      </c>
      <c r="L842" s="50" t="s">
        <v>66</v>
      </c>
    </row>
    <row r="843" spans="1:12" ht="18.75" x14ac:dyDescent="0.3">
      <c r="A843" s="339">
        <v>45799</v>
      </c>
      <c r="B843" s="324" t="str">
        <f t="shared" si="49"/>
        <v>II</v>
      </c>
      <c r="C843" s="324" t="s">
        <v>45</v>
      </c>
      <c r="D843" s="45">
        <v>839</v>
      </c>
      <c r="E843" s="49">
        <v>13.56</v>
      </c>
      <c r="F843" s="79">
        <v>251136</v>
      </c>
      <c r="G843" s="61"/>
      <c r="H843" s="49"/>
      <c r="I843" s="238" t="s">
        <v>231</v>
      </c>
      <c r="J843" s="44"/>
      <c r="K843" s="82" t="s">
        <v>270</v>
      </c>
      <c r="L843" s="50" t="s">
        <v>66</v>
      </c>
    </row>
    <row r="844" spans="1:12" ht="19.5" thickBot="1" x14ac:dyDescent="0.35">
      <c r="A844" s="346">
        <v>45799</v>
      </c>
      <c r="B844" s="337" t="str">
        <f t="shared" si="49"/>
        <v>II</v>
      </c>
      <c r="C844" s="337" t="s">
        <v>45</v>
      </c>
      <c r="D844" s="92">
        <v>840</v>
      </c>
      <c r="E844" s="93">
        <v>13.05</v>
      </c>
      <c r="F844" s="94">
        <v>251136</v>
      </c>
      <c r="G844" s="95"/>
      <c r="H844" s="93"/>
      <c r="I844" s="241" t="s">
        <v>231</v>
      </c>
      <c r="J844" s="91"/>
      <c r="K844" s="96" t="s">
        <v>270</v>
      </c>
      <c r="L844" s="97" t="s">
        <v>66</v>
      </c>
    </row>
    <row r="845" spans="1:12" ht="18.75" x14ac:dyDescent="0.3">
      <c r="A845" s="39">
        <v>45800</v>
      </c>
      <c r="B845" s="331" t="str">
        <f t="shared" ref="B845:B855" si="50">ROMAN(1)</f>
        <v>I</v>
      </c>
      <c r="C845" s="331" t="s">
        <v>51</v>
      </c>
      <c r="D845" s="40">
        <v>841</v>
      </c>
      <c r="E845" s="98">
        <v>12.69</v>
      </c>
      <c r="F845" s="99">
        <v>251136</v>
      </c>
      <c r="G845" s="100"/>
      <c r="H845" s="98"/>
      <c r="I845" s="242" t="s">
        <v>231</v>
      </c>
      <c r="J845" s="87"/>
      <c r="K845" s="81" t="s">
        <v>296</v>
      </c>
      <c r="L845" s="43" t="s">
        <v>66</v>
      </c>
    </row>
    <row r="846" spans="1:12" ht="18.75" x14ac:dyDescent="0.3">
      <c r="A846" s="339">
        <v>45800</v>
      </c>
      <c r="B846" s="324" t="str">
        <f t="shared" si="50"/>
        <v>I</v>
      </c>
      <c r="C846" s="324" t="s">
        <v>51</v>
      </c>
      <c r="D846" s="45">
        <v>842</v>
      </c>
      <c r="E846" s="49">
        <v>12.04</v>
      </c>
      <c r="F846" s="80">
        <v>251127</v>
      </c>
      <c r="G846" s="61" t="s">
        <v>415</v>
      </c>
      <c r="H846" s="383">
        <v>29.18</v>
      </c>
      <c r="I846" s="368" t="s">
        <v>231</v>
      </c>
      <c r="J846" s="44">
        <v>1</v>
      </c>
      <c r="K846" s="82" t="s">
        <v>296</v>
      </c>
      <c r="L846" s="50" t="s">
        <v>66</v>
      </c>
    </row>
    <row r="847" spans="1:12" ht="18.75" x14ac:dyDescent="0.3">
      <c r="A847" s="339">
        <v>45800</v>
      </c>
      <c r="B847" s="324" t="str">
        <f t="shared" si="50"/>
        <v>I</v>
      </c>
      <c r="C847" s="324" t="s">
        <v>51</v>
      </c>
      <c r="D847" s="45">
        <v>843</v>
      </c>
      <c r="E847" s="49">
        <v>12.05</v>
      </c>
      <c r="F847" s="79">
        <v>251127</v>
      </c>
      <c r="G847" s="61"/>
      <c r="H847" s="49"/>
      <c r="I847" s="238" t="s">
        <v>231</v>
      </c>
      <c r="J847" s="44"/>
      <c r="K847" s="82" t="s">
        <v>296</v>
      </c>
      <c r="L847" s="50" t="s">
        <v>66</v>
      </c>
    </row>
    <row r="848" spans="1:12" ht="18.75" x14ac:dyDescent="0.3">
      <c r="A848" s="339">
        <v>45800</v>
      </c>
      <c r="B848" s="324" t="str">
        <f t="shared" si="50"/>
        <v>I</v>
      </c>
      <c r="C848" s="324" t="s">
        <v>51</v>
      </c>
      <c r="D848" s="45">
        <v>844</v>
      </c>
      <c r="E848" s="49">
        <v>11.14</v>
      </c>
      <c r="F848" s="79">
        <v>251127</v>
      </c>
      <c r="G848" s="61"/>
      <c r="H848" s="49"/>
      <c r="I848" s="238" t="s">
        <v>231</v>
      </c>
      <c r="J848" s="44"/>
      <c r="K848" s="82" t="s">
        <v>296</v>
      </c>
      <c r="L848" s="50" t="s">
        <v>66</v>
      </c>
    </row>
    <row r="849" spans="1:12" ht="18.75" x14ac:dyDescent="0.3">
      <c r="A849" s="339">
        <v>45800</v>
      </c>
      <c r="B849" s="324" t="str">
        <f t="shared" si="50"/>
        <v>I</v>
      </c>
      <c r="C849" s="324" t="s">
        <v>51</v>
      </c>
      <c r="D849" s="45">
        <v>845</v>
      </c>
      <c r="E849" s="49">
        <v>11.14</v>
      </c>
      <c r="F849" s="79">
        <v>251127</v>
      </c>
      <c r="G849" s="61"/>
      <c r="H849" s="49"/>
      <c r="I849" s="238" t="s">
        <v>231</v>
      </c>
      <c r="J849" s="44"/>
      <c r="K849" s="82" t="s">
        <v>296</v>
      </c>
      <c r="L849" s="50" t="s">
        <v>66</v>
      </c>
    </row>
    <row r="850" spans="1:12" ht="18.75" x14ac:dyDescent="0.3">
      <c r="A850" s="339">
        <v>45800</v>
      </c>
      <c r="B850" s="324" t="str">
        <f t="shared" si="50"/>
        <v>I</v>
      </c>
      <c r="C850" s="324" t="s">
        <v>51</v>
      </c>
      <c r="D850" s="45">
        <v>846</v>
      </c>
      <c r="E850" s="49">
        <v>12.04</v>
      </c>
      <c r="F850" s="79">
        <v>251127</v>
      </c>
      <c r="G850" s="61"/>
      <c r="H850" s="49"/>
      <c r="I850" s="238" t="s">
        <v>231</v>
      </c>
      <c r="J850" s="44"/>
      <c r="K850" s="82" t="s">
        <v>296</v>
      </c>
      <c r="L850" s="50" t="s">
        <v>66</v>
      </c>
    </row>
    <row r="851" spans="1:12" ht="18.75" x14ac:dyDescent="0.3">
      <c r="A851" s="339">
        <v>45800</v>
      </c>
      <c r="B851" s="324" t="str">
        <f t="shared" si="50"/>
        <v>I</v>
      </c>
      <c r="C851" s="324" t="s">
        <v>51</v>
      </c>
      <c r="D851" s="45">
        <v>847</v>
      </c>
      <c r="E851" s="49">
        <v>12.05</v>
      </c>
      <c r="F851" s="79">
        <v>251127</v>
      </c>
      <c r="G851" s="61"/>
      <c r="H851" s="49"/>
      <c r="I851" s="238" t="s">
        <v>231</v>
      </c>
      <c r="J851" s="44"/>
      <c r="K851" s="82" t="s">
        <v>296</v>
      </c>
      <c r="L851" s="50" t="s">
        <v>66</v>
      </c>
    </row>
    <row r="852" spans="1:12" ht="18.75" x14ac:dyDescent="0.3">
      <c r="A852" s="339">
        <v>45800</v>
      </c>
      <c r="B852" s="324" t="str">
        <f t="shared" si="50"/>
        <v>I</v>
      </c>
      <c r="C852" s="324" t="s">
        <v>51</v>
      </c>
      <c r="D852" s="45">
        <v>848</v>
      </c>
      <c r="E852" s="49">
        <v>11.77</v>
      </c>
      <c r="F852" s="79">
        <v>251127</v>
      </c>
      <c r="G852" s="61"/>
      <c r="H852" s="49"/>
      <c r="I852" s="238" t="s">
        <v>231</v>
      </c>
      <c r="J852" s="44"/>
      <c r="K852" s="82" t="s">
        <v>296</v>
      </c>
      <c r="L852" s="50" t="s">
        <v>66</v>
      </c>
    </row>
    <row r="853" spans="1:12" ht="18.75" x14ac:dyDescent="0.3">
      <c r="A853" s="339">
        <v>45800</v>
      </c>
      <c r="B853" s="324" t="str">
        <f t="shared" si="50"/>
        <v>I</v>
      </c>
      <c r="C853" s="324" t="s">
        <v>51</v>
      </c>
      <c r="D853" s="45">
        <v>849</v>
      </c>
      <c r="E853" s="49">
        <v>12.05</v>
      </c>
      <c r="F853" s="80">
        <v>251127</v>
      </c>
      <c r="G853" s="61" t="s">
        <v>414</v>
      </c>
      <c r="H853" s="383">
        <v>29.72</v>
      </c>
      <c r="I853" s="368" t="s">
        <v>231</v>
      </c>
      <c r="J853" s="44">
        <v>1</v>
      </c>
      <c r="K853" s="82" t="s">
        <v>296</v>
      </c>
      <c r="L853" s="50" t="s">
        <v>66</v>
      </c>
    </row>
    <row r="854" spans="1:12" ht="18.75" x14ac:dyDescent="0.3">
      <c r="A854" s="339">
        <v>45800</v>
      </c>
      <c r="B854" s="324" t="str">
        <f t="shared" si="50"/>
        <v>I</v>
      </c>
      <c r="C854" s="324" t="s">
        <v>51</v>
      </c>
      <c r="D854" s="45">
        <v>850</v>
      </c>
      <c r="E854" s="49">
        <v>12.04</v>
      </c>
      <c r="F854" s="79">
        <v>251127</v>
      </c>
      <c r="G854" s="61"/>
      <c r="H854" s="49"/>
      <c r="I854" s="238" t="s">
        <v>231</v>
      </c>
      <c r="J854" s="44"/>
      <c r="K854" s="82" t="s">
        <v>296</v>
      </c>
      <c r="L854" s="50" t="s">
        <v>66</v>
      </c>
    </row>
    <row r="855" spans="1:12" ht="18.75" x14ac:dyDescent="0.3">
      <c r="A855" s="339">
        <v>45800</v>
      </c>
      <c r="B855" s="324" t="str">
        <f t="shared" si="50"/>
        <v>I</v>
      </c>
      <c r="C855" s="324" t="s">
        <v>51</v>
      </c>
      <c r="D855" s="45">
        <v>851</v>
      </c>
      <c r="E855" s="49">
        <v>12.04</v>
      </c>
      <c r="F855" s="79">
        <v>251127</v>
      </c>
      <c r="G855" s="61"/>
      <c r="H855" s="49"/>
      <c r="I855" s="238" t="s">
        <v>231</v>
      </c>
      <c r="J855" s="44"/>
      <c r="K855" s="82" t="s">
        <v>296</v>
      </c>
      <c r="L855" s="50" t="s">
        <v>66</v>
      </c>
    </row>
    <row r="856" spans="1:12" ht="18.75" x14ac:dyDescent="0.3">
      <c r="A856" s="339">
        <v>45800</v>
      </c>
      <c r="B856" s="324" t="str">
        <f t="shared" ref="B856:B869" si="51">ROMAN(2)</f>
        <v>II</v>
      </c>
      <c r="C856" s="324" t="s">
        <v>45</v>
      </c>
      <c r="D856" s="45">
        <v>852</v>
      </c>
      <c r="E856" s="49">
        <v>12.04</v>
      </c>
      <c r="F856" s="79">
        <v>251127</v>
      </c>
      <c r="G856" s="61"/>
      <c r="H856" s="49"/>
      <c r="I856" s="238" t="s">
        <v>231</v>
      </c>
      <c r="J856" s="44"/>
      <c r="K856" s="82" t="s">
        <v>270</v>
      </c>
      <c r="L856" s="50" t="s">
        <v>66</v>
      </c>
    </row>
    <row r="857" spans="1:12" ht="18.75" x14ac:dyDescent="0.3">
      <c r="A857" s="339">
        <v>45800</v>
      </c>
      <c r="B857" s="324" t="str">
        <f t="shared" si="51"/>
        <v>II</v>
      </c>
      <c r="C857" s="324" t="s">
        <v>45</v>
      </c>
      <c r="D857" s="45">
        <v>853</v>
      </c>
      <c r="E857" s="49">
        <v>12.04</v>
      </c>
      <c r="F857" s="79">
        <v>251127</v>
      </c>
      <c r="G857" s="61"/>
      <c r="H857" s="49"/>
      <c r="I857" s="238" t="s">
        <v>231</v>
      </c>
      <c r="J857" s="44"/>
      <c r="K857" s="82" t="s">
        <v>270</v>
      </c>
      <c r="L857" s="50" t="s">
        <v>66</v>
      </c>
    </row>
    <row r="858" spans="1:12" ht="18.75" x14ac:dyDescent="0.3">
      <c r="A858" s="339">
        <v>45800</v>
      </c>
      <c r="B858" s="324" t="str">
        <f t="shared" si="51"/>
        <v>II</v>
      </c>
      <c r="C858" s="324" t="s">
        <v>45</v>
      </c>
      <c r="D858" s="45">
        <v>854</v>
      </c>
      <c r="E858" s="49">
        <v>11.05</v>
      </c>
      <c r="F858" s="79">
        <v>251127</v>
      </c>
      <c r="G858" s="61"/>
      <c r="H858" s="49"/>
      <c r="I858" s="238" t="s">
        <v>231</v>
      </c>
      <c r="J858" s="44"/>
      <c r="K858" s="82" t="s">
        <v>270</v>
      </c>
      <c r="L858" s="50" t="s">
        <v>66</v>
      </c>
    </row>
    <row r="859" spans="1:12" ht="18.75" x14ac:dyDescent="0.3">
      <c r="A859" s="339">
        <v>45800</v>
      </c>
      <c r="B859" s="324" t="str">
        <f t="shared" si="51"/>
        <v>II</v>
      </c>
      <c r="C859" s="324" t="s">
        <v>45</v>
      </c>
      <c r="D859" s="45">
        <v>855</v>
      </c>
      <c r="E859" s="49">
        <v>11.22</v>
      </c>
      <c r="F859" s="79">
        <v>251127</v>
      </c>
      <c r="G859" s="61"/>
      <c r="H859" s="49"/>
      <c r="I859" s="238" t="s">
        <v>231</v>
      </c>
      <c r="J859" s="44"/>
      <c r="K859" s="82" t="s">
        <v>270</v>
      </c>
      <c r="L859" s="50" t="s">
        <v>66</v>
      </c>
    </row>
    <row r="860" spans="1:12" ht="18.75" x14ac:dyDescent="0.3">
      <c r="A860" s="339">
        <v>45800</v>
      </c>
      <c r="B860" s="324" t="str">
        <f t="shared" si="51"/>
        <v>II</v>
      </c>
      <c r="C860" s="324" t="s">
        <v>45</v>
      </c>
      <c r="D860" s="45">
        <v>856</v>
      </c>
      <c r="E860" s="49">
        <v>13.05</v>
      </c>
      <c r="F860" s="80" t="s">
        <v>399</v>
      </c>
      <c r="G860" s="61" t="s">
        <v>413</v>
      </c>
      <c r="H860" s="88">
        <v>28.06</v>
      </c>
      <c r="I860" s="236" t="s">
        <v>231</v>
      </c>
      <c r="J860" s="44">
        <v>1</v>
      </c>
      <c r="K860" s="82" t="s">
        <v>270</v>
      </c>
      <c r="L860" s="50" t="s">
        <v>66</v>
      </c>
    </row>
    <row r="861" spans="1:12" ht="18.75" x14ac:dyDescent="0.3">
      <c r="A861" s="339">
        <v>45800</v>
      </c>
      <c r="B861" s="324" t="str">
        <f t="shared" si="51"/>
        <v>II</v>
      </c>
      <c r="C861" s="324" t="s">
        <v>45</v>
      </c>
      <c r="D861" s="45">
        <v>857</v>
      </c>
      <c r="E861" s="49">
        <v>13.04</v>
      </c>
      <c r="F861" s="79" t="s">
        <v>399</v>
      </c>
      <c r="G861" s="61"/>
      <c r="H861" s="49"/>
      <c r="I861" s="238" t="s">
        <v>231</v>
      </c>
      <c r="J861" s="44"/>
      <c r="K861" s="82" t="s">
        <v>270</v>
      </c>
      <c r="L861" s="50" t="s">
        <v>66</v>
      </c>
    </row>
    <row r="862" spans="1:12" ht="18.75" x14ac:dyDescent="0.3">
      <c r="A862" s="339">
        <v>45800</v>
      </c>
      <c r="B862" s="324" t="str">
        <f t="shared" si="51"/>
        <v>II</v>
      </c>
      <c r="C862" s="324" t="s">
        <v>45</v>
      </c>
      <c r="D862" s="45">
        <v>858</v>
      </c>
      <c r="E862" s="49">
        <v>13.06</v>
      </c>
      <c r="F862" s="79" t="s">
        <v>399</v>
      </c>
      <c r="G862" s="61"/>
      <c r="H862" s="49"/>
      <c r="I862" s="238" t="s">
        <v>231</v>
      </c>
      <c r="J862" s="44"/>
      <c r="K862" s="82" t="s">
        <v>270</v>
      </c>
      <c r="L862" s="50" t="s">
        <v>66</v>
      </c>
    </row>
    <row r="863" spans="1:12" ht="18.75" x14ac:dyDescent="0.3">
      <c r="A863" s="339">
        <v>45800</v>
      </c>
      <c r="B863" s="324" t="str">
        <f t="shared" si="51"/>
        <v>II</v>
      </c>
      <c r="C863" s="324" t="s">
        <v>45</v>
      </c>
      <c r="D863" s="45">
        <v>859</v>
      </c>
      <c r="E863" s="49">
        <v>13.06</v>
      </c>
      <c r="F863" s="79" t="s">
        <v>399</v>
      </c>
      <c r="G863" s="61"/>
      <c r="H863" s="49"/>
      <c r="I863" s="238" t="s">
        <v>231</v>
      </c>
      <c r="J863" s="44"/>
      <c r="K863" s="82" t="s">
        <v>270</v>
      </c>
      <c r="L863" s="50" t="s">
        <v>66</v>
      </c>
    </row>
    <row r="864" spans="1:12" ht="18.75" x14ac:dyDescent="0.3">
      <c r="A864" s="339">
        <v>45800</v>
      </c>
      <c r="B864" s="324" t="str">
        <f t="shared" si="51"/>
        <v>II</v>
      </c>
      <c r="C864" s="324" t="s">
        <v>45</v>
      </c>
      <c r="D864" s="45">
        <v>860</v>
      </c>
      <c r="E864" s="49">
        <v>13.05</v>
      </c>
      <c r="F864" s="79" t="s">
        <v>399</v>
      </c>
      <c r="G864" s="61"/>
      <c r="H864" s="49"/>
      <c r="I864" s="238" t="s">
        <v>231</v>
      </c>
      <c r="J864" s="44"/>
      <c r="K864" s="82" t="s">
        <v>270</v>
      </c>
      <c r="L864" s="50" t="s">
        <v>66</v>
      </c>
    </row>
    <row r="865" spans="1:12" ht="18.75" x14ac:dyDescent="0.3">
      <c r="A865" s="339">
        <v>45800</v>
      </c>
      <c r="B865" s="324" t="str">
        <f t="shared" si="51"/>
        <v>II</v>
      </c>
      <c r="C865" s="324" t="s">
        <v>45</v>
      </c>
      <c r="D865" s="45">
        <v>861</v>
      </c>
      <c r="E865" s="49">
        <v>12.67</v>
      </c>
      <c r="F865" s="79" t="s">
        <v>399</v>
      </c>
      <c r="G865" s="61"/>
      <c r="H865" s="49"/>
      <c r="I865" s="238" t="s">
        <v>231</v>
      </c>
      <c r="J865" s="44"/>
      <c r="K865" s="82" t="s">
        <v>270</v>
      </c>
      <c r="L865" s="50" t="s">
        <v>66</v>
      </c>
    </row>
    <row r="866" spans="1:12" ht="18.75" x14ac:dyDescent="0.3">
      <c r="A866" s="339">
        <v>45800</v>
      </c>
      <c r="B866" s="324" t="str">
        <f t="shared" si="51"/>
        <v>II</v>
      </c>
      <c r="C866" s="324" t="s">
        <v>45</v>
      </c>
      <c r="D866" s="45">
        <v>862</v>
      </c>
      <c r="E866" s="49">
        <v>12.02</v>
      </c>
      <c r="F866" s="80">
        <v>150638</v>
      </c>
      <c r="G866" s="61" t="s">
        <v>412</v>
      </c>
      <c r="H866" s="88">
        <v>29.18</v>
      </c>
      <c r="I866" s="236" t="s">
        <v>231</v>
      </c>
      <c r="J866" s="44">
        <v>1</v>
      </c>
      <c r="K866" s="82" t="s">
        <v>270</v>
      </c>
      <c r="L866" s="50" t="s">
        <v>66</v>
      </c>
    </row>
    <row r="867" spans="1:12" ht="18.75" x14ac:dyDescent="0.3">
      <c r="A867" s="339">
        <v>45800</v>
      </c>
      <c r="B867" s="324" t="str">
        <f t="shared" si="51"/>
        <v>II</v>
      </c>
      <c r="C867" s="324" t="s">
        <v>45</v>
      </c>
      <c r="D867" s="45">
        <v>863</v>
      </c>
      <c r="E867" s="49">
        <v>12.02</v>
      </c>
      <c r="F867" s="79">
        <v>150638</v>
      </c>
      <c r="G867" s="61"/>
      <c r="H867" s="49"/>
      <c r="I867" s="238" t="s">
        <v>231</v>
      </c>
      <c r="J867" s="44"/>
      <c r="K867" s="82" t="s">
        <v>270</v>
      </c>
      <c r="L867" s="50" t="s">
        <v>66</v>
      </c>
    </row>
    <row r="868" spans="1:12" ht="18.75" x14ac:dyDescent="0.3">
      <c r="A868" s="339">
        <v>45800</v>
      </c>
      <c r="B868" s="324" t="str">
        <f t="shared" si="51"/>
        <v>II</v>
      </c>
      <c r="C868" s="324" t="s">
        <v>45</v>
      </c>
      <c r="D868" s="45">
        <v>864</v>
      </c>
      <c r="E868" s="49">
        <v>12.03</v>
      </c>
      <c r="F868" s="79">
        <v>150638</v>
      </c>
      <c r="G868" s="61"/>
      <c r="H868" s="49"/>
      <c r="I868" s="238" t="s">
        <v>231</v>
      </c>
      <c r="J868" s="44"/>
      <c r="K868" s="82" t="s">
        <v>270</v>
      </c>
      <c r="L868" s="50" t="s">
        <v>66</v>
      </c>
    </row>
    <row r="869" spans="1:12" ht="19.5" thickBot="1" x14ac:dyDescent="0.35">
      <c r="A869" s="346">
        <v>45800</v>
      </c>
      <c r="B869" s="337" t="str">
        <f t="shared" si="51"/>
        <v>II</v>
      </c>
      <c r="C869" s="337" t="s">
        <v>45</v>
      </c>
      <c r="D869" s="92">
        <v>865</v>
      </c>
      <c r="E869" s="93">
        <v>12.03</v>
      </c>
      <c r="F869" s="94">
        <v>150638</v>
      </c>
      <c r="G869" s="95"/>
      <c r="H869" s="93"/>
      <c r="I869" s="241" t="s">
        <v>231</v>
      </c>
      <c r="J869" s="91"/>
      <c r="K869" s="96" t="s">
        <v>270</v>
      </c>
      <c r="L869" s="97" t="s">
        <v>66</v>
      </c>
    </row>
    <row r="870" spans="1:12" ht="18.75" x14ac:dyDescent="0.3">
      <c r="A870" s="39">
        <v>45801</v>
      </c>
      <c r="B870" s="331" t="str">
        <f t="shared" ref="B870:B883" si="52">ROMAN(1)</f>
        <v>I</v>
      </c>
      <c r="C870" s="331" t="s">
        <v>51</v>
      </c>
      <c r="D870" s="40">
        <v>866</v>
      </c>
      <c r="E870" s="98">
        <v>11.13</v>
      </c>
      <c r="F870" s="99">
        <v>150638</v>
      </c>
      <c r="G870" s="100"/>
      <c r="H870" s="98"/>
      <c r="I870" s="242" t="s">
        <v>231</v>
      </c>
      <c r="J870" s="87"/>
      <c r="K870" s="81" t="s">
        <v>296</v>
      </c>
      <c r="L870" s="43" t="s">
        <v>66</v>
      </c>
    </row>
    <row r="871" spans="1:12" ht="18.75" x14ac:dyDescent="0.3">
      <c r="A871" s="339">
        <v>45801</v>
      </c>
      <c r="B871" s="324" t="str">
        <f t="shared" si="52"/>
        <v>I</v>
      </c>
      <c r="C871" s="324" t="s">
        <v>51</v>
      </c>
      <c r="D871" s="45">
        <v>867</v>
      </c>
      <c r="E871" s="49">
        <v>11.13</v>
      </c>
      <c r="F871" s="79">
        <v>150638</v>
      </c>
      <c r="G871" s="61"/>
      <c r="H871" s="49"/>
      <c r="I871" s="238" t="s">
        <v>231</v>
      </c>
      <c r="J871" s="44"/>
      <c r="K871" s="82" t="s">
        <v>296</v>
      </c>
      <c r="L871" s="50" t="s">
        <v>66</v>
      </c>
    </row>
    <row r="872" spans="1:12" ht="18.75" x14ac:dyDescent="0.3">
      <c r="A872" s="339">
        <v>45801</v>
      </c>
      <c r="B872" s="324" t="str">
        <f t="shared" si="52"/>
        <v>I</v>
      </c>
      <c r="C872" s="324" t="s">
        <v>51</v>
      </c>
      <c r="D872" s="45">
        <v>868</v>
      </c>
      <c r="E872" s="49">
        <v>11.91</v>
      </c>
      <c r="F872" s="79">
        <v>150638</v>
      </c>
      <c r="G872" s="61"/>
      <c r="H872" s="49"/>
      <c r="I872" s="238" t="s">
        <v>231</v>
      </c>
      <c r="J872" s="44"/>
      <c r="K872" s="82" t="s">
        <v>296</v>
      </c>
      <c r="L872" s="50" t="s">
        <v>66</v>
      </c>
    </row>
    <row r="873" spans="1:12" ht="18.75" x14ac:dyDescent="0.3">
      <c r="A873" s="339">
        <v>45801</v>
      </c>
      <c r="B873" s="324" t="str">
        <f t="shared" si="52"/>
        <v>I</v>
      </c>
      <c r="C873" s="324" t="s">
        <v>51</v>
      </c>
      <c r="D873" s="45">
        <v>869</v>
      </c>
      <c r="E873" s="49">
        <v>12.03</v>
      </c>
      <c r="F873" s="80">
        <v>250444</v>
      </c>
      <c r="G873" s="61" t="s">
        <v>419</v>
      </c>
      <c r="H873" s="88">
        <v>30.08</v>
      </c>
      <c r="I873" s="236" t="s">
        <v>231</v>
      </c>
      <c r="J873" s="44">
        <v>1</v>
      </c>
      <c r="K873" s="82" t="s">
        <v>296</v>
      </c>
      <c r="L873" s="50" t="s">
        <v>66</v>
      </c>
    </row>
    <row r="874" spans="1:12" ht="18.75" x14ac:dyDescent="0.3">
      <c r="A874" s="339">
        <v>45801</v>
      </c>
      <c r="B874" s="324" t="str">
        <f t="shared" si="52"/>
        <v>I</v>
      </c>
      <c r="C874" s="324" t="s">
        <v>51</v>
      </c>
      <c r="D874" s="45">
        <v>870</v>
      </c>
      <c r="E874" s="49">
        <v>12.02</v>
      </c>
      <c r="F874" s="79">
        <v>250444</v>
      </c>
      <c r="G874" s="61"/>
      <c r="H874" s="49"/>
      <c r="I874" s="238" t="s">
        <v>231</v>
      </c>
      <c r="J874" s="44"/>
      <c r="K874" s="82" t="s">
        <v>296</v>
      </c>
      <c r="L874" s="50" t="s">
        <v>66</v>
      </c>
    </row>
    <row r="875" spans="1:12" ht="18.75" x14ac:dyDescent="0.3">
      <c r="A875" s="339">
        <v>45801</v>
      </c>
      <c r="B875" s="324" t="str">
        <f t="shared" si="52"/>
        <v>I</v>
      </c>
      <c r="C875" s="324" t="s">
        <v>51</v>
      </c>
      <c r="D875" s="45">
        <v>871</v>
      </c>
      <c r="E875" s="49">
        <v>12.02</v>
      </c>
      <c r="F875" s="79">
        <v>250444</v>
      </c>
      <c r="G875" s="61"/>
      <c r="H875" s="49"/>
      <c r="I875" s="238" t="s">
        <v>231</v>
      </c>
      <c r="J875" s="44"/>
      <c r="K875" s="82" t="s">
        <v>296</v>
      </c>
      <c r="L875" s="50" t="s">
        <v>66</v>
      </c>
    </row>
    <row r="876" spans="1:12" ht="18.75" x14ac:dyDescent="0.3">
      <c r="A876" s="339">
        <v>45801</v>
      </c>
      <c r="B876" s="324" t="str">
        <f t="shared" si="52"/>
        <v>I</v>
      </c>
      <c r="C876" s="324" t="s">
        <v>51</v>
      </c>
      <c r="D876" s="45">
        <v>872</v>
      </c>
      <c r="E876" s="49">
        <v>12.02</v>
      </c>
      <c r="F876" s="79">
        <v>250444</v>
      </c>
      <c r="G876" s="61"/>
      <c r="H876" s="49"/>
      <c r="I876" s="238" t="s">
        <v>231</v>
      </c>
      <c r="J876" s="44"/>
      <c r="K876" s="82" t="s">
        <v>296</v>
      </c>
      <c r="L876" s="50" t="s">
        <v>66</v>
      </c>
    </row>
    <row r="877" spans="1:12" ht="18.75" x14ac:dyDescent="0.3">
      <c r="A877" s="339">
        <v>45801</v>
      </c>
      <c r="B877" s="324" t="str">
        <f t="shared" si="52"/>
        <v>I</v>
      </c>
      <c r="C877" s="324" t="s">
        <v>51</v>
      </c>
      <c r="D877" s="45">
        <v>873</v>
      </c>
      <c r="E877" s="49">
        <v>12.02</v>
      </c>
      <c r="F877" s="79">
        <v>250444</v>
      </c>
      <c r="G877" s="61"/>
      <c r="H877" s="49"/>
      <c r="I877" s="238" t="s">
        <v>231</v>
      </c>
      <c r="J877" s="44"/>
      <c r="K877" s="82" t="s">
        <v>296</v>
      </c>
      <c r="L877" s="50" t="s">
        <v>66</v>
      </c>
    </row>
    <row r="878" spans="1:12" ht="18.75" x14ac:dyDescent="0.3">
      <c r="A878" s="339">
        <v>45801</v>
      </c>
      <c r="B878" s="324" t="str">
        <f t="shared" si="52"/>
        <v>I</v>
      </c>
      <c r="C878" s="324" t="s">
        <v>51</v>
      </c>
      <c r="D878" s="45">
        <v>874</v>
      </c>
      <c r="E878" s="49">
        <v>12.02</v>
      </c>
      <c r="F878" s="79">
        <v>250444</v>
      </c>
      <c r="G878" s="61"/>
      <c r="H878" s="49"/>
      <c r="I878" s="238" t="s">
        <v>231</v>
      </c>
      <c r="J878" s="44"/>
      <c r="K878" s="82" t="s">
        <v>296</v>
      </c>
      <c r="L878" s="50" t="s">
        <v>66</v>
      </c>
    </row>
    <row r="879" spans="1:12" ht="18.75" x14ac:dyDescent="0.3">
      <c r="A879" s="339">
        <v>45801</v>
      </c>
      <c r="B879" s="324" t="str">
        <f t="shared" si="52"/>
        <v>I</v>
      </c>
      <c r="C879" s="324" t="s">
        <v>51</v>
      </c>
      <c r="D879" s="45">
        <v>875</v>
      </c>
      <c r="E879" s="49">
        <v>12.26</v>
      </c>
      <c r="F879" s="79">
        <v>250444</v>
      </c>
      <c r="G879" s="61"/>
      <c r="H879" s="49"/>
      <c r="I879" s="238" t="s">
        <v>231</v>
      </c>
      <c r="J879" s="44"/>
      <c r="K879" s="82" t="s">
        <v>296</v>
      </c>
      <c r="L879" s="50" t="s">
        <v>66</v>
      </c>
    </row>
    <row r="880" spans="1:12" ht="18.75" x14ac:dyDescent="0.3">
      <c r="A880" s="339">
        <v>45801</v>
      </c>
      <c r="B880" s="324" t="str">
        <f t="shared" si="52"/>
        <v>I</v>
      </c>
      <c r="C880" s="324" t="s">
        <v>51</v>
      </c>
      <c r="D880" s="45">
        <v>876</v>
      </c>
      <c r="E880" s="49">
        <v>12.02</v>
      </c>
      <c r="F880" s="80">
        <v>250664</v>
      </c>
      <c r="G880" s="61" t="s">
        <v>418</v>
      </c>
      <c r="H880" s="88">
        <v>29.24</v>
      </c>
      <c r="I880" s="236" t="s">
        <v>231</v>
      </c>
      <c r="J880" s="44">
        <v>1</v>
      </c>
      <c r="K880" s="82" t="s">
        <v>296</v>
      </c>
      <c r="L880" s="50" t="s">
        <v>66</v>
      </c>
    </row>
    <row r="881" spans="1:12" ht="18.75" x14ac:dyDescent="0.3">
      <c r="A881" s="339">
        <v>45801</v>
      </c>
      <c r="B881" s="324" t="str">
        <f t="shared" si="52"/>
        <v>I</v>
      </c>
      <c r="C881" s="324" t="s">
        <v>51</v>
      </c>
      <c r="D881" s="45">
        <v>877</v>
      </c>
      <c r="E881" s="49">
        <v>12.03</v>
      </c>
      <c r="F881" s="79">
        <v>250664</v>
      </c>
      <c r="G881" s="61"/>
      <c r="H881" s="49"/>
      <c r="I881" s="238" t="s">
        <v>231</v>
      </c>
      <c r="J881" s="44"/>
      <c r="K881" s="82" t="s">
        <v>296</v>
      </c>
      <c r="L881" s="50" t="s">
        <v>66</v>
      </c>
    </row>
    <row r="882" spans="1:12" ht="18.75" x14ac:dyDescent="0.3">
      <c r="A882" s="339">
        <v>45801</v>
      </c>
      <c r="B882" s="324" t="str">
        <f t="shared" si="52"/>
        <v>I</v>
      </c>
      <c r="C882" s="324" t="s">
        <v>51</v>
      </c>
      <c r="D882" s="45">
        <v>878</v>
      </c>
      <c r="E882" s="49">
        <v>12.02</v>
      </c>
      <c r="F882" s="79">
        <v>250664</v>
      </c>
      <c r="G882" s="61"/>
      <c r="H882" s="49"/>
      <c r="I882" s="238" t="s">
        <v>231</v>
      </c>
      <c r="J882" s="44"/>
      <c r="K882" s="82" t="s">
        <v>296</v>
      </c>
      <c r="L882" s="50" t="s">
        <v>66</v>
      </c>
    </row>
    <row r="883" spans="1:12" ht="18.75" x14ac:dyDescent="0.3">
      <c r="A883" s="339">
        <v>45801</v>
      </c>
      <c r="B883" s="324" t="str">
        <f t="shared" si="52"/>
        <v>I</v>
      </c>
      <c r="C883" s="324" t="s">
        <v>51</v>
      </c>
      <c r="D883" s="45">
        <v>879</v>
      </c>
      <c r="E883" s="49">
        <v>11.13</v>
      </c>
      <c r="F883" s="79">
        <v>250664</v>
      </c>
      <c r="G883" s="61"/>
      <c r="H883" s="49"/>
      <c r="I883" s="238" t="s">
        <v>231</v>
      </c>
      <c r="J883" s="44"/>
      <c r="K883" s="82" t="s">
        <v>296</v>
      </c>
      <c r="L883" s="50" t="s">
        <v>66</v>
      </c>
    </row>
    <row r="884" spans="1:12" ht="18.75" x14ac:dyDescent="0.3">
      <c r="A884" s="339">
        <v>45801</v>
      </c>
      <c r="B884" s="324" t="str">
        <f t="shared" ref="B884:B896" si="53">ROMAN(2)</f>
        <v>II</v>
      </c>
      <c r="C884" s="324" t="s">
        <v>45</v>
      </c>
      <c r="D884" s="45">
        <v>880</v>
      </c>
      <c r="E884" s="49">
        <v>11.03</v>
      </c>
      <c r="F884" s="79">
        <v>250664</v>
      </c>
      <c r="G884" s="61"/>
      <c r="H884" s="49"/>
      <c r="I884" s="238" t="s">
        <v>231</v>
      </c>
      <c r="J884" s="44"/>
      <c r="K884" s="82" t="s">
        <v>270</v>
      </c>
      <c r="L884" s="50" t="s">
        <v>66</v>
      </c>
    </row>
    <row r="885" spans="1:12" ht="18.75" x14ac:dyDescent="0.3">
      <c r="A885" s="339">
        <v>45801</v>
      </c>
      <c r="B885" s="324" t="str">
        <f t="shared" si="53"/>
        <v>II</v>
      </c>
      <c r="C885" s="324" t="s">
        <v>45</v>
      </c>
      <c r="D885" s="45">
        <v>881</v>
      </c>
      <c r="E885" s="49">
        <v>12.02</v>
      </c>
      <c r="F885" s="79">
        <v>250664</v>
      </c>
      <c r="G885" s="61"/>
      <c r="H885" s="49"/>
      <c r="I885" s="238" t="s">
        <v>231</v>
      </c>
      <c r="J885" s="44"/>
      <c r="K885" s="82" t="s">
        <v>270</v>
      </c>
      <c r="L885" s="50" t="s">
        <v>66</v>
      </c>
    </row>
    <row r="886" spans="1:12" ht="18.75" x14ac:dyDescent="0.3">
      <c r="A886" s="339">
        <v>45801</v>
      </c>
      <c r="B886" s="324" t="str">
        <f t="shared" si="53"/>
        <v>II</v>
      </c>
      <c r="C886" s="324" t="s">
        <v>45</v>
      </c>
      <c r="D886" s="45">
        <v>882</v>
      </c>
      <c r="E886" s="49">
        <v>11.17</v>
      </c>
      <c r="F886" s="79">
        <v>250664</v>
      </c>
      <c r="G886" s="61"/>
      <c r="H886" s="49"/>
      <c r="I886" s="238" t="s">
        <v>231</v>
      </c>
      <c r="J886" s="44"/>
      <c r="K886" s="82" t="s">
        <v>270</v>
      </c>
      <c r="L886" s="50" t="s">
        <v>66</v>
      </c>
    </row>
    <row r="887" spans="1:12" ht="18.75" x14ac:dyDescent="0.3">
      <c r="A887" s="339">
        <v>45801</v>
      </c>
      <c r="B887" s="324" t="str">
        <f t="shared" si="53"/>
        <v>II</v>
      </c>
      <c r="C887" s="324" t="s">
        <v>45</v>
      </c>
      <c r="D887" s="45">
        <v>883</v>
      </c>
      <c r="E887" s="49">
        <v>13.04</v>
      </c>
      <c r="F887" s="80">
        <v>150633</v>
      </c>
      <c r="G887" s="61" t="s">
        <v>417</v>
      </c>
      <c r="H887" s="88">
        <v>28.26</v>
      </c>
      <c r="I887" s="236" t="s">
        <v>231</v>
      </c>
      <c r="J887" s="44">
        <v>1</v>
      </c>
      <c r="K887" s="82" t="s">
        <v>270</v>
      </c>
      <c r="L887" s="50" t="s">
        <v>66</v>
      </c>
    </row>
    <row r="888" spans="1:12" ht="18.75" x14ac:dyDescent="0.3">
      <c r="A888" s="339">
        <v>45801</v>
      </c>
      <c r="B888" s="324" t="str">
        <f t="shared" si="53"/>
        <v>II</v>
      </c>
      <c r="C888" s="324" t="s">
        <v>45</v>
      </c>
      <c r="D888" s="45">
        <v>884</v>
      </c>
      <c r="E888" s="49">
        <v>13.04</v>
      </c>
      <c r="F888" s="79">
        <v>150633</v>
      </c>
      <c r="G888" s="61"/>
      <c r="H888" s="49"/>
      <c r="I888" s="238" t="s">
        <v>231</v>
      </c>
      <c r="J888" s="44"/>
      <c r="K888" s="82" t="s">
        <v>270</v>
      </c>
      <c r="L888" s="50" t="s">
        <v>66</v>
      </c>
    </row>
    <row r="889" spans="1:12" ht="18.75" x14ac:dyDescent="0.3">
      <c r="A889" s="339">
        <v>45801</v>
      </c>
      <c r="B889" s="324" t="str">
        <f t="shared" si="53"/>
        <v>II</v>
      </c>
      <c r="C889" s="324" t="s">
        <v>45</v>
      </c>
      <c r="D889" s="45">
        <v>885</v>
      </c>
      <c r="E889" s="49">
        <v>13.05</v>
      </c>
      <c r="F889" s="79">
        <v>150633</v>
      </c>
      <c r="G889" s="61"/>
      <c r="H889" s="49"/>
      <c r="I889" s="238" t="s">
        <v>231</v>
      </c>
      <c r="J889" s="44"/>
      <c r="K889" s="82" t="s">
        <v>270</v>
      </c>
      <c r="L889" s="50" t="s">
        <v>66</v>
      </c>
    </row>
    <row r="890" spans="1:12" ht="18.75" x14ac:dyDescent="0.3">
      <c r="A890" s="339">
        <v>45801</v>
      </c>
      <c r="B890" s="324" t="str">
        <f t="shared" si="53"/>
        <v>II</v>
      </c>
      <c r="C890" s="324" t="s">
        <v>45</v>
      </c>
      <c r="D890" s="45">
        <v>886</v>
      </c>
      <c r="E890" s="49">
        <v>13.05</v>
      </c>
      <c r="F890" s="79">
        <v>150633</v>
      </c>
      <c r="G890" s="61"/>
      <c r="H890" s="49"/>
      <c r="I890" s="238" t="s">
        <v>231</v>
      </c>
      <c r="J890" s="44"/>
      <c r="K890" s="82" t="s">
        <v>270</v>
      </c>
      <c r="L890" s="50" t="s">
        <v>66</v>
      </c>
    </row>
    <row r="891" spans="1:12" ht="18.75" x14ac:dyDescent="0.3">
      <c r="A891" s="339">
        <v>45801</v>
      </c>
      <c r="B891" s="324" t="str">
        <f t="shared" si="53"/>
        <v>II</v>
      </c>
      <c r="C891" s="324" t="s">
        <v>45</v>
      </c>
      <c r="D891" s="45">
        <v>887</v>
      </c>
      <c r="E891" s="49">
        <v>13.05</v>
      </c>
      <c r="F891" s="79">
        <v>150633</v>
      </c>
      <c r="G891" s="61"/>
      <c r="H891" s="49"/>
      <c r="I891" s="238" t="s">
        <v>231</v>
      </c>
      <c r="J891" s="44"/>
      <c r="K891" s="82" t="s">
        <v>270</v>
      </c>
      <c r="L891" s="50" t="s">
        <v>66</v>
      </c>
    </row>
    <row r="892" spans="1:12" ht="18.75" x14ac:dyDescent="0.3">
      <c r="A892" s="339">
        <v>45801</v>
      </c>
      <c r="B892" s="324" t="str">
        <f t="shared" si="53"/>
        <v>II</v>
      </c>
      <c r="C892" s="324" t="s">
        <v>45</v>
      </c>
      <c r="D892" s="45">
        <v>888</v>
      </c>
      <c r="E892" s="49">
        <v>12.63</v>
      </c>
      <c r="F892" s="79">
        <v>150633</v>
      </c>
      <c r="G892" s="61"/>
      <c r="H892" s="49"/>
      <c r="I892" s="238" t="s">
        <v>231</v>
      </c>
      <c r="J892" s="44"/>
      <c r="K892" s="82" t="s">
        <v>270</v>
      </c>
      <c r="L892" s="50" t="s">
        <v>66</v>
      </c>
    </row>
    <row r="893" spans="1:12" ht="18.75" x14ac:dyDescent="0.3">
      <c r="A893" s="339">
        <v>45801</v>
      </c>
      <c r="B893" s="324" t="str">
        <f t="shared" si="53"/>
        <v>II</v>
      </c>
      <c r="C893" s="324" t="s">
        <v>45</v>
      </c>
      <c r="D893" s="45">
        <v>889</v>
      </c>
      <c r="E893" s="49">
        <v>13.05</v>
      </c>
      <c r="F893" s="80">
        <v>250446</v>
      </c>
      <c r="G893" s="61" t="s">
        <v>416</v>
      </c>
      <c r="H893" s="88">
        <v>28.32</v>
      </c>
      <c r="I893" s="236" t="s">
        <v>231</v>
      </c>
      <c r="J893" s="44">
        <v>1</v>
      </c>
      <c r="K893" s="82" t="s">
        <v>270</v>
      </c>
      <c r="L893" s="50" t="s">
        <v>66</v>
      </c>
    </row>
    <row r="894" spans="1:12" ht="18.75" x14ac:dyDescent="0.3">
      <c r="A894" s="339">
        <v>45801</v>
      </c>
      <c r="B894" s="324" t="str">
        <f t="shared" si="53"/>
        <v>II</v>
      </c>
      <c r="C894" s="324" t="s">
        <v>45</v>
      </c>
      <c r="D894" s="45">
        <v>890</v>
      </c>
      <c r="E894" s="49">
        <v>13.04</v>
      </c>
      <c r="F894" s="79">
        <v>250446</v>
      </c>
      <c r="G894" s="61"/>
      <c r="H894" s="49"/>
      <c r="I894" s="238" t="s">
        <v>231</v>
      </c>
      <c r="J894" s="44"/>
      <c r="K894" s="82" t="s">
        <v>270</v>
      </c>
      <c r="L894" s="50" t="s">
        <v>66</v>
      </c>
    </row>
    <row r="895" spans="1:12" ht="18.75" x14ac:dyDescent="0.3">
      <c r="A895" s="339">
        <v>45801</v>
      </c>
      <c r="B895" s="324" t="str">
        <f t="shared" si="53"/>
        <v>II</v>
      </c>
      <c r="C895" s="324" t="s">
        <v>45</v>
      </c>
      <c r="D895" s="45">
        <v>891</v>
      </c>
      <c r="E895" s="49">
        <v>13.05</v>
      </c>
      <c r="F895" s="79">
        <v>250446</v>
      </c>
      <c r="G895" s="61"/>
      <c r="H895" s="49"/>
      <c r="I895" s="238" t="s">
        <v>231</v>
      </c>
      <c r="J895" s="44"/>
      <c r="K895" s="82" t="s">
        <v>270</v>
      </c>
      <c r="L895" s="50" t="s">
        <v>66</v>
      </c>
    </row>
    <row r="896" spans="1:12" ht="19.5" thickBot="1" x14ac:dyDescent="0.35">
      <c r="A896" s="346">
        <v>45801</v>
      </c>
      <c r="B896" s="337" t="str">
        <f t="shared" si="53"/>
        <v>II</v>
      </c>
      <c r="C896" s="337" t="s">
        <v>45</v>
      </c>
      <c r="D896" s="92">
        <v>892</v>
      </c>
      <c r="E896" s="93">
        <v>13.05</v>
      </c>
      <c r="F896" s="94">
        <v>250446</v>
      </c>
      <c r="G896" s="95"/>
      <c r="H896" s="93"/>
      <c r="I896" s="241" t="s">
        <v>231</v>
      </c>
      <c r="J896" s="91"/>
      <c r="K896" s="96" t="s">
        <v>270</v>
      </c>
      <c r="L896" s="97" t="s">
        <v>66</v>
      </c>
    </row>
    <row r="897" spans="1:12" ht="18.75" x14ac:dyDescent="0.3">
      <c r="A897" s="39">
        <v>45802</v>
      </c>
      <c r="B897" s="87">
        <v>1</v>
      </c>
      <c r="C897" s="331" t="s">
        <v>51</v>
      </c>
      <c r="D897" s="40">
        <v>893</v>
      </c>
      <c r="E897" s="98">
        <v>13.05</v>
      </c>
      <c r="F897" s="99">
        <v>250446</v>
      </c>
      <c r="G897" s="100"/>
      <c r="H897" s="98"/>
      <c r="I897" s="242" t="s">
        <v>231</v>
      </c>
      <c r="J897" s="87"/>
      <c r="K897" s="81" t="s">
        <v>296</v>
      </c>
      <c r="L897" s="43" t="s">
        <v>66</v>
      </c>
    </row>
    <row r="898" spans="1:12" ht="18.75" x14ac:dyDescent="0.3">
      <c r="A898" s="339">
        <v>45802</v>
      </c>
      <c r="B898" s="44">
        <v>1</v>
      </c>
      <c r="C898" s="324" t="s">
        <v>51</v>
      </c>
      <c r="D898" s="45">
        <v>894</v>
      </c>
      <c r="E898" s="49">
        <v>13.03</v>
      </c>
      <c r="F898" s="79">
        <v>250446</v>
      </c>
      <c r="G898" s="61"/>
      <c r="H898" s="49"/>
      <c r="I898" s="238" t="s">
        <v>231</v>
      </c>
      <c r="J898" s="44"/>
      <c r="K898" s="82" t="s">
        <v>296</v>
      </c>
      <c r="L898" s="50" t="s">
        <v>66</v>
      </c>
    </row>
    <row r="899" spans="1:12" ht="18.75" x14ac:dyDescent="0.3">
      <c r="A899" s="339">
        <v>45802</v>
      </c>
      <c r="B899" s="44">
        <v>1</v>
      </c>
      <c r="C899" s="324" t="s">
        <v>51</v>
      </c>
      <c r="D899" s="45">
        <v>895</v>
      </c>
      <c r="E899" s="49">
        <v>12.25</v>
      </c>
      <c r="F899" s="80">
        <v>150633</v>
      </c>
      <c r="G899" s="61" t="s">
        <v>420</v>
      </c>
      <c r="H899" s="88">
        <v>28.26</v>
      </c>
      <c r="I899" s="236" t="s">
        <v>231</v>
      </c>
      <c r="J899" s="44">
        <v>1</v>
      </c>
      <c r="K899" s="82" t="s">
        <v>296</v>
      </c>
      <c r="L899" s="50" t="s">
        <v>66</v>
      </c>
    </row>
    <row r="900" spans="1:12" ht="18.75" x14ac:dyDescent="0.3">
      <c r="A900" s="339">
        <v>45802</v>
      </c>
      <c r="B900" s="44">
        <v>1</v>
      </c>
      <c r="C900" s="324" t="s">
        <v>51</v>
      </c>
      <c r="D900" s="45">
        <v>896</v>
      </c>
      <c r="E900" s="49">
        <v>12.17</v>
      </c>
      <c r="F900" s="79">
        <v>150633</v>
      </c>
      <c r="G900" s="61"/>
      <c r="H900" s="49"/>
      <c r="I900" s="238" t="s">
        <v>231</v>
      </c>
      <c r="J900" s="44"/>
      <c r="K900" s="82" t="s">
        <v>296</v>
      </c>
      <c r="L900" s="50" t="s">
        <v>66</v>
      </c>
    </row>
    <row r="901" spans="1:12" ht="18.75" x14ac:dyDescent="0.3">
      <c r="A901" s="339">
        <v>45802</v>
      </c>
      <c r="B901" s="44">
        <v>1</v>
      </c>
      <c r="C901" s="324" t="s">
        <v>51</v>
      </c>
      <c r="D901" s="45">
        <v>897</v>
      </c>
      <c r="E901" s="49">
        <v>13.03</v>
      </c>
      <c r="F901" s="79">
        <v>150633</v>
      </c>
      <c r="G901" s="61"/>
      <c r="H901" s="49"/>
      <c r="I901" s="238" t="s">
        <v>231</v>
      </c>
      <c r="J901" s="44"/>
      <c r="K901" s="82" t="s">
        <v>296</v>
      </c>
      <c r="L901" s="50" t="s">
        <v>66</v>
      </c>
    </row>
    <row r="902" spans="1:12" ht="18.75" x14ac:dyDescent="0.3">
      <c r="A902" s="339">
        <v>45802</v>
      </c>
      <c r="B902" s="44">
        <v>1</v>
      </c>
      <c r="C902" s="324" t="s">
        <v>51</v>
      </c>
      <c r="D902" s="45">
        <v>898</v>
      </c>
      <c r="E902" s="49">
        <v>13.05</v>
      </c>
      <c r="F902" s="79">
        <v>150633</v>
      </c>
      <c r="G902" s="61"/>
      <c r="H902" s="49"/>
      <c r="I902" s="238" t="s">
        <v>231</v>
      </c>
      <c r="J902" s="44"/>
      <c r="K902" s="82" t="s">
        <v>296</v>
      </c>
      <c r="L902" s="50" t="s">
        <v>66</v>
      </c>
    </row>
    <row r="903" spans="1:12" ht="18.75" x14ac:dyDescent="0.3">
      <c r="A903" s="339">
        <v>45802</v>
      </c>
      <c r="B903" s="44">
        <v>1</v>
      </c>
      <c r="C903" s="324" t="s">
        <v>51</v>
      </c>
      <c r="D903" s="45">
        <v>899</v>
      </c>
      <c r="E903" s="49">
        <v>13.45</v>
      </c>
      <c r="F903" s="79">
        <v>150633</v>
      </c>
      <c r="G903" s="61"/>
      <c r="H903" s="49"/>
      <c r="I903" s="238" t="s">
        <v>231</v>
      </c>
      <c r="J903" s="44"/>
      <c r="K903" s="82" t="s">
        <v>296</v>
      </c>
      <c r="L903" s="50" t="s">
        <v>66</v>
      </c>
    </row>
    <row r="904" spans="1:12" ht="18.75" x14ac:dyDescent="0.3">
      <c r="A904" s="339">
        <v>45802</v>
      </c>
      <c r="B904" s="44">
        <v>1</v>
      </c>
      <c r="C904" s="324" t="s">
        <v>51</v>
      </c>
      <c r="D904" s="45">
        <v>900</v>
      </c>
      <c r="E904" s="49">
        <v>12.94</v>
      </c>
      <c r="F904" s="79">
        <v>150633</v>
      </c>
      <c r="G904" s="61"/>
      <c r="H904" s="49"/>
      <c r="I904" s="238" t="s">
        <v>231</v>
      </c>
      <c r="J904" s="44"/>
      <c r="K904" s="82" t="s">
        <v>296</v>
      </c>
      <c r="L904" s="50" t="s">
        <v>66</v>
      </c>
    </row>
    <row r="905" spans="1:12" ht="19.5" thickBot="1" x14ac:dyDescent="0.35">
      <c r="A905" s="346">
        <v>45802</v>
      </c>
      <c r="B905" s="91">
        <v>1</v>
      </c>
      <c r="C905" s="337" t="s">
        <v>51</v>
      </c>
      <c r="D905" s="92">
        <v>901</v>
      </c>
      <c r="E905" s="93">
        <v>12.47</v>
      </c>
      <c r="F905" s="144">
        <v>250664</v>
      </c>
      <c r="G905" s="95" t="s">
        <v>421</v>
      </c>
      <c r="H905" s="153">
        <v>29.86</v>
      </c>
      <c r="I905" s="245" t="s">
        <v>231</v>
      </c>
      <c r="J905" s="91">
        <v>1</v>
      </c>
      <c r="K905" s="96" t="s">
        <v>296</v>
      </c>
      <c r="L905" s="97" t="s">
        <v>66</v>
      </c>
    </row>
    <row r="906" spans="1:12" ht="18.75" x14ac:dyDescent="0.25">
      <c r="A906" s="214">
        <v>45803</v>
      </c>
      <c r="B906" s="387" t="str">
        <f t="shared" ref="B906:B920" si="54">ROMAN(1)</f>
        <v>I</v>
      </c>
      <c r="C906" s="387" t="s">
        <v>45</v>
      </c>
      <c r="D906" s="215">
        <v>902</v>
      </c>
      <c r="E906" s="216">
        <v>12.02</v>
      </c>
      <c r="F906" s="394">
        <v>250664</v>
      </c>
      <c r="G906" s="218"/>
      <c r="H906" s="216"/>
      <c r="I906" s="388" t="s">
        <v>231</v>
      </c>
      <c r="J906" s="68"/>
      <c r="K906" s="389" t="s">
        <v>270</v>
      </c>
      <c r="L906" s="395" t="s">
        <v>66</v>
      </c>
    </row>
    <row r="907" spans="1:12" ht="18.75" x14ac:dyDescent="0.25">
      <c r="A907" s="390">
        <v>45803</v>
      </c>
      <c r="B907" s="391" t="str">
        <f t="shared" si="54"/>
        <v>I</v>
      </c>
      <c r="C907" s="391" t="s">
        <v>45</v>
      </c>
      <c r="D907" s="203">
        <v>903</v>
      </c>
      <c r="E907" s="204">
        <v>12.01</v>
      </c>
      <c r="F907" s="396">
        <v>250664</v>
      </c>
      <c r="G907" s="206"/>
      <c r="H907" s="204"/>
      <c r="I907" s="392" t="s">
        <v>231</v>
      </c>
      <c r="J907" s="67"/>
      <c r="K907" s="393" t="s">
        <v>270</v>
      </c>
      <c r="L907" s="397" t="s">
        <v>66</v>
      </c>
    </row>
    <row r="908" spans="1:12" ht="18.75" x14ac:dyDescent="0.25">
      <c r="A908" s="390">
        <v>45803</v>
      </c>
      <c r="B908" s="391" t="str">
        <f t="shared" si="54"/>
        <v>I</v>
      </c>
      <c r="C908" s="391" t="s">
        <v>45</v>
      </c>
      <c r="D908" s="203">
        <v>904</v>
      </c>
      <c r="E908" s="204">
        <v>12.02</v>
      </c>
      <c r="F908" s="396">
        <v>250664</v>
      </c>
      <c r="G908" s="206"/>
      <c r="H908" s="204"/>
      <c r="I908" s="392" t="s">
        <v>231</v>
      </c>
      <c r="J908" s="67"/>
      <c r="K908" s="393" t="s">
        <v>270</v>
      </c>
      <c r="L908" s="397" t="s">
        <v>66</v>
      </c>
    </row>
    <row r="909" spans="1:12" ht="18.75" x14ac:dyDescent="0.25">
      <c r="A909" s="390">
        <v>45803</v>
      </c>
      <c r="B909" s="391" t="str">
        <f t="shared" si="54"/>
        <v>I</v>
      </c>
      <c r="C909" s="391" t="s">
        <v>45</v>
      </c>
      <c r="D909" s="203">
        <v>905</v>
      </c>
      <c r="E909" s="204">
        <v>12.02</v>
      </c>
      <c r="F909" s="396">
        <v>250664</v>
      </c>
      <c r="G909" s="206"/>
      <c r="H909" s="204"/>
      <c r="I909" s="392" t="s">
        <v>231</v>
      </c>
      <c r="J909" s="67"/>
      <c r="K909" s="393" t="s">
        <v>270</v>
      </c>
      <c r="L909" s="397" t="s">
        <v>66</v>
      </c>
    </row>
    <row r="910" spans="1:12" ht="18.75" x14ac:dyDescent="0.25">
      <c r="A910" s="390">
        <v>45803</v>
      </c>
      <c r="B910" s="391" t="str">
        <f t="shared" si="54"/>
        <v>I</v>
      </c>
      <c r="C910" s="391" t="s">
        <v>45</v>
      </c>
      <c r="D910" s="203">
        <v>906</v>
      </c>
      <c r="E910" s="204">
        <v>12.02</v>
      </c>
      <c r="F910" s="396">
        <v>250664</v>
      </c>
      <c r="G910" s="206"/>
      <c r="H910" s="204"/>
      <c r="I910" s="392" t="s">
        <v>231</v>
      </c>
      <c r="J910" s="67"/>
      <c r="K910" s="393" t="s">
        <v>270</v>
      </c>
      <c r="L910" s="397" t="s">
        <v>66</v>
      </c>
    </row>
    <row r="911" spans="1:12" ht="18.75" x14ac:dyDescent="0.25">
      <c r="A911" s="390">
        <v>45803</v>
      </c>
      <c r="B911" s="391" t="str">
        <f t="shared" si="54"/>
        <v>I</v>
      </c>
      <c r="C911" s="391" t="s">
        <v>45</v>
      </c>
      <c r="D911" s="203">
        <v>907</v>
      </c>
      <c r="E911" s="204">
        <v>11.05</v>
      </c>
      <c r="F911" s="396">
        <v>250664</v>
      </c>
      <c r="G911" s="206"/>
      <c r="H911" s="204"/>
      <c r="I911" s="392" t="s">
        <v>231</v>
      </c>
      <c r="J911" s="67"/>
      <c r="K911" s="393" t="s">
        <v>270</v>
      </c>
      <c r="L911" s="397" t="s">
        <v>66</v>
      </c>
    </row>
    <row r="912" spans="1:12" ht="18.75" x14ac:dyDescent="0.25">
      <c r="A912" s="390">
        <v>45803</v>
      </c>
      <c r="B912" s="391" t="str">
        <f t="shared" si="54"/>
        <v>I</v>
      </c>
      <c r="C912" s="391" t="s">
        <v>45</v>
      </c>
      <c r="D912" s="203">
        <v>908</v>
      </c>
      <c r="E912" s="204">
        <v>13.05</v>
      </c>
      <c r="F912" s="222">
        <v>150637</v>
      </c>
      <c r="G912" s="206" t="s">
        <v>440</v>
      </c>
      <c r="H912" s="257">
        <v>28.2</v>
      </c>
      <c r="I912" s="398" t="s">
        <v>231</v>
      </c>
      <c r="J912" s="67">
        <v>1</v>
      </c>
      <c r="K912" s="393" t="s">
        <v>270</v>
      </c>
      <c r="L912" s="397" t="s">
        <v>66</v>
      </c>
    </row>
    <row r="913" spans="1:12" ht="18.75" x14ac:dyDescent="0.25">
      <c r="A913" s="390">
        <v>45803</v>
      </c>
      <c r="B913" s="391" t="str">
        <f t="shared" si="54"/>
        <v>I</v>
      </c>
      <c r="C913" s="391" t="s">
        <v>45</v>
      </c>
      <c r="D913" s="203">
        <v>909</v>
      </c>
      <c r="E913" s="204">
        <v>13.05</v>
      </c>
      <c r="F913" s="205">
        <v>150637</v>
      </c>
      <c r="G913" s="206"/>
      <c r="H913" s="204"/>
      <c r="I913" s="392" t="s">
        <v>231</v>
      </c>
      <c r="J913" s="67"/>
      <c r="K913" s="393" t="s">
        <v>270</v>
      </c>
      <c r="L913" s="397" t="s">
        <v>66</v>
      </c>
    </row>
    <row r="914" spans="1:12" ht="18.75" x14ac:dyDescent="0.25">
      <c r="A914" s="390">
        <v>45803</v>
      </c>
      <c r="B914" s="391" t="str">
        <f t="shared" si="54"/>
        <v>I</v>
      </c>
      <c r="C914" s="391" t="s">
        <v>45</v>
      </c>
      <c r="D914" s="203">
        <v>910</v>
      </c>
      <c r="E914" s="204">
        <v>13.06</v>
      </c>
      <c r="F914" s="205">
        <v>150637</v>
      </c>
      <c r="G914" s="206"/>
      <c r="H914" s="204"/>
      <c r="I914" s="392" t="s">
        <v>231</v>
      </c>
      <c r="J914" s="67"/>
      <c r="K914" s="393" t="s">
        <v>270</v>
      </c>
      <c r="L914" s="397" t="s">
        <v>66</v>
      </c>
    </row>
    <row r="915" spans="1:12" ht="18.75" x14ac:dyDescent="0.25">
      <c r="A915" s="390">
        <v>45803</v>
      </c>
      <c r="B915" s="391" t="str">
        <f t="shared" si="54"/>
        <v>I</v>
      </c>
      <c r="C915" s="391" t="s">
        <v>45</v>
      </c>
      <c r="D915" s="203">
        <v>911</v>
      </c>
      <c r="E915" s="204">
        <v>13.05</v>
      </c>
      <c r="F915" s="205">
        <v>150637</v>
      </c>
      <c r="G915" s="206"/>
      <c r="H915" s="204"/>
      <c r="I915" s="392" t="s">
        <v>231</v>
      </c>
      <c r="J915" s="67"/>
      <c r="K915" s="393" t="s">
        <v>270</v>
      </c>
      <c r="L915" s="397" t="s">
        <v>66</v>
      </c>
    </row>
    <row r="916" spans="1:12" ht="18.75" x14ac:dyDescent="0.25">
      <c r="A916" s="390">
        <v>45803</v>
      </c>
      <c r="B916" s="391" t="str">
        <f t="shared" si="54"/>
        <v>I</v>
      </c>
      <c r="C916" s="391" t="s">
        <v>45</v>
      </c>
      <c r="D916" s="203">
        <v>912</v>
      </c>
      <c r="E916" s="204">
        <v>13.05</v>
      </c>
      <c r="F916" s="205">
        <v>150637</v>
      </c>
      <c r="G916" s="206"/>
      <c r="H916" s="204"/>
      <c r="I916" s="392" t="s">
        <v>231</v>
      </c>
      <c r="J916" s="67"/>
      <c r="K916" s="393" t="s">
        <v>270</v>
      </c>
      <c r="L916" s="397" t="s">
        <v>66</v>
      </c>
    </row>
    <row r="917" spans="1:12" ht="18.75" x14ac:dyDescent="0.25">
      <c r="A917" s="390">
        <v>45803</v>
      </c>
      <c r="B917" s="391" t="str">
        <f t="shared" si="54"/>
        <v>I</v>
      </c>
      <c r="C917" s="391" t="s">
        <v>45</v>
      </c>
      <c r="D917" s="203">
        <v>913</v>
      </c>
      <c r="E917" s="204">
        <v>11.86</v>
      </c>
      <c r="F917" s="205">
        <v>150637</v>
      </c>
      <c r="G917" s="206"/>
      <c r="H917" s="204"/>
      <c r="I917" s="392" t="s">
        <v>231</v>
      </c>
      <c r="J917" s="67"/>
      <c r="K917" s="393" t="s">
        <v>270</v>
      </c>
      <c r="L917" s="397" t="s">
        <v>66</v>
      </c>
    </row>
    <row r="918" spans="1:12" ht="18.75" x14ac:dyDescent="0.25">
      <c r="A918" s="390">
        <v>45803</v>
      </c>
      <c r="B918" s="391" t="str">
        <f t="shared" si="54"/>
        <v>I</v>
      </c>
      <c r="C918" s="391" t="s">
        <v>45</v>
      </c>
      <c r="D918" s="203">
        <v>914</v>
      </c>
      <c r="E918" s="204">
        <v>13.05</v>
      </c>
      <c r="F918" s="222">
        <v>350678</v>
      </c>
      <c r="G918" s="206" t="s">
        <v>439</v>
      </c>
      <c r="H918" s="257">
        <v>28.12</v>
      </c>
      <c r="I918" s="398" t="s">
        <v>231</v>
      </c>
      <c r="J918" s="67">
        <v>1</v>
      </c>
      <c r="K918" s="393" t="s">
        <v>270</v>
      </c>
      <c r="L918" s="397" t="s">
        <v>66</v>
      </c>
    </row>
    <row r="919" spans="1:12" ht="18.75" x14ac:dyDescent="0.25">
      <c r="A919" s="390">
        <v>45803</v>
      </c>
      <c r="B919" s="391" t="str">
        <f t="shared" si="54"/>
        <v>I</v>
      </c>
      <c r="C919" s="391" t="s">
        <v>45</v>
      </c>
      <c r="D919" s="203">
        <v>915</v>
      </c>
      <c r="E919" s="204">
        <v>13.05</v>
      </c>
      <c r="F919" s="205">
        <v>350678</v>
      </c>
      <c r="G919" s="206"/>
      <c r="H919" s="204"/>
      <c r="I919" s="392" t="s">
        <v>231</v>
      </c>
      <c r="J919" s="67"/>
      <c r="K919" s="393" t="s">
        <v>270</v>
      </c>
      <c r="L919" s="397" t="s">
        <v>66</v>
      </c>
    </row>
    <row r="920" spans="1:12" ht="18.75" x14ac:dyDescent="0.25">
      <c r="A920" s="390">
        <v>45803</v>
      </c>
      <c r="B920" s="391" t="str">
        <f t="shared" si="54"/>
        <v>I</v>
      </c>
      <c r="C920" s="391" t="s">
        <v>45</v>
      </c>
      <c r="D920" s="203">
        <v>916</v>
      </c>
      <c r="E920" s="204">
        <v>13.06</v>
      </c>
      <c r="F920" s="205">
        <v>350678</v>
      </c>
      <c r="G920" s="206"/>
      <c r="H920" s="204"/>
      <c r="I920" s="392" t="s">
        <v>231</v>
      </c>
      <c r="J920" s="67"/>
      <c r="K920" s="393" t="s">
        <v>270</v>
      </c>
      <c r="L920" s="397" t="s">
        <v>66</v>
      </c>
    </row>
    <row r="921" spans="1:12" ht="18.75" x14ac:dyDescent="0.25">
      <c r="A921" s="390">
        <v>45803</v>
      </c>
      <c r="B921" s="391" t="str">
        <f t="shared" ref="B921:B935" si="55">ROMAN(2)</f>
        <v>II</v>
      </c>
      <c r="C921" s="391" t="s">
        <v>51</v>
      </c>
      <c r="D921" s="203">
        <v>917</v>
      </c>
      <c r="E921" s="204">
        <v>13.49</v>
      </c>
      <c r="F921" s="205">
        <v>350678</v>
      </c>
      <c r="G921" s="206"/>
      <c r="H921" s="204"/>
      <c r="I921" s="392" t="s">
        <v>231</v>
      </c>
      <c r="J921" s="67"/>
      <c r="K921" s="393" t="s">
        <v>296</v>
      </c>
      <c r="L921" s="397" t="s">
        <v>66</v>
      </c>
    </row>
    <row r="922" spans="1:12" ht="18.75" x14ac:dyDescent="0.25">
      <c r="A922" s="390">
        <v>45803</v>
      </c>
      <c r="B922" s="391" t="str">
        <f t="shared" si="55"/>
        <v>II</v>
      </c>
      <c r="C922" s="391" t="s">
        <v>51</v>
      </c>
      <c r="D922" s="203">
        <v>918</v>
      </c>
      <c r="E922" s="204">
        <v>12.79</v>
      </c>
      <c r="F922" s="205">
        <v>350678</v>
      </c>
      <c r="G922" s="206"/>
      <c r="H922" s="204"/>
      <c r="I922" s="392" t="s">
        <v>231</v>
      </c>
      <c r="J922" s="67"/>
      <c r="K922" s="393" t="s">
        <v>296</v>
      </c>
      <c r="L922" s="397" t="s">
        <v>66</v>
      </c>
    </row>
    <row r="923" spans="1:12" ht="18.75" x14ac:dyDescent="0.25">
      <c r="A923" s="390">
        <v>45803</v>
      </c>
      <c r="B923" s="391" t="str">
        <f t="shared" si="55"/>
        <v>II</v>
      </c>
      <c r="C923" s="391" t="s">
        <v>51</v>
      </c>
      <c r="D923" s="203">
        <v>919</v>
      </c>
      <c r="E923" s="204">
        <v>12.53</v>
      </c>
      <c r="F923" s="205">
        <v>350678</v>
      </c>
      <c r="G923" s="206"/>
      <c r="H923" s="204"/>
      <c r="I923" s="392" t="s">
        <v>231</v>
      </c>
      <c r="J923" s="67"/>
      <c r="K923" s="393" t="s">
        <v>296</v>
      </c>
      <c r="L923" s="397" t="s">
        <v>66</v>
      </c>
    </row>
    <row r="924" spans="1:12" ht="18.75" x14ac:dyDescent="0.25">
      <c r="A924" s="390">
        <v>45803</v>
      </c>
      <c r="B924" s="391" t="str">
        <f t="shared" si="55"/>
        <v>II</v>
      </c>
      <c r="C924" s="391" t="s">
        <v>51</v>
      </c>
      <c r="D924" s="203">
        <v>920</v>
      </c>
      <c r="E924" s="204">
        <v>12.03</v>
      </c>
      <c r="F924" s="222">
        <v>150636</v>
      </c>
      <c r="G924" s="206" t="s">
        <v>438</v>
      </c>
      <c r="H924" s="257">
        <v>29.76</v>
      </c>
      <c r="I924" s="398" t="s">
        <v>231</v>
      </c>
      <c r="J924" s="67">
        <v>1</v>
      </c>
      <c r="K924" s="393" t="s">
        <v>296</v>
      </c>
      <c r="L924" s="397" t="s">
        <v>66</v>
      </c>
    </row>
    <row r="925" spans="1:12" ht="18.75" x14ac:dyDescent="0.25">
      <c r="A925" s="390">
        <v>45803</v>
      </c>
      <c r="B925" s="391" t="str">
        <f t="shared" si="55"/>
        <v>II</v>
      </c>
      <c r="C925" s="391" t="s">
        <v>51</v>
      </c>
      <c r="D925" s="203">
        <v>921</v>
      </c>
      <c r="E925" s="204">
        <v>12.03</v>
      </c>
      <c r="F925" s="205">
        <v>150636</v>
      </c>
      <c r="G925" s="206"/>
      <c r="H925" s="204"/>
      <c r="I925" s="392" t="s">
        <v>231</v>
      </c>
      <c r="J925" s="67"/>
      <c r="K925" s="393" t="s">
        <v>296</v>
      </c>
      <c r="L925" s="397" t="s">
        <v>66</v>
      </c>
    </row>
    <row r="926" spans="1:12" ht="18.75" x14ac:dyDescent="0.25">
      <c r="A926" s="390">
        <v>45803</v>
      </c>
      <c r="B926" s="391" t="str">
        <f t="shared" si="55"/>
        <v>II</v>
      </c>
      <c r="C926" s="391" t="s">
        <v>51</v>
      </c>
      <c r="D926" s="203">
        <v>922</v>
      </c>
      <c r="E926" s="204">
        <v>12.02</v>
      </c>
      <c r="F926" s="205">
        <v>150636</v>
      </c>
      <c r="G926" s="206"/>
      <c r="H926" s="204"/>
      <c r="I926" s="392" t="s">
        <v>231</v>
      </c>
      <c r="J926" s="67"/>
      <c r="K926" s="393" t="s">
        <v>296</v>
      </c>
      <c r="L926" s="397" t="s">
        <v>66</v>
      </c>
    </row>
    <row r="927" spans="1:12" ht="18.75" x14ac:dyDescent="0.25">
      <c r="A927" s="390">
        <v>45803</v>
      </c>
      <c r="B927" s="391" t="str">
        <f t="shared" si="55"/>
        <v>II</v>
      </c>
      <c r="C927" s="391" t="s">
        <v>51</v>
      </c>
      <c r="D927" s="203">
        <v>923</v>
      </c>
      <c r="E927" s="204">
        <v>12.68</v>
      </c>
      <c r="F927" s="205">
        <v>150636</v>
      </c>
      <c r="G927" s="206"/>
      <c r="H927" s="204"/>
      <c r="I927" s="392" t="s">
        <v>231</v>
      </c>
      <c r="J927" s="67"/>
      <c r="K927" s="393" t="s">
        <v>296</v>
      </c>
      <c r="L927" s="397" t="s">
        <v>66</v>
      </c>
    </row>
    <row r="928" spans="1:12" ht="18.75" x14ac:dyDescent="0.25">
      <c r="A928" s="390">
        <v>45803</v>
      </c>
      <c r="B928" s="391" t="str">
        <f t="shared" si="55"/>
        <v>II</v>
      </c>
      <c r="C928" s="391" t="s">
        <v>51</v>
      </c>
      <c r="D928" s="203">
        <v>924</v>
      </c>
      <c r="E928" s="204">
        <v>12.03</v>
      </c>
      <c r="F928" s="205">
        <v>150636</v>
      </c>
      <c r="G928" s="206"/>
      <c r="H928" s="204"/>
      <c r="I928" s="392" t="s">
        <v>231</v>
      </c>
      <c r="J928" s="67"/>
      <c r="K928" s="393" t="s">
        <v>296</v>
      </c>
      <c r="L928" s="397" t="s">
        <v>66</v>
      </c>
    </row>
    <row r="929" spans="1:12" ht="18.75" x14ac:dyDescent="0.25">
      <c r="A929" s="390">
        <v>45803</v>
      </c>
      <c r="B929" s="391" t="str">
        <f t="shared" si="55"/>
        <v>II</v>
      </c>
      <c r="C929" s="391" t="s">
        <v>51</v>
      </c>
      <c r="D929" s="203">
        <v>925</v>
      </c>
      <c r="E929" s="204">
        <v>12.03</v>
      </c>
      <c r="F929" s="205">
        <v>150636</v>
      </c>
      <c r="G929" s="206"/>
      <c r="H929" s="204"/>
      <c r="I929" s="392" t="s">
        <v>231</v>
      </c>
      <c r="J929" s="67"/>
      <c r="K929" s="393" t="s">
        <v>296</v>
      </c>
      <c r="L929" s="397" t="s">
        <v>66</v>
      </c>
    </row>
    <row r="930" spans="1:12" ht="18.75" x14ac:dyDescent="0.25">
      <c r="A930" s="390">
        <v>45803</v>
      </c>
      <c r="B930" s="391" t="str">
        <f t="shared" si="55"/>
        <v>II</v>
      </c>
      <c r="C930" s="391" t="s">
        <v>51</v>
      </c>
      <c r="D930" s="203">
        <v>926</v>
      </c>
      <c r="E930" s="204">
        <v>11</v>
      </c>
      <c r="F930" s="205">
        <v>150636</v>
      </c>
      <c r="G930" s="206"/>
      <c r="H930" s="204"/>
      <c r="I930" s="392" t="s">
        <v>231</v>
      </c>
      <c r="J930" s="67"/>
      <c r="K930" s="393" t="s">
        <v>296</v>
      </c>
      <c r="L930" s="397" t="s">
        <v>66</v>
      </c>
    </row>
    <row r="931" spans="1:12" ht="18.75" x14ac:dyDescent="0.25">
      <c r="A931" s="390">
        <v>45803</v>
      </c>
      <c r="B931" s="391" t="str">
        <f t="shared" si="55"/>
        <v>II</v>
      </c>
      <c r="C931" s="391" t="s">
        <v>51</v>
      </c>
      <c r="D931" s="203">
        <v>927</v>
      </c>
      <c r="E931" s="204">
        <v>12.47</v>
      </c>
      <c r="F931" s="222">
        <v>250444</v>
      </c>
      <c r="G931" s="206" t="s">
        <v>437</v>
      </c>
      <c r="H931" s="257">
        <v>29.88</v>
      </c>
      <c r="I931" s="398" t="s">
        <v>231</v>
      </c>
      <c r="J931" s="67">
        <v>1</v>
      </c>
      <c r="K931" s="393" t="s">
        <v>296</v>
      </c>
      <c r="L931" s="397" t="s">
        <v>66</v>
      </c>
    </row>
    <row r="932" spans="1:12" ht="18.75" x14ac:dyDescent="0.25">
      <c r="A932" s="390">
        <v>45803</v>
      </c>
      <c r="B932" s="391" t="str">
        <f t="shared" si="55"/>
        <v>II</v>
      </c>
      <c r="C932" s="391" t="s">
        <v>51</v>
      </c>
      <c r="D932" s="203">
        <v>928</v>
      </c>
      <c r="E932" s="204">
        <v>12.03</v>
      </c>
      <c r="F932" s="205">
        <v>250444</v>
      </c>
      <c r="G932" s="206"/>
      <c r="H932" s="204"/>
      <c r="I932" s="392" t="s">
        <v>231</v>
      </c>
      <c r="J932" s="67"/>
      <c r="K932" s="393" t="s">
        <v>296</v>
      </c>
      <c r="L932" s="397" t="s">
        <v>66</v>
      </c>
    </row>
    <row r="933" spans="1:12" ht="18.75" x14ac:dyDescent="0.25">
      <c r="A933" s="390">
        <v>45803</v>
      </c>
      <c r="B933" s="391" t="str">
        <f t="shared" si="55"/>
        <v>II</v>
      </c>
      <c r="C933" s="391" t="s">
        <v>51</v>
      </c>
      <c r="D933" s="203">
        <v>929</v>
      </c>
      <c r="E933" s="204">
        <v>12.03</v>
      </c>
      <c r="F933" s="205">
        <v>250444</v>
      </c>
      <c r="G933" s="206"/>
      <c r="H933" s="204"/>
      <c r="I933" s="392" t="s">
        <v>231</v>
      </c>
      <c r="J933" s="67"/>
      <c r="K933" s="393" t="s">
        <v>296</v>
      </c>
      <c r="L933" s="397" t="s">
        <v>66</v>
      </c>
    </row>
    <row r="934" spans="1:12" ht="18.75" x14ac:dyDescent="0.25">
      <c r="A934" s="390">
        <v>45803</v>
      </c>
      <c r="B934" s="391" t="str">
        <f t="shared" si="55"/>
        <v>II</v>
      </c>
      <c r="C934" s="391" t="s">
        <v>51</v>
      </c>
      <c r="D934" s="203">
        <v>930</v>
      </c>
      <c r="E934" s="204">
        <v>12.03</v>
      </c>
      <c r="F934" s="205">
        <v>250444</v>
      </c>
      <c r="G934" s="206"/>
      <c r="H934" s="204"/>
      <c r="I934" s="392" t="s">
        <v>231</v>
      </c>
      <c r="J934" s="67"/>
      <c r="K934" s="393" t="s">
        <v>296</v>
      </c>
      <c r="L934" s="397" t="s">
        <v>66</v>
      </c>
    </row>
    <row r="935" spans="1:12" ht="19.5" thickBot="1" x14ac:dyDescent="0.3">
      <c r="A935" s="406">
        <v>45803</v>
      </c>
      <c r="B935" s="407" t="str">
        <f t="shared" si="55"/>
        <v>II</v>
      </c>
      <c r="C935" s="407" t="s">
        <v>51</v>
      </c>
      <c r="D935" s="259">
        <v>931</v>
      </c>
      <c r="E935" s="260">
        <v>12.04</v>
      </c>
      <c r="F935" s="408">
        <v>250444</v>
      </c>
      <c r="G935" s="262"/>
      <c r="H935" s="260"/>
      <c r="I935" s="409" t="s">
        <v>231</v>
      </c>
      <c r="J935" s="101"/>
      <c r="K935" s="410" t="s">
        <v>296</v>
      </c>
      <c r="L935" s="411" t="s">
        <v>66</v>
      </c>
    </row>
    <row r="936" spans="1:12" ht="18.75" x14ac:dyDescent="0.3">
      <c r="A936" s="39">
        <v>45804</v>
      </c>
      <c r="B936" s="387" t="str">
        <f t="shared" ref="B936:B950" si="56">ROMAN(1)</f>
        <v>I</v>
      </c>
      <c r="C936" s="387" t="s">
        <v>45</v>
      </c>
      <c r="D936" s="215">
        <v>932</v>
      </c>
      <c r="E936" s="98">
        <v>12.03</v>
      </c>
      <c r="F936" s="412">
        <v>250444</v>
      </c>
      <c r="G936" s="100"/>
      <c r="H936" s="98"/>
      <c r="I936" s="242" t="s">
        <v>231</v>
      </c>
      <c r="J936" s="87"/>
      <c r="K936" s="389" t="s">
        <v>270</v>
      </c>
      <c r="L936" s="395" t="s">
        <v>66</v>
      </c>
    </row>
    <row r="937" spans="1:12" ht="18.75" x14ac:dyDescent="0.3">
      <c r="A937" s="339">
        <v>45804</v>
      </c>
      <c r="B937" s="391" t="str">
        <f t="shared" si="56"/>
        <v>I</v>
      </c>
      <c r="C937" s="391" t="s">
        <v>45</v>
      </c>
      <c r="D937" s="203">
        <v>933</v>
      </c>
      <c r="E937" s="49">
        <v>11.35</v>
      </c>
      <c r="F937" s="205">
        <v>250444</v>
      </c>
      <c r="G937" s="61"/>
      <c r="H937" s="49"/>
      <c r="I937" s="238" t="s">
        <v>231</v>
      </c>
      <c r="J937" s="44"/>
      <c r="K937" s="393" t="s">
        <v>270</v>
      </c>
      <c r="L937" s="397" t="s">
        <v>66</v>
      </c>
    </row>
    <row r="938" spans="1:12" ht="18.75" x14ac:dyDescent="0.3">
      <c r="A938" s="339">
        <v>45804</v>
      </c>
      <c r="B938" s="391" t="str">
        <f t="shared" si="56"/>
        <v>I</v>
      </c>
      <c r="C938" s="391" t="s">
        <v>45</v>
      </c>
      <c r="D938" s="203">
        <v>934</v>
      </c>
      <c r="E938" s="49">
        <v>13.04</v>
      </c>
      <c r="F938" s="80">
        <v>250446</v>
      </c>
      <c r="G938" s="61" t="s">
        <v>453</v>
      </c>
      <c r="H938" s="88">
        <v>27.68</v>
      </c>
      <c r="I938" s="236" t="s">
        <v>231</v>
      </c>
      <c r="J938" s="44">
        <v>1</v>
      </c>
      <c r="K938" s="393" t="s">
        <v>270</v>
      </c>
      <c r="L938" s="397" t="s">
        <v>66</v>
      </c>
    </row>
    <row r="939" spans="1:12" ht="18.75" x14ac:dyDescent="0.3">
      <c r="A939" s="339">
        <v>45804</v>
      </c>
      <c r="B939" s="391" t="str">
        <f t="shared" si="56"/>
        <v>I</v>
      </c>
      <c r="C939" s="391" t="s">
        <v>45</v>
      </c>
      <c r="D939" s="203">
        <v>935</v>
      </c>
      <c r="E939" s="49">
        <v>13.05</v>
      </c>
      <c r="F939" s="79">
        <v>250446</v>
      </c>
      <c r="G939" s="61"/>
      <c r="H939" s="49"/>
      <c r="I939" s="238" t="s">
        <v>231</v>
      </c>
      <c r="J939" s="44"/>
      <c r="K939" s="393" t="s">
        <v>270</v>
      </c>
      <c r="L939" s="397" t="s">
        <v>66</v>
      </c>
    </row>
    <row r="940" spans="1:12" ht="18.75" x14ac:dyDescent="0.3">
      <c r="A940" s="339">
        <v>45804</v>
      </c>
      <c r="B940" s="391" t="str">
        <f t="shared" si="56"/>
        <v>I</v>
      </c>
      <c r="C940" s="391" t="s">
        <v>45</v>
      </c>
      <c r="D940" s="203">
        <v>936</v>
      </c>
      <c r="E940" s="49">
        <v>13.05</v>
      </c>
      <c r="F940" s="79">
        <v>250446</v>
      </c>
      <c r="G940" s="61"/>
      <c r="H940" s="49"/>
      <c r="I940" s="238" t="s">
        <v>231</v>
      </c>
      <c r="J940" s="44"/>
      <c r="K940" s="393" t="s">
        <v>270</v>
      </c>
      <c r="L940" s="397" t="s">
        <v>66</v>
      </c>
    </row>
    <row r="941" spans="1:12" ht="18.75" x14ac:dyDescent="0.3">
      <c r="A941" s="339">
        <v>45804</v>
      </c>
      <c r="B941" s="391" t="str">
        <f t="shared" si="56"/>
        <v>I</v>
      </c>
      <c r="C941" s="391" t="s">
        <v>45</v>
      </c>
      <c r="D941" s="203">
        <v>937</v>
      </c>
      <c r="E941" s="49">
        <v>13.05</v>
      </c>
      <c r="F941" s="79">
        <v>250446</v>
      </c>
      <c r="G941" s="61"/>
      <c r="H941" s="49"/>
      <c r="I941" s="238" t="s">
        <v>231</v>
      </c>
      <c r="J941" s="44"/>
      <c r="K941" s="393" t="s">
        <v>270</v>
      </c>
      <c r="L941" s="397" t="s">
        <v>66</v>
      </c>
    </row>
    <row r="942" spans="1:12" ht="18.75" x14ac:dyDescent="0.3">
      <c r="A942" s="339">
        <v>45804</v>
      </c>
      <c r="B942" s="391" t="str">
        <f t="shared" si="56"/>
        <v>I</v>
      </c>
      <c r="C942" s="391" t="s">
        <v>45</v>
      </c>
      <c r="D942" s="203">
        <v>938</v>
      </c>
      <c r="E942" s="49">
        <v>13.05</v>
      </c>
      <c r="F942" s="79">
        <v>250446</v>
      </c>
      <c r="G942" s="61"/>
      <c r="H942" s="49"/>
      <c r="I942" s="238" t="s">
        <v>231</v>
      </c>
      <c r="J942" s="44"/>
      <c r="K942" s="393" t="s">
        <v>270</v>
      </c>
      <c r="L942" s="397" t="s">
        <v>66</v>
      </c>
    </row>
    <row r="943" spans="1:12" ht="18.75" x14ac:dyDescent="0.3">
      <c r="A943" s="339">
        <v>45804</v>
      </c>
      <c r="B943" s="391" t="str">
        <f t="shared" si="56"/>
        <v>I</v>
      </c>
      <c r="C943" s="391" t="s">
        <v>45</v>
      </c>
      <c r="D943" s="203">
        <v>939</v>
      </c>
      <c r="E943" s="49">
        <v>11.68</v>
      </c>
      <c r="F943" s="79">
        <v>250446</v>
      </c>
      <c r="G943" s="61"/>
      <c r="H943" s="49"/>
      <c r="I943" s="238" t="s">
        <v>231</v>
      </c>
      <c r="J943" s="44"/>
      <c r="K943" s="393" t="s">
        <v>270</v>
      </c>
      <c r="L943" s="397" t="s">
        <v>66</v>
      </c>
    </row>
    <row r="944" spans="1:12" ht="18.75" x14ac:dyDescent="0.3">
      <c r="A944" s="339">
        <v>45804</v>
      </c>
      <c r="B944" s="391" t="str">
        <f t="shared" si="56"/>
        <v>I</v>
      </c>
      <c r="C944" s="391" t="s">
        <v>45</v>
      </c>
      <c r="D944" s="203">
        <v>940</v>
      </c>
      <c r="E944" s="49">
        <v>13.05</v>
      </c>
      <c r="F944" s="80">
        <v>150636</v>
      </c>
      <c r="G944" s="61" t="s">
        <v>452</v>
      </c>
      <c r="H944" s="88">
        <v>28.34</v>
      </c>
      <c r="I944" s="236" t="s">
        <v>231</v>
      </c>
      <c r="J944" s="44">
        <v>1</v>
      </c>
      <c r="K944" s="393" t="s">
        <v>270</v>
      </c>
      <c r="L944" s="397" t="s">
        <v>66</v>
      </c>
    </row>
    <row r="945" spans="1:12" ht="18.75" x14ac:dyDescent="0.3">
      <c r="A945" s="339">
        <v>45804</v>
      </c>
      <c r="B945" s="391" t="str">
        <f t="shared" si="56"/>
        <v>I</v>
      </c>
      <c r="C945" s="391" t="s">
        <v>45</v>
      </c>
      <c r="D945" s="203">
        <v>941</v>
      </c>
      <c r="E945" s="49">
        <v>13.06</v>
      </c>
      <c r="F945" s="79">
        <v>150636</v>
      </c>
      <c r="G945" s="61"/>
      <c r="H945" s="49"/>
      <c r="I945" s="238" t="s">
        <v>231</v>
      </c>
      <c r="J945" s="44"/>
      <c r="K945" s="393" t="s">
        <v>270</v>
      </c>
      <c r="L945" s="397" t="s">
        <v>66</v>
      </c>
    </row>
    <row r="946" spans="1:12" ht="18.75" x14ac:dyDescent="0.3">
      <c r="A946" s="339">
        <v>45804</v>
      </c>
      <c r="B946" s="391" t="str">
        <f t="shared" si="56"/>
        <v>I</v>
      </c>
      <c r="C946" s="391" t="s">
        <v>45</v>
      </c>
      <c r="D946" s="203">
        <v>942</v>
      </c>
      <c r="E946" s="49">
        <v>13.05</v>
      </c>
      <c r="F946" s="79">
        <v>150636</v>
      </c>
      <c r="G946" s="61"/>
      <c r="H946" s="49"/>
      <c r="I946" s="238" t="s">
        <v>231</v>
      </c>
      <c r="J946" s="44"/>
      <c r="K946" s="393" t="s">
        <v>270</v>
      </c>
      <c r="L946" s="397" t="s">
        <v>66</v>
      </c>
    </row>
    <row r="947" spans="1:12" ht="18.75" x14ac:dyDescent="0.3">
      <c r="A947" s="339">
        <v>45804</v>
      </c>
      <c r="B947" s="391" t="str">
        <f t="shared" si="56"/>
        <v>I</v>
      </c>
      <c r="C947" s="391" t="s">
        <v>45</v>
      </c>
      <c r="D947" s="203">
        <v>943</v>
      </c>
      <c r="E947" s="49">
        <v>13.06</v>
      </c>
      <c r="F947" s="79">
        <v>150636</v>
      </c>
      <c r="G947" s="61"/>
      <c r="H947" s="49"/>
      <c r="I947" s="238" t="s">
        <v>231</v>
      </c>
      <c r="J947" s="44"/>
      <c r="K947" s="393" t="s">
        <v>270</v>
      </c>
      <c r="L947" s="397" t="s">
        <v>66</v>
      </c>
    </row>
    <row r="948" spans="1:12" ht="18.75" x14ac:dyDescent="0.3">
      <c r="A948" s="339">
        <v>45804</v>
      </c>
      <c r="B948" s="391" t="str">
        <f t="shared" si="56"/>
        <v>I</v>
      </c>
      <c r="C948" s="391" t="s">
        <v>45</v>
      </c>
      <c r="D948" s="203">
        <v>944</v>
      </c>
      <c r="E948" s="49">
        <v>13.04</v>
      </c>
      <c r="F948" s="79">
        <v>150636</v>
      </c>
      <c r="G948" s="61"/>
      <c r="H948" s="49"/>
      <c r="I948" s="238" t="s">
        <v>231</v>
      </c>
      <c r="J948" s="44"/>
      <c r="K948" s="393" t="s">
        <v>270</v>
      </c>
      <c r="L948" s="397" t="s">
        <v>66</v>
      </c>
    </row>
    <row r="949" spans="1:12" ht="18.75" x14ac:dyDescent="0.3">
      <c r="A949" s="339">
        <v>45804</v>
      </c>
      <c r="B949" s="391" t="str">
        <f t="shared" si="56"/>
        <v>I</v>
      </c>
      <c r="C949" s="391" t="s">
        <v>45</v>
      </c>
      <c r="D949" s="203">
        <v>945</v>
      </c>
      <c r="E949" s="413">
        <v>14.06</v>
      </c>
      <c r="F949" s="79">
        <v>150636</v>
      </c>
      <c r="G949" s="61"/>
      <c r="H949" s="49"/>
      <c r="I949" s="238" t="s">
        <v>231</v>
      </c>
      <c r="J949" s="44"/>
      <c r="K949" s="393" t="s">
        <v>270</v>
      </c>
      <c r="L949" s="397" t="s">
        <v>66</v>
      </c>
    </row>
    <row r="950" spans="1:12" ht="18.75" x14ac:dyDescent="0.3">
      <c r="A950" s="339">
        <v>45804</v>
      </c>
      <c r="B950" s="391" t="str">
        <f t="shared" si="56"/>
        <v>I</v>
      </c>
      <c r="C950" s="391" t="s">
        <v>45</v>
      </c>
      <c r="D950" s="203">
        <v>946</v>
      </c>
      <c r="E950" s="49">
        <v>10.98</v>
      </c>
      <c r="F950" s="80">
        <v>250664</v>
      </c>
      <c r="G950" s="61" t="s">
        <v>451</v>
      </c>
      <c r="H950" s="88">
        <v>29.36</v>
      </c>
      <c r="I950" s="236" t="s">
        <v>231</v>
      </c>
      <c r="J950" s="44">
        <v>1</v>
      </c>
      <c r="K950" s="393" t="s">
        <v>270</v>
      </c>
      <c r="L950" s="397" t="s">
        <v>66</v>
      </c>
    </row>
    <row r="951" spans="1:12" ht="18.75" x14ac:dyDescent="0.3">
      <c r="A951" s="339">
        <v>45804</v>
      </c>
      <c r="B951" s="391" t="str">
        <f t="shared" ref="B951:B965" si="57">ROMAN(2)</f>
        <v>II</v>
      </c>
      <c r="C951" s="391" t="s">
        <v>51</v>
      </c>
      <c r="D951" s="203">
        <v>947</v>
      </c>
      <c r="E951" s="49">
        <v>11.25</v>
      </c>
      <c r="F951" s="79">
        <v>250664</v>
      </c>
      <c r="G951" s="61"/>
      <c r="H951" s="49"/>
      <c r="I951" s="238" t="s">
        <v>231</v>
      </c>
      <c r="J951" s="44"/>
      <c r="K951" s="393" t="s">
        <v>270</v>
      </c>
      <c r="L951" s="397" t="s">
        <v>66</v>
      </c>
    </row>
    <row r="952" spans="1:12" ht="18.75" x14ac:dyDescent="0.3">
      <c r="A952" s="339">
        <v>45804</v>
      </c>
      <c r="B952" s="391" t="str">
        <f t="shared" si="57"/>
        <v>II</v>
      </c>
      <c r="C952" s="391" t="s">
        <v>51</v>
      </c>
      <c r="D952" s="203">
        <v>948</v>
      </c>
      <c r="E952" s="49">
        <v>11.36</v>
      </c>
      <c r="F952" s="79">
        <v>250664</v>
      </c>
      <c r="G952" s="61"/>
      <c r="H952" s="49"/>
      <c r="I952" s="238" t="s">
        <v>231</v>
      </c>
      <c r="J952" s="44"/>
      <c r="K952" s="393" t="s">
        <v>270</v>
      </c>
      <c r="L952" s="397" t="s">
        <v>66</v>
      </c>
    </row>
    <row r="953" spans="1:12" ht="18.75" x14ac:dyDescent="0.3">
      <c r="A953" s="339">
        <v>45804</v>
      </c>
      <c r="B953" s="391" t="str">
        <f t="shared" si="57"/>
        <v>II</v>
      </c>
      <c r="C953" s="391" t="s">
        <v>51</v>
      </c>
      <c r="D953" s="203">
        <v>949</v>
      </c>
      <c r="E953" s="49">
        <v>12.03</v>
      </c>
      <c r="F953" s="79">
        <v>250664</v>
      </c>
      <c r="G953" s="61"/>
      <c r="H953" s="49"/>
      <c r="I953" s="238" t="s">
        <v>231</v>
      </c>
      <c r="J953" s="44"/>
      <c r="K953" s="393" t="s">
        <v>270</v>
      </c>
      <c r="L953" s="397" t="s">
        <v>66</v>
      </c>
    </row>
    <row r="954" spans="1:12" ht="18.75" x14ac:dyDescent="0.3">
      <c r="A954" s="339">
        <v>45804</v>
      </c>
      <c r="B954" s="391" t="str">
        <f t="shared" si="57"/>
        <v>II</v>
      </c>
      <c r="C954" s="391" t="s">
        <v>51</v>
      </c>
      <c r="D954" s="203">
        <v>950</v>
      </c>
      <c r="E954" s="49">
        <v>12.02</v>
      </c>
      <c r="F954" s="79">
        <v>250664</v>
      </c>
      <c r="G954" s="61"/>
      <c r="H954" s="49"/>
      <c r="I954" s="238" t="s">
        <v>231</v>
      </c>
      <c r="J954" s="44"/>
      <c r="K954" s="393" t="s">
        <v>270</v>
      </c>
      <c r="L954" s="397" t="s">
        <v>66</v>
      </c>
    </row>
    <row r="955" spans="1:12" ht="18.75" x14ac:dyDescent="0.3">
      <c r="A955" s="339">
        <v>45804</v>
      </c>
      <c r="B955" s="391" t="str">
        <f t="shared" si="57"/>
        <v>II</v>
      </c>
      <c r="C955" s="391" t="s">
        <v>51</v>
      </c>
      <c r="D955" s="203">
        <v>951</v>
      </c>
      <c r="E955" s="49">
        <v>12.53</v>
      </c>
      <c r="F955" s="79">
        <v>250664</v>
      </c>
      <c r="G955" s="61"/>
      <c r="H955" s="49"/>
      <c r="I955" s="238" t="s">
        <v>231</v>
      </c>
      <c r="J955" s="44"/>
      <c r="K955" s="393" t="s">
        <v>270</v>
      </c>
      <c r="L955" s="397" t="s">
        <v>66</v>
      </c>
    </row>
    <row r="956" spans="1:12" ht="18.75" x14ac:dyDescent="0.3">
      <c r="A956" s="339">
        <v>45804</v>
      </c>
      <c r="B956" s="391" t="str">
        <f t="shared" si="57"/>
        <v>II</v>
      </c>
      <c r="C956" s="391" t="s">
        <v>51</v>
      </c>
      <c r="D956" s="203">
        <v>952</v>
      </c>
      <c r="E956" s="49">
        <v>12.15</v>
      </c>
      <c r="F956" s="79">
        <v>250664</v>
      </c>
      <c r="G956" s="61"/>
      <c r="H956" s="49"/>
      <c r="I956" s="238" t="s">
        <v>231</v>
      </c>
      <c r="J956" s="44"/>
      <c r="K956" s="393" t="s">
        <v>270</v>
      </c>
      <c r="L956" s="397" t="s">
        <v>66</v>
      </c>
    </row>
    <row r="957" spans="1:12" ht="18.75" x14ac:dyDescent="0.3">
      <c r="A957" s="339">
        <v>45804</v>
      </c>
      <c r="B957" s="391" t="str">
        <f t="shared" si="57"/>
        <v>II</v>
      </c>
      <c r="C957" s="391" t="s">
        <v>51</v>
      </c>
      <c r="D957" s="203">
        <v>953</v>
      </c>
      <c r="E957" s="49">
        <v>12.03</v>
      </c>
      <c r="F957" s="80">
        <v>250664</v>
      </c>
      <c r="G957" s="61" t="s">
        <v>450</v>
      </c>
      <c r="H957" s="88">
        <v>29.86</v>
      </c>
      <c r="I957" s="236" t="s">
        <v>231</v>
      </c>
      <c r="J957" s="44">
        <v>1</v>
      </c>
      <c r="K957" s="393" t="s">
        <v>270</v>
      </c>
      <c r="L957" s="397" t="s">
        <v>66</v>
      </c>
    </row>
    <row r="958" spans="1:12" ht="18.75" x14ac:dyDescent="0.3">
      <c r="A958" s="339">
        <v>45804</v>
      </c>
      <c r="B958" s="391" t="str">
        <f t="shared" si="57"/>
        <v>II</v>
      </c>
      <c r="C958" s="391" t="s">
        <v>51</v>
      </c>
      <c r="D958" s="203">
        <v>954</v>
      </c>
      <c r="E958" s="49">
        <v>12.4</v>
      </c>
      <c r="F958" s="79">
        <v>250664</v>
      </c>
      <c r="G958" s="61"/>
      <c r="H958" s="49"/>
      <c r="I958" s="238" t="s">
        <v>231</v>
      </c>
      <c r="J958" s="44"/>
      <c r="K958" s="393" t="s">
        <v>270</v>
      </c>
      <c r="L958" s="397" t="s">
        <v>66</v>
      </c>
    </row>
    <row r="959" spans="1:12" ht="18.75" x14ac:dyDescent="0.3">
      <c r="A959" s="339">
        <v>45804</v>
      </c>
      <c r="B959" s="391" t="str">
        <f t="shared" si="57"/>
        <v>II</v>
      </c>
      <c r="C959" s="391" t="s">
        <v>51</v>
      </c>
      <c r="D959" s="203">
        <v>955</v>
      </c>
      <c r="E959" s="49">
        <v>12.03</v>
      </c>
      <c r="F959" s="79">
        <v>250664</v>
      </c>
      <c r="G959" s="61"/>
      <c r="H959" s="49"/>
      <c r="I959" s="238" t="s">
        <v>231</v>
      </c>
      <c r="J959" s="44"/>
      <c r="K959" s="393" t="s">
        <v>270</v>
      </c>
      <c r="L959" s="397" t="s">
        <v>66</v>
      </c>
    </row>
    <row r="960" spans="1:12" ht="18.75" x14ac:dyDescent="0.3">
      <c r="A960" s="339">
        <v>45804</v>
      </c>
      <c r="B960" s="391" t="str">
        <f t="shared" si="57"/>
        <v>II</v>
      </c>
      <c r="C960" s="391" t="s">
        <v>51</v>
      </c>
      <c r="D960" s="203">
        <v>956</v>
      </c>
      <c r="E960" s="49">
        <v>12.03</v>
      </c>
      <c r="F960" s="79">
        <v>250664</v>
      </c>
      <c r="G960" s="61"/>
      <c r="H960" s="49"/>
      <c r="I960" s="238" t="s">
        <v>231</v>
      </c>
      <c r="J960" s="44"/>
      <c r="K960" s="393" t="s">
        <v>270</v>
      </c>
      <c r="L960" s="397" t="s">
        <v>66</v>
      </c>
    </row>
    <row r="961" spans="1:14" ht="18.75" x14ac:dyDescent="0.3">
      <c r="A961" s="339">
        <v>45804</v>
      </c>
      <c r="B961" s="391" t="str">
        <f t="shared" si="57"/>
        <v>II</v>
      </c>
      <c r="C961" s="391" t="s">
        <v>51</v>
      </c>
      <c r="D961" s="203">
        <v>957</v>
      </c>
      <c r="E961" s="49">
        <v>12.03</v>
      </c>
      <c r="F961" s="79">
        <v>250664</v>
      </c>
      <c r="G961" s="61"/>
      <c r="H961" s="49"/>
      <c r="I961" s="238" t="s">
        <v>231</v>
      </c>
      <c r="J961" s="44"/>
      <c r="K961" s="393" t="s">
        <v>270</v>
      </c>
      <c r="L961" s="397" t="s">
        <v>66</v>
      </c>
    </row>
    <row r="962" spans="1:14" ht="18.75" x14ac:dyDescent="0.3">
      <c r="A962" s="339">
        <v>45804</v>
      </c>
      <c r="B962" s="391" t="str">
        <f t="shared" si="57"/>
        <v>II</v>
      </c>
      <c r="C962" s="391" t="s">
        <v>51</v>
      </c>
      <c r="D962" s="203">
        <v>958</v>
      </c>
      <c r="E962" s="49">
        <v>11.21</v>
      </c>
      <c r="F962" s="79">
        <v>250664</v>
      </c>
      <c r="G962" s="61"/>
      <c r="H962" s="49"/>
      <c r="I962" s="238" t="s">
        <v>231</v>
      </c>
      <c r="J962" s="44"/>
      <c r="K962" s="393" t="s">
        <v>270</v>
      </c>
      <c r="L962" s="397" t="s">
        <v>66</v>
      </c>
    </row>
    <row r="963" spans="1:14" ht="18.75" x14ac:dyDescent="0.3">
      <c r="A963" s="339">
        <v>45804</v>
      </c>
      <c r="B963" s="391" t="str">
        <f t="shared" si="57"/>
        <v>II</v>
      </c>
      <c r="C963" s="391" t="s">
        <v>51</v>
      </c>
      <c r="D963" s="203">
        <v>959</v>
      </c>
      <c r="E963" s="49">
        <v>11.52</v>
      </c>
      <c r="F963" s="79">
        <v>250664</v>
      </c>
      <c r="G963" s="61"/>
      <c r="H963" s="49"/>
      <c r="I963" s="238" t="s">
        <v>231</v>
      </c>
      <c r="J963" s="44"/>
      <c r="K963" s="393" t="s">
        <v>270</v>
      </c>
      <c r="L963" s="397" t="s">
        <v>66</v>
      </c>
    </row>
    <row r="964" spans="1:14" ht="18.75" x14ac:dyDescent="0.3">
      <c r="A964" s="339">
        <v>45804</v>
      </c>
      <c r="B964" s="391" t="str">
        <f t="shared" si="57"/>
        <v>II</v>
      </c>
      <c r="C964" s="391" t="s">
        <v>51</v>
      </c>
      <c r="D964" s="203">
        <v>960</v>
      </c>
      <c r="E964" s="49">
        <v>12.03</v>
      </c>
      <c r="F964" s="80">
        <v>150636</v>
      </c>
      <c r="G964" s="61" t="s">
        <v>449</v>
      </c>
      <c r="H964" s="88">
        <v>29.82</v>
      </c>
      <c r="I964" s="236" t="s">
        <v>231</v>
      </c>
      <c r="J964" s="44">
        <v>1</v>
      </c>
      <c r="K964" s="393" t="s">
        <v>270</v>
      </c>
      <c r="L964" s="397" t="s">
        <v>66</v>
      </c>
    </row>
    <row r="965" spans="1:14" ht="19.5" thickBot="1" x14ac:dyDescent="0.35">
      <c r="A965" s="346">
        <v>45804</v>
      </c>
      <c r="B965" s="407" t="str">
        <f t="shared" si="57"/>
        <v>II</v>
      </c>
      <c r="C965" s="407" t="s">
        <v>51</v>
      </c>
      <c r="D965" s="259">
        <v>961</v>
      </c>
      <c r="E965" s="93">
        <v>12.03</v>
      </c>
      <c r="F965" s="94">
        <v>150636</v>
      </c>
      <c r="G965" s="95"/>
      <c r="H965" s="93"/>
      <c r="I965" s="241" t="s">
        <v>231</v>
      </c>
      <c r="J965" s="91"/>
      <c r="K965" s="410" t="s">
        <v>270</v>
      </c>
      <c r="L965" s="411" t="s">
        <v>66</v>
      </c>
    </row>
    <row r="966" spans="1:14" ht="18.75" x14ac:dyDescent="0.3">
      <c r="A966" s="39">
        <v>45806</v>
      </c>
      <c r="B966" s="331" t="str">
        <f t="shared" ref="B966:B980" si="58">ROMAN(1)</f>
        <v>I</v>
      </c>
      <c r="C966" s="331" t="s">
        <v>45</v>
      </c>
      <c r="D966" s="40">
        <v>962</v>
      </c>
      <c r="E966" s="362">
        <v>12.03</v>
      </c>
      <c r="F966" s="99">
        <v>150636</v>
      </c>
      <c r="G966" s="363"/>
      <c r="H966" s="362"/>
      <c r="I966" s="364" t="s">
        <v>231</v>
      </c>
      <c r="J966" s="365"/>
      <c r="K966" s="81" t="s">
        <v>270</v>
      </c>
      <c r="L966" s="43" t="s">
        <v>66</v>
      </c>
    </row>
    <row r="967" spans="1:14" ht="18.75" x14ac:dyDescent="0.3">
      <c r="A967" s="339">
        <v>45806</v>
      </c>
      <c r="B967" s="324" t="str">
        <f t="shared" si="58"/>
        <v>I</v>
      </c>
      <c r="C967" s="324" t="s">
        <v>45</v>
      </c>
      <c r="D967" s="45">
        <v>963</v>
      </c>
      <c r="E967" s="359">
        <v>12.03</v>
      </c>
      <c r="F967" s="79">
        <v>150636</v>
      </c>
      <c r="G967" s="360"/>
      <c r="H967" s="359"/>
      <c r="I967" s="361" t="s">
        <v>231</v>
      </c>
      <c r="J967" s="358"/>
      <c r="K967" s="82" t="s">
        <v>270</v>
      </c>
      <c r="L967" s="50" t="s">
        <v>66</v>
      </c>
    </row>
    <row r="968" spans="1:14" ht="18.75" x14ac:dyDescent="0.3">
      <c r="A968" s="339">
        <v>45806</v>
      </c>
      <c r="B968" s="324" t="str">
        <f t="shared" si="58"/>
        <v>I</v>
      </c>
      <c r="C968" s="324" t="s">
        <v>45</v>
      </c>
      <c r="D968" s="45">
        <v>964</v>
      </c>
      <c r="E968" s="359">
        <v>12.02</v>
      </c>
      <c r="F968" s="79">
        <v>150636</v>
      </c>
      <c r="G968" s="360"/>
      <c r="H968" s="359"/>
      <c r="I968" s="361" t="s">
        <v>231</v>
      </c>
      <c r="J968" s="358"/>
      <c r="K968" s="82" t="s">
        <v>270</v>
      </c>
      <c r="L968" s="50" t="s">
        <v>66</v>
      </c>
    </row>
    <row r="969" spans="1:14" ht="18.75" x14ac:dyDescent="0.3">
      <c r="A969" s="339">
        <v>45806</v>
      </c>
      <c r="B969" s="324" t="str">
        <f t="shared" si="58"/>
        <v>I</v>
      </c>
      <c r="C969" s="324" t="s">
        <v>45</v>
      </c>
      <c r="D969" s="45">
        <v>965</v>
      </c>
      <c r="E969" s="359">
        <v>12.03</v>
      </c>
      <c r="F969" s="79">
        <v>150636</v>
      </c>
      <c r="G969" s="360"/>
      <c r="H969" s="359"/>
      <c r="I969" s="361" t="s">
        <v>231</v>
      </c>
      <c r="J969" s="358"/>
      <c r="K969" s="82" t="s">
        <v>270</v>
      </c>
      <c r="L969" s="50" t="s">
        <v>66</v>
      </c>
    </row>
    <row r="970" spans="1:14" ht="18.75" x14ac:dyDescent="0.3">
      <c r="A970" s="339">
        <v>45806</v>
      </c>
      <c r="B970" s="324" t="str">
        <f t="shared" si="58"/>
        <v>I</v>
      </c>
      <c r="C970" s="324" t="s">
        <v>45</v>
      </c>
      <c r="D970" s="45">
        <v>966</v>
      </c>
      <c r="E970" s="359">
        <v>11.12</v>
      </c>
      <c r="F970" s="79">
        <v>150636</v>
      </c>
      <c r="G970" s="360"/>
      <c r="H970" s="359"/>
      <c r="I970" s="361" t="s">
        <v>231</v>
      </c>
      <c r="J970" s="358"/>
      <c r="K970" s="82" t="s">
        <v>270</v>
      </c>
      <c r="L970" s="50" t="s">
        <v>66</v>
      </c>
    </row>
    <row r="971" spans="1:14" ht="18.75" x14ac:dyDescent="0.3">
      <c r="A971" s="339">
        <v>45806</v>
      </c>
      <c r="B971" s="324" t="str">
        <f t="shared" si="58"/>
        <v>I</v>
      </c>
      <c r="C971" s="324" t="s">
        <v>45</v>
      </c>
      <c r="D971" s="45">
        <v>967</v>
      </c>
      <c r="E971" s="359">
        <v>13.07</v>
      </c>
      <c r="F971" s="80">
        <v>350459</v>
      </c>
      <c r="G971" s="61" t="s">
        <v>457</v>
      </c>
      <c r="H971" s="366">
        <v>28.02</v>
      </c>
      <c r="I971" s="236" t="s">
        <v>231</v>
      </c>
      <c r="J971" s="358">
        <v>1</v>
      </c>
      <c r="K971" s="82" t="s">
        <v>270</v>
      </c>
      <c r="L971" s="50" t="s">
        <v>66</v>
      </c>
    </row>
    <row r="972" spans="1:14" ht="18.75" x14ac:dyDescent="0.3">
      <c r="A972" s="339">
        <v>45806</v>
      </c>
      <c r="B972" s="324" t="str">
        <f t="shared" si="58"/>
        <v>I</v>
      </c>
      <c r="C972" s="324" t="s">
        <v>45</v>
      </c>
      <c r="D972" s="45">
        <v>968</v>
      </c>
      <c r="E972" s="359">
        <v>13.05</v>
      </c>
      <c r="F972" s="432">
        <v>350459</v>
      </c>
      <c r="G972" s="360"/>
      <c r="H972" s="359"/>
      <c r="I972" s="361" t="s">
        <v>231</v>
      </c>
      <c r="J972" s="358"/>
      <c r="K972" s="82" t="s">
        <v>270</v>
      </c>
      <c r="L972" s="50" t="s">
        <v>66</v>
      </c>
    </row>
    <row r="973" spans="1:14" ht="18.75" x14ac:dyDescent="0.3">
      <c r="A973" s="339">
        <v>45806</v>
      </c>
      <c r="B973" s="324" t="str">
        <f t="shared" si="58"/>
        <v>I</v>
      </c>
      <c r="C973" s="324" t="s">
        <v>45</v>
      </c>
      <c r="D973" s="45">
        <v>969</v>
      </c>
      <c r="E973" s="359">
        <v>13.06</v>
      </c>
      <c r="F973" s="432">
        <v>350459</v>
      </c>
      <c r="G973" s="360"/>
      <c r="H973" s="359"/>
      <c r="I973" s="361" t="s">
        <v>231</v>
      </c>
      <c r="J973" s="358"/>
      <c r="K973" s="82" t="s">
        <v>270</v>
      </c>
      <c r="L973" s="50" t="s">
        <v>66</v>
      </c>
    </row>
    <row r="974" spans="1:14" ht="18.75" x14ac:dyDescent="0.3">
      <c r="A974" s="339">
        <v>45806</v>
      </c>
      <c r="B974" s="324" t="str">
        <f t="shared" si="58"/>
        <v>I</v>
      </c>
      <c r="C974" s="324" t="s">
        <v>45</v>
      </c>
      <c r="D974" s="45">
        <v>970</v>
      </c>
      <c r="E974" s="359">
        <v>13.05</v>
      </c>
      <c r="F974" s="432">
        <v>350459</v>
      </c>
      <c r="G974" s="360"/>
      <c r="H974" s="359"/>
      <c r="I974" s="361" t="s">
        <v>231</v>
      </c>
      <c r="J974" s="358"/>
      <c r="K974" s="82" t="s">
        <v>270</v>
      </c>
      <c r="L974" s="50" t="s">
        <v>66</v>
      </c>
    </row>
    <row r="975" spans="1:14" ht="18.75" x14ac:dyDescent="0.3">
      <c r="A975" s="339">
        <v>45806</v>
      </c>
      <c r="B975" s="324" t="str">
        <f t="shared" si="58"/>
        <v>I</v>
      </c>
      <c r="C975" s="324" t="s">
        <v>45</v>
      </c>
      <c r="D975" s="45">
        <v>971</v>
      </c>
      <c r="E975" s="359">
        <v>13.05</v>
      </c>
      <c r="F975" s="432">
        <v>350459</v>
      </c>
      <c r="G975" s="360"/>
      <c r="H975" s="359"/>
      <c r="I975" s="361" t="s">
        <v>231</v>
      </c>
      <c r="J975" s="358"/>
      <c r="K975" s="82" t="s">
        <v>270</v>
      </c>
      <c r="L975" s="50" t="s">
        <v>66</v>
      </c>
    </row>
    <row r="976" spans="1:14" ht="18.75" x14ac:dyDescent="0.3">
      <c r="A976" s="339">
        <v>45806</v>
      </c>
      <c r="B976" s="324" t="str">
        <f t="shared" si="58"/>
        <v>I</v>
      </c>
      <c r="C976" s="324" t="s">
        <v>45</v>
      </c>
      <c r="D976" s="45">
        <v>972</v>
      </c>
      <c r="E976" s="359">
        <v>12.57</v>
      </c>
      <c r="F976" s="432">
        <v>350459</v>
      </c>
      <c r="G976" s="360"/>
      <c r="H976" s="359"/>
      <c r="I976" s="361" t="s">
        <v>231</v>
      </c>
      <c r="J976" s="358"/>
      <c r="K976" s="82" t="s">
        <v>270</v>
      </c>
      <c r="L976" s="50" t="s">
        <v>66</v>
      </c>
      <c r="N976" s="433"/>
    </row>
    <row r="977" spans="1:14" ht="18.75" x14ac:dyDescent="0.3">
      <c r="A977" s="339">
        <v>45806</v>
      </c>
      <c r="B977" s="324" t="str">
        <f t="shared" si="58"/>
        <v>I</v>
      </c>
      <c r="C977" s="324" t="s">
        <v>45</v>
      </c>
      <c r="D977" s="45">
        <v>973</v>
      </c>
      <c r="E977" s="359">
        <v>12.04</v>
      </c>
      <c r="F977" s="80">
        <v>150638</v>
      </c>
      <c r="G977" s="61" t="s">
        <v>456</v>
      </c>
      <c r="H977" s="366">
        <v>29.94</v>
      </c>
      <c r="I977" s="236" t="s">
        <v>231</v>
      </c>
      <c r="J977" s="358">
        <v>1</v>
      </c>
      <c r="K977" s="82" t="s">
        <v>270</v>
      </c>
      <c r="L977" s="50" t="s">
        <v>66</v>
      </c>
      <c r="N977" s="433"/>
    </row>
    <row r="978" spans="1:14" ht="18.75" x14ac:dyDescent="0.3">
      <c r="A978" s="339">
        <v>45806</v>
      </c>
      <c r="B978" s="324" t="str">
        <f t="shared" si="58"/>
        <v>I</v>
      </c>
      <c r="C978" s="324" t="s">
        <v>45</v>
      </c>
      <c r="D978" s="45">
        <v>974</v>
      </c>
      <c r="E978" s="359">
        <v>12.04</v>
      </c>
      <c r="F978" s="432">
        <v>150638</v>
      </c>
      <c r="G978" s="360"/>
      <c r="H978" s="359"/>
      <c r="I978" s="361" t="s">
        <v>231</v>
      </c>
      <c r="J978" s="358"/>
      <c r="K978" s="82" t="s">
        <v>270</v>
      </c>
      <c r="L978" s="50" t="s">
        <v>66</v>
      </c>
      <c r="N978" s="433"/>
    </row>
    <row r="979" spans="1:14" ht="18.75" x14ac:dyDescent="0.3">
      <c r="A979" s="339">
        <v>45806</v>
      </c>
      <c r="B979" s="324" t="str">
        <f t="shared" si="58"/>
        <v>I</v>
      </c>
      <c r="C979" s="324" t="s">
        <v>45</v>
      </c>
      <c r="D979" s="45">
        <v>975</v>
      </c>
      <c r="E979" s="359">
        <v>12.03</v>
      </c>
      <c r="F979" s="432">
        <v>150638</v>
      </c>
      <c r="G979" s="360"/>
      <c r="H979" s="359"/>
      <c r="I979" s="361" t="s">
        <v>231</v>
      </c>
      <c r="J979" s="358"/>
      <c r="K979" s="82" t="s">
        <v>270</v>
      </c>
      <c r="L979" s="50" t="s">
        <v>66</v>
      </c>
      <c r="N979" s="433"/>
    </row>
    <row r="980" spans="1:14" ht="18.75" x14ac:dyDescent="0.3">
      <c r="A980" s="339">
        <v>45806</v>
      </c>
      <c r="B980" s="324" t="str">
        <f t="shared" si="58"/>
        <v>I</v>
      </c>
      <c r="C980" s="324" t="s">
        <v>45</v>
      </c>
      <c r="D980" s="45">
        <v>976</v>
      </c>
      <c r="E980" s="359">
        <v>12.04</v>
      </c>
      <c r="F980" s="432">
        <v>150638</v>
      </c>
      <c r="G980" s="360"/>
      <c r="H980" s="359"/>
      <c r="I980" s="361" t="s">
        <v>231</v>
      </c>
      <c r="J980" s="358"/>
      <c r="K980" s="82" t="s">
        <v>270</v>
      </c>
      <c r="L980" s="50" t="s">
        <v>66</v>
      </c>
      <c r="N980" s="433"/>
    </row>
    <row r="981" spans="1:14" ht="18.75" x14ac:dyDescent="0.3">
      <c r="A981" s="339">
        <v>45806</v>
      </c>
      <c r="B981" s="324" t="str">
        <f t="shared" ref="B981:B995" si="59">ROMAN(2)</f>
        <v>II</v>
      </c>
      <c r="C981" s="324" t="s">
        <v>51</v>
      </c>
      <c r="D981" s="45">
        <v>977</v>
      </c>
      <c r="E981" s="359">
        <v>12.04</v>
      </c>
      <c r="F981" s="432">
        <v>150638</v>
      </c>
      <c r="G981" s="360"/>
      <c r="H981" s="359"/>
      <c r="I981" s="361" t="s">
        <v>231</v>
      </c>
      <c r="J981" s="358"/>
      <c r="K981" s="82" t="s">
        <v>270</v>
      </c>
      <c r="L981" s="50" t="s">
        <v>66</v>
      </c>
      <c r="N981" s="433"/>
    </row>
    <row r="982" spans="1:14" ht="18.75" x14ac:dyDescent="0.3">
      <c r="A982" s="339">
        <v>45806</v>
      </c>
      <c r="B982" s="324" t="str">
        <f t="shared" si="59"/>
        <v>II</v>
      </c>
      <c r="C982" s="324" t="s">
        <v>51</v>
      </c>
      <c r="D982" s="45">
        <v>978</v>
      </c>
      <c r="E982" s="359">
        <v>12.02</v>
      </c>
      <c r="F982" s="432">
        <v>150638</v>
      </c>
      <c r="G982" s="360"/>
      <c r="H982" s="359"/>
      <c r="I982" s="361" t="s">
        <v>231</v>
      </c>
      <c r="J982" s="358"/>
      <c r="K982" s="82" t="s">
        <v>270</v>
      </c>
      <c r="L982" s="50" t="s">
        <v>66</v>
      </c>
      <c r="N982" s="433"/>
    </row>
    <row r="983" spans="1:14" ht="18.75" x14ac:dyDescent="0.3">
      <c r="A983" s="339">
        <v>45806</v>
      </c>
      <c r="B983" s="324" t="str">
        <f t="shared" si="59"/>
        <v>II</v>
      </c>
      <c r="C983" s="324" t="s">
        <v>51</v>
      </c>
      <c r="D983" s="45">
        <v>979</v>
      </c>
      <c r="E983" s="359">
        <v>12</v>
      </c>
      <c r="F983" s="432">
        <v>150638</v>
      </c>
      <c r="G983" s="360"/>
      <c r="H983" s="359"/>
      <c r="I983" s="361" t="s">
        <v>231</v>
      </c>
      <c r="J983" s="358"/>
      <c r="K983" s="82" t="s">
        <v>270</v>
      </c>
      <c r="L983" s="50" t="s">
        <v>66</v>
      </c>
      <c r="N983" s="433"/>
    </row>
    <row r="984" spans="1:14" ht="18.75" x14ac:dyDescent="0.3">
      <c r="A984" s="339">
        <v>45806</v>
      </c>
      <c r="B984" s="324" t="str">
        <f t="shared" si="59"/>
        <v>II</v>
      </c>
      <c r="C984" s="324" t="s">
        <v>51</v>
      </c>
      <c r="D984" s="45">
        <v>980</v>
      </c>
      <c r="E984" s="359">
        <v>12.03</v>
      </c>
      <c r="F984" s="80">
        <v>251099</v>
      </c>
      <c r="G984" s="61" t="s">
        <v>455</v>
      </c>
      <c r="H984" s="88">
        <v>29.18</v>
      </c>
      <c r="I984" s="236" t="s">
        <v>231</v>
      </c>
      <c r="J984" s="358">
        <v>1</v>
      </c>
      <c r="K984" s="82" t="s">
        <v>270</v>
      </c>
      <c r="L984" s="50" t="s">
        <v>66</v>
      </c>
      <c r="N984" s="433"/>
    </row>
    <row r="985" spans="1:14" ht="18.75" x14ac:dyDescent="0.3">
      <c r="A985" s="339">
        <v>45806</v>
      </c>
      <c r="B985" s="324" t="str">
        <f t="shared" si="59"/>
        <v>II</v>
      </c>
      <c r="C985" s="324" t="s">
        <v>51</v>
      </c>
      <c r="D985" s="45">
        <v>981</v>
      </c>
      <c r="E985" s="359">
        <v>11.14</v>
      </c>
      <c r="F985" s="432">
        <v>251099</v>
      </c>
      <c r="G985" s="360"/>
      <c r="H985" s="359"/>
      <c r="I985" s="361" t="s">
        <v>231</v>
      </c>
      <c r="J985" s="358"/>
      <c r="K985" s="82" t="s">
        <v>270</v>
      </c>
      <c r="L985" s="50" t="s">
        <v>66</v>
      </c>
      <c r="N985" s="433"/>
    </row>
    <row r="986" spans="1:14" ht="18.75" x14ac:dyDescent="0.3">
      <c r="A986" s="339">
        <v>45806</v>
      </c>
      <c r="B986" s="324" t="str">
        <f t="shared" si="59"/>
        <v>II</v>
      </c>
      <c r="C986" s="324" t="s">
        <v>51</v>
      </c>
      <c r="D986" s="45">
        <v>982</v>
      </c>
      <c r="E986" s="359">
        <v>11.18</v>
      </c>
      <c r="F986" s="432">
        <v>251099</v>
      </c>
      <c r="G986" s="360"/>
      <c r="H986" s="359"/>
      <c r="I986" s="361" t="s">
        <v>231</v>
      </c>
      <c r="J986" s="358"/>
      <c r="K986" s="82" t="s">
        <v>270</v>
      </c>
      <c r="L986" s="50" t="s">
        <v>66</v>
      </c>
      <c r="N986" s="433"/>
    </row>
    <row r="987" spans="1:14" ht="18.75" x14ac:dyDescent="0.3">
      <c r="A987" s="339">
        <v>45806</v>
      </c>
      <c r="B987" s="324" t="str">
        <f t="shared" si="59"/>
        <v>II</v>
      </c>
      <c r="C987" s="324" t="s">
        <v>51</v>
      </c>
      <c r="D987" s="45">
        <v>983</v>
      </c>
      <c r="E987" s="359">
        <v>12.03</v>
      </c>
      <c r="F987" s="432">
        <v>251099</v>
      </c>
      <c r="G987" s="360"/>
      <c r="H987" s="359"/>
      <c r="I987" s="361" t="s">
        <v>231</v>
      </c>
      <c r="J987" s="358"/>
      <c r="K987" s="82" t="s">
        <v>270</v>
      </c>
      <c r="L987" s="50" t="s">
        <v>66</v>
      </c>
      <c r="N987" s="433"/>
    </row>
    <row r="988" spans="1:14" ht="18.75" x14ac:dyDescent="0.3">
      <c r="A988" s="339">
        <v>45806</v>
      </c>
      <c r="B988" s="324" t="str">
        <f t="shared" si="59"/>
        <v>II</v>
      </c>
      <c r="C988" s="324" t="s">
        <v>51</v>
      </c>
      <c r="D988" s="45">
        <v>984</v>
      </c>
      <c r="E988" s="359">
        <v>11.15</v>
      </c>
      <c r="F988" s="432">
        <v>251099</v>
      </c>
      <c r="G988" s="360"/>
      <c r="H988" s="359"/>
      <c r="I988" s="361" t="s">
        <v>231</v>
      </c>
      <c r="J988" s="358"/>
      <c r="K988" s="82" t="s">
        <v>270</v>
      </c>
      <c r="L988" s="50" t="s">
        <v>66</v>
      </c>
    </row>
    <row r="989" spans="1:14" ht="18.75" x14ac:dyDescent="0.3">
      <c r="A989" s="339">
        <v>45806</v>
      </c>
      <c r="B989" s="324" t="str">
        <f t="shared" si="59"/>
        <v>II</v>
      </c>
      <c r="C989" s="324" t="s">
        <v>51</v>
      </c>
      <c r="D989" s="45">
        <v>985</v>
      </c>
      <c r="E989" s="359">
        <v>11.12</v>
      </c>
      <c r="F989" s="432">
        <v>251099</v>
      </c>
      <c r="G989" s="360"/>
      <c r="H989" s="359"/>
      <c r="I989" s="361" t="s">
        <v>231</v>
      </c>
      <c r="J989" s="358"/>
      <c r="K989" s="82" t="s">
        <v>270</v>
      </c>
      <c r="L989" s="50" t="s">
        <v>66</v>
      </c>
    </row>
    <row r="990" spans="1:14" ht="18.75" x14ac:dyDescent="0.3">
      <c r="A990" s="339">
        <v>45806</v>
      </c>
      <c r="B990" s="324" t="str">
        <f t="shared" si="59"/>
        <v>II</v>
      </c>
      <c r="C990" s="324" t="s">
        <v>51</v>
      </c>
      <c r="D990" s="45">
        <v>986</v>
      </c>
      <c r="E990" s="359">
        <v>10.68</v>
      </c>
      <c r="F990" s="432">
        <v>251099</v>
      </c>
      <c r="G990" s="360"/>
      <c r="H990" s="359"/>
      <c r="I990" s="361" t="s">
        <v>231</v>
      </c>
      <c r="J990" s="358"/>
      <c r="K990" s="82" t="s">
        <v>270</v>
      </c>
      <c r="L990" s="50" t="s">
        <v>66</v>
      </c>
    </row>
    <row r="991" spans="1:14" ht="18.75" x14ac:dyDescent="0.3">
      <c r="A991" s="339">
        <v>45806</v>
      </c>
      <c r="B991" s="324" t="str">
        <f t="shared" si="59"/>
        <v>II</v>
      </c>
      <c r="C991" s="324" t="s">
        <v>51</v>
      </c>
      <c r="D991" s="45">
        <v>987</v>
      </c>
      <c r="E991" s="359">
        <v>12.04</v>
      </c>
      <c r="F991" s="80">
        <v>150636</v>
      </c>
      <c r="G991" s="61" t="s">
        <v>454</v>
      </c>
      <c r="H991" s="366">
        <v>29.72</v>
      </c>
      <c r="I991" s="236" t="s">
        <v>231</v>
      </c>
      <c r="J991" s="358">
        <v>1</v>
      </c>
      <c r="K991" s="82" t="s">
        <v>270</v>
      </c>
      <c r="L991" s="50" t="s">
        <v>66</v>
      </c>
    </row>
    <row r="992" spans="1:14" ht="18.75" x14ac:dyDescent="0.3">
      <c r="A992" s="339">
        <v>45806</v>
      </c>
      <c r="B992" s="324" t="str">
        <f t="shared" si="59"/>
        <v>II</v>
      </c>
      <c r="C992" s="324" t="s">
        <v>51</v>
      </c>
      <c r="D992" s="45">
        <v>988</v>
      </c>
      <c r="E992" s="359">
        <v>12.04</v>
      </c>
      <c r="F992" s="432">
        <v>150636</v>
      </c>
      <c r="G992" s="360"/>
      <c r="H992" s="359"/>
      <c r="I992" s="361" t="s">
        <v>231</v>
      </c>
      <c r="J992" s="358"/>
      <c r="K992" s="82" t="s">
        <v>270</v>
      </c>
      <c r="L992" s="50" t="s">
        <v>66</v>
      </c>
    </row>
    <row r="993" spans="1:12" ht="18.75" x14ac:dyDescent="0.3">
      <c r="A993" s="339">
        <v>45806</v>
      </c>
      <c r="B993" s="324" t="str">
        <f t="shared" si="59"/>
        <v>II</v>
      </c>
      <c r="C993" s="324" t="s">
        <v>51</v>
      </c>
      <c r="D993" s="45">
        <v>989</v>
      </c>
      <c r="E993" s="359">
        <v>12.04</v>
      </c>
      <c r="F993" s="432">
        <v>150636</v>
      </c>
      <c r="G993" s="360"/>
      <c r="H993" s="359"/>
      <c r="I993" s="361" t="s">
        <v>231</v>
      </c>
      <c r="J993" s="358"/>
      <c r="K993" s="82" t="s">
        <v>270</v>
      </c>
      <c r="L993" s="50" t="s">
        <v>66</v>
      </c>
    </row>
    <row r="994" spans="1:12" ht="18.75" x14ac:dyDescent="0.3">
      <c r="A994" s="339">
        <v>45806</v>
      </c>
      <c r="B994" s="324" t="str">
        <f t="shared" si="59"/>
        <v>II</v>
      </c>
      <c r="C994" s="324" t="s">
        <v>51</v>
      </c>
      <c r="D994" s="45">
        <v>990</v>
      </c>
      <c r="E994" s="359">
        <v>12.04</v>
      </c>
      <c r="F994" s="432">
        <v>150636</v>
      </c>
      <c r="G994" s="360"/>
      <c r="H994" s="359"/>
      <c r="I994" s="361" t="s">
        <v>231</v>
      </c>
      <c r="J994" s="358"/>
      <c r="K994" s="82" t="s">
        <v>270</v>
      </c>
      <c r="L994" s="50" t="s">
        <v>66</v>
      </c>
    </row>
    <row r="995" spans="1:12" ht="19.5" thickBot="1" x14ac:dyDescent="0.35">
      <c r="A995" s="346">
        <v>45806</v>
      </c>
      <c r="B995" s="337" t="str">
        <f t="shared" si="59"/>
        <v>II</v>
      </c>
      <c r="C995" s="337" t="s">
        <v>51</v>
      </c>
      <c r="D995" s="92">
        <v>991</v>
      </c>
      <c r="E995" s="369">
        <v>12.04</v>
      </c>
      <c r="F995" s="434">
        <v>150636</v>
      </c>
      <c r="G995" s="371"/>
      <c r="H995" s="369"/>
      <c r="I995" s="372" t="s">
        <v>231</v>
      </c>
      <c r="J995" s="370"/>
      <c r="K995" s="96" t="s">
        <v>270</v>
      </c>
      <c r="L995" s="97" t="s">
        <v>66</v>
      </c>
    </row>
    <row r="996" spans="1:12" ht="18.75" x14ac:dyDescent="0.3">
      <c r="A996" s="39">
        <v>45807</v>
      </c>
      <c r="B996" s="331" t="str">
        <f t="shared" ref="B996:B1007" si="60">ROMAN(1)</f>
        <v>I</v>
      </c>
      <c r="C996" s="331" t="s">
        <v>45</v>
      </c>
      <c r="D996" s="40">
        <v>992</v>
      </c>
      <c r="E996" s="98">
        <v>12.04</v>
      </c>
      <c r="F996" s="435">
        <v>150636</v>
      </c>
      <c r="G996" s="100"/>
      <c r="H996" s="98"/>
      <c r="I996" s="242" t="s">
        <v>231</v>
      </c>
      <c r="J996" s="87"/>
      <c r="K996" s="81" t="s">
        <v>270</v>
      </c>
      <c r="L996" s="43" t="s">
        <v>66</v>
      </c>
    </row>
    <row r="997" spans="1:12" ht="18.75" x14ac:dyDescent="0.3">
      <c r="A997" s="339">
        <v>45807</v>
      </c>
      <c r="B997" s="324" t="str">
        <f t="shared" si="60"/>
        <v>I</v>
      </c>
      <c r="C997" s="324" t="s">
        <v>45</v>
      </c>
      <c r="D997" s="45">
        <v>993</v>
      </c>
      <c r="E997" s="49">
        <v>11.85</v>
      </c>
      <c r="F997" s="432">
        <v>150636</v>
      </c>
      <c r="G997" s="61"/>
      <c r="H997" s="49"/>
      <c r="I997" s="238" t="s">
        <v>231</v>
      </c>
      <c r="J997" s="44"/>
      <c r="K997" s="82" t="s">
        <v>270</v>
      </c>
      <c r="L997" s="50" t="s">
        <v>66</v>
      </c>
    </row>
    <row r="998" spans="1:12" ht="18.75" x14ac:dyDescent="0.3">
      <c r="A998" s="339">
        <v>45807</v>
      </c>
      <c r="B998" s="324" t="str">
        <f t="shared" si="60"/>
        <v>I</v>
      </c>
      <c r="C998" s="324" t="s">
        <v>45</v>
      </c>
      <c r="D998" s="45">
        <v>994</v>
      </c>
      <c r="E998" s="49">
        <v>13.05</v>
      </c>
      <c r="F998" s="80" t="s">
        <v>367</v>
      </c>
      <c r="G998" s="61" t="s">
        <v>478</v>
      </c>
      <c r="H998" s="88">
        <v>29.04</v>
      </c>
      <c r="I998" s="236" t="s">
        <v>231</v>
      </c>
      <c r="J998" s="44">
        <v>1</v>
      </c>
      <c r="K998" s="82" t="s">
        <v>270</v>
      </c>
      <c r="L998" s="50" t="s">
        <v>66</v>
      </c>
    </row>
    <row r="999" spans="1:12" ht="18.75" x14ac:dyDescent="0.3">
      <c r="A999" s="339">
        <v>45807</v>
      </c>
      <c r="B999" s="324" t="str">
        <f t="shared" si="60"/>
        <v>I</v>
      </c>
      <c r="C999" s="324" t="s">
        <v>45</v>
      </c>
      <c r="D999" s="45">
        <v>995</v>
      </c>
      <c r="E999" s="49">
        <v>13.06</v>
      </c>
      <c r="F999" s="79" t="s">
        <v>367</v>
      </c>
      <c r="G999" s="61"/>
      <c r="H999" s="49"/>
      <c r="I999" s="238" t="s">
        <v>231</v>
      </c>
      <c r="J999" s="44"/>
      <c r="K999" s="82" t="s">
        <v>270</v>
      </c>
      <c r="L999" s="50" t="s">
        <v>66</v>
      </c>
    </row>
    <row r="1000" spans="1:12" ht="18.75" x14ac:dyDescent="0.3">
      <c r="A1000" s="339">
        <v>45807</v>
      </c>
      <c r="B1000" s="324" t="str">
        <f t="shared" si="60"/>
        <v>I</v>
      </c>
      <c r="C1000" s="324" t="s">
        <v>45</v>
      </c>
      <c r="D1000" s="45">
        <v>996</v>
      </c>
      <c r="E1000" s="49">
        <v>13.05</v>
      </c>
      <c r="F1000" s="79" t="s">
        <v>367</v>
      </c>
      <c r="G1000" s="61"/>
      <c r="H1000" s="49"/>
      <c r="I1000" s="238" t="s">
        <v>231</v>
      </c>
      <c r="J1000" s="44"/>
      <c r="K1000" s="82" t="s">
        <v>270</v>
      </c>
      <c r="L1000" s="50" t="s">
        <v>66</v>
      </c>
    </row>
    <row r="1001" spans="1:12" ht="18.75" x14ac:dyDescent="0.3">
      <c r="A1001" s="339">
        <v>45807</v>
      </c>
      <c r="B1001" s="324" t="str">
        <f t="shared" si="60"/>
        <v>I</v>
      </c>
      <c r="C1001" s="324" t="s">
        <v>45</v>
      </c>
      <c r="D1001" s="45">
        <v>997</v>
      </c>
      <c r="E1001" s="49">
        <v>13.05</v>
      </c>
      <c r="F1001" s="79" t="s">
        <v>367</v>
      </c>
      <c r="G1001" s="61"/>
      <c r="H1001" s="49"/>
      <c r="I1001" s="238" t="s">
        <v>231</v>
      </c>
      <c r="J1001" s="44"/>
      <c r="K1001" s="82" t="s">
        <v>270</v>
      </c>
      <c r="L1001" s="50" t="s">
        <v>66</v>
      </c>
    </row>
    <row r="1002" spans="1:12" ht="18.75" x14ac:dyDescent="0.3">
      <c r="A1002" s="339">
        <v>45807</v>
      </c>
      <c r="B1002" s="324" t="str">
        <f t="shared" si="60"/>
        <v>I</v>
      </c>
      <c r="C1002" s="324" t="s">
        <v>45</v>
      </c>
      <c r="D1002" s="45">
        <v>998</v>
      </c>
      <c r="E1002" s="49">
        <v>13.05</v>
      </c>
      <c r="F1002" s="79" t="s">
        <v>367</v>
      </c>
      <c r="G1002" s="61"/>
      <c r="H1002" s="49"/>
      <c r="I1002" s="238" t="s">
        <v>231</v>
      </c>
      <c r="J1002" s="44"/>
      <c r="K1002" s="82" t="s">
        <v>270</v>
      </c>
      <c r="L1002" s="50" t="s">
        <v>66</v>
      </c>
    </row>
    <row r="1003" spans="1:12" ht="18.75" x14ac:dyDescent="0.3">
      <c r="A1003" s="339">
        <v>45807</v>
      </c>
      <c r="B1003" s="324" t="str">
        <f t="shared" si="60"/>
        <v>I</v>
      </c>
      <c r="C1003" s="324" t="s">
        <v>45</v>
      </c>
      <c r="D1003" s="45">
        <v>999</v>
      </c>
      <c r="E1003" s="49">
        <v>13.05</v>
      </c>
      <c r="F1003" s="79" t="s">
        <v>367</v>
      </c>
      <c r="G1003" s="61"/>
      <c r="H1003" s="49"/>
      <c r="I1003" s="238" t="s">
        <v>231</v>
      </c>
      <c r="J1003" s="44"/>
      <c r="K1003" s="82" t="s">
        <v>270</v>
      </c>
      <c r="L1003" s="50" t="s">
        <v>66</v>
      </c>
    </row>
    <row r="1004" spans="1:12" ht="18.75" x14ac:dyDescent="0.3">
      <c r="A1004" s="339">
        <v>45807</v>
      </c>
      <c r="B1004" s="324" t="str">
        <f t="shared" si="60"/>
        <v>I</v>
      </c>
      <c r="C1004" s="324" t="s">
        <v>45</v>
      </c>
      <c r="D1004" s="45">
        <v>1000</v>
      </c>
      <c r="E1004" s="49">
        <v>13.05</v>
      </c>
      <c r="F1004" s="80">
        <v>350370</v>
      </c>
      <c r="G1004" s="61" t="s">
        <v>477</v>
      </c>
      <c r="H1004" s="88">
        <v>28.2</v>
      </c>
      <c r="I1004" s="236" t="s">
        <v>231</v>
      </c>
      <c r="J1004" s="44">
        <v>1</v>
      </c>
      <c r="K1004" s="82" t="s">
        <v>270</v>
      </c>
      <c r="L1004" s="50" t="s">
        <v>66</v>
      </c>
    </row>
    <row r="1005" spans="1:12" ht="18.75" x14ac:dyDescent="0.3">
      <c r="A1005" s="339">
        <v>45807</v>
      </c>
      <c r="B1005" s="324" t="str">
        <f t="shared" si="60"/>
        <v>I</v>
      </c>
      <c r="C1005" s="324" t="s">
        <v>45</v>
      </c>
      <c r="D1005" s="45">
        <v>1001</v>
      </c>
      <c r="E1005" s="49">
        <v>13.05</v>
      </c>
      <c r="F1005" s="79">
        <v>350370</v>
      </c>
      <c r="G1005" s="61"/>
      <c r="H1005" s="49"/>
      <c r="I1005" s="238" t="s">
        <v>231</v>
      </c>
      <c r="J1005" s="44"/>
      <c r="K1005" s="82" t="s">
        <v>270</v>
      </c>
      <c r="L1005" s="50" t="s">
        <v>66</v>
      </c>
    </row>
    <row r="1006" spans="1:12" ht="18.75" x14ac:dyDescent="0.3">
      <c r="A1006" s="339">
        <v>45807</v>
      </c>
      <c r="B1006" s="324" t="str">
        <f t="shared" si="60"/>
        <v>I</v>
      </c>
      <c r="C1006" s="324" t="s">
        <v>45</v>
      </c>
      <c r="D1006" s="45">
        <v>1002</v>
      </c>
      <c r="E1006" s="49">
        <v>13.05</v>
      </c>
      <c r="F1006" s="79">
        <v>350370</v>
      </c>
      <c r="G1006" s="61"/>
      <c r="H1006" s="49"/>
      <c r="I1006" s="238" t="s">
        <v>231</v>
      </c>
      <c r="J1006" s="44"/>
      <c r="K1006" s="82" t="s">
        <v>270</v>
      </c>
      <c r="L1006" s="50" t="s">
        <v>66</v>
      </c>
    </row>
    <row r="1007" spans="1:12" ht="18.75" x14ac:dyDescent="0.3">
      <c r="A1007" s="339">
        <v>45807</v>
      </c>
      <c r="B1007" s="324" t="str">
        <f t="shared" si="60"/>
        <v>I</v>
      </c>
      <c r="C1007" s="324" t="s">
        <v>45</v>
      </c>
      <c r="D1007" s="45">
        <v>1003</v>
      </c>
      <c r="E1007" s="49">
        <v>13.05</v>
      </c>
      <c r="F1007" s="79">
        <v>350370</v>
      </c>
      <c r="G1007" s="61"/>
      <c r="H1007" s="49"/>
      <c r="I1007" s="238" t="s">
        <v>231</v>
      </c>
      <c r="J1007" s="44"/>
      <c r="K1007" s="82" t="s">
        <v>270</v>
      </c>
      <c r="L1007" s="50" t="s">
        <v>66</v>
      </c>
    </row>
    <row r="1008" spans="1:12" ht="18.75" x14ac:dyDescent="0.3">
      <c r="A1008" s="339">
        <v>45807</v>
      </c>
      <c r="B1008" s="324" t="str">
        <f t="shared" ref="B1008:B1022" si="61">ROMAN(2)</f>
        <v>II</v>
      </c>
      <c r="C1008" s="324" t="s">
        <v>51</v>
      </c>
      <c r="D1008" s="45">
        <v>1004</v>
      </c>
      <c r="E1008" s="49">
        <v>13.04</v>
      </c>
      <c r="F1008" s="79">
        <v>350370</v>
      </c>
      <c r="G1008" s="61"/>
      <c r="H1008" s="49"/>
      <c r="I1008" s="238" t="s">
        <v>231</v>
      </c>
      <c r="J1008" s="44"/>
      <c r="K1008" s="82" t="s">
        <v>270</v>
      </c>
      <c r="L1008" s="50" t="s">
        <v>66</v>
      </c>
    </row>
    <row r="1009" spans="1:13" ht="18.75" x14ac:dyDescent="0.3">
      <c r="A1009" s="339">
        <v>45807</v>
      </c>
      <c r="B1009" s="324" t="str">
        <f t="shared" si="61"/>
        <v>II</v>
      </c>
      <c r="C1009" s="324" t="s">
        <v>51</v>
      </c>
      <c r="D1009" s="45">
        <v>1005</v>
      </c>
      <c r="E1009" s="49">
        <v>12.07</v>
      </c>
      <c r="F1009" s="79">
        <v>350370</v>
      </c>
      <c r="G1009" s="61"/>
      <c r="H1009" s="49"/>
      <c r="I1009" s="238" t="s">
        <v>231</v>
      </c>
      <c r="J1009" s="44"/>
      <c r="K1009" s="82" t="s">
        <v>270</v>
      </c>
      <c r="L1009" s="50" t="s">
        <v>66</v>
      </c>
    </row>
    <row r="1010" spans="1:13" ht="18.75" x14ac:dyDescent="0.3">
      <c r="A1010" s="339">
        <v>45807</v>
      </c>
      <c r="B1010" s="324" t="str">
        <f t="shared" si="61"/>
        <v>II</v>
      </c>
      <c r="C1010" s="324" t="s">
        <v>51</v>
      </c>
      <c r="D1010" s="45">
        <v>1006</v>
      </c>
      <c r="E1010" s="49">
        <v>13.05</v>
      </c>
      <c r="F1010" s="80">
        <v>151075</v>
      </c>
      <c r="G1010" s="61" t="s">
        <v>476</v>
      </c>
      <c r="H1010" s="88">
        <v>28.36</v>
      </c>
      <c r="I1010" s="236" t="s">
        <v>231</v>
      </c>
      <c r="J1010" s="44">
        <v>1</v>
      </c>
      <c r="K1010" s="82" t="s">
        <v>270</v>
      </c>
      <c r="L1010" s="50" t="s">
        <v>66</v>
      </c>
    </row>
    <row r="1011" spans="1:13" ht="18.75" x14ac:dyDescent="0.3">
      <c r="A1011" s="339">
        <v>45807</v>
      </c>
      <c r="B1011" s="324" t="str">
        <f t="shared" si="61"/>
        <v>II</v>
      </c>
      <c r="C1011" s="324" t="s">
        <v>51</v>
      </c>
      <c r="D1011" s="45">
        <v>1007</v>
      </c>
      <c r="E1011" s="49">
        <v>13.05</v>
      </c>
      <c r="F1011" s="79">
        <v>151075</v>
      </c>
      <c r="G1011" s="61"/>
      <c r="H1011" s="49"/>
      <c r="I1011" s="238" t="s">
        <v>231</v>
      </c>
      <c r="J1011" s="44"/>
      <c r="K1011" s="82" t="s">
        <v>270</v>
      </c>
      <c r="L1011" s="50" t="s">
        <v>66</v>
      </c>
    </row>
    <row r="1012" spans="1:13" ht="18.75" x14ac:dyDescent="0.3">
      <c r="A1012" s="339">
        <v>45807</v>
      </c>
      <c r="B1012" s="324" t="str">
        <f t="shared" si="61"/>
        <v>II</v>
      </c>
      <c r="C1012" s="324" t="s">
        <v>51</v>
      </c>
      <c r="D1012" s="45">
        <v>1008</v>
      </c>
      <c r="E1012" s="49">
        <v>13.05</v>
      </c>
      <c r="F1012" s="79">
        <v>151075</v>
      </c>
      <c r="G1012" s="61"/>
      <c r="H1012" s="49"/>
      <c r="I1012" s="238" t="s">
        <v>231</v>
      </c>
      <c r="J1012" s="44"/>
      <c r="K1012" s="82" t="s">
        <v>270</v>
      </c>
      <c r="L1012" s="50" t="s">
        <v>66</v>
      </c>
    </row>
    <row r="1013" spans="1:13" ht="18.75" x14ac:dyDescent="0.3">
      <c r="A1013" s="339">
        <v>45807</v>
      </c>
      <c r="B1013" s="324" t="str">
        <f t="shared" si="61"/>
        <v>II</v>
      </c>
      <c r="C1013" s="324" t="s">
        <v>51</v>
      </c>
      <c r="D1013" s="45">
        <v>1009</v>
      </c>
      <c r="E1013" s="49">
        <v>13.05</v>
      </c>
      <c r="F1013" s="79">
        <v>151075</v>
      </c>
      <c r="G1013" s="61"/>
      <c r="H1013" s="49"/>
      <c r="I1013" s="238" t="s">
        <v>231</v>
      </c>
      <c r="J1013" s="44"/>
      <c r="K1013" s="82" t="s">
        <v>270</v>
      </c>
      <c r="L1013" s="50" t="s">
        <v>66</v>
      </c>
    </row>
    <row r="1014" spans="1:13" ht="18.75" x14ac:dyDescent="0.3">
      <c r="A1014" s="339">
        <v>45807</v>
      </c>
      <c r="B1014" s="324" t="str">
        <f t="shared" si="61"/>
        <v>II</v>
      </c>
      <c r="C1014" s="324" t="s">
        <v>51</v>
      </c>
      <c r="D1014" s="45">
        <v>1010</v>
      </c>
      <c r="E1014" s="49">
        <v>13.42</v>
      </c>
      <c r="F1014" s="79">
        <v>151075</v>
      </c>
      <c r="G1014" s="61"/>
      <c r="H1014" s="49"/>
      <c r="I1014" s="238" t="s">
        <v>231</v>
      </c>
      <c r="J1014" s="44"/>
      <c r="K1014" s="82" t="s">
        <v>270</v>
      </c>
      <c r="L1014" s="50" t="s">
        <v>66</v>
      </c>
    </row>
    <row r="1015" spans="1:13" ht="18.75" x14ac:dyDescent="0.3">
      <c r="A1015" s="339">
        <v>45807</v>
      </c>
      <c r="B1015" s="324" t="str">
        <f t="shared" si="61"/>
        <v>II</v>
      </c>
      <c r="C1015" s="324" t="s">
        <v>51</v>
      </c>
      <c r="D1015" s="45">
        <v>1011</v>
      </c>
      <c r="E1015" s="49">
        <v>13.18</v>
      </c>
      <c r="F1015" s="79">
        <v>151075</v>
      </c>
      <c r="G1015" s="61"/>
      <c r="H1015" s="49"/>
      <c r="I1015" s="238" t="s">
        <v>231</v>
      </c>
      <c r="J1015" s="44"/>
      <c r="K1015" s="82" t="s">
        <v>270</v>
      </c>
      <c r="L1015" s="50" t="s">
        <v>66</v>
      </c>
    </row>
    <row r="1016" spans="1:13" ht="18.75" x14ac:dyDescent="0.3">
      <c r="A1016" s="339">
        <v>45807</v>
      </c>
      <c r="B1016" s="324" t="str">
        <f t="shared" si="61"/>
        <v>II</v>
      </c>
      <c r="C1016" s="324" t="s">
        <v>51</v>
      </c>
      <c r="D1016" s="45">
        <v>1012</v>
      </c>
      <c r="E1016" s="49">
        <v>13.05</v>
      </c>
      <c r="F1016" s="80">
        <v>251127</v>
      </c>
      <c r="G1016" s="61" t="s">
        <v>475</v>
      </c>
      <c r="H1016" s="88">
        <v>28.16</v>
      </c>
      <c r="I1016" s="236" t="s">
        <v>231</v>
      </c>
      <c r="J1016" s="44">
        <v>1</v>
      </c>
      <c r="K1016" s="82" t="s">
        <v>270</v>
      </c>
      <c r="L1016" s="50" t="s">
        <v>66</v>
      </c>
    </row>
    <row r="1017" spans="1:13" ht="18.75" x14ac:dyDescent="0.3">
      <c r="A1017" s="339">
        <v>45807</v>
      </c>
      <c r="B1017" s="324" t="str">
        <f t="shared" si="61"/>
        <v>II</v>
      </c>
      <c r="C1017" s="324" t="s">
        <v>51</v>
      </c>
      <c r="D1017" s="45">
        <v>1013</v>
      </c>
      <c r="E1017" s="49">
        <v>13.05</v>
      </c>
      <c r="F1017" s="79">
        <v>251127</v>
      </c>
      <c r="G1017" s="61"/>
      <c r="H1017" s="49"/>
      <c r="I1017" s="238" t="s">
        <v>231</v>
      </c>
      <c r="J1017" s="44"/>
      <c r="K1017" s="82" t="s">
        <v>270</v>
      </c>
      <c r="L1017" s="50" t="s">
        <v>66</v>
      </c>
    </row>
    <row r="1018" spans="1:13" ht="18.75" x14ac:dyDescent="0.3">
      <c r="A1018" s="339">
        <v>45807</v>
      </c>
      <c r="B1018" s="324" t="str">
        <f t="shared" si="61"/>
        <v>II</v>
      </c>
      <c r="C1018" s="324" t="s">
        <v>51</v>
      </c>
      <c r="D1018" s="45">
        <v>1014</v>
      </c>
      <c r="E1018" s="49">
        <v>13.05</v>
      </c>
      <c r="F1018" s="79">
        <v>251127</v>
      </c>
      <c r="G1018" s="61"/>
      <c r="H1018" s="49"/>
      <c r="I1018" s="238" t="s">
        <v>231</v>
      </c>
      <c r="J1018" s="44"/>
      <c r="K1018" s="82" t="s">
        <v>270</v>
      </c>
      <c r="L1018" s="50" t="s">
        <v>66</v>
      </c>
    </row>
    <row r="1019" spans="1:13" ht="18.75" x14ac:dyDescent="0.3">
      <c r="A1019" s="339">
        <v>45807</v>
      </c>
      <c r="B1019" s="324" t="str">
        <f t="shared" si="61"/>
        <v>II</v>
      </c>
      <c r="C1019" s="324" t="s">
        <v>51</v>
      </c>
      <c r="D1019" s="45">
        <v>1015</v>
      </c>
      <c r="E1019" s="49">
        <v>13.05</v>
      </c>
      <c r="F1019" s="79">
        <v>251127</v>
      </c>
      <c r="G1019" s="61"/>
      <c r="H1019" s="49"/>
      <c r="I1019" s="238" t="s">
        <v>231</v>
      </c>
      <c r="J1019" s="44"/>
      <c r="K1019" s="82" t="s">
        <v>270</v>
      </c>
      <c r="L1019" s="50" t="s">
        <v>66</v>
      </c>
    </row>
    <row r="1020" spans="1:13" ht="18.75" x14ac:dyDescent="0.3">
      <c r="A1020" s="339">
        <v>45807</v>
      </c>
      <c r="B1020" s="324" t="str">
        <f t="shared" si="61"/>
        <v>II</v>
      </c>
      <c r="C1020" s="324" t="s">
        <v>51</v>
      </c>
      <c r="D1020" s="45">
        <v>1016</v>
      </c>
      <c r="E1020" s="49">
        <v>13.5</v>
      </c>
      <c r="F1020" s="79">
        <v>251127</v>
      </c>
      <c r="G1020" s="61"/>
      <c r="H1020" s="49"/>
      <c r="I1020" s="238" t="s">
        <v>231</v>
      </c>
      <c r="J1020" s="44"/>
      <c r="K1020" s="82" t="s">
        <v>270</v>
      </c>
      <c r="L1020" s="50" t="s">
        <v>66</v>
      </c>
    </row>
    <row r="1021" spans="1:13" ht="18.75" x14ac:dyDescent="0.3">
      <c r="A1021" s="339">
        <v>45807</v>
      </c>
      <c r="B1021" s="324" t="str">
        <f t="shared" si="61"/>
        <v>II</v>
      </c>
      <c r="C1021" s="324" t="s">
        <v>51</v>
      </c>
      <c r="D1021" s="45">
        <v>1017</v>
      </c>
      <c r="E1021" s="49">
        <v>13.34</v>
      </c>
      <c r="F1021" s="79">
        <v>251127</v>
      </c>
      <c r="G1021" s="61"/>
      <c r="H1021" s="49"/>
      <c r="I1021" s="238" t="s">
        <v>231</v>
      </c>
      <c r="J1021" s="44"/>
      <c r="K1021" s="82" t="s">
        <v>270</v>
      </c>
      <c r="L1021" s="50" t="s">
        <v>66</v>
      </c>
    </row>
    <row r="1022" spans="1:13" ht="19.5" thickBot="1" x14ac:dyDescent="0.35">
      <c r="A1022" s="357">
        <v>45807</v>
      </c>
      <c r="B1022" s="332" t="str">
        <f t="shared" si="61"/>
        <v>II</v>
      </c>
      <c r="C1022" s="332" t="s">
        <v>51</v>
      </c>
      <c r="D1022" s="163">
        <v>1018</v>
      </c>
      <c r="E1022" s="168">
        <v>12.16</v>
      </c>
      <c r="F1022" s="436">
        <v>351817</v>
      </c>
      <c r="G1022" s="170" t="s">
        <v>474</v>
      </c>
      <c r="H1022" s="158">
        <v>4.4800000000000004</v>
      </c>
      <c r="I1022" s="437" t="s">
        <v>231</v>
      </c>
      <c r="J1022" s="164">
        <v>1</v>
      </c>
      <c r="K1022" s="165" t="s">
        <v>270</v>
      </c>
      <c r="L1022" s="171" t="s">
        <v>66</v>
      </c>
      <c r="M1022" s="155"/>
    </row>
    <row r="1023" spans="1:13" ht="18.75" x14ac:dyDescent="0.3">
      <c r="H1023" s="509">
        <f>28.88-H1022</f>
        <v>24.4</v>
      </c>
    </row>
  </sheetData>
  <mergeCells count="9">
    <mergeCell ref="T4:U4"/>
    <mergeCell ref="G1:H1"/>
    <mergeCell ref="G2:H2"/>
    <mergeCell ref="N4:O4"/>
    <mergeCell ref="Q4:R4"/>
    <mergeCell ref="L2:M2"/>
    <mergeCell ref="L1:M1"/>
    <mergeCell ref="I1:J1"/>
    <mergeCell ref="I2:J2"/>
  </mergeCells>
  <pageMargins left="0.7" right="0.7" top="0.75" bottom="0.75" header="0.3" footer="0.3"/>
  <pageSetup paperSize="9" scale="70" orientation="portrait" r:id="rId1"/>
  <colBreaks count="1" manualBreakCount="1">
    <brk id="13" max="1048575" man="1"/>
  </colBreak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4"/>
  <sheetViews>
    <sheetView showGridLines="0" topLeftCell="A4" zoomScale="83" zoomScaleNormal="83" workbookViewId="0">
      <selection activeCell="T8" sqref="T8"/>
    </sheetView>
  </sheetViews>
  <sheetFormatPr defaultRowHeight="15" x14ac:dyDescent="0.25"/>
  <cols>
    <col min="1" max="1" width="13.5703125" customWidth="1"/>
    <col min="2" max="2" width="23" customWidth="1"/>
    <col min="3" max="3" width="18.7109375" customWidth="1"/>
    <col min="4" max="4" width="16.5703125" bestFit="1" customWidth="1"/>
    <col min="5" max="5" width="15.42578125" customWidth="1"/>
    <col min="6" max="6" width="14.42578125" customWidth="1"/>
    <col min="7" max="7" width="16.42578125" customWidth="1"/>
    <col min="8" max="8" width="15.7109375" customWidth="1"/>
    <col min="9" max="9" width="16.5703125" bestFit="1" customWidth="1"/>
    <col min="10" max="10" width="15.140625" bestFit="1" customWidth="1"/>
    <col min="11" max="11" width="15.7109375" bestFit="1" customWidth="1"/>
    <col min="12" max="12" width="15.42578125" bestFit="1" customWidth="1"/>
    <col min="13" max="13" width="10.5703125" bestFit="1" customWidth="1"/>
    <col min="14" max="14" width="13.140625" customWidth="1"/>
    <col min="15" max="15" width="9.140625" customWidth="1"/>
    <col min="16" max="16" width="14.140625" customWidth="1"/>
    <col min="17" max="17" width="14.42578125" customWidth="1"/>
    <col min="18" max="18" width="13.7109375" bestFit="1" customWidth="1"/>
    <col min="19" max="19" width="17.28515625" bestFit="1" customWidth="1"/>
    <col min="20" max="20" width="16.28515625" customWidth="1"/>
  </cols>
  <sheetData>
    <row r="1" spans="1:21" ht="15.75" hidden="1" thickBo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1" ht="15.75" hidden="1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1" ht="15.75" hidden="1" thickBo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1" ht="63" customHeight="1" thickBot="1" x14ac:dyDescent="0.3">
      <c r="A4" s="482" t="s">
        <v>21</v>
      </c>
      <c r="B4" s="483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5"/>
      <c r="O4" s="491" t="s">
        <v>247</v>
      </c>
      <c r="P4" s="492"/>
      <c r="Q4" s="492"/>
      <c r="R4" s="492"/>
      <c r="S4" s="492"/>
      <c r="T4" s="493"/>
    </row>
    <row r="5" spans="1:21" ht="35.25" customHeight="1" thickBot="1" x14ac:dyDescent="0.3">
      <c r="A5" s="486" t="s">
        <v>2</v>
      </c>
      <c r="B5" s="487"/>
      <c r="C5" s="490">
        <f>MAX('SWP 2'!A:A)</f>
        <v>45807</v>
      </c>
      <c r="D5" s="490"/>
      <c r="E5" s="486" t="s">
        <v>12</v>
      </c>
      <c r="F5" s="488"/>
      <c r="G5" s="488"/>
      <c r="H5" s="488"/>
      <c r="I5" s="489"/>
      <c r="J5" s="486" t="s">
        <v>13</v>
      </c>
      <c r="K5" s="488"/>
      <c r="L5" s="488"/>
      <c r="M5" s="488"/>
      <c r="N5" s="487"/>
      <c r="O5" s="494" t="s">
        <v>14</v>
      </c>
      <c r="P5" s="495"/>
      <c r="Q5" s="495"/>
      <c r="R5" s="495"/>
      <c r="S5" s="495"/>
      <c r="T5" s="496"/>
    </row>
    <row r="6" spans="1:21" ht="38.25" customHeight="1" thickBot="1" x14ac:dyDescent="0.3">
      <c r="A6" s="13" t="s">
        <v>15</v>
      </c>
      <c r="B6" s="14" t="s">
        <v>33</v>
      </c>
      <c r="C6" s="15" t="s">
        <v>1</v>
      </c>
      <c r="D6" s="14" t="s">
        <v>16</v>
      </c>
      <c r="E6" s="15" t="s">
        <v>9</v>
      </c>
      <c r="F6" s="16" t="s">
        <v>17</v>
      </c>
      <c r="G6" s="16" t="s">
        <v>10</v>
      </c>
      <c r="H6" s="16" t="s">
        <v>11</v>
      </c>
      <c r="I6" s="17" t="s">
        <v>18</v>
      </c>
      <c r="J6" s="13" t="s">
        <v>9</v>
      </c>
      <c r="K6" s="16" t="s">
        <v>17</v>
      </c>
      <c r="L6" s="16" t="s">
        <v>10</v>
      </c>
      <c r="M6" s="16" t="s">
        <v>19</v>
      </c>
      <c r="N6" s="14" t="s">
        <v>20</v>
      </c>
      <c r="O6" s="15" t="s">
        <v>9</v>
      </c>
      <c r="P6" s="16" t="s">
        <v>17</v>
      </c>
      <c r="Q6" s="16" t="s">
        <v>10</v>
      </c>
      <c r="R6" s="16" t="s">
        <v>19</v>
      </c>
      <c r="S6" s="14" t="s">
        <v>20</v>
      </c>
      <c r="T6" s="317" t="s">
        <v>297</v>
      </c>
    </row>
    <row r="7" spans="1:21" ht="38.25" customHeight="1" thickBot="1" x14ac:dyDescent="0.3">
      <c r="A7" s="129" t="str">
        <f>'SWP 1'!A2</f>
        <v>25-001 A</v>
      </c>
      <c r="B7" s="127" t="str">
        <f>'SWP 1'!D2</f>
        <v xml:space="preserve">Qaz İxrac İdarəsi </v>
      </c>
      <c r="C7" s="125" t="str">
        <f>'SWP 1'!B2</f>
        <v>1020x14</v>
      </c>
      <c r="D7" s="64" t="s">
        <v>90</v>
      </c>
      <c r="E7" s="138">
        <f>'SWP 1'!U6</f>
        <v>24</v>
      </c>
      <c r="F7" s="139">
        <f>'SWP 1'!U5</f>
        <v>295.35000000000002</v>
      </c>
      <c r="G7" s="140">
        <f>'SWP 1'!U7</f>
        <v>102.57505500000001</v>
      </c>
      <c r="H7" s="138">
        <f>'SWP 1'!U9</f>
        <v>3</v>
      </c>
      <c r="I7" s="140">
        <f>'SWP 1'!U8</f>
        <v>86.460000000000008</v>
      </c>
      <c r="J7" s="138">
        <f>'SWP 1'!R6</f>
        <v>560</v>
      </c>
      <c r="K7" s="140">
        <f>'SWP 1'!R5</f>
        <v>6875.0300000000198</v>
      </c>
      <c r="L7" s="140">
        <f>'SWP 1'!R7</f>
        <v>2387.697919000007</v>
      </c>
      <c r="M7" s="138">
        <f>'SWP 1'!R9</f>
        <v>83</v>
      </c>
      <c r="N7" s="140">
        <f>'SWP 1'!R8</f>
        <v>2470.08</v>
      </c>
      <c r="O7" s="138">
        <f>'SWP 1'!O6</f>
        <v>847</v>
      </c>
      <c r="P7" s="140">
        <f>'SWP 1'!O5</f>
        <v>10376.690000000015</v>
      </c>
      <c r="Q7" s="140">
        <f>'SWP 1'!O7</f>
        <v>3603.8244370000052</v>
      </c>
      <c r="R7" s="138">
        <f>'SWP 1'!O9</f>
        <v>125</v>
      </c>
      <c r="S7" s="140">
        <f>'SWP 1'!O8</f>
        <v>3743.7199999999993</v>
      </c>
      <c r="T7" s="318">
        <f>SUMPRODUCT(1/COUNTIF(Table24[Tarix],Table24[Tarix]))</f>
        <v>40.999999999999794</v>
      </c>
    </row>
    <row r="8" spans="1:21" ht="34.5" customHeight="1" thickBot="1" x14ac:dyDescent="0.3">
      <c r="A8" s="32" t="str">
        <f>'SWP 2'!A2</f>
        <v>25-001 A</v>
      </c>
      <c r="B8" s="126" t="str">
        <f>'SWP 2'!D2</f>
        <v xml:space="preserve">Qaz İxrac İdarəsi </v>
      </c>
      <c r="C8" s="34" t="str">
        <f>'SWP 2'!B2</f>
        <v>1020x14</v>
      </c>
      <c r="D8" s="33" t="s">
        <v>46</v>
      </c>
      <c r="E8" s="30">
        <f>'SWP 2'!U6</f>
        <v>16</v>
      </c>
      <c r="F8" s="31">
        <f>'SWP 2'!U5</f>
        <v>195.87000000000003</v>
      </c>
      <c r="G8" s="31">
        <f>'SWP 2'!U7</f>
        <v>68.025651000000011</v>
      </c>
      <c r="H8" s="30">
        <f>'SWP 2'!U9</f>
        <v>2</v>
      </c>
      <c r="I8" s="31">
        <f>'SWP 2'!U8</f>
        <v>49.730000000000004</v>
      </c>
      <c r="J8" s="30">
        <f>'SWP 2'!R6</f>
        <v>611</v>
      </c>
      <c r="K8" s="31">
        <f>'SWP 2'!R5</f>
        <v>7536.320000000007</v>
      </c>
      <c r="L8" s="31">
        <f>'SWP 2'!R7</f>
        <v>2617.3639360000025</v>
      </c>
      <c r="M8" s="32">
        <f>'SWP 2'!R9</f>
        <v>91</v>
      </c>
      <c r="N8" s="31">
        <f>'SWP 2'!R8</f>
        <v>2735.9900000000025</v>
      </c>
      <c r="O8" s="32">
        <f>'SWP 2'!O6</f>
        <v>1105</v>
      </c>
      <c r="P8" s="31">
        <f>'SWP 2'!O5</f>
        <v>13651.46000000003</v>
      </c>
      <c r="Q8" s="31">
        <f>'SWP 2'!O7</f>
        <v>4741.1520580000106</v>
      </c>
      <c r="R8" s="32">
        <f>'SWP 2'!O9</f>
        <v>166</v>
      </c>
      <c r="S8" s="31">
        <f>'SWP 2'!O8</f>
        <v>4960.4999999999973</v>
      </c>
      <c r="T8" s="318">
        <f>SUMPRODUCT(1/COUNTIF(Table2[Tarix],Table2[Tarix]))</f>
        <v>56.000000000000163</v>
      </c>
    </row>
    <row r="9" spans="1:21" ht="29.25" customHeight="1" thickBot="1" x14ac:dyDescent="0.3">
      <c r="A9" s="128" t="str">
        <f>'SWP 3'!A2</f>
        <v>25-001 A</v>
      </c>
      <c r="B9" s="128" t="str">
        <f>'SWP 3'!D2</f>
        <v xml:space="preserve">Qaz İxrac İdarəsi </v>
      </c>
      <c r="C9" s="63" t="str">
        <f>'SWP 3'!B2</f>
        <v>1020x14</v>
      </c>
      <c r="D9" s="130" t="s">
        <v>48</v>
      </c>
      <c r="E9" s="62">
        <f>'SWP 3'!U6</f>
        <v>27</v>
      </c>
      <c r="F9" s="65">
        <f>'SWP 3'!U5</f>
        <v>349.51000000000005</v>
      </c>
      <c r="G9" s="65">
        <f>'SWP 3'!U7</f>
        <v>121.38482300000001</v>
      </c>
      <c r="H9" s="62">
        <f>'SWP 3'!U9</f>
        <v>5</v>
      </c>
      <c r="I9" s="65">
        <f>'SWP 3'!U8</f>
        <v>118.24</v>
      </c>
      <c r="J9" s="62">
        <f>'SWP 3'!R6</f>
        <v>648</v>
      </c>
      <c r="K9" s="65">
        <f>'SWP 3'!R5</f>
        <v>7886.0500000000156</v>
      </c>
      <c r="L9" s="65">
        <f>'SWP 3'!R7</f>
        <v>2738.8251650000052</v>
      </c>
      <c r="M9" s="62">
        <f>'SWP 3'!R9</f>
        <v>96</v>
      </c>
      <c r="N9" s="65">
        <f>'SWP 3'!R8</f>
        <v>2881.3299999999995</v>
      </c>
      <c r="O9" s="62">
        <f>'SWP 3'!O6</f>
        <v>1018</v>
      </c>
      <c r="P9" s="65">
        <f>'SWP 3'!O5</f>
        <v>12450.760000000084</v>
      </c>
      <c r="Q9" s="65">
        <f>'SWP 3'!O7</f>
        <v>4324.1489480000291</v>
      </c>
      <c r="R9" s="62">
        <f>'SWP 3'!O9</f>
        <v>151</v>
      </c>
      <c r="S9" s="65">
        <f>'SWP 3'!O8</f>
        <v>4551.3399999999992</v>
      </c>
      <c r="T9" s="318">
        <f>SUMPRODUCT(1/COUNTIF(Table22[Tarix],Table22[Tarix]))</f>
        <v>50.000000000000149</v>
      </c>
    </row>
    <row r="10" spans="1:21" ht="29.25" customHeight="1" thickBot="1" x14ac:dyDescent="0.3">
      <c r="A10" s="479" t="s">
        <v>47</v>
      </c>
      <c r="B10" s="480"/>
      <c r="C10" s="480"/>
      <c r="D10" s="481"/>
      <c r="E10" s="62">
        <f>SUM(E7:E9)</f>
        <v>67</v>
      </c>
      <c r="F10" s="65">
        <f t="shared" ref="F10:S10" si="0">SUM(F7:F9)</f>
        <v>840.73</v>
      </c>
      <c r="G10" s="65">
        <f t="shared" si="0"/>
        <v>291.98552900000004</v>
      </c>
      <c r="H10" s="62">
        <f t="shared" si="0"/>
        <v>10</v>
      </c>
      <c r="I10" s="65">
        <f t="shared" si="0"/>
        <v>254.43</v>
      </c>
      <c r="J10" s="62">
        <f t="shared" si="0"/>
        <v>1819</v>
      </c>
      <c r="K10" s="65">
        <f t="shared" si="0"/>
        <v>22297.400000000045</v>
      </c>
      <c r="L10" s="65">
        <f t="shared" si="0"/>
        <v>7743.8870200000147</v>
      </c>
      <c r="M10" s="62">
        <f t="shared" si="0"/>
        <v>270</v>
      </c>
      <c r="N10" s="65">
        <f t="shared" si="0"/>
        <v>8087.4000000000015</v>
      </c>
      <c r="O10" s="62">
        <f t="shared" si="0"/>
        <v>2970</v>
      </c>
      <c r="P10" s="65">
        <f t="shared" si="0"/>
        <v>36478.910000000127</v>
      </c>
      <c r="Q10" s="65">
        <f t="shared" si="0"/>
        <v>12669.125443000044</v>
      </c>
      <c r="R10" s="62">
        <f t="shared" si="0"/>
        <v>442</v>
      </c>
      <c r="S10" s="65">
        <f t="shared" si="0"/>
        <v>13255.559999999998</v>
      </c>
      <c r="T10" s="318"/>
    </row>
    <row r="11" spans="1:21" x14ac:dyDescent="0.25"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21" x14ac:dyDescent="0.25"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1" ht="26.25" customHeight="1" x14ac:dyDescent="0.35">
      <c r="F13" s="1"/>
      <c r="N13" s="497" t="s">
        <v>22</v>
      </c>
      <c r="O13" s="497"/>
      <c r="P13" s="497"/>
      <c r="Q13" s="10">
        <f>'SWP 2'!F2</f>
        <v>58000</v>
      </c>
      <c r="R13" s="10" t="s">
        <v>23</v>
      </c>
      <c r="S13" s="382">
        <f>Q13*0.3473</f>
        <v>20143.400000000001</v>
      </c>
      <c r="T13" s="373" t="s">
        <v>422</v>
      </c>
      <c r="U13" s="376"/>
    </row>
    <row r="14" spans="1:21" ht="22.5" customHeight="1" x14ac:dyDescent="0.35">
      <c r="N14" s="498" t="s">
        <v>24</v>
      </c>
      <c r="O14" s="498"/>
      <c r="P14" s="498"/>
      <c r="Q14" s="35">
        <f>P10</f>
        <v>36478.910000000127</v>
      </c>
      <c r="R14" s="12" t="s">
        <v>23</v>
      </c>
      <c r="S14" s="35">
        <f t="shared" ref="S14:S15" si="1">Q14*0.3473</f>
        <v>12669.125443000044</v>
      </c>
      <c r="T14" s="374" t="s">
        <v>422</v>
      </c>
      <c r="U14" s="377">
        <f>Q14/Q13</f>
        <v>0.62894672413793318</v>
      </c>
    </row>
    <row r="15" spans="1:21" ht="21.75" customHeight="1" x14ac:dyDescent="0.35">
      <c r="G15" s="1"/>
      <c r="J15" s="1"/>
      <c r="N15" s="499" t="s">
        <v>25</v>
      </c>
      <c r="O15" s="499"/>
      <c r="P15" s="499"/>
      <c r="Q15" s="11">
        <f>Q13-Q14</f>
        <v>21521.089999999873</v>
      </c>
      <c r="R15" s="11" t="s">
        <v>23</v>
      </c>
      <c r="S15" s="381">
        <f t="shared" si="1"/>
        <v>7474.2745569999561</v>
      </c>
      <c r="T15" s="375" t="s">
        <v>422</v>
      </c>
      <c r="U15" s="377">
        <f>Q15/Q13</f>
        <v>0.37105327586206677</v>
      </c>
    </row>
    <row r="16" spans="1:21" ht="11.25" customHeight="1" x14ac:dyDescent="0.25">
      <c r="N16" s="2"/>
      <c r="O16" s="2"/>
      <c r="P16" s="2"/>
      <c r="Q16" s="6"/>
      <c r="R16" s="2"/>
      <c r="S16" s="4"/>
      <c r="T16" s="2"/>
    </row>
    <row r="17" spans="1:20" x14ac:dyDescent="0.25">
      <c r="K17" s="1"/>
      <c r="Q17" s="3"/>
      <c r="R17" s="3"/>
      <c r="S17" s="2"/>
      <c r="T17" s="2"/>
    </row>
    <row r="18" spans="1:20" ht="15.75" thickBot="1" x14ac:dyDescent="0.3"/>
    <row r="19" spans="1:20" ht="18.75" x14ac:dyDescent="0.3">
      <c r="B19" s="452" t="s">
        <v>78</v>
      </c>
      <c r="C19" s="457" t="s">
        <v>234</v>
      </c>
      <c r="D19" s="457"/>
      <c r="E19" s="457"/>
      <c r="F19" s="457"/>
      <c r="G19" s="458"/>
      <c r="H19" s="454" t="s">
        <v>233</v>
      </c>
      <c r="I19" s="455"/>
      <c r="J19" s="455"/>
      <c r="K19" s="455"/>
      <c r="L19" s="456"/>
      <c r="N19" s="1"/>
    </row>
    <row r="20" spans="1:20" ht="19.5" thickBot="1" x14ac:dyDescent="0.3">
      <c r="B20" s="453"/>
      <c r="C20" s="250" t="s">
        <v>11</v>
      </c>
      <c r="D20" s="250" t="s">
        <v>89</v>
      </c>
      <c r="E20" s="250" t="s">
        <v>9</v>
      </c>
      <c r="F20" s="250" t="s">
        <v>17</v>
      </c>
      <c r="G20" s="425" t="s">
        <v>88</v>
      </c>
      <c r="H20" s="428" t="s">
        <v>11</v>
      </c>
      <c r="I20" s="251" t="s">
        <v>89</v>
      </c>
      <c r="J20" s="251" t="s">
        <v>9</v>
      </c>
      <c r="K20" s="251" t="s">
        <v>17</v>
      </c>
      <c r="L20" s="252" t="s">
        <v>88</v>
      </c>
    </row>
    <row r="21" spans="1:20" ht="21" x14ac:dyDescent="0.35">
      <c r="A21" s="123"/>
      <c r="B21" s="253" t="s">
        <v>90</v>
      </c>
      <c r="C21" s="249">
        <f>SUMIFS(Table24[Rulo Say],Table24[Marka],"MMK")</f>
        <v>44</v>
      </c>
      <c r="D21" s="249">
        <f>SUMIFS(Table24[Rulon Ton],Table24[Marka],"MMK")</f>
        <v>1386.6899999999998</v>
      </c>
      <c r="E21" s="249">
        <f>COUNTIF(Table24[Marka],"MMK")</f>
        <v>306</v>
      </c>
      <c r="F21" s="249">
        <f>SUMIFS(Table24[Metraj],Table24[Marka],"MMK")</f>
        <v>3815.4800000000014</v>
      </c>
      <c r="G21" s="426">
        <f>F21*0.3473</f>
        <v>1325.1162040000004</v>
      </c>
      <c r="H21" s="429">
        <f>SUMIFS(Table24[Rulo Say],Table24[Marka],"SEVERSTAL")</f>
        <v>81</v>
      </c>
      <c r="I21" s="249">
        <f>SUMIFS(Table24[Rulon Ton],Table24[Marka],"SEVERSTAL")</f>
        <v>2357.0300000000002</v>
      </c>
      <c r="J21" s="249">
        <f>COUNTIF(Table24[Marka],"SEVERSTAL")</f>
        <v>541</v>
      </c>
      <c r="K21" s="249">
        <f>SUMIFS(Table24[Metraj],Table24[Marka],"SEVERSTAL")</f>
        <v>6561.2100000000182</v>
      </c>
      <c r="L21" s="255">
        <f>K21*0.3473</f>
        <v>2278.7082330000062</v>
      </c>
      <c r="N21" s="476" t="s">
        <v>82</v>
      </c>
      <c r="O21" s="477"/>
      <c r="P21" s="477"/>
      <c r="Q21" s="477"/>
      <c r="R21" s="477"/>
      <c r="S21" s="478"/>
    </row>
    <row r="22" spans="1:20" ht="21" x14ac:dyDescent="0.25">
      <c r="A22" s="123"/>
      <c r="B22" s="253" t="s">
        <v>46</v>
      </c>
      <c r="C22" s="249">
        <f>SUMIFS(Table2[Rulo Say],Table2[Makra],"MMK")</f>
        <v>66</v>
      </c>
      <c r="D22" s="249">
        <f>SUMIFS(Table2[Rulon Ton],Table2[Makra],"MMK")</f>
        <v>2075.83</v>
      </c>
      <c r="E22" s="249">
        <f>COUNTIF(Table2[Makra],"MMK")</f>
        <v>459</v>
      </c>
      <c r="F22" s="249">
        <f>SUMIFS(Table2[Metraj],Table2[Makra],"MMK")</f>
        <v>5692.9900000000089</v>
      </c>
      <c r="G22" s="426">
        <f t="shared" ref="G22:G23" si="2">F22*0.3473</f>
        <v>1977.1754270000031</v>
      </c>
      <c r="H22" s="429">
        <f>SUMIFS(Table2[Rulo Say],Table2[Makra],"SEVERSTAL")</f>
        <v>100</v>
      </c>
      <c r="I22" s="249">
        <f>SUMIFS(Table2[Rulon Ton],Table2[Makra],"SEVERSTAL")</f>
        <v>2876.1600000000021</v>
      </c>
      <c r="J22" s="249">
        <f>COUNTIF(Table2[Makra],"SEVERSTAL")</f>
        <v>646</v>
      </c>
      <c r="K22" s="249">
        <f>SUMIFS(Table2[Metraj],Table2[Makra],"SEVERSTAL")</f>
        <v>7958.4700000000057</v>
      </c>
      <c r="L22" s="255">
        <f t="shared" ref="L22:L23" si="3">K22*0.3473</f>
        <v>2763.9766310000018</v>
      </c>
      <c r="N22" s="464" t="s">
        <v>78</v>
      </c>
      <c r="O22" s="465"/>
      <c r="P22" s="107" t="s">
        <v>79</v>
      </c>
      <c r="Q22" s="107" t="s">
        <v>5</v>
      </c>
      <c r="R22" s="107" t="s">
        <v>80</v>
      </c>
      <c r="S22" s="118" t="s">
        <v>81</v>
      </c>
    </row>
    <row r="23" spans="1:20" ht="21" x14ac:dyDescent="0.35">
      <c r="A23" s="123"/>
      <c r="B23" s="253" t="s">
        <v>48</v>
      </c>
      <c r="C23" s="249">
        <f>SUMIFS(Table22[Rulo Say],Table22[Marka],"MMK")</f>
        <v>65</v>
      </c>
      <c r="D23" s="249">
        <f>SUMIFS(Table22[Rulon Ton],Table22[Marka],"MMK")</f>
        <v>2051.9799999999996</v>
      </c>
      <c r="E23" s="249">
        <f>COUNTIF(Table22[Marka],"MMK")</f>
        <v>455</v>
      </c>
      <c r="F23" s="249">
        <f>SUMIFS(Table22[Metraj],Table22[Marka],"MMK")</f>
        <v>5601.8000000000047</v>
      </c>
      <c r="G23" s="426">
        <f t="shared" si="2"/>
        <v>1945.5051400000016</v>
      </c>
      <c r="H23" s="429">
        <f>SUMIFS(Table22[Rulo Say],Table22[Marka],"SEVERSTAL")</f>
        <v>86</v>
      </c>
      <c r="I23" s="249">
        <f>SUMIFS(Table22[Rulon Ton],Table22[Marka],"SEVERSTAL")</f>
        <v>2474.9599999999996</v>
      </c>
      <c r="J23" s="249">
        <f>COUNTIF(Table22[Marka],"SEVERSTAL")</f>
        <v>563</v>
      </c>
      <c r="K23" s="249">
        <f>SUMIFS(Table22[Metraj],Table22[Marka],"SEVERSTAL")</f>
        <v>6848.9600000000173</v>
      </c>
      <c r="L23" s="255">
        <f t="shared" si="3"/>
        <v>2378.6438080000062</v>
      </c>
      <c r="N23" s="466" t="s">
        <v>90</v>
      </c>
      <c r="O23" s="467"/>
      <c r="P23" s="106">
        <f>COUNTIF('SWP 1'!E:E,"&lt;"&amp;12)</f>
        <v>171</v>
      </c>
      <c r="Q23" s="105">
        <f>SUMIF('SWP 1'!E:E,"&lt;"&amp;12)</f>
        <v>1905.7199999999966</v>
      </c>
      <c r="R23" s="468">
        <f>Q26/Q13</f>
        <v>0.1079163793103447</v>
      </c>
      <c r="S23" s="471" t="s">
        <v>77</v>
      </c>
    </row>
    <row r="24" spans="1:20" ht="21.75" thickBot="1" x14ac:dyDescent="0.4">
      <c r="B24" s="266" t="s">
        <v>47</v>
      </c>
      <c r="C24" s="267">
        <f>SUM(C21:C23)</f>
        <v>175</v>
      </c>
      <c r="D24" s="267">
        <f t="shared" ref="D24" si="4">SUM(D21:D23)</f>
        <v>5514.4999999999991</v>
      </c>
      <c r="E24" s="267">
        <f t="shared" ref="E24" si="5">SUM(E21:E23)</f>
        <v>1220</v>
      </c>
      <c r="F24" s="267">
        <f t="shared" ref="F24:G24" si="6">SUM(F21:F23)</f>
        <v>15110.270000000015</v>
      </c>
      <c r="G24" s="427">
        <f t="shared" si="6"/>
        <v>5247.7967710000048</v>
      </c>
      <c r="H24" s="430">
        <f>SUM(H21:H23)</f>
        <v>267</v>
      </c>
      <c r="I24" s="254">
        <f>SUM(I21:I23)</f>
        <v>7708.1500000000015</v>
      </c>
      <c r="J24" s="254">
        <f t="shared" ref="J24:L24" si="7">SUM(J21:J23)</f>
        <v>1750</v>
      </c>
      <c r="K24" s="254">
        <f t="shared" si="7"/>
        <v>21368.640000000043</v>
      </c>
      <c r="L24" s="256">
        <f t="shared" si="7"/>
        <v>7421.3286720000142</v>
      </c>
      <c r="N24" s="466" t="s">
        <v>46</v>
      </c>
      <c r="O24" s="467"/>
      <c r="P24" s="106">
        <f>COUNTIF('SWP 2'!E:E,"&lt;"&amp;12)</f>
        <v>194</v>
      </c>
      <c r="Q24" s="105">
        <f>SUMIF('SWP 2'!E:E,"&lt;"&amp;12)</f>
        <v>2165.2199999999971</v>
      </c>
      <c r="R24" s="469"/>
      <c r="S24" s="472"/>
    </row>
    <row r="25" spans="1:20" ht="21.75" thickBot="1" x14ac:dyDescent="0.4">
      <c r="N25" s="474" t="s">
        <v>48</v>
      </c>
      <c r="O25" s="475"/>
      <c r="P25" s="119">
        <f>COUNTIF('SWP 3'!E:E, "&lt;"&amp;12)</f>
        <v>197</v>
      </c>
      <c r="Q25" s="120">
        <f>SUMIF('SWP 3'!E:E,"&lt;"&amp;12)</f>
        <v>2188.2099999999991</v>
      </c>
      <c r="R25" s="470"/>
      <c r="S25" s="473"/>
    </row>
    <row r="26" spans="1:20" ht="21.75" thickBot="1" x14ac:dyDescent="0.3">
      <c r="N26" s="459" t="s">
        <v>47</v>
      </c>
      <c r="O26" s="460"/>
      <c r="P26" s="121">
        <f>SUM(P23:P25)</f>
        <v>562</v>
      </c>
      <c r="Q26" s="122">
        <f>SUM(Q23:Q25)</f>
        <v>6259.1499999999924</v>
      </c>
      <c r="R26" s="117"/>
      <c r="S26" s="117"/>
    </row>
    <row r="27" spans="1:20" ht="22.5" customHeight="1" x14ac:dyDescent="0.25">
      <c r="B27" s="504" t="s">
        <v>424</v>
      </c>
      <c r="C27" s="500" t="s">
        <v>381</v>
      </c>
      <c r="D27" s="501"/>
      <c r="E27" s="502" t="s">
        <v>383</v>
      </c>
      <c r="F27" s="503"/>
    </row>
    <row r="28" spans="1:20" ht="19.5" thickBot="1" x14ac:dyDescent="0.3">
      <c r="B28" s="505"/>
      <c r="C28" s="414" t="s">
        <v>79</v>
      </c>
      <c r="D28" s="415" t="s">
        <v>382</v>
      </c>
      <c r="E28" s="420" t="s">
        <v>79</v>
      </c>
      <c r="F28" s="421" t="s">
        <v>382</v>
      </c>
    </row>
    <row r="29" spans="1:20" ht="21" x14ac:dyDescent="0.35">
      <c r="B29" s="424" t="s">
        <v>384</v>
      </c>
      <c r="C29" s="416">
        <v>591</v>
      </c>
      <c r="D29" s="417">
        <v>17123.37</v>
      </c>
      <c r="E29" s="416">
        <v>412</v>
      </c>
      <c r="F29" s="417">
        <v>12968.35</v>
      </c>
      <c r="H29" s="1"/>
      <c r="I29" s="1"/>
      <c r="N29" s="146">
        <v>13.08</v>
      </c>
      <c r="O29" s="461" t="s">
        <v>118</v>
      </c>
      <c r="P29" s="462"/>
      <c r="Q29" s="462"/>
      <c r="R29" s="462"/>
      <c r="S29" s="463"/>
    </row>
    <row r="30" spans="1:20" ht="21" x14ac:dyDescent="0.25">
      <c r="B30" s="424" t="s">
        <v>379</v>
      </c>
      <c r="C30" s="416">
        <f>H24</f>
        <v>267</v>
      </c>
      <c r="D30" s="417">
        <f>I24</f>
        <v>7708.1500000000015</v>
      </c>
      <c r="E30" s="416">
        <f>C24</f>
        <v>175</v>
      </c>
      <c r="F30" s="417">
        <f>D24</f>
        <v>5514.4999999999991</v>
      </c>
      <c r="N30" s="464" t="s">
        <v>78</v>
      </c>
      <c r="O30" s="465"/>
      <c r="P30" s="143" t="s">
        <v>79</v>
      </c>
      <c r="Q30" s="143" t="s">
        <v>5</v>
      </c>
      <c r="R30" s="143" t="s">
        <v>80</v>
      </c>
      <c r="S30" s="118" t="s">
        <v>81</v>
      </c>
    </row>
    <row r="31" spans="1:20" ht="21.75" thickBot="1" x14ac:dyDescent="0.4">
      <c r="B31" s="431" t="s">
        <v>380</v>
      </c>
      <c r="C31" s="418">
        <f>C29-C30</f>
        <v>324</v>
      </c>
      <c r="D31" s="419">
        <f>D29-D30</f>
        <v>9415.2199999999975</v>
      </c>
      <c r="E31" s="422">
        <f>E29-E30+1</f>
        <v>238</v>
      </c>
      <c r="F31" s="423">
        <f>F29-F30+30.24</f>
        <v>7484.0900000000011</v>
      </c>
      <c r="N31" s="466" t="s">
        <v>90</v>
      </c>
      <c r="O31" s="467"/>
      <c r="P31" s="106">
        <f>COUNTIF('SWP 1'!E:E,"&gt;"&amp;N29)</f>
        <v>67</v>
      </c>
      <c r="Q31" s="105">
        <f>SUMIF('SWP 1'!E:E,"&gt;"&amp;N29)</f>
        <v>890.22999999999979</v>
      </c>
      <c r="R31" s="468"/>
      <c r="S31" s="471"/>
    </row>
    <row r="32" spans="1:20" ht="21.75" thickBot="1" x14ac:dyDescent="0.4">
      <c r="N32" s="466" t="s">
        <v>46</v>
      </c>
      <c r="O32" s="467"/>
      <c r="P32" s="106">
        <f>COUNTIF('SWP 2'!E:E,"&gt;"&amp;N29)</f>
        <v>97</v>
      </c>
      <c r="Q32" s="105">
        <f>SUMIF('SWP 2'!E:E,"&gt;"&amp;N29)</f>
        <v>1302.04</v>
      </c>
      <c r="R32" s="469"/>
      <c r="S32" s="472"/>
    </row>
    <row r="33" spans="2:19" ht="21.75" thickBot="1" x14ac:dyDescent="0.4">
      <c r="B33" s="378" t="s">
        <v>425</v>
      </c>
      <c r="C33" s="379" t="s">
        <v>79</v>
      </c>
      <c r="D33" s="380" t="s">
        <v>382</v>
      </c>
      <c r="N33" s="474" t="s">
        <v>48</v>
      </c>
      <c r="O33" s="475"/>
      <c r="P33" s="119">
        <f>COUNTIF('SWP 3'!E:E, "&gt;"&amp;N29)</f>
        <v>53</v>
      </c>
      <c r="Q33" s="120">
        <f>SUMIF('SWP 3'!E:E,"&gt;"&amp;N29)</f>
        <v>711.81999999999982</v>
      </c>
      <c r="R33" s="470"/>
      <c r="S33" s="473"/>
    </row>
    <row r="34" spans="2:19" ht="24.75" customHeight="1" thickBot="1" x14ac:dyDescent="0.3">
      <c r="B34" s="384" t="s">
        <v>423</v>
      </c>
      <c r="C34" s="385">
        <f>C31+E31</f>
        <v>562</v>
      </c>
      <c r="D34" s="386">
        <f>D31+F31</f>
        <v>16899.309999999998</v>
      </c>
      <c r="N34" s="459" t="s">
        <v>47</v>
      </c>
      <c r="O34" s="460"/>
      <c r="P34" s="142">
        <f>SUM(P31:P33)</f>
        <v>217</v>
      </c>
      <c r="Q34" s="122">
        <f>SUM(Q31:Q33)</f>
        <v>2904.0899999999992</v>
      </c>
      <c r="R34" s="117"/>
      <c r="S34" s="117"/>
    </row>
  </sheetData>
  <mergeCells count="33">
    <mergeCell ref="C27:D27"/>
    <mergeCell ref="E27:F27"/>
    <mergeCell ref="B27:B28"/>
    <mergeCell ref="N25:O25"/>
    <mergeCell ref="N22:O22"/>
    <mergeCell ref="N23:O23"/>
    <mergeCell ref="O4:T4"/>
    <mergeCell ref="O5:T5"/>
    <mergeCell ref="N13:P13"/>
    <mergeCell ref="N14:P14"/>
    <mergeCell ref="N15:P15"/>
    <mergeCell ref="A10:D10"/>
    <mergeCell ref="A4:N4"/>
    <mergeCell ref="A5:B5"/>
    <mergeCell ref="E5:I5"/>
    <mergeCell ref="J5:N5"/>
    <mergeCell ref="C5:D5"/>
    <mergeCell ref="B19:B20"/>
    <mergeCell ref="H19:L19"/>
    <mergeCell ref="C19:G19"/>
    <mergeCell ref="N34:O34"/>
    <mergeCell ref="O29:S29"/>
    <mergeCell ref="N30:O30"/>
    <mergeCell ref="N31:O31"/>
    <mergeCell ref="R31:R33"/>
    <mergeCell ref="S31:S33"/>
    <mergeCell ref="N32:O32"/>
    <mergeCell ref="N33:O33"/>
    <mergeCell ref="N26:O26"/>
    <mergeCell ref="N21:S21"/>
    <mergeCell ref="S23:S25"/>
    <mergeCell ref="R23:R25"/>
    <mergeCell ref="N24:O2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6"/>
  <sheetViews>
    <sheetView showGridLines="0" tabSelected="1" workbookViewId="0">
      <selection activeCell="P19" sqref="P19"/>
    </sheetView>
  </sheetViews>
  <sheetFormatPr defaultRowHeight="15" x14ac:dyDescent="0.25"/>
  <cols>
    <col min="1" max="1" width="15.140625" customWidth="1"/>
    <col min="2" max="2" width="9" customWidth="1"/>
    <col min="3" max="4" width="12" customWidth="1"/>
    <col min="5" max="5" width="10" customWidth="1"/>
    <col min="6" max="6" width="13.28515625" customWidth="1"/>
    <col min="7" max="7" width="8.7109375" customWidth="1"/>
    <col min="8" max="8" width="15.140625" customWidth="1"/>
    <col min="9" max="9" width="9" customWidth="1"/>
    <col min="10" max="10" width="12" customWidth="1"/>
    <col min="11" max="11" width="11.85546875" customWidth="1"/>
    <col min="12" max="12" width="10" customWidth="1"/>
    <col min="13" max="13" width="12.85546875" customWidth="1"/>
    <col min="14" max="14" width="9.7109375" customWidth="1"/>
    <col min="15" max="15" width="15.140625" customWidth="1"/>
    <col min="16" max="16" width="9" customWidth="1"/>
    <col min="17" max="17" width="12" customWidth="1"/>
    <col min="18" max="18" width="11.85546875" customWidth="1"/>
    <col min="19" max="19" width="10" customWidth="1"/>
    <col min="20" max="20" width="12.85546875" customWidth="1"/>
    <col min="21" max="21" width="13.28515625" customWidth="1"/>
  </cols>
  <sheetData>
    <row r="3" spans="1:21" ht="18.75" x14ac:dyDescent="0.3">
      <c r="A3" s="506" t="s">
        <v>90</v>
      </c>
      <c r="B3" s="506"/>
      <c r="C3" s="506"/>
      <c r="D3" s="506"/>
      <c r="E3" s="506"/>
      <c r="F3" s="506"/>
      <c r="H3" s="506" t="s">
        <v>46</v>
      </c>
      <c r="I3" s="506"/>
      <c r="J3" s="506"/>
      <c r="K3" s="506"/>
      <c r="L3" s="506"/>
      <c r="M3" s="506"/>
      <c r="O3" s="507" t="s">
        <v>48</v>
      </c>
      <c r="P3" s="507"/>
      <c r="Q3" s="507"/>
      <c r="R3" s="507"/>
      <c r="S3" s="507"/>
      <c r="T3" s="507"/>
      <c r="U3" s="124"/>
    </row>
    <row r="5" spans="1:21" x14ac:dyDescent="0.25">
      <c r="A5" s="36" t="s">
        <v>44</v>
      </c>
      <c r="B5" t="s">
        <v>9</v>
      </c>
      <c r="C5" t="s">
        <v>17</v>
      </c>
      <c r="D5" t="s">
        <v>88</v>
      </c>
      <c r="E5" t="s">
        <v>11</v>
      </c>
      <c r="F5" t="s">
        <v>107</v>
      </c>
      <c r="H5" s="36" t="s">
        <v>44</v>
      </c>
      <c r="I5" t="s">
        <v>9</v>
      </c>
      <c r="J5" t="s">
        <v>17</v>
      </c>
      <c r="K5" t="s">
        <v>88</v>
      </c>
      <c r="L5" t="s">
        <v>11</v>
      </c>
      <c r="M5" t="s">
        <v>89</v>
      </c>
      <c r="O5" s="36" t="s">
        <v>44</v>
      </c>
      <c r="P5" t="s">
        <v>9</v>
      </c>
      <c r="Q5" t="s">
        <v>17</v>
      </c>
      <c r="R5" t="s">
        <v>88</v>
      </c>
      <c r="S5" t="s">
        <v>11</v>
      </c>
      <c r="T5" t="s">
        <v>89</v>
      </c>
    </row>
    <row r="6" spans="1:21" x14ac:dyDescent="0.25">
      <c r="A6" s="123" t="s">
        <v>479</v>
      </c>
      <c r="B6" s="37">
        <v>194</v>
      </c>
      <c r="C6" s="37">
        <v>2391.1399999999976</v>
      </c>
      <c r="D6" s="37">
        <v>830.44292199999916</v>
      </c>
      <c r="E6" s="37">
        <v>29</v>
      </c>
      <c r="F6" s="37">
        <v>870.00000000000011</v>
      </c>
      <c r="H6" s="123" t="s">
        <v>479</v>
      </c>
      <c r="I6" s="37">
        <v>244</v>
      </c>
      <c r="J6" s="37">
        <v>3031.3100000000031</v>
      </c>
      <c r="K6" s="1">
        <v>1052.773963000001</v>
      </c>
      <c r="L6" s="37">
        <v>36</v>
      </c>
      <c r="M6" s="37">
        <v>1100.2</v>
      </c>
      <c r="O6" s="123" t="s">
        <v>479</v>
      </c>
      <c r="P6" s="37">
        <v>239</v>
      </c>
      <c r="Q6" s="37">
        <v>2960.160000000003</v>
      </c>
      <c r="R6" s="1">
        <v>1028.0635680000009</v>
      </c>
      <c r="S6" s="37">
        <v>35</v>
      </c>
      <c r="T6" s="37">
        <v>1082.4100000000001</v>
      </c>
    </row>
    <row r="7" spans="1:21" x14ac:dyDescent="0.25">
      <c r="A7" s="123" t="s">
        <v>480</v>
      </c>
      <c r="B7" s="37">
        <v>93</v>
      </c>
      <c r="C7" s="37">
        <v>1110.52</v>
      </c>
      <c r="D7" s="37">
        <v>385.68359599999997</v>
      </c>
      <c r="E7" s="37">
        <v>13</v>
      </c>
      <c r="F7" s="37">
        <v>403.64</v>
      </c>
      <c r="H7" s="123" t="s">
        <v>480</v>
      </c>
      <c r="I7" s="37">
        <v>250</v>
      </c>
      <c r="J7" s="37">
        <v>3083.8300000000017</v>
      </c>
      <c r="K7" s="1">
        <v>1071.0141590000005</v>
      </c>
      <c r="L7" s="37">
        <v>39</v>
      </c>
      <c r="M7" s="37">
        <v>1124.3100000000002</v>
      </c>
      <c r="O7" s="123" t="s">
        <v>480</v>
      </c>
      <c r="P7" s="37">
        <v>131</v>
      </c>
      <c r="Q7" s="37">
        <v>1604.5499999999977</v>
      </c>
      <c r="R7" s="1">
        <v>557.26021499999922</v>
      </c>
      <c r="S7" s="37">
        <v>20</v>
      </c>
      <c r="T7" s="37">
        <v>587.59999999999991</v>
      </c>
    </row>
    <row r="8" spans="1:21" x14ac:dyDescent="0.25">
      <c r="A8" s="123" t="s">
        <v>481</v>
      </c>
      <c r="B8" s="37">
        <v>560</v>
      </c>
      <c r="C8" s="37">
        <v>6875.0300000000198</v>
      </c>
      <c r="D8" s="37">
        <v>2387.697919000007</v>
      </c>
      <c r="E8" s="37">
        <v>83</v>
      </c>
      <c r="F8" s="37">
        <v>2470.08</v>
      </c>
      <c r="H8" s="123" t="s">
        <v>481</v>
      </c>
      <c r="I8" s="37">
        <v>611</v>
      </c>
      <c r="J8" s="37">
        <v>7536.320000000007</v>
      </c>
      <c r="K8" s="1">
        <v>2617.3639360000025</v>
      </c>
      <c r="L8" s="37">
        <v>91</v>
      </c>
      <c r="M8" s="37">
        <v>2727.4800000000023</v>
      </c>
      <c r="O8" s="123" t="s">
        <v>481</v>
      </c>
      <c r="P8" s="37">
        <v>648</v>
      </c>
      <c r="Q8" s="37">
        <v>7886.0500000000156</v>
      </c>
      <c r="R8" s="1">
        <v>2738.8251650000052</v>
      </c>
      <c r="S8" s="37">
        <v>96</v>
      </c>
      <c r="T8" s="37">
        <v>2856.9299999999994</v>
      </c>
    </row>
    <row r="9" spans="1:21" x14ac:dyDescent="0.25">
      <c r="A9" s="438" t="s">
        <v>486</v>
      </c>
      <c r="B9" s="37">
        <v>23</v>
      </c>
      <c r="C9" s="37">
        <v>288.67</v>
      </c>
      <c r="D9" s="1">
        <v>100.25509100000001</v>
      </c>
      <c r="E9" s="37">
        <v>4</v>
      </c>
      <c r="F9" s="37">
        <v>126.5</v>
      </c>
      <c r="H9" s="438" t="s">
        <v>482</v>
      </c>
      <c r="I9" s="37">
        <v>20</v>
      </c>
      <c r="J9" s="37">
        <v>246.00999999999996</v>
      </c>
      <c r="K9" s="1">
        <v>85.439272999999986</v>
      </c>
      <c r="L9" s="37">
        <v>3</v>
      </c>
      <c r="M9" s="37">
        <v>118.8</v>
      </c>
      <c r="O9" s="438" t="s">
        <v>482</v>
      </c>
      <c r="P9" s="37">
        <v>24</v>
      </c>
      <c r="Q9" s="37">
        <v>296.27000000000004</v>
      </c>
      <c r="R9" s="1">
        <v>102.89457100000001</v>
      </c>
      <c r="S9" s="37">
        <v>4</v>
      </c>
      <c r="T9" s="37">
        <v>132.87</v>
      </c>
    </row>
    <row r="10" spans="1:21" x14ac:dyDescent="0.25">
      <c r="A10" s="438" t="s">
        <v>487</v>
      </c>
      <c r="B10" s="37">
        <v>25</v>
      </c>
      <c r="C10" s="37">
        <v>310.63000000000005</v>
      </c>
      <c r="D10" s="1">
        <v>107.88179900000002</v>
      </c>
      <c r="E10" s="37">
        <v>3</v>
      </c>
      <c r="F10" s="37">
        <v>94.4</v>
      </c>
      <c r="H10" s="438" t="s">
        <v>483</v>
      </c>
      <c r="I10" s="37">
        <v>23</v>
      </c>
      <c r="J10" s="37">
        <v>285.52999999999997</v>
      </c>
      <c r="K10" s="1">
        <v>99.164568999999986</v>
      </c>
      <c r="L10" s="37">
        <v>3</v>
      </c>
      <c r="M10" s="37">
        <v>95.009999999999991</v>
      </c>
      <c r="O10" s="438" t="s">
        <v>483</v>
      </c>
      <c r="P10" s="37">
        <v>23</v>
      </c>
      <c r="Q10" s="37">
        <v>281.20999999999998</v>
      </c>
      <c r="R10" s="1">
        <v>97.664232999999996</v>
      </c>
      <c r="S10" s="37">
        <v>3</v>
      </c>
      <c r="T10" s="37">
        <v>96.5</v>
      </c>
    </row>
    <row r="11" spans="1:21" x14ac:dyDescent="0.25">
      <c r="A11" s="438" t="s">
        <v>488</v>
      </c>
      <c r="B11" s="37">
        <v>27</v>
      </c>
      <c r="C11" s="37">
        <v>338.95999999999992</v>
      </c>
      <c r="D11" s="1">
        <v>117.72080799999998</v>
      </c>
      <c r="E11" s="37">
        <v>4</v>
      </c>
      <c r="F11" s="37">
        <v>127.10999999999999</v>
      </c>
      <c r="H11" s="438" t="s">
        <v>484</v>
      </c>
      <c r="I11" s="37">
        <v>21</v>
      </c>
      <c r="J11" s="37">
        <v>261.87</v>
      </c>
      <c r="K11" s="1">
        <v>90.947451000000001</v>
      </c>
      <c r="L11" s="37">
        <v>3</v>
      </c>
      <c r="M11" s="37">
        <v>94.97999999999999</v>
      </c>
      <c r="O11" s="438" t="s">
        <v>484</v>
      </c>
      <c r="P11" s="37">
        <v>22</v>
      </c>
      <c r="Q11" s="37">
        <v>270.53999999999996</v>
      </c>
      <c r="R11" s="1">
        <v>93.95854199999998</v>
      </c>
      <c r="S11" s="37">
        <v>3</v>
      </c>
      <c r="T11" s="37">
        <v>94.2</v>
      </c>
    </row>
    <row r="12" spans="1:21" x14ac:dyDescent="0.25">
      <c r="A12" s="438" t="s">
        <v>489</v>
      </c>
      <c r="B12" s="37">
        <v>27</v>
      </c>
      <c r="C12" s="37">
        <v>343.58000000000004</v>
      </c>
      <c r="D12" s="1">
        <v>119.32533400000001</v>
      </c>
      <c r="E12" s="37">
        <v>4</v>
      </c>
      <c r="F12" s="37">
        <v>128.51999999999998</v>
      </c>
      <c r="H12" s="438" t="s">
        <v>485</v>
      </c>
      <c r="I12" s="37">
        <v>23</v>
      </c>
      <c r="J12" s="37">
        <v>286.52999999999992</v>
      </c>
      <c r="K12" s="1">
        <v>99.511868999999976</v>
      </c>
      <c r="L12" s="37">
        <v>3</v>
      </c>
      <c r="M12" s="37">
        <v>94.77</v>
      </c>
      <c r="O12" s="438" t="s">
        <v>485</v>
      </c>
      <c r="P12" s="37">
        <v>23</v>
      </c>
      <c r="Q12" s="37">
        <v>277.89000000000004</v>
      </c>
      <c r="R12" s="1">
        <v>96.51119700000001</v>
      </c>
      <c r="S12" s="37">
        <v>3</v>
      </c>
      <c r="T12" s="37">
        <v>90.08</v>
      </c>
    </row>
    <row r="13" spans="1:21" x14ac:dyDescent="0.25">
      <c r="A13" s="438" t="s">
        <v>490</v>
      </c>
      <c r="B13" s="37">
        <v>27</v>
      </c>
      <c r="C13" s="37">
        <v>344.90000000000003</v>
      </c>
      <c r="D13" s="1">
        <v>119.78377</v>
      </c>
      <c r="E13" s="37">
        <v>4</v>
      </c>
      <c r="F13" s="37">
        <v>127.86</v>
      </c>
      <c r="H13" s="438" t="s">
        <v>486</v>
      </c>
      <c r="I13" s="37">
        <v>23</v>
      </c>
      <c r="J13" s="37">
        <v>276.43000000000006</v>
      </c>
      <c r="K13" s="1">
        <v>96.004139000000023</v>
      </c>
      <c r="L13" s="37">
        <v>3</v>
      </c>
      <c r="M13" s="37">
        <v>92.81</v>
      </c>
      <c r="O13" s="438" t="s">
        <v>486</v>
      </c>
      <c r="P13" s="37">
        <v>24</v>
      </c>
      <c r="Q13" s="37">
        <v>299.91000000000014</v>
      </c>
      <c r="R13" s="1">
        <v>104.15874300000004</v>
      </c>
      <c r="S13" s="37">
        <v>4</v>
      </c>
      <c r="T13" s="37">
        <v>127.00999999999999</v>
      </c>
    </row>
    <row r="14" spans="1:21" x14ac:dyDescent="0.25">
      <c r="A14" s="438" t="s">
        <v>491</v>
      </c>
      <c r="B14" s="37">
        <v>8</v>
      </c>
      <c r="C14" s="37">
        <v>94.84</v>
      </c>
      <c r="D14" s="1">
        <v>32.937932000000004</v>
      </c>
      <c r="E14" s="37">
        <v>1</v>
      </c>
      <c r="F14" s="37">
        <v>29.85</v>
      </c>
      <c r="H14" s="438" t="s">
        <v>487</v>
      </c>
      <c r="I14" s="37">
        <v>19</v>
      </c>
      <c r="J14" s="37">
        <v>229.47000000000008</v>
      </c>
      <c r="K14" s="1">
        <v>79.694931000000025</v>
      </c>
      <c r="L14" s="37">
        <v>3</v>
      </c>
      <c r="M14" s="37">
        <v>92.84</v>
      </c>
      <c r="O14" s="438" t="s">
        <v>487</v>
      </c>
      <c r="P14" s="37">
        <v>25</v>
      </c>
      <c r="Q14" s="37">
        <v>309.52999999999997</v>
      </c>
      <c r="R14" s="1">
        <v>107.49976899999999</v>
      </c>
      <c r="S14" s="37">
        <v>3</v>
      </c>
      <c r="T14" s="37">
        <v>94.640000000000015</v>
      </c>
    </row>
    <row r="15" spans="1:21" x14ac:dyDescent="0.25">
      <c r="A15" s="438" t="s">
        <v>492</v>
      </c>
      <c r="B15" s="37">
        <v>26</v>
      </c>
      <c r="C15" s="37">
        <v>321.77999999999997</v>
      </c>
      <c r="D15" s="1">
        <v>111.75419399999998</v>
      </c>
      <c r="E15" s="37">
        <v>4</v>
      </c>
      <c r="F15" s="37">
        <v>117.25</v>
      </c>
      <c r="H15" s="438" t="s">
        <v>488</v>
      </c>
      <c r="I15" s="37">
        <v>25</v>
      </c>
      <c r="J15" s="37">
        <v>314.75</v>
      </c>
      <c r="K15" s="1">
        <v>109.312675</v>
      </c>
      <c r="L15" s="37">
        <v>4</v>
      </c>
      <c r="M15" s="37">
        <v>127.52000000000001</v>
      </c>
      <c r="O15" s="438" t="s">
        <v>488</v>
      </c>
      <c r="P15" s="37">
        <v>26</v>
      </c>
      <c r="Q15" s="37">
        <v>319.79000000000008</v>
      </c>
      <c r="R15" s="1">
        <v>111.06306700000003</v>
      </c>
      <c r="S15" s="37">
        <v>4</v>
      </c>
      <c r="T15" s="37">
        <v>125.03999999999999</v>
      </c>
    </row>
    <row r="16" spans="1:21" x14ac:dyDescent="0.25">
      <c r="A16" s="438" t="s">
        <v>493</v>
      </c>
      <c r="B16" s="37">
        <v>21</v>
      </c>
      <c r="C16" s="37">
        <v>255.78000000000003</v>
      </c>
      <c r="D16" s="1">
        <v>88.832394000000008</v>
      </c>
      <c r="E16" s="37">
        <v>3</v>
      </c>
      <c r="F16" s="37">
        <v>86.72</v>
      </c>
      <c r="H16" s="438" t="s">
        <v>489</v>
      </c>
      <c r="I16" s="37">
        <v>27</v>
      </c>
      <c r="J16" s="37">
        <v>336.12</v>
      </c>
      <c r="K16" s="1">
        <v>116.734476</v>
      </c>
      <c r="L16" s="37">
        <v>4</v>
      </c>
      <c r="M16" s="37">
        <v>128.75</v>
      </c>
      <c r="O16" s="438" t="s">
        <v>489</v>
      </c>
      <c r="P16" s="37">
        <v>31</v>
      </c>
      <c r="Q16" s="37">
        <v>377.46999999999997</v>
      </c>
      <c r="R16" s="1">
        <v>131.09533099999999</v>
      </c>
      <c r="S16" s="37">
        <v>5</v>
      </c>
      <c r="T16" s="37">
        <v>156.66999999999999</v>
      </c>
    </row>
    <row r="17" spans="1:20" x14ac:dyDescent="0.25">
      <c r="A17" s="438" t="s">
        <v>494</v>
      </c>
      <c r="B17" s="37">
        <v>24</v>
      </c>
      <c r="C17" s="37">
        <v>284.10000000000008</v>
      </c>
      <c r="D17" s="1">
        <v>98.667930000000027</v>
      </c>
      <c r="E17" s="37">
        <v>4</v>
      </c>
      <c r="F17" s="37">
        <v>118.32</v>
      </c>
      <c r="H17" s="438" t="s">
        <v>490</v>
      </c>
      <c r="I17" s="37">
        <v>25</v>
      </c>
      <c r="J17" s="37">
        <v>321.68</v>
      </c>
      <c r="K17" s="1">
        <v>111.719464</v>
      </c>
      <c r="L17" s="37">
        <v>3</v>
      </c>
      <c r="M17" s="37">
        <v>92.9</v>
      </c>
      <c r="O17" s="438" t="s">
        <v>490</v>
      </c>
      <c r="P17" s="37">
        <v>23</v>
      </c>
      <c r="Q17" s="37">
        <v>292.62</v>
      </c>
      <c r="R17" s="1">
        <v>101.626926</v>
      </c>
      <c r="S17" s="37">
        <v>3</v>
      </c>
      <c r="T17" s="37">
        <v>96.419999999999987</v>
      </c>
    </row>
    <row r="18" spans="1:20" x14ac:dyDescent="0.25">
      <c r="A18" s="438" t="s">
        <v>495</v>
      </c>
      <c r="B18" s="37">
        <v>25</v>
      </c>
      <c r="C18" s="37">
        <v>293.85000000000002</v>
      </c>
      <c r="D18" s="1">
        <v>102.05410500000001</v>
      </c>
      <c r="E18" s="37">
        <v>3</v>
      </c>
      <c r="F18" s="37">
        <v>88.86</v>
      </c>
      <c r="H18" s="438" t="s">
        <v>491</v>
      </c>
      <c r="I18" s="37">
        <v>7</v>
      </c>
      <c r="J18" s="37">
        <v>83.25</v>
      </c>
      <c r="K18" s="1">
        <v>28.912724999999998</v>
      </c>
      <c r="L18" s="37">
        <v>1</v>
      </c>
      <c r="M18" s="37">
        <v>31.09</v>
      </c>
      <c r="O18" s="438" t="s">
        <v>491</v>
      </c>
      <c r="P18" s="37">
        <v>9</v>
      </c>
      <c r="Q18" s="37">
        <v>111.51</v>
      </c>
      <c r="R18" s="1">
        <v>38.727423000000002</v>
      </c>
      <c r="S18" s="37">
        <v>1</v>
      </c>
      <c r="T18" s="37">
        <v>31.58</v>
      </c>
    </row>
    <row r="19" spans="1:20" x14ac:dyDescent="0.25">
      <c r="A19" s="438" t="s">
        <v>496</v>
      </c>
      <c r="B19" s="37">
        <v>28</v>
      </c>
      <c r="C19" s="37">
        <v>336.31</v>
      </c>
      <c r="D19" s="1">
        <v>116.80046299999999</v>
      </c>
      <c r="E19" s="37">
        <v>4</v>
      </c>
      <c r="F19" s="37">
        <v>116.9</v>
      </c>
      <c r="H19" s="438" t="s">
        <v>492</v>
      </c>
      <c r="I19" s="37">
        <v>24</v>
      </c>
      <c r="J19" s="37">
        <v>287.80999999999995</v>
      </c>
      <c r="K19" s="1">
        <v>99.956412999999984</v>
      </c>
      <c r="L19" s="37">
        <v>4</v>
      </c>
      <c r="M19" s="37">
        <v>119.03</v>
      </c>
      <c r="O19" s="438" t="s">
        <v>492</v>
      </c>
      <c r="P19" s="37">
        <v>20</v>
      </c>
      <c r="Q19" s="37">
        <v>239.86999999999995</v>
      </c>
      <c r="R19" s="1">
        <v>83.30685099999998</v>
      </c>
      <c r="S19" s="37">
        <v>3</v>
      </c>
      <c r="T19" s="37">
        <v>88.2</v>
      </c>
    </row>
    <row r="20" spans="1:20" x14ac:dyDescent="0.25">
      <c r="A20" s="438" t="s">
        <v>497</v>
      </c>
      <c r="B20" s="37">
        <v>25</v>
      </c>
      <c r="C20" s="37">
        <v>317.48999999999995</v>
      </c>
      <c r="D20" s="1">
        <v>110.26427699999998</v>
      </c>
      <c r="E20" s="37">
        <v>4</v>
      </c>
      <c r="F20" s="37">
        <v>113.6</v>
      </c>
      <c r="H20" s="438" t="s">
        <v>493</v>
      </c>
      <c r="I20" s="37">
        <v>25</v>
      </c>
      <c r="J20" s="37">
        <v>298.61</v>
      </c>
      <c r="K20" s="1">
        <v>103.70725300000001</v>
      </c>
      <c r="L20" s="37">
        <v>3</v>
      </c>
      <c r="M20" s="37">
        <v>87.1</v>
      </c>
      <c r="O20" s="438" t="s">
        <v>493</v>
      </c>
      <c r="P20" s="37">
        <v>21</v>
      </c>
      <c r="Q20" s="37">
        <v>244.48999999999998</v>
      </c>
      <c r="R20" s="1">
        <v>84.911376999999987</v>
      </c>
      <c r="S20" s="37">
        <v>3</v>
      </c>
      <c r="T20" s="37">
        <v>87.759999999999991</v>
      </c>
    </row>
    <row r="21" spans="1:20" x14ac:dyDescent="0.25">
      <c r="A21" s="438" t="s">
        <v>498</v>
      </c>
      <c r="B21" s="37">
        <v>28</v>
      </c>
      <c r="C21" s="37">
        <v>330.78</v>
      </c>
      <c r="D21" s="1">
        <v>114.87989399999999</v>
      </c>
      <c r="E21" s="37">
        <v>4</v>
      </c>
      <c r="F21" s="37">
        <v>117.75999999999999</v>
      </c>
      <c r="H21" s="438" t="s">
        <v>494</v>
      </c>
      <c r="I21" s="37">
        <v>25</v>
      </c>
      <c r="J21" s="37">
        <v>315.39</v>
      </c>
      <c r="K21" s="1">
        <v>109.53494699999999</v>
      </c>
      <c r="L21" s="37">
        <v>4</v>
      </c>
      <c r="M21" s="37">
        <v>113.96</v>
      </c>
      <c r="O21" s="438" t="s">
        <v>494</v>
      </c>
      <c r="P21" s="37">
        <v>25</v>
      </c>
      <c r="Q21" s="37">
        <v>295.63000000000005</v>
      </c>
      <c r="R21" s="1">
        <v>102.67229900000002</v>
      </c>
      <c r="S21" s="37">
        <v>4</v>
      </c>
      <c r="T21" s="37">
        <v>116.46000000000001</v>
      </c>
    </row>
    <row r="22" spans="1:20" x14ac:dyDescent="0.25">
      <c r="A22" s="438" t="s">
        <v>499</v>
      </c>
      <c r="B22" s="37">
        <v>26</v>
      </c>
      <c r="C22" s="37">
        <v>337.68000000000006</v>
      </c>
      <c r="D22" s="1">
        <v>117.27626400000003</v>
      </c>
      <c r="E22" s="37">
        <v>5</v>
      </c>
      <c r="F22" s="37">
        <v>142.13999999999999</v>
      </c>
      <c r="H22" s="438" t="s">
        <v>495</v>
      </c>
      <c r="I22" s="37">
        <v>22</v>
      </c>
      <c r="J22" s="37">
        <v>272.29999999999995</v>
      </c>
      <c r="K22" s="1">
        <v>94.569789999999983</v>
      </c>
      <c r="L22" s="37">
        <v>4</v>
      </c>
      <c r="M22" s="37">
        <v>115.28</v>
      </c>
      <c r="O22" s="438" t="s">
        <v>495</v>
      </c>
      <c r="P22" s="37">
        <v>22</v>
      </c>
      <c r="Q22" s="37">
        <v>271.17000000000007</v>
      </c>
      <c r="R22" s="1">
        <v>94.177341000000027</v>
      </c>
      <c r="S22" s="37">
        <v>3</v>
      </c>
      <c r="T22" s="37">
        <v>88</v>
      </c>
    </row>
    <row r="23" spans="1:20" x14ac:dyDescent="0.25">
      <c r="A23" s="438" t="s">
        <v>500</v>
      </c>
      <c r="B23" s="37">
        <v>25</v>
      </c>
      <c r="C23" s="37">
        <v>293.1099999999999</v>
      </c>
      <c r="D23" s="1">
        <v>101.79710299999996</v>
      </c>
      <c r="E23" s="37">
        <v>3</v>
      </c>
      <c r="F23" s="37">
        <v>88.539999999999992</v>
      </c>
      <c r="H23" s="438" t="s">
        <v>496</v>
      </c>
      <c r="I23" s="37">
        <v>21</v>
      </c>
      <c r="J23" s="37">
        <v>255.85999999999999</v>
      </c>
      <c r="K23" s="1">
        <v>88.860177999999991</v>
      </c>
      <c r="L23" s="37">
        <v>3</v>
      </c>
      <c r="M23" s="37">
        <v>85.08</v>
      </c>
      <c r="O23" s="438" t="s">
        <v>496</v>
      </c>
      <c r="P23" s="37">
        <v>20</v>
      </c>
      <c r="Q23" s="37">
        <v>236.41000000000003</v>
      </c>
      <c r="R23" s="1">
        <v>82.105193000000014</v>
      </c>
      <c r="S23" s="37">
        <v>3</v>
      </c>
      <c r="T23" s="37">
        <v>86.78</v>
      </c>
    </row>
    <row r="24" spans="1:20" x14ac:dyDescent="0.25">
      <c r="A24" s="438" t="s">
        <v>501</v>
      </c>
      <c r="B24" s="37">
        <v>25</v>
      </c>
      <c r="C24" s="37">
        <v>302.12999999999994</v>
      </c>
      <c r="D24" s="1">
        <v>104.92974899999997</v>
      </c>
      <c r="E24" s="37">
        <v>4</v>
      </c>
      <c r="F24" s="37">
        <v>120.86000000000001</v>
      </c>
      <c r="H24" s="438" t="s">
        <v>497</v>
      </c>
      <c r="I24" s="37">
        <v>26</v>
      </c>
      <c r="J24" s="37">
        <v>311.74999999999994</v>
      </c>
      <c r="K24" s="1">
        <v>108.27077499999999</v>
      </c>
      <c r="L24" s="37">
        <v>4</v>
      </c>
      <c r="M24" s="37">
        <v>116.72</v>
      </c>
      <c r="O24" s="438" t="s">
        <v>497</v>
      </c>
      <c r="P24" s="37">
        <v>26</v>
      </c>
      <c r="Q24" s="37">
        <v>304.70000000000005</v>
      </c>
      <c r="R24" s="1">
        <v>105.82231000000002</v>
      </c>
      <c r="S24" s="37">
        <v>4</v>
      </c>
      <c r="T24" s="37">
        <v>117.82</v>
      </c>
    </row>
    <row r="25" spans="1:20" x14ac:dyDescent="0.25">
      <c r="A25" s="438" t="s">
        <v>502</v>
      </c>
      <c r="B25" s="37">
        <v>24</v>
      </c>
      <c r="C25" s="37">
        <v>295.48999999999995</v>
      </c>
      <c r="D25" s="1">
        <v>102.62367699999999</v>
      </c>
      <c r="E25" s="37">
        <v>3</v>
      </c>
      <c r="F25" s="37">
        <v>88.03</v>
      </c>
      <c r="H25" s="438" t="s">
        <v>498</v>
      </c>
      <c r="I25" s="37">
        <v>21</v>
      </c>
      <c r="J25" s="37">
        <v>260.38</v>
      </c>
      <c r="K25" s="1">
        <v>90.429974000000001</v>
      </c>
      <c r="L25" s="37">
        <v>3</v>
      </c>
      <c r="M25" s="37">
        <v>86.22</v>
      </c>
      <c r="O25" s="438" t="s">
        <v>498</v>
      </c>
      <c r="P25" s="37">
        <v>27</v>
      </c>
      <c r="Q25" s="37">
        <v>316.3</v>
      </c>
      <c r="R25" s="1">
        <v>109.85099000000001</v>
      </c>
      <c r="S25" s="37">
        <v>4</v>
      </c>
      <c r="T25" s="37">
        <v>117.48</v>
      </c>
    </row>
    <row r="26" spans="1:20" x14ac:dyDescent="0.25">
      <c r="A26" s="438" t="s">
        <v>503</v>
      </c>
      <c r="B26" s="37">
        <v>25</v>
      </c>
      <c r="C26" s="37">
        <v>305.33999999999997</v>
      </c>
      <c r="D26" s="1">
        <v>106.04458199999999</v>
      </c>
      <c r="E26" s="37">
        <v>4</v>
      </c>
      <c r="F26" s="37">
        <v>117.48</v>
      </c>
      <c r="H26" s="438" t="s">
        <v>499</v>
      </c>
      <c r="I26" s="37">
        <v>27</v>
      </c>
      <c r="J26" s="37">
        <v>343.5</v>
      </c>
      <c r="K26" s="1">
        <v>119.29755</v>
      </c>
      <c r="L26" s="37">
        <v>5</v>
      </c>
      <c r="M26" s="37">
        <v>143.91999999999999</v>
      </c>
      <c r="O26" s="438" t="s">
        <v>499</v>
      </c>
      <c r="P26" s="37">
        <v>27</v>
      </c>
      <c r="Q26" s="37">
        <v>321.43</v>
      </c>
      <c r="R26" s="1">
        <v>111.632639</v>
      </c>
      <c r="S26" s="37">
        <v>4</v>
      </c>
      <c r="T26" s="37">
        <v>115.94</v>
      </c>
    </row>
    <row r="27" spans="1:20" x14ac:dyDescent="0.25">
      <c r="A27" s="438" t="s">
        <v>504</v>
      </c>
      <c r="B27" s="37">
        <v>8</v>
      </c>
      <c r="C27" s="37">
        <v>101.52</v>
      </c>
      <c r="D27" s="1">
        <v>35.257895999999995</v>
      </c>
      <c r="E27" s="37">
        <v>1</v>
      </c>
      <c r="F27" s="37">
        <v>28.24</v>
      </c>
      <c r="H27" s="438" t="s">
        <v>500</v>
      </c>
      <c r="I27" s="37">
        <v>27</v>
      </c>
      <c r="J27" s="37">
        <v>330.07</v>
      </c>
      <c r="K27" s="1">
        <v>114.63331099999999</v>
      </c>
      <c r="L27" s="37">
        <v>4</v>
      </c>
      <c r="M27" s="37">
        <v>116.16</v>
      </c>
      <c r="O27" s="438" t="s">
        <v>500</v>
      </c>
      <c r="P27" s="37">
        <v>27</v>
      </c>
      <c r="Q27" s="37">
        <v>314.20999999999998</v>
      </c>
      <c r="R27" s="1">
        <v>109.12513299999999</v>
      </c>
      <c r="S27" s="37">
        <v>4</v>
      </c>
      <c r="T27" s="37">
        <v>119.72</v>
      </c>
    </row>
    <row r="28" spans="1:20" x14ac:dyDescent="0.25">
      <c r="A28" s="438" t="s">
        <v>505</v>
      </c>
      <c r="B28" s="37">
        <v>29</v>
      </c>
      <c r="C28" s="37">
        <v>352.32999999999987</v>
      </c>
      <c r="D28" s="1">
        <v>122.36420899999996</v>
      </c>
      <c r="E28" s="37">
        <v>5</v>
      </c>
      <c r="F28" s="37">
        <v>146.58000000000001</v>
      </c>
      <c r="H28" s="438" t="s">
        <v>501</v>
      </c>
      <c r="I28" s="37">
        <v>22</v>
      </c>
      <c r="J28" s="37">
        <v>269.74</v>
      </c>
      <c r="K28" s="1">
        <v>93.680701999999997</v>
      </c>
      <c r="L28" s="37">
        <v>3</v>
      </c>
      <c r="M28" s="37">
        <v>88.24</v>
      </c>
      <c r="O28" s="438" t="s">
        <v>501</v>
      </c>
      <c r="P28" s="37">
        <v>25</v>
      </c>
      <c r="Q28" s="37">
        <v>305.96999999999997</v>
      </c>
      <c r="R28" s="1">
        <v>106.263381</v>
      </c>
      <c r="S28" s="37">
        <v>3</v>
      </c>
      <c r="T28" s="37">
        <v>87.48</v>
      </c>
    </row>
    <row r="29" spans="1:20" x14ac:dyDescent="0.25">
      <c r="A29" s="438" t="s">
        <v>506</v>
      </c>
      <c r="B29" s="37">
        <v>30</v>
      </c>
      <c r="C29" s="37">
        <v>371.3599999999999</v>
      </c>
      <c r="D29" s="1">
        <v>128.97332799999995</v>
      </c>
      <c r="E29" s="37">
        <v>4</v>
      </c>
      <c r="F29" s="37">
        <v>115.02000000000001</v>
      </c>
      <c r="H29" s="438" t="s">
        <v>502</v>
      </c>
      <c r="I29" s="37">
        <v>25</v>
      </c>
      <c r="J29" s="37">
        <v>312.63</v>
      </c>
      <c r="K29" s="1">
        <v>108.57639899999999</v>
      </c>
      <c r="L29" s="37">
        <v>4</v>
      </c>
      <c r="M29" s="37">
        <v>115.74000000000001</v>
      </c>
      <c r="O29" s="438" t="s">
        <v>502</v>
      </c>
      <c r="P29" s="37">
        <v>25</v>
      </c>
      <c r="Q29" s="37">
        <v>303.42999999999989</v>
      </c>
      <c r="R29" s="1">
        <v>105.38123899999997</v>
      </c>
      <c r="S29" s="37">
        <v>4</v>
      </c>
      <c r="T29" s="37">
        <v>116.13999999999999</v>
      </c>
    </row>
    <row r="30" spans="1:20" x14ac:dyDescent="0.25">
      <c r="A30" s="438" t="s">
        <v>507</v>
      </c>
      <c r="B30" s="37">
        <v>30</v>
      </c>
      <c r="C30" s="37">
        <v>359.04999999999995</v>
      </c>
      <c r="D30" s="1">
        <v>124.69806499999999</v>
      </c>
      <c r="E30" s="37">
        <v>5</v>
      </c>
      <c r="F30" s="37">
        <v>143.08000000000001</v>
      </c>
      <c r="H30" s="438" t="s">
        <v>503</v>
      </c>
      <c r="I30" s="37">
        <v>20</v>
      </c>
      <c r="J30" s="37">
        <v>260.26</v>
      </c>
      <c r="K30" s="1">
        <v>90.388297999999992</v>
      </c>
      <c r="L30" s="37">
        <v>3</v>
      </c>
      <c r="M30" s="37">
        <v>86.65</v>
      </c>
      <c r="O30" s="438" t="s">
        <v>503</v>
      </c>
      <c r="P30" s="37">
        <v>27</v>
      </c>
      <c r="Q30" s="37">
        <v>330.03000000000003</v>
      </c>
      <c r="R30" s="1">
        <v>114.61941900000001</v>
      </c>
      <c r="S30" s="37">
        <v>4</v>
      </c>
      <c r="T30" s="37">
        <v>115.9</v>
      </c>
    </row>
    <row r="31" spans="1:20" x14ac:dyDescent="0.25">
      <c r="A31" s="438" t="s">
        <v>508</v>
      </c>
      <c r="B31" s="37">
        <v>24</v>
      </c>
      <c r="C31" s="37">
        <v>295.35000000000002</v>
      </c>
      <c r="D31" s="1">
        <v>102.57505500000001</v>
      </c>
      <c r="E31" s="37">
        <v>3</v>
      </c>
      <c r="F31" s="37">
        <v>86.460000000000008</v>
      </c>
      <c r="H31" s="438" t="s">
        <v>504</v>
      </c>
      <c r="I31" s="37">
        <v>8</v>
      </c>
      <c r="J31" s="37">
        <v>95.16</v>
      </c>
      <c r="K31" s="1">
        <v>33.049067999999998</v>
      </c>
      <c r="L31" s="37">
        <v>1</v>
      </c>
      <c r="M31" s="37">
        <v>29.04</v>
      </c>
      <c r="O31" s="438" t="s">
        <v>504</v>
      </c>
      <c r="P31" s="37">
        <v>9</v>
      </c>
      <c r="Q31" s="37">
        <v>115.44</v>
      </c>
      <c r="R31" s="1">
        <v>40.092312</v>
      </c>
      <c r="S31" s="37">
        <v>2</v>
      </c>
      <c r="T31" s="37">
        <v>58.120000000000005</v>
      </c>
    </row>
    <row r="32" spans="1:20" x14ac:dyDescent="0.25">
      <c r="A32" s="123" t="s">
        <v>43</v>
      </c>
      <c r="B32" s="37">
        <v>847</v>
      </c>
      <c r="C32" s="37">
        <v>10376.690000000015</v>
      </c>
      <c r="D32" s="1">
        <v>3603.8244370000052</v>
      </c>
      <c r="E32" s="37">
        <v>125</v>
      </c>
      <c r="F32" s="37">
        <v>3743.7199999999993</v>
      </c>
      <c r="H32" s="438" t="s">
        <v>505</v>
      </c>
      <c r="I32" s="37">
        <v>30</v>
      </c>
      <c r="J32" s="37">
        <v>363.82</v>
      </c>
      <c r="K32" s="1">
        <v>126.354686</v>
      </c>
      <c r="L32" s="37">
        <v>5</v>
      </c>
      <c r="M32" s="37">
        <v>146.54</v>
      </c>
      <c r="O32" s="438" t="s">
        <v>505</v>
      </c>
      <c r="P32" s="37">
        <v>30</v>
      </c>
      <c r="Q32" s="37">
        <v>370.64999999999992</v>
      </c>
      <c r="R32" s="1">
        <v>128.72674499999997</v>
      </c>
      <c r="S32" s="37">
        <v>4</v>
      </c>
      <c r="T32" s="37">
        <v>115.96</v>
      </c>
    </row>
    <row r="33" spans="8:20" x14ac:dyDescent="0.25">
      <c r="H33" s="438" t="s">
        <v>506</v>
      </c>
      <c r="I33" s="37">
        <v>30</v>
      </c>
      <c r="J33" s="37">
        <v>367.46000000000009</v>
      </c>
      <c r="K33" s="1">
        <v>127.61885800000003</v>
      </c>
      <c r="L33" s="37">
        <v>4</v>
      </c>
      <c r="M33" s="37">
        <v>114.32</v>
      </c>
      <c r="O33" s="438" t="s">
        <v>506</v>
      </c>
      <c r="P33" s="37">
        <v>30</v>
      </c>
      <c r="Q33" s="37">
        <v>369.24999999999977</v>
      </c>
      <c r="R33" s="1">
        <v>128.24052499999993</v>
      </c>
      <c r="S33" s="37">
        <v>5</v>
      </c>
      <c r="T33" s="37">
        <v>145.06</v>
      </c>
    </row>
    <row r="34" spans="8:20" x14ac:dyDescent="0.25">
      <c r="H34" s="438" t="s">
        <v>507</v>
      </c>
      <c r="I34" s="37">
        <v>29</v>
      </c>
      <c r="J34" s="37">
        <v>354.07000000000011</v>
      </c>
      <c r="K34" s="1">
        <v>122.96851100000003</v>
      </c>
      <c r="L34" s="37">
        <v>5</v>
      </c>
      <c r="M34" s="37">
        <v>144.28</v>
      </c>
      <c r="O34" s="438" t="s">
        <v>507</v>
      </c>
      <c r="P34" s="37">
        <v>30</v>
      </c>
      <c r="Q34" s="37">
        <v>360.82000000000005</v>
      </c>
      <c r="R34" s="1">
        <v>125.31278600000002</v>
      </c>
      <c r="S34" s="37">
        <v>4</v>
      </c>
      <c r="T34" s="37">
        <v>116.86</v>
      </c>
    </row>
    <row r="35" spans="8:20" x14ac:dyDescent="0.25">
      <c r="H35" s="438" t="s">
        <v>508</v>
      </c>
      <c r="I35" s="37">
        <v>16</v>
      </c>
      <c r="J35" s="37">
        <v>195.87000000000003</v>
      </c>
      <c r="K35" s="1">
        <v>68.025651000000011</v>
      </c>
      <c r="L35" s="37">
        <v>2</v>
      </c>
      <c r="M35" s="37">
        <v>49.730000000000004</v>
      </c>
      <c r="O35" s="438" t="s">
        <v>508</v>
      </c>
      <c r="P35" s="37">
        <v>27</v>
      </c>
      <c r="Q35" s="37">
        <v>349.51000000000005</v>
      </c>
      <c r="R35" s="1">
        <v>121.38482300000001</v>
      </c>
      <c r="S35" s="37">
        <v>5</v>
      </c>
      <c r="T35" s="37">
        <v>118.24</v>
      </c>
    </row>
    <row r="36" spans="8:20" x14ac:dyDescent="0.25">
      <c r="H36" s="123" t="s">
        <v>43</v>
      </c>
      <c r="I36" s="37">
        <v>1105</v>
      </c>
      <c r="J36" s="37">
        <v>13651.46000000003</v>
      </c>
      <c r="K36" s="1">
        <v>4741.1520580000106</v>
      </c>
      <c r="L36" s="37">
        <v>166</v>
      </c>
      <c r="M36" s="37">
        <v>4951.9899999999971</v>
      </c>
      <c r="O36" s="123" t="s">
        <v>43</v>
      </c>
      <c r="P36" s="37">
        <v>1018</v>
      </c>
      <c r="Q36" s="37">
        <v>12450.760000000084</v>
      </c>
      <c r="R36" s="1">
        <v>4324.1489480000291</v>
      </c>
      <c r="S36" s="37">
        <v>151</v>
      </c>
      <c r="T36" s="37">
        <v>4526.9399999999996</v>
      </c>
    </row>
  </sheetData>
  <mergeCells count="3">
    <mergeCell ref="H3:M3"/>
    <mergeCell ref="O3:T3"/>
    <mergeCell ref="A3:F3"/>
  </mergeCells>
  <pageMargins left="0.7" right="0.7" top="0.75" bottom="0.75" header="0.3" footer="0.3"/>
  <pageSetup paperSize="9" orientation="portrait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showGridLines="0" workbookViewId="0">
      <selection activeCell="F26" sqref="F26"/>
    </sheetView>
  </sheetViews>
  <sheetFormatPr defaultRowHeight="15" x14ac:dyDescent="0.25"/>
  <cols>
    <col min="1" max="1" width="11.28515625" customWidth="1"/>
    <col min="2" max="2" width="25.85546875" customWidth="1"/>
    <col min="5" max="5" width="11.28515625" customWidth="1"/>
    <col min="6" max="6" width="25.85546875" customWidth="1"/>
    <col min="9" max="9" width="11.28515625" customWidth="1"/>
    <col min="10" max="10" width="25.85546875" customWidth="1"/>
  </cols>
  <sheetData>
    <row r="3" spans="1:10" ht="18.75" x14ac:dyDescent="0.3">
      <c r="A3" s="508" t="s">
        <v>90</v>
      </c>
      <c r="B3" s="508"/>
      <c r="E3" s="508" t="s">
        <v>46</v>
      </c>
      <c r="F3" s="508"/>
      <c r="I3" s="508" t="s">
        <v>48</v>
      </c>
      <c r="J3" s="508"/>
    </row>
    <row r="4" spans="1:10" x14ac:dyDescent="0.25">
      <c r="A4" s="439" t="s">
        <v>2</v>
      </c>
      <c r="B4" s="440" t="s">
        <v>509</v>
      </c>
      <c r="E4" s="439" t="s">
        <v>2</v>
      </c>
      <c r="F4" s="440" t="s">
        <v>509</v>
      </c>
      <c r="I4" s="439" t="s">
        <v>2</v>
      </c>
      <c r="J4" s="440" t="s">
        <v>509</v>
      </c>
    </row>
    <row r="5" spans="1:10" x14ac:dyDescent="0.25">
      <c r="A5" s="123" t="s">
        <v>479</v>
      </c>
      <c r="B5" s="37">
        <v>10</v>
      </c>
      <c r="E5" s="123" t="s">
        <v>479</v>
      </c>
      <c r="F5" s="37">
        <v>13</v>
      </c>
      <c r="I5" s="123" t="s">
        <v>479</v>
      </c>
      <c r="J5" s="37">
        <v>13</v>
      </c>
    </row>
    <row r="6" spans="1:10" x14ac:dyDescent="0.25">
      <c r="A6" s="123" t="s">
        <v>480</v>
      </c>
      <c r="B6" s="37">
        <v>8</v>
      </c>
      <c r="E6" s="123" t="s">
        <v>480</v>
      </c>
      <c r="F6" s="37">
        <v>16</v>
      </c>
      <c r="I6" s="123" t="s">
        <v>480</v>
      </c>
      <c r="J6" s="37">
        <v>10</v>
      </c>
    </row>
    <row r="7" spans="1:10" x14ac:dyDescent="0.25">
      <c r="A7" s="123" t="s">
        <v>481</v>
      </c>
      <c r="B7" s="37">
        <v>23</v>
      </c>
      <c r="E7" s="123" t="s">
        <v>481</v>
      </c>
      <c r="F7" s="37">
        <v>27</v>
      </c>
      <c r="I7" s="123" t="s">
        <v>481</v>
      </c>
      <c r="J7" s="37">
        <v>27</v>
      </c>
    </row>
    <row r="8" spans="1:10" x14ac:dyDescent="0.25">
      <c r="A8" s="123" t="s">
        <v>43</v>
      </c>
      <c r="B8" s="37">
        <v>41</v>
      </c>
      <c r="E8" s="123" t="s">
        <v>43</v>
      </c>
      <c r="F8" s="37">
        <v>56</v>
      </c>
      <c r="I8" s="123" t="s">
        <v>43</v>
      </c>
      <c r="J8" s="37">
        <v>50</v>
      </c>
    </row>
  </sheetData>
  <mergeCells count="3">
    <mergeCell ref="A3:B3"/>
    <mergeCell ref="E3:F3"/>
    <mergeCell ref="I3:J3"/>
  </mergeCells>
  <pageMargins left="0.7" right="0.7" top="0.75" bottom="0.75" header="0.3" footer="0.3"/>
  <pageSetup paperSize="9" orientation="portrait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 T a r i x < / s t r i n g > < / k e y > < v a l u e > < i n t > 6 5 < / i n t > < / v a l u e > < / i t e m > < i t e m > < k e y > < s t r i n g > V a r d i y a < / s t r i n g > < / k e y > < v a l u e > < i n t > 8 2 < / i n t > < / v a l u e > < / i t e m > < i t e m > < k e y > < s t r i n g > B r i q a d i r l Yr < / s t r i n g > < / k e y > < v a l u e > < i n t > 1 0 1 < / i n t > < / v a l u e > < / i t e m > < i t e m > < k e y > < s t r i n g > B o r u   N o < / s t r i n g > < / k e y > < v a l u e > < i n t > 8 6 < / i n t > < / v a l u e > < / i t e m > < i t e m > < k e y > < s t r i n g > M e t r a j < / s t r i n g > < / k e y > < v a l u e > < i n t > 7 7 < / i n t > < / v a l u e > < / i t e m > < i t e m > < k e y > < s t r i n g > D o k u m   N o < / s t r i n g > < / k e y > < v a l u e > < i n t > 1 0 1 < / i n t > < / v a l u e > < / i t e m > < i t e m > < k e y > < s t r i n g > R u l o   N o < / s t r i n g > < / k e y > < v a l u e > < i n t > 8 5 < / i n t > < / v a l u e > < / i t e m > < i t e m > < k e y > < s t r i n g > R u l o n   T o n < / s t r i n g > < / k e y > < v a l u e > < i n t > 9 7 < / i n t > < / v a l u e > < / i t e m > < i t e m > < k e y > < s t r i n g > M a r k a < / s t r i n g > < / k e y > < v a l u e > < i n t > 7 4 < / i n t > < / v a l u e > < / i t e m > < i t e m > < k e y > < s t r i n g > R u l o   S a y < / s t r i n g > < / k e y > < v a l u e > < i n t > 8 8 < / i n t > < / v a l u e > < / i t e m > < i t e m > < k e y > < s t r i n g > Q a y n a q   T e l i < / s t r i n g > < / k e y > < v a l u e > < i n t > 1 0 8 < / i n t > < / v a l u e > < / i t e m > < i t e m > < k e y > < s t r i n g > Q a y n a q   t o z u < / s t r i n g > < / k e y > < v a l u e > < i n t > 1 1 3 < / i n t > < / v a l u e > < / i t e m > < / C o l u m n W i d t h s > < C o l u m n D i s p l a y I n d e x > < i t e m > < k e y > < s t r i n g > T a r i x < / s t r i n g > < / k e y > < v a l u e > < i n t > 0 < / i n t > < / v a l u e > < / i t e m > < i t e m > < k e y > < s t r i n g > V a r d i y a < / s t r i n g > < / k e y > < v a l u e > < i n t > 1 < / i n t > < / v a l u e > < / i t e m > < i t e m > < k e y > < s t r i n g > B r i q a d i r l Yr < / s t r i n g > < / k e y > < v a l u e > < i n t > 2 < / i n t > < / v a l u e > < / i t e m > < i t e m > < k e y > < s t r i n g > B o r u   N o < / s t r i n g > < / k e y > < v a l u e > < i n t > 3 < / i n t > < / v a l u e > < / i t e m > < i t e m > < k e y > < s t r i n g > M e t r a j < / s t r i n g > < / k e y > < v a l u e > < i n t > 4 < / i n t > < / v a l u e > < / i t e m > < i t e m > < k e y > < s t r i n g > D o k u m   N o < / s t r i n g > < / k e y > < v a l u e > < i n t > 5 < / i n t > < / v a l u e > < / i t e m > < i t e m > < k e y > < s t r i n g > R u l o   N o < / s t r i n g > < / k e y > < v a l u e > < i n t > 6 < / i n t > < / v a l u e > < / i t e m > < i t e m > < k e y > < s t r i n g > R u l o n   T o n < / s t r i n g > < / k e y > < v a l u e > < i n t > 7 < / i n t > < / v a l u e > < / i t e m > < i t e m > < k e y > < s t r i n g > M a r k a < / s t r i n g > < / k e y > < v a l u e > < i n t > 8 < / i n t > < / v a l u e > < / i t e m > < i t e m > < k e y > < s t r i n g > R u l o   S a y < / s t r i n g > < / k e y > < v a l u e > < i n t > 9 < / i n t > < / v a l u e > < / i t e m > < i t e m > < k e y > < s t r i n g > Q a y n a q   T e l i < / s t r i n g > < / k e y > < v a l u e > < i n t > 1 0 < / i n t > < / v a l u e > < / i t e m > < i t e m > < k e y > < s t r i n g > Q a y n a q   t o z u 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 T a r i x < / s t r i n g > < / k e y > < v a l u e > < i n t > 6 5 < / i n t > < / v a l u e > < / i t e m > < i t e m > < k e y > < s t r i n g > V a r d i y a < / s t r i n g > < / k e y > < v a l u e > < i n t > 8 2 < / i n t > < / v a l u e > < / i t e m > < i t e m > < k e y > < s t r i n g > B r i q a d i r l Yr < / s t r i n g > < / k e y > < v a l u e > < i n t > 1 0 1 < / i n t > < / v a l u e > < / i t e m > < i t e m > < k e y > < s t r i n g > B o r u   N o < / s t r i n g > < / k e y > < v a l u e > < i n t > 8 6 < / i n t > < / v a l u e > < / i t e m > < i t e m > < k e y > < s t r i n g > M e t r a j < / s t r i n g > < / k e y > < v a l u e > < i n t > 7 7 < / i n t > < / v a l u e > < / i t e m > < i t e m > < k e y > < s t r i n g > D o k u m   N o < / s t r i n g > < / k e y > < v a l u e > < i n t > 1 0 1 < / i n t > < / v a l u e > < / i t e m > < i t e m > < k e y > < s t r i n g > R u l o   N o < / s t r i n g > < / k e y > < v a l u e > < i n t > 8 5 < / i n t > < / v a l u e > < / i t e m > < i t e m > < k e y > < s t r i n g > R u l o n   T o n < / s t r i n g > < / k e y > < v a l u e > < i n t > 9 7 < / i n t > < / v a l u e > < / i t e m > < i t e m > < k e y > < s t r i n g > M a r k a < / s t r i n g > < / k e y > < v a l u e > < i n t > 7 4 < / i n t > < / v a l u e > < / i t e m > < i t e m > < k e y > < s t r i n g > R u l o   S a y < / s t r i n g > < / k e y > < v a l u e > < i n t > 8 8 < / i n t > < / v a l u e > < / i t e m > < i t e m > < k e y > < s t r i n g > Q a y n a q   T e l i < / s t r i n g > < / k e y > < v a l u e > < i n t > 1 0 8 < / i n t > < / v a l u e > < / i t e m > < i t e m > < k e y > < s t r i n g > Q a y n a q   t o z u < / s t r i n g > < / k e y > < v a l u e > < i n t > 1 1 3 < / i n t > < / v a l u e > < / i t e m > < / C o l u m n W i d t h s > < C o l u m n D i s p l a y I n d e x > < i t e m > < k e y > < s t r i n g > T a r i x < / s t r i n g > < / k e y > < v a l u e > < i n t > 0 < / i n t > < / v a l u e > < / i t e m > < i t e m > < k e y > < s t r i n g > V a r d i y a < / s t r i n g > < / k e y > < v a l u e > < i n t > 1 < / i n t > < / v a l u e > < / i t e m > < i t e m > < k e y > < s t r i n g > B r i q a d i r l Yr < / s t r i n g > < / k e y > < v a l u e > < i n t > 2 < / i n t > < / v a l u e > < / i t e m > < i t e m > < k e y > < s t r i n g > B o r u   N o < / s t r i n g > < / k e y > < v a l u e > < i n t > 3 < / i n t > < / v a l u e > < / i t e m > < i t e m > < k e y > < s t r i n g > M e t r a j < / s t r i n g > < / k e y > < v a l u e > < i n t > 4 < / i n t > < / v a l u e > < / i t e m > < i t e m > < k e y > < s t r i n g > D o k u m   N o < / s t r i n g > < / k e y > < v a l u e > < i n t > 5 < / i n t > < / v a l u e > < / i t e m > < i t e m > < k e y > < s t r i n g > R u l o   N o < / s t r i n g > < / k e y > < v a l u e > < i n t > 6 < / i n t > < / v a l u e > < / i t e m > < i t e m > < k e y > < s t r i n g > R u l o n   T o n < / s t r i n g > < / k e y > < v a l u e > < i n t > 7 < / i n t > < / v a l u e > < / i t e m > < i t e m > < k e y > < s t r i n g > M a r k a < / s t r i n g > < / k e y > < v a l u e > < i n t > 8 < / i n t > < / v a l u e > < / i t e m > < i t e m > < k e y > < s t r i n g > R u l o   S a y < / s t r i n g > < / k e y > < v a l u e > < i n t > 9 < / i n t > < / v a l u e > < / i t e m > < i t e m > < k e y > < s t r i n g > Q a y n a q   T e l i < / s t r i n g > < / k e y > < v a l u e > < i n t > 1 0 < / i n t > < / v a l u e > < / i t e m > < i t e m > < k e y > < s t r i n g > Q a y n a q   t o z u 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i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d i y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i q a d i r l Y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r u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r a j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k u m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l o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l o n   T o n & l t ; / K e y & g t ; & l t ; / a : K e y & g t ; & l t ; a : V a l u e 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r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l o   S a y & l t ; / K e y & g t ; & l t ; / a : K e y & g t ; & l t ; a : V a l u e 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a y n a q   T e l i & l t ; / K e y & g t ; & l t ; / a : K e y & g t ; & l t ; a : V a l u e 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a y n a q   t o z u & l t ; / K e y & g t ; & l t ; / a : K e y & g t ; & l t ; a : V a l u e 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2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 i : t y p e = " S a n d b o x E d i t o r T a b l e W i d g e t V i e w M o d e l K e y " & g t ; & l t ; T a b l e N a m e & g t ; T a b l e 2 2 & l t ; / T a b l e N a m e & g t ; & l t ; / K e y & g t ; & l t ; M a i n t a i n e r 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i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d i y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i q a d i r l Y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r u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r a j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k u m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l o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l o n   T o n & l t ; / K e y & g t ; & l t ; / a : K e y & g t ; & l t ; a : V a l u e 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k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l o   S a y & l t ; / K e y & g t ; & l t ; / a : K e y & g t ; & l t ; a : V a l u e 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a y n a q   T e l i & l t ; / K e y & g t ; & l t ; / a : K e y & g t ; & l t ; a : V a l u e 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a y n a q   t o z u & l t ; / K e y & g t ; & l t ; / a : K e y & g t ; & l t ; a : V a l u e 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2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 i : t y p e = " S a n d b o x E d i t o r T a b l e W i d g e t V i e w M o d e l K e y " & g t ; & l t ; T a b l e N a m e & g t ; T a b l e 2 4 & l t ; / T a b l e N a m e & g t ; & l t ; / K e y & g t ; & l t ; M a i n t a i n e r 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i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d i y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i q a d i r l Y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r u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r a j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k u m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l o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l o n   T o n & l t ; / K e y & g t ; & l t ; / a : K e y & g t ; & l t ; a : V a l u e 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k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l o   S a y & l t ; / K e y & g t ; & l t ; / a : K e y & g t ; & l t ; a : V a l u e 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a y n a q   T e l i & l t ; / K e y & g t ; & l t ; / a : K e y & g t ; & l t ; a : V a l u e 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a y n a q   t o z u & l t ; / K e y & g t ; & l t ; / a : K e y & g t ; & l t ; a : V a l u e 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 T a r i x < / s t r i n g > < / k e y > < v a l u e > < i n t > 6 5 < / i n t > < / v a l u e > < / i t e m > < i t e m > < k e y > < s t r i n g > V a r d i y a < / s t r i n g > < / k e y > < v a l u e > < i n t > 8 2 < / i n t > < / v a l u e > < / i t e m > < i t e m > < k e y > < s t r i n g > B r i q a d i r l Yr < / s t r i n g > < / k e y > < v a l u e > < i n t > 1 0 1 < / i n t > < / v a l u e > < / i t e m > < i t e m > < k e y > < s t r i n g > B o r u   N o < / s t r i n g > < / k e y > < v a l u e > < i n t > 8 6 < / i n t > < / v a l u e > < / i t e m > < i t e m > < k e y > < s t r i n g > M e t r a j < / s t r i n g > < / k e y > < v a l u e > < i n t > 7 7 < / i n t > < / v a l u e > < / i t e m > < i t e m > < k e y > < s t r i n g > D o k u m   N o < / s t r i n g > < / k e y > < v a l u e > < i n t > 1 0 1 < / i n t > < / v a l u e > < / i t e m > < i t e m > < k e y > < s t r i n g > R u l o   N o < / s t r i n g > < / k e y > < v a l u e > < i n t > 8 5 < / i n t > < / v a l u e > < / i t e m > < i t e m > < k e y > < s t r i n g > R u l o n   T o n < / s t r i n g > < / k e y > < v a l u e > < i n t > 9 7 < / i n t > < / v a l u e > < / i t e m > < i t e m > < k e y > < s t r i n g > M a k r a < / s t r i n g > < / k e y > < v a l u e > < i n t > 7 4 < / i n t > < / v a l u e > < / i t e m > < i t e m > < k e y > < s t r i n g > R u l o   S a y < / s t r i n g > < / k e y > < v a l u e > < i n t > 8 8 < / i n t > < / v a l u e > < / i t e m > < i t e m > < k e y > < s t r i n g > Q a y n a q   T e l i < / s t r i n g > < / k e y > < v a l u e > < i n t > 1 0 8 < / i n t > < / v a l u e > < / i t e m > < i t e m > < k e y > < s t r i n g > Q a y n a q   t o z u < / s t r i n g > < / k e y > < v a l u e > < i n t > 1 1 3 < / i n t > < / v a l u e > < / i t e m > < / C o l u m n W i d t h s > < C o l u m n D i s p l a y I n d e x > < i t e m > < k e y > < s t r i n g > T a r i x < / s t r i n g > < / k e y > < v a l u e > < i n t > 0 < / i n t > < / v a l u e > < / i t e m > < i t e m > < k e y > < s t r i n g > V a r d i y a < / s t r i n g > < / k e y > < v a l u e > < i n t > 1 < / i n t > < / v a l u e > < / i t e m > < i t e m > < k e y > < s t r i n g > B r i q a d i r l Yr < / s t r i n g > < / k e y > < v a l u e > < i n t > 2 < / i n t > < / v a l u e > < / i t e m > < i t e m > < k e y > < s t r i n g > B o r u   N o < / s t r i n g > < / k e y > < v a l u e > < i n t > 3 < / i n t > < / v a l u e > < / i t e m > < i t e m > < k e y > < s t r i n g > M e t r a j < / s t r i n g > < / k e y > < v a l u e > < i n t > 4 < / i n t > < / v a l u e > < / i t e m > < i t e m > < k e y > < s t r i n g > D o k u m   N o < / s t r i n g > < / k e y > < v a l u e > < i n t > 5 < / i n t > < / v a l u e > < / i t e m > < i t e m > < k e y > < s t r i n g > R u l o   N o < / s t r i n g > < / k e y > < v a l u e > < i n t > 6 < / i n t > < / v a l u e > < / i t e m > < i t e m > < k e y > < s t r i n g > R u l o n   T o n < / s t r i n g > < / k e y > < v a l u e > < i n t > 7 < / i n t > < / v a l u e > < / i t e m > < i t e m > < k e y > < s t r i n g > M a k r a < / s t r i n g > < / k e y > < v a l u e > < i n t > 8 < / i n t > < / v a l u e > < / i t e m > < i t e m > < k e y > < s t r i n g > R u l o   S a y < / s t r i n g > < / k e y > < v a l u e > < i n t > 9 < / i n t > < / v a l u e > < / i t e m > < i t e m > < k e y > < s t r i n g > Q a y n a q   T e l i < / s t r i n g > < / k e y > < v a l u e > < i n t > 1 0 < / i n t > < / v a l u e > < / i t e m > < i t e m > < k e y > < s t r i n g > Q a y n a q   t o z u 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17CD3D6-2B81-41BA-8C62-1C5C2E1A47B9}">
  <ds:schemaRefs/>
</ds:datastoreItem>
</file>

<file path=customXml/itemProps2.xml><?xml version="1.0" encoding="utf-8"?>
<ds:datastoreItem xmlns:ds="http://schemas.openxmlformats.org/officeDocument/2006/customXml" ds:itemID="{E42A1366-F086-48EC-A140-0DDDE8B0AFFA}">
  <ds:schemaRefs/>
</ds:datastoreItem>
</file>

<file path=customXml/itemProps3.xml><?xml version="1.0" encoding="utf-8"?>
<ds:datastoreItem xmlns:ds="http://schemas.openxmlformats.org/officeDocument/2006/customXml" ds:itemID="{E6105F82-C27A-4799-9595-1BF6D0F05A0E}">
  <ds:schemaRefs/>
</ds:datastoreItem>
</file>

<file path=customXml/itemProps4.xml><?xml version="1.0" encoding="utf-8"?>
<ds:datastoreItem xmlns:ds="http://schemas.openxmlformats.org/officeDocument/2006/customXml" ds:itemID="{043B8BF9-2B47-4F25-83E5-94A8748F43F2}">
  <ds:schemaRefs/>
</ds:datastoreItem>
</file>

<file path=customXml/itemProps5.xml><?xml version="1.0" encoding="utf-8"?>
<ds:datastoreItem xmlns:ds="http://schemas.openxmlformats.org/officeDocument/2006/customXml" ds:itemID="{7024472E-22E9-4865-B74A-F3CD512767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SWP 1</vt:lpstr>
      <vt:lpstr>SWP 2</vt:lpstr>
      <vt:lpstr>SWP 3</vt:lpstr>
      <vt:lpstr>Hesabat -1</vt:lpstr>
      <vt:lpstr>Hesabat - 2 PT</vt:lpstr>
      <vt:lpstr>Davam etmə müddətləri</vt:lpstr>
      <vt:lpstr>'SWP 1'!Print_Area</vt:lpstr>
      <vt:lpstr>'SWP 2'!Print_Area</vt:lpstr>
      <vt:lpstr>'SWP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Xelil Huseynov</dc:creator>
  <cp:lastModifiedBy>Tural Y. Huseynov</cp:lastModifiedBy>
  <cp:lastPrinted>2019-08-03T06:21:03Z</cp:lastPrinted>
  <dcterms:created xsi:type="dcterms:W3CDTF">2015-03-13T12:21:28Z</dcterms:created>
  <dcterms:modified xsi:type="dcterms:W3CDTF">2025-06-02T11:44:19Z</dcterms:modified>
</cp:coreProperties>
</file>