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uran\Documents\GitHub\vatant\data\westAfrica\"/>
    </mc:Choice>
  </mc:AlternateContent>
  <xr:revisionPtr revIDLastSave="0" documentId="13_ncr:1_{33F8C20D-BC74-41E0-A146-08EBAA8AAFDD}" xr6:coauthVersionLast="47" xr6:coauthVersionMax="47" xr10:uidLastSave="{00000000-0000-0000-0000-000000000000}"/>
  <bookViews>
    <workbookView xWindow="828" yWindow="-108" windowWidth="22320" windowHeight="14616" activeTab="1" xr2:uid="{EACF1F71-D683-4380-B59E-49DA3F87E726}"/>
  </bookViews>
  <sheets>
    <sheet name="Data" sheetId="2" r:id="rId1"/>
    <sheet name="westAfrica" sheetId="1" r:id="rId2"/>
    <sheet name="Sheet1" sheetId="4" r:id="rId3"/>
    <sheet name="Sheet2" sheetId="5" r:id="rId4"/>
    <sheet name="religion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" l="1"/>
  <c r="G4" i="1"/>
  <c r="H4" i="1"/>
  <c r="I4" i="1"/>
  <c r="J4" i="1"/>
  <c r="K4" i="1"/>
  <c r="L4" i="1"/>
  <c r="M4" i="1"/>
  <c r="N4" i="1"/>
  <c r="O4" i="1"/>
  <c r="P4" i="1"/>
  <c r="G5" i="1"/>
  <c r="H5" i="1"/>
  <c r="I5" i="1"/>
  <c r="J5" i="1"/>
  <c r="K5" i="1"/>
  <c r="L5" i="1"/>
  <c r="M5" i="1"/>
  <c r="N5" i="1"/>
  <c r="O5" i="1"/>
  <c r="P5" i="1"/>
  <c r="G6" i="1"/>
  <c r="H6" i="1"/>
  <c r="I6" i="1"/>
  <c r="J6" i="1"/>
  <c r="K6" i="1"/>
  <c r="L6" i="1"/>
  <c r="M6" i="1"/>
  <c r="N6" i="1"/>
  <c r="O6" i="1"/>
  <c r="P6" i="1"/>
  <c r="G7" i="1"/>
  <c r="H7" i="1"/>
  <c r="I7" i="1"/>
  <c r="J7" i="1"/>
  <c r="K7" i="1"/>
  <c r="L7" i="1"/>
  <c r="M7" i="1"/>
  <c r="N7" i="1"/>
  <c r="O7" i="1"/>
  <c r="P7" i="1"/>
  <c r="G8" i="1"/>
  <c r="H8" i="1"/>
  <c r="I8" i="1"/>
  <c r="J8" i="1"/>
  <c r="K8" i="1"/>
  <c r="L8" i="1"/>
  <c r="M8" i="1"/>
  <c r="N8" i="1"/>
  <c r="O8" i="1"/>
  <c r="P8" i="1"/>
  <c r="G9" i="1"/>
  <c r="H9" i="1"/>
  <c r="I9" i="1"/>
  <c r="J9" i="1"/>
  <c r="K9" i="1"/>
  <c r="L9" i="1"/>
  <c r="M9" i="1"/>
  <c r="N9" i="1"/>
  <c r="O9" i="1"/>
  <c r="P9" i="1"/>
  <c r="G10" i="1"/>
  <c r="H10" i="1"/>
  <c r="I10" i="1"/>
  <c r="J10" i="1"/>
  <c r="K10" i="1"/>
  <c r="L10" i="1"/>
  <c r="M10" i="1"/>
  <c r="N10" i="1"/>
  <c r="O10" i="1"/>
  <c r="P10" i="1"/>
  <c r="G11" i="1"/>
  <c r="H11" i="1"/>
  <c r="I11" i="1"/>
  <c r="J11" i="1"/>
  <c r="K11" i="1"/>
  <c r="L11" i="1"/>
  <c r="M11" i="1"/>
  <c r="N11" i="1"/>
  <c r="O11" i="1"/>
  <c r="P11" i="1"/>
  <c r="G12" i="1"/>
  <c r="H12" i="1"/>
  <c r="I12" i="1"/>
  <c r="J12" i="1"/>
  <c r="K12" i="1"/>
  <c r="L12" i="1"/>
  <c r="M12" i="1"/>
  <c r="N12" i="1"/>
  <c r="O12" i="1"/>
  <c r="P12" i="1"/>
  <c r="G13" i="1"/>
  <c r="H13" i="1"/>
  <c r="I13" i="1"/>
  <c r="J13" i="1"/>
  <c r="K13" i="1"/>
  <c r="L13" i="1"/>
  <c r="M13" i="1"/>
  <c r="N13" i="1"/>
  <c r="O13" i="1"/>
  <c r="P13" i="1"/>
  <c r="G14" i="1"/>
  <c r="H14" i="1"/>
  <c r="I14" i="1"/>
  <c r="J14" i="1"/>
  <c r="K14" i="1"/>
  <c r="L14" i="1"/>
  <c r="M14" i="1"/>
  <c r="N14" i="1"/>
  <c r="O14" i="1"/>
  <c r="P14" i="1"/>
  <c r="G15" i="1"/>
  <c r="H15" i="1"/>
  <c r="I15" i="1"/>
  <c r="J15" i="1"/>
  <c r="K15" i="1"/>
  <c r="L15" i="1"/>
  <c r="M15" i="1"/>
  <c r="N15" i="1"/>
  <c r="O15" i="1"/>
  <c r="P15" i="1"/>
  <c r="G16" i="1"/>
  <c r="H16" i="1"/>
  <c r="I16" i="1"/>
  <c r="J16" i="1"/>
  <c r="K16" i="1"/>
  <c r="M16" i="1"/>
  <c r="N16" i="1"/>
  <c r="O16" i="1"/>
  <c r="P16" i="1"/>
  <c r="G17" i="1"/>
  <c r="H17" i="1"/>
  <c r="I17" i="1"/>
  <c r="J17" i="1"/>
  <c r="K17" i="1"/>
  <c r="L17" i="1"/>
  <c r="M17" i="1"/>
  <c r="N17" i="1"/>
  <c r="O17" i="1"/>
  <c r="P17" i="1"/>
  <c r="G18" i="1"/>
  <c r="H18" i="1"/>
  <c r="I18" i="1"/>
  <c r="J18" i="1"/>
  <c r="K18" i="1"/>
  <c r="L18" i="1"/>
  <c r="M18" i="1"/>
  <c r="N18" i="1"/>
  <c r="O18" i="1"/>
  <c r="P18" i="1"/>
  <c r="G19" i="1"/>
  <c r="H19" i="1"/>
  <c r="I19" i="1"/>
  <c r="J19" i="1"/>
  <c r="K19" i="1"/>
  <c r="L19" i="1"/>
  <c r="M19" i="1"/>
  <c r="N19" i="1"/>
  <c r="O19" i="1"/>
  <c r="P19" i="1"/>
  <c r="G20" i="1"/>
  <c r="H20" i="1"/>
  <c r="I20" i="1"/>
  <c r="J20" i="1"/>
  <c r="K20" i="1"/>
  <c r="L20" i="1"/>
  <c r="M20" i="1"/>
  <c r="N20" i="1"/>
  <c r="O20" i="1"/>
  <c r="P20" i="1"/>
  <c r="G21" i="1"/>
  <c r="H21" i="1"/>
  <c r="I21" i="1"/>
  <c r="J21" i="1"/>
  <c r="K21" i="1"/>
  <c r="L21" i="1"/>
  <c r="M21" i="1"/>
  <c r="N21" i="1"/>
  <c r="O21" i="1"/>
  <c r="P21" i="1"/>
  <c r="G22" i="1"/>
  <c r="H22" i="1"/>
  <c r="I22" i="1"/>
  <c r="J22" i="1"/>
  <c r="K22" i="1"/>
  <c r="L22" i="1"/>
  <c r="M22" i="1"/>
  <c r="N22" i="1"/>
  <c r="O22" i="1"/>
  <c r="P22" i="1"/>
  <c r="G23" i="1"/>
  <c r="H23" i="1"/>
  <c r="I23" i="1"/>
  <c r="J23" i="1"/>
  <c r="K23" i="1"/>
  <c r="L23" i="1"/>
  <c r="M23" i="1"/>
  <c r="N23" i="1"/>
  <c r="O23" i="1"/>
  <c r="P23" i="1"/>
  <c r="G24" i="1"/>
  <c r="H24" i="1"/>
  <c r="I24" i="1"/>
  <c r="J24" i="1"/>
  <c r="K24" i="1"/>
  <c r="L24" i="1"/>
  <c r="M24" i="1"/>
  <c r="N24" i="1"/>
  <c r="O24" i="1"/>
  <c r="P24" i="1"/>
  <c r="G25" i="1"/>
  <c r="H25" i="1"/>
  <c r="I25" i="1"/>
  <c r="J25" i="1"/>
  <c r="K25" i="1"/>
  <c r="L25" i="1"/>
  <c r="M25" i="1"/>
  <c r="N25" i="1"/>
  <c r="O25" i="1"/>
  <c r="P25" i="1"/>
  <c r="G26" i="1"/>
  <c r="H26" i="1"/>
  <c r="I26" i="1"/>
  <c r="J26" i="1"/>
  <c r="K26" i="1"/>
  <c r="L26" i="1"/>
  <c r="M26" i="1"/>
  <c r="N26" i="1"/>
  <c r="O26" i="1"/>
  <c r="P26" i="1"/>
  <c r="G27" i="1"/>
  <c r="H27" i="1"/>
  <c r="I27" i="1"/>
  <c r="J27" i="1"/>
  <c r="K27" i="1"/>
  <c r="L27" i="1"/>
  <c r="M27" i="1"/>
  <c r="N27" i="1"/>
  <c r="O27" i="1"/>
  <c r="P27" i="1"/>
  <c r="G28" i="1"/>
  <c r="H28" i="1"/>
  <c r="I28" i="1"/>
  <c r="J28" i="1"/>
  <c r="K28" i="1"/>
  <c r="L28" i="1"/>
  <c r="M28" i="1"/>
  <c r="N28" i="1"/>
  <c r="O28" i="1"/>
  <c r="P28" i="1"/>
  <c r="G29" i="1"/>
  <c r="H29" i="1"/>
  <c r="I29" i="1"/>
  <c r="J29" i="1"/>
  <c r="K29" i="1"/>
  <c r="L29" i="1"/>
  <c r="M29" i="1"/>
  <c r="N29" i="1"/>
  <c r="O29" i="1"/>
  <c r="P29" i="1"/>
  <c r="G30" i="1"/>
  <c r="H30" i="1"/>
  <c r="I30" i="1"/>
  <c r="J30" i="1"/>
  <c r="K30" i="1"/>
  <c r="L30" i="1"/>
  <c r="M30" i="1"/>
  <c r="N30" i="1"/>
  <c r="O30" i="1"/>
  <c r="P30" i="1"/>
  <c r="G31" i="1"/>
  <c r="H31" i="1"/>
  <c r="I31" i="1"/>
  <c r="J31" i="1"/>
  <c r="K31" i="1"/>
  <c r="L31" i="1"/>
  <c r="M31" i="1"/>
  <c r="N31" i="1"/>
  <c r="O31" i="1"/>
  <c r="P31" i="1"/>
  <c r="G32" i="1"/>
  <c r="H32" i="1"/>
  <c r="I32" i="1"/>
  <c r="J32" i="1"/>
  <c r="K32" i="1"/>
  <c r="L32" i="1"/>
  <c r="M32" i="1"/>
  <c r="N32" i="1"/>
  <c r="O32" i="1"/>
  <c r="P32" i="1"/>
  <c r="G33" i="1"/>
  <c r="H33" i="1"/>
  <c r="I33" i="1"/>
  <c r="J33" i="1"/>
  <c r="K33" i="1"/>
  <c r="L33" i="1"/>
  <c r="M33" i="1"/>
  <c r="N33" i="1"/>
  <c r="O33" i="1"/>
  <c r="P33" i="1"/>
  <c r="G34" i="1"/>
  <c r="H34" i="1"/>
  <c r="I34" i="1"/>
  <c r="J34" i="1"/>
  <c r="K34" i="1"/>
  <c r="L34" i="1"/>
  <c r="M34" i="1"/>
  <c r="N34" i="1"/>
  <c r="O34" i="1"/>
  <c r="P34" i="1"/>
  <c r="G35" i="1"/>
  <c r="H35" i="1"/>
  <c r="I35" i="1"/>
  <c r="J35" i="1"/>
  <c r="K35" i="1"/>
  <c r="L35" i="1"/>
  <c r="M35" i="1"/>
  <c r="N35" i="1"/>
  <c r="O35" i="1"/>
  <c r="P35" i="1"/>
  <c r="G36" i="1"/>
  <c r="H36" i="1"/>
  <c r="I36" i="1"/>
  <c r="J36" i="1"/>
  <c r="K36" i="1"/>
  <c r="L36" i="1"/>
  <c r="M36" i="1"/>
  <c r="N36" i="1"/>
  <c r="O36" i="1"/>
  <c r="P36" i="1"/>
  <c r="G37" i="1"/>
  <c r="H37" i="1"/>
  <c r="I37" i="1"/>
  <c r="J37" i="1"/>
  <c r="K37" i="1"/>
  <c r="L37" i="1"/>
  <c r="M37" i="1"/>
  <c r="N37" i="1"/>
  <c r="O37" i="1"/>
  <c r="P37" i="1"/>
  <c r="G38" i="1"/>
  <c r="H38" i="1"/>
  <c r="I38" i="1"/>
  <c r="J38" i="1"/>
  <c r="K38" i="1"/>
  <c r="L38" i="1"/>
  <c r="M38" i="1"/>
  <c r="N38" i="1"/>
  <c r="O38" i="1"/>
  <c r="P38" i="1"/>
  <c r="G39" i="1"/>
  <c r="H39" i="1"/>
  <c r="I39" i="1"/>
  <c r="J39" i="1"/>
  <c r="K39" i="1"/>
  <c r="L39" i="1"/>
  <c r="M39" i="1"/>
  <c r="N39" i="1"/>
  <c r="O39" i="1"/>
  <c r="P39" i="1"/>
  <c r="G40" i="1"/>
  <c r="H40" i="1"/>
  <c r="I40" i="1"/>
  <c r="J40" i="1"/>
  <c r="K40" i="1"/>
  <c r="L40" i="1"/>
  <c r="M40" i="1"/>
  <c r="N40" i="1"/>
  <c r="O40" i="1"/>
  <c r="P40" i="1"/>
  <c r="G41" i="1"/>
  <c r="H41" i="1"/>
  <c r="I41" i="1"/>
  <c r="J41" i="1"/>
  <c r="K41" i="1"/>
  <c r="L41" i="1"/>
  <c r="M41" i="1"/>
  <c r="N41" i="1"/>
  <c r="O41" i="1"/>
  <c r="P41" i="1"/>
  <c r="G42" i="1"/>
  <c r="H42" i="1"/>
  <c r="I42" i="1"/>
  <c r="J42" i="1"/>
  <c r="K42" i="1"/>
  <c r="L42" i="1"/>
  <c r="M42" i="1"/>
  <c r="N42" i="1"/>
  <c r="O42" i="1"/>
  <c r="P42" i="1"/>
  <c r="G43" i="1"/>
  <c r="H43" i="1"/>
  <c r="I43" i="1"/>
  <c r="J43" i="1"/>
  <c r="K43" i="1"/>
  <c r="L43" i="1"/>
  <c r="M43" i="1"/>
  <c r="N43" i="1"/>
  <c r="O43" i="1"/>
  <c r="P43" i="1"/>
  <c r="G44" i="1"/>
  <c r="H44" i="1"/>
  <c r="I44" i="1"/>
  <c r="J44" i="1"/>
  <c r="K44" i="1"/>
  <c r="L44" i="1"/>
  <c r="M44" i="1"/>
  <c r="N44" i="1"/>
  <c r="O44" i="1"/>
  <c r="P44" i="1"/>
  <c r="G45" i="1"/>
  <c r="H45" i="1"/>
  <c r="I45" i="1"/>
  <c r="J45" i="1"/>
  <c r="K45" i="1"/>
  <c r="L45" i="1"/>
  <c r="M45" i="1"/>
  <c r="N45" i="1"/>
  <c r="O45" i="1"/>
  <c r="P45" i="1"/>
  <c r="G46" i="1"/>
  <c r="H46" i="1"/>
  <c r="I46" i="1"/>
  <c r="J46" i="1"/>
  <c r="K46" i="1"/>
  <c r="L46" i="1"/>
  <c r="M46" i="1"/>
  <c r="N46" i="1"/>
  <c r="O46" i="1"/>
  <c r="P46" i="1"/>
  <c r="G47" i="1"/>
  <c r="H47" i="1"/>
  <c r="I47" i="1"/>
  <c r="J47" i="1"/>
  <c r="K47" i="1"/>
  <c r="L47" i="1"/>
  <c r="M47" i="1"/>
  <c r="N47" i="1"/>
  <c r="O47" i="1"/>
  <c r="P47" i="1"/>
  <c r="G48" i="1"/>
  <c r="H48" i="1"/>
  <c r="I48" i="1"/>
  <c r="J48" i="1"/>
  <c r="K48" i="1"/>
  <c r="L48" i="1"/>
  <c r="M48" i="1"/>
  <c r="N48" i="1"/>
  <c r="O48" i="1"/>
  <c r="P48" i="1"/>
  <c r="G49" i="1"/>
  <c r="H49" i="1"/>
  <c r="I49" i="1"/>
  <c r="J49" i="1"/>
  <c r="K49" i="1"/>
  <c r="L49" i="1"/>
  <c r="M49" i="1"/>
  <c r="N49" i="1"/>
  <c r="O49" i="1"/>
  <c r="P49" i="1"/>
  <c r="G50" i="1"/>
  <c r="H50" i="1"/>
  <c r="I50" i="1"/>
  <c r="J50" i="1"/>
  <c r="K50" i="1"/>
  <c r="L50" i="1"/>
  <c r="M50" i="1"/>
  <c r="N50" i="1"/>
  <c r="O50" i="1"/>
  <c r="P50" i="1"/>
  <c r="G51" i="1"/>
  <c r="H51" i="1"/>
  <c r="I51" i="1"/>
  <c r="J51" i="1"/>
  <c r="K51" i="1"/>
  <c r="L51" i="1"/>
  <c r="M51" i="1"/>
  <c r="N51" i="1"/>
  <c r="O51" i="1"/>
  <c r="P51" i="1"/>
  <c r="G52" i="1"/>
  <c r="H52" i="1"/>
  <c r="I52" i="1"/>
  <c r="J52" i="1"/>
  <c r="K52" i="1"/>
  <c r="L52" i="1"/>
  <c r="M52" i="1"/>
  <c r="N52" i="1"/>
  <c r="O52" i="1"/>
  <c r="P52" i="1"/>
  <c r="G53" i="1"/>
  <c r="H53" i="1"/>
  <c r="I53" i="1"/>
  <c r="J53" i="1"/>
  <c r="K53" i="1"/>
  <c r="L53" i="1"/>
  <c r="M53" i="1"/>
  <c r="N53" i="1"/>
  <c r="O53" i="1"/>
  <c r="P53" i="1"/>
  <c r="G54" i="1"/>
  <c r="H54" i="1"/>
  <c r="I54" i="1"/>
  <c r="J54" i="1"/>
  <c r="K54" i="1"/>
  <c r="L54" i="1"/>
  <c r="M54" i="1"/>
  <c r="N54" i="1"/>
  <c r="O54" i="1"/>
  <c r="P54" i="1"/>
  <c r="G55" i="1"/>
  <c r="H55" i="1"/>
  <c r="I55" i="1"/>
  <c r="J55" i="1"/>
  <c r="K55" i="1"/>
  <c r="L55" i="1"/>
  <c r="M55" i="1"/>
  <c r="N55" i="1"/>
  <c r="O55" i="1"/>
  <c r="P55" i="1"/>
  <c r="G56" i="1"/>
  <c r="H56" i="1"/>
  <c r="I56" i="1"/>
  <c r="J56" i="1"/>
  <c r="K56" i="1"/>
  <c r="L56" i="1"/>
  <c r="M56" i="1"/>
  <c r="N56" i="1"/>
  <c r="O56" i="1"/>
  <c r="P56" i="1"/>
  <c r="G57" i="1"/>
  <c r="H57" i="1"/>
  <c r="I57" i="1"/>
  <c r="J57" i="1"/>
  <c r="K57" i="1"/>
  <c r="L57" i="1"/>
  <c r="M57" i="1"/>
  <c r="N57" i="1"/>
  <c r="O57" i="1"/>
  <c r="P57" i="1"/>
  <c r="G58" i="1"/>
  <c r="H58" i="1"/>
  <c r="I58" i="1"/>
  <c r="J58" i="1"/>
  <c r="K58" i="1"/>
  <c r="L58" i="1"/>
  <c r="M58" i="1"/>
  <c r="N58" i="1"/>
  <c r="O58" i="1"/>
  <c r="P58" i="1"/>
  <c r="G59" i="1"/>
  <c r="H59" i="1"/>
  <c r="I59" i="1"/>
  <c r="J59" i="1"/>
  <c r="K59" i="1"/>
  <c r="L59" i="1"/>
  <c r="M59" i="1"/>
  <c r="N59" i="1"/>
  <c r="O59" i="1"/>
  <c r="P59" i="1"/>
  <c r="G60" i="1"/>
  <c r="H60" i="1"/>
  <c r="I60" i="1"/>
  <c r="J60" i="1"/>
  <c r="K60" i="1"/>
  <c r="L60" i="1"/>
  <c r="M60" i="1"/>
  <c r="N60" i="1"/>
  <c r="O60" i="1"/>
  <c r="P60" i="1"/>
  <c r="G61" i="1"/>
  <c r="H61" i="1"/>
  <c r="I61" i="1"/>
  <c r="J61" i="1"/>
  <c r="K61" i="1"/>
  <c r="L61" i="1"/>
  <c r="M61" i="1"/>
  <c r="N61" i="1"/>
  <c r="O61" i="1"/>
  <c r="P61" i="1"/>
  <c r="G62" i="1"/>
  <c r="H62" i="1"/>
  <c r="I62" i="1"/>
  <c r="J62" i="1"/>
  <c r="K62" i="1"/>
  <c r="L62" i="1"/>
  <c r="M62" i="1"/>
  <c r="N62" i="1"/>
  <c r="O62" i="1"/>
  <c r="P62" i="1"/>
  <c r="G63" i="1"/>
  <c r="H63" i="1"/>
  <c r="I63" i="1"/>
  <c r="J63" i="1"/>
  <c r="K63" i="1"/>
  <c r="L63" i="1"/>
  <c r="M63" i="1"/>
  <c r="N63" i="1"/>
  <c r="O63" i="1"/>
  <c r="P63" i="1"/>
  <c r="G64" i="1"/>
  <c r="H64" i="1"/>
  <c r="I64" i="1"/>
  <c r="J64" i="1"/>
  <c r="K64" i="1"/>
  <c r="L64" i="1"/>
  <c r="M64" i="1"/>
  <c r="N64" i="1"/>
  <c r="O64" i="1"/>
  <c r="P64" i="1"/>
  <c r="G65" i="1"/>
  <c r="H65" i="1"/>
  <c r="I65" i="1"/>
  <c r="J65" i="1"/>
  <c r="K65" i="1"/>
  <c r="L65" i="1"/>
  <c r="M65" i="1"/>
  <c r="N65" i="1"/>
  <c r="O65" i="1"/>
  <c r="P65" i="1"/>
  <c r="G66" i="1"/>
  <c r="H66" i="1"/>
  <c r="I66" i="1"/>
  <c r="J66" i="1"/>
  <c r="K66" i="1"/>
  <c r="L66" i="1"/>
  <c r="M66" i="1"/>
  <c r="N66" i="1"/>
  <c r="O66" i="1"/>
  <c r="P66" i="1"/>
  <c r="G67" i="1"/>
  <c r="H67" i="1"/>
  <c r="I67" i="1"/>
  <c r="J67" i="1"/>
  <c r="K67" i="1"/>
  <c r="L67" i="1"/>
  <c r="M67" i="1"/>
  <c r="N67" i="1"/>
  <c r="O67" i="1"/>
  <c r="P67" i="1"/>
  <c r="G68" i="1"/>
  <c r="H68" i="1"/>
  <c r="I68" i="1"/>
  <c r="J68" i="1"/>
  <c r="K68" i="1"/>
  <c r="L68" i="1"/>
  <c r="M68" i="1"/>
  <c r="N68" i="1"/>
  <c r="O68" i="1"/>
  <c r="P68" i="1"/>
  <c r="G69" i="1"/>
  <c r="H69" i="1"/>
  <c r="I69" i="1"/>
  <c r="J69" i="1"/>
  <c r="K69" i="1"/>
  <c r="L69" i="1"/>
  <c r="M69" i="1"/>
  <c r="N69" i="1"/>
  <c r="O69" i="1"/>
  <c r="P69" i="1"/>
  <c r="G70" i="1"/>
  <c r="H70" i="1"/>
  <c r="I70" i="1"/>
  <c r="J70" i="1"/>
  <c r="K70" i="1"/>
  <c r="L70" i="1"/>
  <c r="M70" i="1"/>
  <c r="N70" i="1"/>
  <c r="O70" i="1"/>
  <c r="P70" i="1"/>
  <c r="G71" i="1"/>
  <c r="H71" i="1"/>
  <c r="I71" i="1"/>
  <c r="J71" i="1"/>
  <c r="K71" i="1"/>
  <c r="L71" i="1"/>
  <c r="M71" i="1"/>
  <c r="N71" i="1"/>
  <c r="O71" i="1"/>
  <c r="P71" i="1"/>
  <c r="G72" i="1"/>
  <c r="H72" i="1"/>
  <c r="I72" i="1"/>
  <c r="J72" i="1"/>
  <c r="K72" i="1"/>
  <c r="L72" i="1"/>
  <c r="M72" i="1"/>
  <c r="N72" i="1"/>
  <c r="O72" i="1"/>
  <c r="P72" i="1"/>
  <c r="G73" i="1"/>
  <c r="H73" i="1"/>
  <c r="I73" i="1"/>
  <c r="J73" i="1"/>
  <c r="K73" i="1"/>
  <c r="L73" i="1"/>
  <c r="M73" i="1"/>
  <c r="N73" i="1"/>
  <c r="O73" i="1"/>
  <c r="P73" i="1"/>
  <c r="G74" i="1"/>
  <c r="H74" i="1"/>
  <c r="I74" i="1"/>
  <c r="J74" i="1"/>
  <c r="K74" i="1"/>
  <c r="L74" i="1"/>
  <c r="M74" i="1"/>
  <c r="N74" i="1"/>
  <c r="O74" i="1"/>
  <c r="P74" i="1"/>
  <c r="G75" i="1"/>
  <c r="H75" i="1"/>
  <c r="I75" i="1"/>
  <c r="J75" i="1"/>
  <c r="K75" i="1"/>
  <c r="L75" i="1"/>
  <c r="M75" i="1"/>
  <c r="N75" i="1"/>
  <c r="O75" i="1"/>
  <c r="P75" i="1"/>
  <c r="G76" i="1"/>
  <c r="H76" i="1"/>
  <c r="I76" i="1"/>
  <c r="J76" i="1"/>
  <c r="K76" i="1"/>
  <c r="L76" i="1"/>
  <c r="M76" i="1"/>
  <c r="N76" i="1"/>
  <c r="O76" i="1"/>
  <c r="P76" i="1"/>
  <c r="G77" i="1"/>
  <c r="H77" i="1"/>
  <c r="I77" i="1"/>
  <c r="J77" i="1"/>
  <c r="K77" i="1"/>
  <c r="L77" i="1"/>
  <c r="M77" i="1"/>
  <c r="N77" i="1"/>
  <c r="O77" i="1"/>
  <c r="P77" i="1"/>
  <c r="G78" i="1"/>
  <c r="H78" i="1"/>
  <c r="I78" i="1"/>
  <c r="J78" i="1"/>
  <c r="K78" i="1"/>
  <c r="L78" i="1"/>
  <c r="M78" i="1"/>
  <c r="N78" i="1"/>
  <c r="O78" i="1"/>
  <c r="P78" i="1"/>
  <c r="G79" i="1"/>
  <c r="H79" i="1"/>
  <c r="I79" i="1"/>
  <c r="J79" i="1"/>
  <c r="K79" i="1"/>
  <c r="L79" i="1"/>
  <c r="M79" i="1"/>
  <c r="N79" i="1"/>
  <c r="O79" i="1"/>
  <c r="P79" i="1"/>
  <c r="G80" i="1"/>
  <c r="H80" i="1"/>
  <c r="I80" i="1"/>
  <c r="J80" i="1"/>
  <c r="K80" i="1"/>
  <c r="L80" i="1"/>
  <c r="M80" i="1"/>
  <c r="N80" i="1"/>
  <c r="O80" i="1"/>
  <c r="P80" i="1"/>
  <c r="G81" i="1"/>
  <c r="H81" i="1"/>
  <c r="I81" i="1"/>
  <c r="J81" i="1"/>
  <c r="K81" i="1"/>
  <c r="L81" i="1"/>
  <c r="M81" i="1"/>
  <c r="N81" i="1"/>
  <c r="O81" i="1"/>
  <c r="P81" i="1"/>
  <c r="G82" i="1"/>
  <c r="H82" i="1"/>
  <c r="I82" i="1"/>
  <c r="J82" i="1"/>
  <c r="K82" i="1"/>
  <c r="L82" i="1"/>
  <c r="M82" i="1"/>
  <c r="N82" i="1"/>
  <c r="O82" i="1"/>
  <c r="P82" i="1"/>
  <c r="G83" i="1"/>
  <c r="H83" i="1"/>
  <c r="I83" i="1"/>
  <c r="J83" i="1"/>
  <c r="K83" i="1"/>
  <c r="L83" i="1"/>
  <c r="M83" i="1"/>
  <c r="N83" i="1"/>
  <c r="O83" i="1"/>
  <c r="P83" i="1"/>
  <c r="G84" i="1"/>
  <c r="H84" i="1"/>
  <c r="I84" i="1"/>
  <c r="J84" i="1"/>
  <c r="K84" i="1"/>
  <c r="L84" i="1"/>
  <c r="M84" i="1"/>
  <c r="N84" i="1"/>
  <c r="O84" i="1"/>
  <c r="P84" i="1"/>
  <c r="G85" i="1"/>
  <c r="H85" i="1"/>
  <c r="I85" i="1"/>
  <c r="J85" i="1"/>
  <c r="K85" i="1"/>
  <c r="L85" i="1"/>
  <c r="M85" i="1"/>
  <c r="N85" i="1"/>
  <c r="O85" i="1"/>
  <c r="P85" i="1"/>
  <c r="G86" i="1"/>
  <c r="H86" i="1"/>
  <c r="I86" i="1"/>
  <c r="J86" i="1"/>
  <c r="K86" i="1"/>
  <c r="L86" i="1"/>
  <c r="M86" i="1"/>
  <c r="N86" i="1"/>
  <c r="O86" i="1"/>
  <c r="P86" i="1"/>
  <c r="G87" i="1"/>
  <c r="H87" i="1"/>
  <c r="I87" i="1"/>
  <c r="J87" i="1"/>
  <c r="K87" i="1"/>
  <c r="L87" i="1"/>
  <c r="M87" i="1"/>
  <c r="N87" i="1"/>
  <c r="O87" i="1"/>
  <c r="P87" i="1"/>
  <c r="G88" i="1"/>
  <c r="H88" i="1"/>
  <c r="I88" i="1"/>
  <c r="J88" i="1"/>
  <c r="K88" i="1"/>
  <c r="L88" i="1"/>
  <c r="M88" i="1"/>
  <c r="N88" i="1"/>
  <c r="O88" i="1"/>
  <c r="P88" i="1"/>
  <c r="G89" i="1"/>
  <c r="H89" i="1"/>
  <c r="I89" i="1"/>
  <c r="J89" i="1"/>
  <c r="K89" i="1"/>
  <c r="L89" i="1"/>
  <c r="M89" i="1"/>
  <c r="N89" i="1"/>
  <c r="O89" i="1"/>
  <c r="P89" i="1"/>
  <c r="G90" i="1"/>
  <c r="H90" i="1"/>
  <c r="I90" i="1"/>
  <c r="J90" i="1"/>
  <c r="K90" i="1"/>
  <c r="L90" i="1"/>
  <c r="M90" i="1"/>
  <c r="N90" i="1"/>
  <c r="O90" i="1"/>
  <c r="P90" i="1"/>
  <c r="G91" i="1"/>
  <c r="H91" i="1"/>
  <c r="I91" i="1"/>
  <c r="J91" i="1"/>
  <c r="K91" i="1"/>
  <c r="L91" i="1"/>
  <c r="M91" i="1"/>
  <c r="N91" i="1"/>
  <c r="O91" i="1"/>
  <c r="P91" i="1"/>
  <c r="G92" i="1"/>
  <c r="H92" i="1"/>
  <c r="I92" i="1"/>
  <c r="J92" i="1"/>
  <c r="K92" i="1"/>
  <c r="L92" i="1"/>
  <c r="M92" i="1"/>
  <c r="N92" i="1"/>
  <c r="O92" i="1"/>
  <c r="P92" i="1"/>
  <c r="G93" i="1"/>
  <c r="H93" i="1"/>
  <c r="I93" i="1"/>
  <c r="J93" i="1"/>
  <c r="K93" i="1"/>
  <c r="L93" i="1"/>
  <c r="M93" i="1"/>
  <c r="N93" i="1"/>
  <c r="O93" i="1"/>
  <c r="P93" i="1"/>
  <c r="G94" i="1"/>
  <c r="H94" i="1"/>
  <c r="I94" i="1"/>
  <c r="J94" i="1"/>
  <c r="K94" i="1"/>
  <c r="L94" i="1"/>
  <c r="M94" i="1"/>
  <c r="N94" i="1"/>
  <c r="O94" i="1"/>
  <c r="P94" i="1"/>
  <c r="G95" i="1"/>
  <c r="H95" i="1"/>
  <c r="I95" i="1"/>
  <c r="J95" i="1"/>
  <c r="K95" i="1"/>
  <c r="L95" i="1"/>
  <c r="M95" i="1"/>
  <c r="N95" i="1"/>
  <c r="O95" i="1"/>
  <c r="P95" i="1"/>
  <c r="G96" i="1"/>
  <c r="H96" i="1"/>
  <c r="I96" i="1"/>
  <c r="J96" i="1"/>
  <c r="K96" i="1"/>
  <c r="L96" i="1"/>
  <c r="M96" i="1"/>
  <c r="N96" i="1"/>
  <c r="O96" i="1"/>
  <c r="P96" i="1"/>
  <c r="G97" i="1"/>
  <c r="H97" i="1"/>
  <c r="I97" i="1"/>
  <c r="J97" i="1"/>
  <c r="K97" i="1"/>
  <c r="L97" i="1"/>
  <c r="M97" i="1"/>
  <c r="N97" i="1"/>
  <c r="O97" i="1"/>
  <c r="P97" i="1"/>
  <c r="G98" i="1"/>
  <c r="H98" i="1"/>
  <c r="I98" i="1"/>
  <c r="J98" i="1"/>
  <c r="K98" i="1"/>
  <c r="L98" i="1"/>
  <c r="M98" i="1"/>
  <c r="N98" i="1"/>
  <c r="O98" i="1"/>
  <c r="P98" i="1"/>
  <c r="G99" i="1"/>
  <c r="H99" i="1"/>
  <c r="I99" i="1"/>
  <c r="J99" i="1"/>
  <c r="K99" i="1"/>
  <c r="L99" i="1"/>
  <c r="M99" i="1"/>
  <c r="N99" i="1"/>
  <c r="O99" i="1"/>
  <c r="P99" i="1"/>
  <c r="G100" i="1"/>
  <c r="H100" i="1"/>
  <c r="I100" i="1"/>
  <c r="J100" i="1"/>
  <c r="K100" i="1"/>
  <c r="L100" i="1"/>
  <c r="M100" i="1"/>
  <c r="N100" i="1"/>
  <c r="O100" i="1"/>
  <c r="P100" i="1"/>
  <c r="G101" i="1"/>
  <c r="H101" i="1"/>
  <c r="I101" i="1"/>
  <c r="J101" i="1"/>
  <c r="K101" i="1"/>
  <c r="L101" i="1"/>
  <c r="M101" i="1"/>
  <c r="N101" i="1"/>
  <c r="O101" i="1"/>
  <c r="P101" i="1"/>
  <c r="G102" i="1"/>
  <c r="H102" i="1"/>
  <c r="I102" i="1"/>
  <c r="J102" i="1"/>
  <c r="K102" i="1"/>
  <c r="L102" i="1"/>
  <c r="M102" i="1"/>
  <c r="N102" i="1"/>
  <c r="O102" i="1"/>
  <c r="P102" i="1"/>
  <c r="G103" i="1"/>
  <c r="H103" i="1"/>
  <c r="I103" i="1"/>
  <c r="J103" i="1"/>
  <c r="K103" i="1"/>
  <c r="L103" i="1"/>
  <c r="M103" i="1"/>
  <c r="N103" i="1"/>
  <c r="O103" i="1"/>
  <c r="P103" i="1"/>
  <c r="G104" i="1"/>
  <c r="H104" i="1"/>
  <c r="I104" i="1"/>
  <c r="J104" i="1"/>
  <c r="K104" i="1"/>
  <c r="L104" i="1"/>
  <c r="M104" i="1"/>
  <c r="N104" i="1"/>
  <c r="O104" i="1"/>
  <c r="P104" i="1"/>
  <c r="G105" i="1"/>
  <c r="H105" i="1"/>
  <c r="I105" i="1"/>
  <c r="J105" i="1"/>
  <c r="K105" i="1"/>
  <c r="L105" i="1"/>
  <c r="M105" i="1"/>
  <c r="N105" i="1"/>
  <c r="O105" i="1"/>
  <c r="P105" i="1"/>
  <c r="G106" i="1"/>
  <c r="H106" i="1"/>
  <c r="I106" i="1"/>
  <c r="J106" i="1"/>
  <c r="K106" i="1"/>
  <c r="L106" i="1"/>
  <c r="M106" i="1"/>
  <c r="N106" i="1"/>
  <c r="O106" i="1"/>
  <c r="P106" i="1"/>
  <c r="G107" i="1"/>
  <c r="H107" i="1"/>
  <c r="I107" i="1"/>
  <c r="J107" i="1"/>
  <c r="K107" i="1"/>
  <c r="L107" i="1"/>
  <c r="M107" i="1"/>
  <c r="N107" i="1"/>
  <c r="O107" i="1"/>
  <c r="P107" i="1"/>
  <c r="G108" i="1"/>
  <c r="H108" i="1"/>
  <c r="I108" i="1"/>
  <c r="J108" i="1"/>
  <c r="K108" i="1"/>
  <c r="L108" i="1"/>
  <c r="M108" i="1"/>
  <c r="N108" i="1"/>
  <c r="O108" i="1"/>
  <c r="P108" i="1"/>
  <c r="G109" i="1"/>
  <c r="H109" i="1"/>
  <c r="I109" i="1"/>
  <c r="J109" i="1"/>
  <c r="K109" i="1"/>
  <c r="L109" i="1"/>
  <c r="M109" i="1"/>
  <c r="N109" i="1"/>
  <c r="O109" i="1"/>
  <c r="P109" i="1"/>
  <c r="G110" i="1"/>
  <c r="H110" i="1"/>
  <c r="I110" i="1"/>
  <c r="J110" i="1"/>
  <c r="K110" i="1"/>
  <c r="L110" i="1"/>
  <c r="M110" i="1"/>
  <c r="N110" i="1"/>
  <c r="O110" i="1"/>
  <c r="P110" i="1"/>
  <c r="G111" i="1"/>
  <c r="H111" i="1"/>
  <c r="I111" i="1"/>
  <c r="J111" i="1"/>
  <c r="K111" i="1"/>
  <c r="L111" i="1"/>
  <c r="M111" i="1"/>
  <c r="N111" i="1"/>
  <c r="O111" i="1"/>
  <c r="P111" i="1"/>
  <c r="G112" i="1"/>
  <c r="H112" i="1"/>
  <c r="I112" i="1"/>
  <c r="J112" i="1"/>
  <c r="K112" i="1"/>
  <c r="L112" i="1"/>
  <c r="M112" i="1"/>
  <c r="N112" i="1"/>
  <c r="O112" i="1"/>
  <c r="P112" i="1"/>
  <c r="G113" i="1"/>
  <c r="H113" i="1"/>
  <c r="I113" i="1"/>
  <c r="J113" i="1"/>
  <c r="K113" i="1"/>
  <c r="L113" i="1"/>
  <c r="M113" i="1"/>
  <c r="N113" i="1"/>
  <c r="O113" i="1"/>
  <c r="P113" i="1"/>
  <c r="G114" i="1"/>
  <c r="H114" i="1"/>
  <c r="I114" i="1"/>
  <c r="J114" i="1"/>
  <c r="K114" i="1"/>
  <c r="L114" i="1"/>
  <c r="M114" i="1"/>
  <c r="N114" i="1"/>
  <c r="O114" i="1"/>
  <c r="P114" i="1"/>
  <c r="G115" i="1"/>
  <c r="H115" i="1"/>
  <c r="I115" i="1"/>
  <c r="J115" i="1"/>
  <c r="K115" i="1"/>
  <c r="L115" i="1"/>
  <c r="M115" i="1"/>
  <c r="N115" i="1"/>
  <c r="O115" i="1"/>
  <c r="P115" i="1"/>
  <c r="G116" i="1"/>
  <c r="H116" i="1"/>
  <c r="I116" i="1"/>
  <c r="J116" i="1"/>
  <c r="K116" i="1"/>
  <c r="L116" i="1"/>
  <c r="M116" i="1"/>
  <c r="N116" i="1"/>
  <c r="O116" i="1"/>
  <c r="P116" i="1"/>
  <c r="G117" i="1"/>
  <c r="H117" i="1"/>
  <c r="I117" i="1"/>
  <c r="J117" i="1"/>
  <c r="K117" i="1"/>
  <c r="L117" i="1"/>
  <c r="M117" i="1"/>
  <c r="N117" i="1"/>
  <c r="O117" i="1"/>
  <c r="P117" i="1"/>
  <c r="G118" i="1"/>
  <c r="H118" i="1"/>
  <c r="I118" i="1"/>
  <c r="J118" i="1"/>
  <c r="K118" i="1"/>
  <c r="L118" i="1"/>
  <c r="M118" i="1"/>
  <c r="N118" i="1"/>
  <c r="O118" i="1"/>
  <c r="P118" i="1"/>
  <c r="G119" i="1"/>
  <c r="H119" i="1"/>
  <c r="I119" i="1"/>
  <c r="J119" i="1"/>
  <c r="K119" i="1"/>
  <c r="L119" i="1"/>
  <c r="M119" i="1"/>
  <c r="N119" i="1"/>
  <c r="O119" i="1"/>
  <c r="P119" i="1"/>
  <c r="G120" i="1"/>
  <c r="H120" i="1"/>
  <c r="I120" i="1"/>
  <c r="J120" i="1"/>
  <c r="K120" i="1"/>
  <c r="L120" i="1"/>
  <c r="M120" i="1"/>
  <c r="N120" i="1"/>
  <c r="O120" i="1"/>
  <c r="P120" i="1"/>
  <c r="G121" i="1"/>
  <c r="H121" i="1"/>
  <c r="I121" i="1"/>
  <c r="J121" i="1"/>
  <c r="K121" i="1"/>
  <c r="L121" i="1"/>
  <c r="M121" i="1"/>
  <c r="N121" i="1"/>
  <c r="O121" i="1"/>
  <c r="P121" i="1"/>
  <c r="G122" i="1"/>
  <c r="H122" i="1"/>
  <c r="I122" i="1"/>
  <c r="J122" i="1"/>
  <c r="K122" i="1"/>
  <c r="L122" i="1"/>
  <c r="M122" i="1"/>
  <c r="N122" i="1"/>
  <c r="O122" i="1"/>
  <c r="P122" i="1"/>
  <c r="G123" i="1"/>
  <c r="H123" i="1"/>
  <c r="I123" i="1"/>
  <c r="J123" i="1"/>
  <c r="K123" i="1"/>
  <c r="L123" i="1"/>
  <c r="M123" i="1"/>
  <c r="N123" i="1"/>
  <c r="O123" i="1"/>
  <c r="P123" i="1"/>
  <c r="G124" i="1"/>
  <c r="H124" i="1"/>
  <c r="I124" i="1"/>
  <c r="J124" i="1"/>
  <c r="K124" i="1"/>
  <c r="L124" i="1"/>
  <c r="M124" i="1"/>
  <c r="N124" i="1"/>
  <c r="O124" i="1"/>
  <c r="P124" i="1"/>
  <c r="G125" i="1"/>
  <c r="H125" i="1"/>
  <c r="I125" i="1"/>
  <c r="J125" i="1"/>
  <c r="K125" i="1"/>
  <c r="L125" i="1"/>
  <c r="M125" i="1"/>
  <c r="N125" i="1"/>
  <c r="O125" i="1"/>
  <c r="P125" i="1"/>
  <c r="G126" i="1"/>
  <c r="H126" i="1"/>
  <c r="I126" i="1"/>
  <c r="J126" i="1"/>
  <c r="K126" i="1"/>
  <c r="L126" i="1"/>
  <c r="M126" i="1"/>
  <c r="N126" i="1"/>
  <c r="O126" i="1"/>
  <c r="P126" i="1"/>
  <c r="G127" i="1"/>
  <c r="H127" i="1"/>
  <c r="I127" i="1"/>
  <c r="J127" i="1"/>
  <c r="K127" i="1"/>
  <c r="L127" i="1"/>
  <c r="M127" i="1"/>
  <c r="N127" i="1"/>
  <c r="O127" i="1"/>
  <c r="P127" i="1"/>
  <c r="G128" i="1"/>
  <c r="H128" i="1"/>
  <c r="I128" i="1"/>
  <c r="J128" i="1"/>
  <c r="K128" i="1"/>
  <c r="L128" i="1"/>
  <c r="M128" i="1"/>
  <c r="N128" i="1"/>
  <c r="O128" i="1"/>
  <c r="P128" i="1"/>
  <c r="G129" i="1"/>
  <c r="H129" i="1"/>
  <c r="I129" i="1"/>
  <c r="J129" i="1"/>
  <c r="K129" i="1"/>
  <c r="L129" i="1"/>
  <c r="M129" i="1"/>
  <c r="N129" i="1"/>
  <c r="O129" i="1"/>
  <c r="P129" i="1"/>
  <c r="G130" i="1"/>
  <c r="H130" i="1"/>
  <c r="I130" i="1"/>
  <c r="J130" i="1"/>
  <c r="K130" i="1"/>
  <c r="L130" i="1"/>
  <c r="M130" i="1"/>
  <c r="N130" i="1"/>
  <c r="O130" i="1"/>
  <c r="P130" i="1"/>
  <c r="G131" i="1"/>
  <c r="H131" i="1"/>
  <c r="I131" i="1"/>
  <c r="J131" i="1"/>
  <c r="K131" i="1"/>
  <c r="L131" i="1"/>
  <c r="M131" i="1"/>
  <c r="N131" i="1"/>
  <c r="O131" i="1"/>
  <c r="P131" i="1"/>
  <c r="G132" i="1"/>
  <c r="H132" i="1"/>
  <c r="I132" i="1"/>
  <c r="J132" i="1"/>
  <c r="K132" i="1"/>
  <c r="L132" i="1"/>
  <c r="M132" i="1"/>
  <c r="N132" i="1"/>
  <c r="O132" i="1"/>
  <c r="P132" i="1"/>
  <c r="G133" i="1"/>
  <c r="H133" i="1"/>
  <c r="I133" i="1"/>
  <c r="J133" i="1"/>
  <c r="K133" i="1"/>
  <c r="L133" i="1"/>
  <c r="M133" i="1"/>
  <c r="N133" i="1"/>
  <c r="O133" i="1"/>
  <c r="P133" i="1"/>
  <c r="G134" i="1"/>
  <c r="H134" i="1"/>
  <c r="I134" i="1"/>
  <c r="J134" i="1"/>
  <c r="K134" i="1"/>
  <c r="L134" i="1"/>
  <c r="M134" i="1"/>
  <c r="N134" i="1"/>
  <c r="O134" i="1"/>
  <c r="P134" i="1"/>
  <c r="G135" i="1"/>
  <c r="H135" i="1"/>
  <c r="I135" i="1"/>
  <c r="J135" i="1"/>
  <c r="K135" i="1"/>
  <c r="L135" i="1"/>
  <c r="M135" i="1"/>
  <c r="N135" i="1"/>
  <c r="O135" i="1"/>
  <c r="P135" i="1"/>
  <c r="G136" i="1"/>
  <c r="H136" i="1"/>
  <c r="I136" i="1"/>
  <c r="J136" i="1"/>
  <c r="K136" i="1"/>
  <c r="L136" i="1"/>
  <c r="M136" i="1"/>
  <c r="N136" i="1"/>
  <c r="O136" i="1"/>
  <c r="P136" i="1"/>
  <c r="G137" i="1"/>
  <c r="H137" i="1"/>
  <c r="I137" i="1"/>
  <c r="J137" i="1"/>
  <c r="K137" i="1"/>
  <c r="L137" i="1"/>
  <c r="M137" i="1"/>
  <c r="N137" i="1"/>
  <c r="O137" i="1"/>
  <c r="P137" i="1"/>
  <c r="G138" i="1"/>
  <c r="H138" i="1"/>
  <c r="I138" i="1"/>
  <c r="J138" i="1"/>
  <c r="K138" i="1"/>
  <c r="L138" i="1"/>
  <c r="M138" i="1"/>
  <c r="N138" i="1"/>
  <c r="O138" i="1"/>
  <c r="P138" i="1"/>
  <c r="G139" i="1"/>
  <c r="H139" i="1"/>
  <c r="I139" i="1"/>
  <c r="J139" i="1"/>
  <c r="K139" i="1"/>
  <c r="L139" i="1"/>
  <c r="M139" i="1"/>
  <c r="N139" i="1"/>
  <c r="O139" i="1"/>
  <c r="P139" i="1"/>
  <c r="G140" i="1"/>
  <c r="H140" i="1"/>
  <c r="I140" i="1"/>
  <c r="J140" i="1"/>
  <c r="K140" i="1"/>
  <c r="L140" i="1"/>
  <c r="M140" i="1"/>
  <c r="N140" i="1"/>
  <c r="O140" i="1"/>
  <c r="P140" i="1"/>
  <c r="G141" i="1"/>
  <c r="H141" i="1"/>
  <c r="I141" i="1"/>
  <c r="J141" i="1"/>
  <c r="K141" i="1"/>
  <c r="L141" i="1"/>
  <c r="M141" i="1"/>
  <c r="N141" i="1"/>
  <c r="O141" i="1"/>
  <c r="P141" i="1"/>
  <c r="G142" i="1"/>
  <c r="H142" i="1"/>
  <c r="I142" i="1"/>
  <c r="J142" i="1"/>
  <c r="K142" i="1"/>
  <c r="L142" i="1"/>
  <c r="M142" i="1"/>
  <c r="N142" i="1"/>
  <c r="O142" i="1"/>
  <c r="P142" i="1"/>
  <c r="G143" i="1"/>
  <c r="H143" i="1"/>
  <c r="I143" i="1"/>
  <c r="J143" i="1"/>
  <c r="K143" i="1"/>
  <c r="L143" i="1"/>
  <c r="M143" i="1"/>
  <c r="N143" i="1"/>
  <c r="O143" i="1"/>
  <c r="P143" i="1"/>
  <c r="G144" i="1"/>
  <c r="H144" i="1"/>
  <c r="I144" i="1"/>
  <c r="J144" i="1"/>
  <c r="K144" i="1"/>
  <c r="L144" i="1"/>
  <c r="M144" i="1"/>
  <c r="N144" i="1"/>
  <c r="O144" i="1"/>
  <c r="P144" i="1"/>
  <c r="G145" i="1"/>
  <c r="H145" i="1"/>
  <c r="I145" i="1"/>
  <c r="J145" i="1"/>
  <c r="K145" i="1"/>
  <c r="L145" i="1"/>
  <c r="M145" i="1"/>
  <c r="N145" i="1"/>
  <c r="O145" i="1"/>
  <c r="P145" i="1"/>
  <c r="G146" i="1"/>
  <c r="H146" i="1"/>
  <c r="I146" i="1"/>
  <c r="J146" i="1"/>
  <c r="K146" i="1"/>
  <c r="L146" i="1"/>
  <c r="M146" i="1"/>
  <c r="N146" i="1"/>
  <c r="O146" i="1"/>
  <c r="P146" i="1"/>
  <c r="G147" i="1"/>
  <c r="H147" i="1"/>
  <c r="I147" i="1"/>
  <c r="J147" i="1"/>
  <c r="K147" i="1"/>
  <c r="L147" i="1"/>
  <c r="M147" i="1"/>
  <c r="N147" i="1"/>
  <c r="O147" i="1"/>
  <c r="P147" i="1"/>
  <c r="G148" i="1"/>
  <c r="H148" i="1"/>
  <c r="I148" i="1"/>
  <c r="J148" i="1"/>
  <c r="K148" i="1"/>
  <c r="L148" i="1"/>
  <c r="M148" i="1"/>
  <c r="N148" i="1"/>
  <c r="O148" i="1"/>
  <c r="P148" i="1"/>
  <c r="G149" i="1"/>
  <c r="H149" i="1"/>
  <c r="I149" i="1"/>
  <c r="J149" i="1"/>
  <c r="K149" i="1"/>
  <c r="L149" i="1"/>
  <c r="M149" i="1"/>
  <c r="N149" i="1"/>
  <c r="O149" i="1"/>
  <c r="P149" i="1"/>
  <c r="G150" i="1"/>
  <c r="H150" i="1"/>
  <c r="I150" i="1"/>
  <c r="J150" i="1"/>
  <c r="K150" i="1"/>
  <c r="L150" i="1"/>
  <c r="M150" i="1"/>
  <c r="N150" i="1"/>
  <c r="O150" i="1"/>
  <c r="P150" i="1"/>
  <c r="G151" i="1"/>
  <c r="H151" i="1"/>
  <c r="I151" i="1"/>
  <c r="J151" i="1"/>
  <c r="K151" i="1"/>
  <c r="L151" i="1"/>
  <c r="M151" i="1"/>
  <c r="N151" i="1"/>
  <c r="O151" i="1"/>
  <c r="P151" i="1"/>
  <c r="G152" i="1"/>
  <c r="H152" i="1"/>
  <c r="I152" i="1"/>
  <c r="J152" i="1"/>
  <c r="K152" i="1"/>
  <c r="L152" i="1"/>
  <c r="M152" i="1"/>
  <c r="N152" i="1"/>
  <c r="O152" i="1"/>
  <c r="P152" i="1"/>
  <c r="G153" i="1"/>
  <c r="H153" i="1"/>
  <c r="I153" i="1"/>
  <c r="J153" i="1"/>
  <c r="K153" i="1"/>
  <c r="L153" i="1"/>
  <c r="M153" i="1"/>
  <c r="N153" i="1"/>
  <c r="O153" i="1"/>
  <c r="P153" i="1"/>
  <c r="G154" i="1"/>
  <c r="H154" i="1"/>
  <c r="I154" i="1"/>
  <c r="J154" i="1"/>
  <c r="K154" i="1"/>
  <c r="L154" i="1"/>
  <c r="M154" i="1"/>
  <c r="N154" i="1"/>
  <c r="O154" i="1"/>
  <c r="P154" i="1"/>
  <c r="G155" i="1"/>
  <c r="H155" i="1"/>
  <c r="I155" i="1"/>
  <c r="J155" i="1"/>
  <c r="K155" i="1"/>
  <c r="L155" i="1"/>
  <c r="M155" i="1"/>
  <c r="N155" i="1"/>
  <c r="O155" i="1"/>
  <c r="P155" i="1"/>
  <c r="G156" i="1"/>
  <c r="H156" i="1"/>
  <c r="I156" i="1"/>
  <c r="J156" i="1"/>
  <c r="K156" i="1"/>
  <c r="L156" i="1"/>
  <c r="M156" i="1"/>
  <c r="N156" i="1"/>
  <c r="O156" i="1"/>
  <c r="P156" i="1"/>
  <c r="G157" i="1"/>
  <c r="H157" i="1"/>
  <c r="I157" i="1"/>
  <c r="J157" i="1"/>
  <c r="K157" i="1"/>
  <c r="L157" i="1"/>
  <c r="M157" i="1"/>
  <c r="N157" i="1"/>
  <c r="O157" i="1"/>
  <c r="P157" i="1"/>
  <c r="G158" i="1"/>
  <c r="H158" i="1"/>
  <c r="I158" i="1"/>
  <c r="J158" i="1"/>
  <c r="K158" i="1"/>
  <c r="L158" i="1"/>
  <c r="M158" i="1"/>
  <c r="N158" i="1"/>
  <c r="O158" i="1"/>
  <c r="P158" i="1"/>
  <c r="G159" i="1"/>
  <c r="H159" i="1"/>
  <c r="I159" i="1"/>
  <c r="J159" i="1"/>
  <c r="K159" i="1"/>
  <c r="L159" i="1"/>
  <c r="M159" i="1"/>
  <c r="N159" i="1"/>
  <c r="O159" i="1"/>
  <c r="P159" i="1"/>
  <c r="G160" i="1"/>
  <c r="H160" i="1"/>
  <c r="I160" i="1"/>
  <c r="J160" i="1"/>
  <c r="K160" i="1"/>
  <c r="L160" i="1"/>
  <c r="M160" i="1"/>
  <c r="N160" i="1"/>
  <c r="O160" i="1"/>
  <c r="P160" i="1"/>
  <c r="G161" i="1"/>
  <c r="H161" i="1"/>
  <c r="I161" i="1"/>
  <c r="J161" i="1"/>
  <c r="K161" i="1"/>
  <c r="L161" i="1"/>
  <c r="M161" i="1"/>
  <c r="N161" i="1"/>
  <c r="O161" i="1"/>
  <c r="P161" i="1"/>
  <c r="G162" i="1"/>
  <c r="H162" i="1"/>
  <c r="I162" i="1"/>
  <c r="J162" i="1"/>
  <c r="K162" i="1"/>
  <c r="L162" i="1"/>
  <c r="M162" i="1"/>
  <c r="N162" i="1"/>
  <c r="O162" i="1"/>
  <c r="P162" i="1"/>
  <c r="G163" i="1"/>
  <c r="H163" i="1"/>
  <c r="I163" i="1"/>
  <c r="J163" i="1"/>
  <c r="K163" i="1"/>
  <c r="L163" i="1"/>
  <c r="M163" i="1"/>
  <c r="N163" i="1"/>
  <c r="O163" i="1"/>
  <c r="P163" i="1"/>
  <c r="G164" i="1"/>
  <c r="H164" i="1"/>
  <c r="I164" i="1"/>
  <c r="J164" i="1"/>
  <c r="K164" i="1"/>
  <c r="L164" i="1"/>
  <c r="M164" i="1"/>
  <c r="N164" i="1"/>
  <c r="O164" i="1"/>
  <c r="P164" i="1"/>
  <c r="G165" i="1"/>
  <c r="H165" i="1"/>
  <c r="I165" i="1"/>
  <c r="J165" i="1"/>
  <c r="K165" i="1"/>
  <c r="L165" i="1"/>
  <c r="M165" i="1"/>
  <c r="N165" i="1"/>
  <c r="O165" i="1"/>
  <c r="P165" i="1"/>
  <c r="G166" i="1"/>
  <c r="H166" i="1"/>
  <c r="I166" i="1"/>
  <c r="J166" i="1"/>
  <c r="K166" i="1"/>
  <c r="L166" i="1"/>
  <c r="M166" i="1"/>
  <c r="N166" i="1"/>
  <c r="O166" i="1"/>
  <c r="P166" i="1"/>
  <c r="G167" i="1"/>
  <c r="H167" i="1"/>
  <c r="I167" i="1"/>
  <c r="J167" i="1"/>
  <c r="K167" i="1"/>
  <c r="L167" i="1"/>
  <c r="M167" i="1"/>
  <c r="N167" i="1"/>
  <c r="O167" i="1"/>
  <c r="P167" i="1"/>
  <c r="G168" i="1"/>
  <c r="H168" i="1"/>
  <c r="I168" i="1"/>
  <c r="J168" i="1"/>
  <c r="K168" i="1"/>
  <c r="L168" i="1"/>
  <c r="M168" i="1"/>
  <c r="N168" i="1"/>
  <c r="O168" i="1"/>
  <c r="P168" i="1"/>
  <c r="G169" i="1"/>
  <c r="H169" i="1"/>
  <c r="I169" i="1"/>
  <c r="J169" i="1"/>
  <c r="K169" i="1"/>
  <c r="L169" i="1"/>
  <c r="M169" i="1"/>
  <c r="N169" i="1"/>
  <c r="O169" i="1"/>
  <c r="P169" i="1"/>
  <c r="G170" i="1"/>
  <c r="H170" i="1"/>
  <c r="I170" i="1"/>
  <c r="J170" i="1"/>
  <c r="K170" i="1"/>
  <c r="L170" i="1"/>
  <c r="M170" i="1"/>
  <c r="N170" i="1"/>
  <c r="O170" i="1"/>
  <c r="P170" i="1"/>
  <c r="G171" i="1"/>
  <c r="H171" i="1"/>
  <c r="I171" i="1"/>
  <c r="J171" i="1"/>
  <c r="K171" i="1"/>
  <c r="L171" i="1"/>
  <c r="M171" i="1"/>
  <c r="N171" i="1"/>
  <c r="O171" i="1"/>
  <c r="P171" i="1"/>
  <c r="G172" i="1"/>
  <c r="H172" i="1"/>
  <c r="I172" i="1"/>
  <c r="J172" i="1"/>
  <c r="K172" i="1"/>
  <c r="L172" i="1"/>
  <c r="M172" i="1"/>
  <c r="N172" i="1"/>
  <c r="O172" i="1"/>
  <c r="P172" i="1"/>
  <c r="G173" i="1"/>
  <c r="H173" i="1"/>
  <c r="I173" i="1"/>
  <c r="J173" i="1"/>
  <c r="K173" i="1"/>
  <c r="L173" i="1"/>
  <c r="M173" i="1"/>
  <c r="N173" i="1"/>
  <c r="O173" i="1"/>
  <c r="P173" i="1"/>
  <c r="G174" i="1"/>
  <c r="H174" i="1"/>
  <c r="I174" i="1"/>
  <c r="J174" i="1"/>
  <c r="K174" i="1"/>
  <c r="L174" i="1"/>
  <c r="M174" i="1"/>
  <c r="N174" i="1"/>
  <c r="O174" i="1"/>
  <c r="P174" i="1"/>
  <c r="G175" i="1"/>
  <c r="H175" i="1"/>
  <c r="I175" i="1"/>
  <c r="J175" i="1"/>
  <c r="K175" i="1"/>
  <c r="L175" i="1"/>
  <c r="M175" i="1"/>
  <c r="N175" i="1"/>
  <c r="O175" i="1"/>
  <c r="P175" i="1"/>
  <c r="G176" i="1"/>
  <c r="H176" i="1"/>
  <c r="I176" i="1"/>
  <c r="J176" i="1"/>
  <c r="K176" i="1"/>
  <c r="L176" i="1"/>
  <c r="M176" i="1"/>
  <c r="N176" i="1"/>
  <c r="O176" i="1"/>
  <c r="P176" i="1"/>
  <c r="G177" i="1"/>
  <c r="H177" i="1"/>
  <c r="I177" i="1"/>
  <c r="J177" i="1"/>
  <c r="K177" i="1"/>
  <c r="L177" i="1"/>
  <c r="M177" i="1"/>
  <c r="N177" i="1"/>
  <c r="O177" i="1"/>
  <c r="P177" i="1"/>
  <c r="G178" i="1"/>
  <c r="H178" i="1"/>
  <c r="I178" i="1"/>
  <c r="J178" i="1"/>
  <c r="K178" i="1"/>
  <c r="L178" i="1"/>
  <c r="M178" i="1"/>
  <c r="N178" i="1"/>
  <c r="O178" i="1"/>
  <c r="P178" i="1"/>
  <c r="G179" i="1"/>
  <c r="H179" i="1"/>
  <c r="I179" i="1"/>
  <c r="J179" i="1"/>
  <c r="K179" i="1"/>
  <c r="L179" i="1"/>
  <c r="M179" i="1"/>
  <c r="N179" i="1"/>
  <c r="O179" i="1"/>
  <c r="P179" i="1"/>
  <c r="G180" i="1"/>
  <c r="H180" i="1"/>
  <c r="I180" i="1"/>
  <c r="J180" i="1"/>
  <c r="K180" i="1"/>
  <c r="L180" i="1"/>
  <c r="M180" i="1"/>
  <c r="N180" i="1"/>
  <c r="O180" i="1"/>
  <c r="P180" i="1"/>
  <c r="G181" i="1"/>
  <c r="H181" i="1"/>
  <c r="I181" i="1"/>
  <c r="J181" i="1"/>
  <c r="K181" i="1"/>
  <c r="L181" i="1"/>
  <c r="M181" i="1"/>
  <c r="N181" i="1"/>
  <c r="O181" i="1"/>
  <c r="P181" i="1"/>
  <c r="G182" i="1"/>
  <c r="H182" i="1"/>
  <c r="I182" i="1"/>
  <c r="J182" i="1"/>
  <c r="K182" i="1"/>
  <c r="L182" i="1"/>
  <c r="M182" i="1"/>
  <c r="N182" i="1"/>
  <c r="O182" i="1"/>
  <c r="P182" i="1"/>
  <c r="G183" i="1"/>
  <c r="H183" i="1"/>
  <c r="I183" i="1"/>
  <c r="J183" i="1"/>
  <c r="K183" i="1"/>
  <c r="L183" i="1"/>
  <c r="M183" i="1"/>
  <c r="N183" i="1"/>
  <c r="O183" i="1"/>
  <c r="P183" i="1"/>
  <c r="G184" i="1"/>
  <c r="H184" i="1"/>
  <c r="I184" i="1"/>
  <c r="J184" i="1"/>
  <c r="K184" i="1"/>
  <c r="L184" i="1"/>
  <c r="M184" i="1"/>
  <c r="N184" i="1"/>
  <c r="O184" i="1"/>
  <c r="P184" i="1"/>
  <c r="G185" i="1"/>
  <c r="H185" i="1"/>
  <c r="I185" i="1"/>
  <c r="J185" i="1"/>
  <c r="K185" i="1"/>
  <c r="L185" i="1"/>
  <c r="M185" i="1"/>
  <c r="N185" i="1"/>
  <c r="O185" i="1"/>
  <c r="P185" i="1"/>
  <c r="G186" i="1"/>
  <c r="H186" i="1"/>
  <c r="I186" i="1"/>
  <c r="J186" i="1"/>
  <c r="K186" i="1"/>
  <c r="L186" i="1"/>
  <c r="M186" i="1"/>
  <c r="N186" i="1"/>
  <c r="O186" i="1"/>
  <c r="P186" i="1"/>
  <c r="G187" i="1"/>
  <c r="H187" i="1"/>
  <c r="I187" i="1"/>
  <c r="J187" i="1"/>
  <c r="K187" i="1"/>
  <c r="L187" i="1"/>
  <c r="M187" i="1"/>
  <c r="N187" i="1"/>
  <c r="O187" i="1"/>
  <c r="P187" i="1"/>
  <c r="G188" i="1"/>
  <c r="H188" i="1"/>
  <c r="I188" i="1"/>
  <c r="J188" i="1"/>
  <c r="K188" i="1"/>
  <c r="L188" i="1"/>
  <c r="M188" i="1"/>
  <c r="N188" i="1"/>
  <c r="O188" i="1"/>
  <c r="P188" i="1"/>
  <c r="G189" i="1"/>
  <c r="H189" i="1"/>
  <c r="I189" i="1"/>
  <c r="J189" i="1"/>
  <c r="K189" i="1"/>
  <c r="L189" i="1"/>
  <c r="M189" i="1"/>
  <c r="N189" i="1"/>
  <c r="O189" i="1"/>
  <c r="P189" i="1"/>
  <c r="G190" i="1"/>
  <c r="H190" i="1"/>
  <c r="I190" i="1"/>
  <c r="J190" i="1"/>
  <c r="K190" i="1"/>
  <c r="L190" i="1"/>
  <c r="M190" i="1"/>
  <c r="N190" i="1"/>
  <c r="O190" i="1"/>
  <c r="P190" i="1"/>
  <c r="G191" i="1"/>
  <c r="H191" i="1"/>
  <c r="I191" i="1"/>
  <c r="J191" i="1"/>
  <c r="K191" i="1"/>
  <c r="L191" i="1"/>
  <c r="M191" i="1"/>
  <c r="N191" i="1"/>
  <c r="O191" i="1"/>
  <c r="P191" i="1"/>
  <c r="G192" i="1"/>
  <c r="H192" i="1"/>
  <c r="I192" i="1"/>
  <c r="J192" i="1"/>
  <c r="K192" i="1"/>
  <c r="L192" i="1"/>
  <c r="M192" i="1"/>
  <c r="N192" i="1"/>
  <c r="O192" i="1"/>
  <c r="P192" i="1"/>
  <c r="G193" i="1"/>
  <c r="H193" i="1"/>
  <c r="I193" i="1"/>
  <c r="J193" i="1"/>
  <c r="K193" i="1"/>
  <c r="L193" i="1"/>
  <c r="M193" i="1"/>
  <c r="N193" i="1"/>
  <c r="O193" i="1"/>
  <c r="P193" i="1"/>
  <c r="G194" i="1"/>
  <c r="H194" i="1"/>
  <c r="I194" i="1"/>
  <c r="J194" i="1"/>
  <c r="K194" i="1"/>
  <c r="L194" i="1"/>
  <c r="M194" i="1"/>
  <c r="N194" i="1"/>
  <c r="O194" i="1"/>
  <c r="P194" i="1"/>
  <c r="G195" i="1"/>
  <c r="H195" i="1"/>
  <c r="I195" i="1"/>
  <c r="J195" i="1"/>
  <c r="K195" i="1"/>
  <c r="L195" i="1"/>
  <c r="M195" i="1"/>
  <c r="N195" i="1"/>
  <c r="O195" i="1"/>
  <c r="P195" i="1"/>
  <c r="G196" i="1"/>
  <c r="H196" i="1"/>
  <c r="I196" i="1"/>
  <c r="J196" i="1"/>
  <c r="K196" i="1"/>
  <c r="L196" i="1"/>
  <c r="M196" i="1"/>
  <c r="N196" i="1"/>
  <c r="O196" i="1"/>
  <c r="P196" i="1"/>
  <c r="G197" i="1"/>
  <c r="H197" i="1"/>
  <c r="I197" i="1"/>
  <c r="J197" i="1"/>
  <c r="K197" i="1"/>
  <c r="L197" i="1"/>
  <c r="M197" i="1"/>
  <c r="N197" i="1"/>
  <c r="O197" i="1"/>
  <c r="P197" i="1"/>
  <c r="G198" i="1"/>
  <c r="H198" i="1"/>
  <c r="I198" i="1"/>
  <c r="J198" i="1"/>
  <c r="K198" i="1"/>
  <c r="L198" i="1"/>
  <c r="M198" i="1"/>
  <c r="N198" i="1"/>
  <c r="O198" i="1"/>
  <c r="P198" i="1"/>
  <c r="G199" i="1"/>
  <c r="H199" i="1"/>
  <c r="I199" i="1"/>
  <c r="J199" i="1"/>
  <c r="K199" i="1"/>
  <c r="L199" i="1"/>
  <c r="M199" i="1"/>
  <c r="N199" i="1"/>
  <c r="O199" i="1"/>
  <c r="P199" i="1"/>
  <c r="G200" i="1"/>
  <c r="H200" i="1"/>
  <c r="I200" i="1"/>
  <c r="J200" i="1"/>
  <c r="K200" i="1"/>
  <c r="L200" i="1"/>
  <c r="M200" i="1"/>
  <c r="N200" i="1"/>
  <c r="O200" i="1"/>
  <c r="P200" i="1"/>
  <c r="G201" i="1"/>
  <c r="H201" i="1"/>
  <c r="I201" i="1"/>
  <c r="J201" i="1"/>
  <c r="K201" i="1"/>
  <c r="L201" i="1"/>
  <c r="M201" i="1"/>
  <c r="N201" i="1"/>
  <c r="O201" i="1"/>
  <c r="P201" i="1"/>
  <c r="G202" i="1"/>
  <c r="H202" i="1"/>
  <c r="I202" i="1"/>
  <c r="J202" i="1"/>
  <c r="K202" i="1"/>
  <c r="L202" i="1"/>
  <c r="M202" i="1"/>
  <c r="N202" i="1"/>
  <c r="O202" i="1"/>
  <c r="P202" i="1"/>
  <c r="G203" i="1"/>
  <c r="H203" i="1"/>
  <c r="I203" i="1"/>
  <c r="J203" i="1"/>
  <c r="K203" i="1"/>
  <c r="L203" i="1"/>
  <c r="M203" i="1"/>
  <c r="N203" i="1"/>
  <c r="O203" i="1"/>
  <c r="P203" i="1"/>
  <c r="G204" i="1"/>
  <c r="H204" i="1"/>
  <c r="I204" i="1"/>
  <c r="J204" i="1"/>
  <c r="K204" i="1"/>
  <c r="L204" i="1"/>
  <c r="M204" i="1"/>
  <c r="N204" i="1"/>
  <c r="O204" i="1"/>
  <c r="P204" i="1"/>
  <c r="G205" i="1"/>
  <c r="H205" i="1"/>
  <c r="I205" i="1"/>
  <c r="J205" i="1"/>
  <c r="K205" i="1"/>
  <c r="L205" i="1"/>
  <c r="M205" i="1"/>
  <c r="N205" i="1"/>
  <c r="O205" i="1"/>
  <c r="P205" i="1"/>
  <c r="G206" i="1"/>
  <c r="H206" i="1"/>
  <c r="I206" i="1"/>
  <c r="J206" i="1"/>
  <c r="K206" i="1"/>
  <c r="L206" i="1"/>
  <c r="M206" i="1"/>
  <c r="N206" i="1"/>
  <c r="O206" i="1"/>
  <c r="P206" i="1"/>
  <c r="G207" i="1"/>
  <c r="H207" i="1"/>
  <c r="I207" i="1"/>
  <c r="J207" i="1"/>
  <c r="K207" i="1"/>
  <c r="L207" i="1"/>
  <c r="M207" i="1"/>
  <c r="N207" i="1"/>
  <c r="O207" i="1"/>
  <c r="P207" i="1"/>
  <c r="G208" i="1"/>
  <c r="H208" i="1"/>
  <c r="I208" i="1"/>
  <c r="J208" i="1"/>
  <c r="K208" i="1"/>
  <c r="L208" i="1"/>
  <c r="M208" i="1"/>
  <c r="N208" i="1"/>
  <c r="O208" i="1"/>
  <c r="P208" i="1"/>
  <c r="G209" i="1"/>
  <c r="H209" i="1"/>
  <c r="I209" i="1"/>
  <c r="J209" i="1"/>
  <c r="K209" i="1"/>
  <c r="L209" i="1"/>
  <c r="M209" i="1"/>
  <c r="N209" i="1"/>
  <c r="O209" i="1"/>
  <c r="P209" i="1"/>
  <c r="G210" i="1"/>
  <c r="H210" i="1"/>
  <c r="I210" i="1"/>
  <c r="J210" i="1"/>
  <c r="K210" i="1"/>
  <c r="L210" i="1"/>
  <c r="M210" i="1"/>
  <c r="N210" i="1"/>
  <c r="O210" i="1"/>
  <c r="P210" i="1"/>
  <c r="G211" i="1"/>
  <c r="H211" i="1"/>
  <c r="I211" i="1"/>
  <c r="J211" i="1"/>
  <c r="K211" i="1"/>
  <c r="L211" i="1"/>
  <c r="M211" i="1"/>
  <c r="N211" i="1"/>
  <c r="O211" i="1"/>
  <c r="P211" i="1"/>
  <c r="G212" i="1"/>
  <c r="H212" i="1"/>
  <c r="I212" i="1"/>
  <c r="J212" i="1"/>
  <c r="K212" i="1"/>
  <c r="L212" i="1"/>
  <c r="M212" i="1"/>
  <c r="N212" i="1"/>
  <c r="O212" i="1"/>
  <c r="P212" i="1"/>
  <c r="G213" i="1"/>
  <c r="H213" i="1"/>
  <c r="I213" i="1"/>
  <c r="J213" i="1"/>
  <c r="K213" i="1"/>
  <c r="L213" i="1"/>
  <c r="M213" i="1"/>
  <c r="N213" i="1"/>
  <c r="O213" i="1"/>
  <c r="P213" i="1"/>
  <c r="G214" i="1"/>
  <c r="H214" i="1"/>
  <c r="I214" i="1"/>
  <c r="J214" i="1"/>
  <c r="K214" i="1"/>
  <c r="L214" i="1"/>
  <c r="M214" i="1"/>
  <c r="N214" i="1"/>
  <c r="O214" i="1"/>
  <c r="P214" i="1"/>
  <c r="G215" i="1"/>
  <c r="H215" i="1"/>
  <c r="I215" i="1"/>
  <c r="J215" i="1"/>
  <c r="K215" i="1"/>
  <c r="L215" i="1"/>
  <c r="M215" i="1"/>
  <c r="N215" i="1"/>
  <c r="O215" i="1"/>
  <c r="P215" i="1"/>
  <c r="P3" i="1"/>
  <c r="G3" i="1"/>
  <c r="O3" i="1"/>
  <c r="N3" i="1"/>
  <c r="M3" i="1"/>
  <c r="L3" i="1"/>
  <c r="K3" i="1"/>
  <c r="J3" i="1"/>
  <c r="I3" i="1"/>
  <c r="H3" i="1"/>
  <c r="F15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F3" i="1"/>
  <c r="E3" i="1"/>
  <c r="E53" i="3" l="1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</calcChain>
</file>

<file path=xl/sharedStrings.xml><?xml version="1.0" encoding="utf-8"?>
<sst xmlns="http://schemas.openxmlformats.org/spreadsheetml/2006/main" count="1865" uniqueCount="769">
  <si>
    <t>ID</t>
  </si>
  <si>
    <t>Country</t>
  </si>
  <si>
    <t>Province</t>
  </si>
  <si>
    <t>District</t>
  </si>
  <si>
    <t>Largest Group</t>
  </si>
  <si>
    <t>Population</t>
  </si>
  <si>
    <t>Christianity</t>
  </si>
  <si>
    <t>Department</t>
  </si>
  <si>
    <t>Population (2013)</t>
  </si>
  <si>
    <t>Foreigners</t>
  </si>
  <si>
    <t>Alibori</t>
  </si>
  <si>
    <t>Atacora</t>
  </si>
  <si>
    <t>Atlantique</t>
  </si>
  <si>
    <t>Borgou</t>
  </si>
  <si>
    <t>Collines</t>
  </si>
  <si>
    <t>Couffo</t>
  </si>
  <si>
    <t>Donga</t>
  </si>
  <si>
    <t>Littoral</t>
  </si>
  <si>
    <t>Mono</t>
  </si>
  <si>
    <t>Oueme</t>
  </si>
  <si>
    <t>Plateau</t>
  </si>
  <si>
    <t>Zou</t>
  </si>
  <si>
    <t>Benin</t>
  </si>
  <si>
    <t>Adja</t>
  </si>
  <si>
    <t>Bariba</t>
  </si>
  <si>
    <t>Dendi</t>
  </si>
  <si>
    <t>Fon</t>
  </si>
  <si>
    <t>Gua/Otamari</t>
  </si>
  <si>
    <t>Peulh/Peul</t>
  </si>
  <si>
    <t>Yoa/Lokpa</t>
  </si>
  <si>
    <t>Yoruba</t>
  </si>
  <si>
    <t>Others</t>
  </si>
  <si>
    <t>North Benin</t>
  </si>
  <si>
    <t>South Benin</t>
  </si>
  <si>
    <t>Data</t>
  </si>
  <si>
    <t>Census 2013 (Ethnic and Religion):</t>
  </si>
  <si>
    <t>https://benin.opendataforafrica.org/ohikebf/rgph-principaux-indicateurs-socio-d%C3%A9mographiques-et-%C3%A9conomiques#</t>
  </si>
  <si>
    <t>Shapefile:</t>
  </si>
  <si>
    <t>BN001</t>
  </si>
  <si>
    <t>BN002</t>
  </si>
  <si>
    <t>BN003</t>
  </si>
  <si>
    <t>BN004</t>
  </si>
  <si>
    <t>BN005</t>
  </si>
  <si>
    <t>BN006</t>
  </si>
  <si>
    <t>BN007</t>
  </si>
  <si>
    <t>BN008</t>
  </si>
  <si>
    <t>BN009</t>
  </si>
  <si>
    <t>BN010</t>
  </si>
  <si>
    <t>BN011</t>
  </si>
  <si>
    <t>BN012</t>
  </si>
  <si>
    <t>https://gadm.org/download_country.html</t>
  </si>
  <si>
    <t>Guinea:</t>
  </si>
  <si>
    <t>Census 2014 (language and religion):</t>
  </si>
  <si>
    <t>https://data.humdata.org/dataset/guinea-language</t>
  </si>
  <si>
    <t>https://www.stat-guinee.org/images/Documents/Publications/INS/rapports_enquetes/RGPH3/RGPH3_etat_structure.pdf</t>
  </si>
  <si>
    <t>https://data.humdata.org/dataset/cod-ps-gin</t>
  </si>
  <si>
    <t>Largest Group %</t>
  </si>
  <si>
    <t>Susu</t>
  </si>
  <si>
    <t>Pular</t>
  </si>
  <si>
    <t>Maninka</t>
  </si>
  <si>
    <t>Jahnka</t>
  </si>
  <si>
    <t>Baga</t>
  </si>
  <si>
    <t>Nalu</t>
  </si>
  <si>
    <t>Mixifore</t>
  </si>
  <si>
    <t>Landoma</t>
  </si>
  <si>
    <t>Badyara</t>
  </si>
  <si>
    <t>Bassari</t>
  </si>
  <si>
    <t>Wamey</t>
  </si>
  <si>
    <t>Yalunka</t>
  </si>
  <si>
    <t>Soninke</t>
  </si>
  <si>
    <t>Kuranko</t>
  </si>
  <si>
    <t>Kissi</t>
  </si>
  <si>
    <t>Lele</t>
  </si>
  <si>
    <t>Toma</t>
  </si>
  <si>
    <t>Konyanka Maninka</t>
  </si>
  <si>
    <t>Manya</t>
  </si>
  <si>
    <t>Kpelle</t>
  </si>
  <si>
    <t>Mano</t>
  </si>
  <si>
    <t>Kono</t>
  </si>
  <si>
    <t>Other</t>
  </si>
  <si>
    <t>Boffa</t>
  </si>
  <si>
    <t>Boke</t>
  </si>
  <si>
    <t>Fria</t>
  </si>
  <si>
    <t>Gaoual</t>
  </si>
  <si>
    <t>Koundara</t>
  </si>
  <si>
    <t>Conakry</t>
  </si>
  <si>
    <t>Dabola</t>
  </si>
  <si>
    <t>Dinguiraye</t>
  </si>
  <si>
    <t>Faranah</t>
  </si>
  <si>
    <t>Kissidougou</t>
  </si>
  <si>
    <t>Kankan</t>
  </si>
  <si>
    <t>Kerouane</t>
  </si>
  <si>
    <t>Kouroussa</t>
  </si>
  <si>
    <t>Mandiana</t>
  </si>
  <si>
    <t>Siguiri</t>
  </si>
  <si>
    <t>Coyah/Dubreka</t>
  </si>
  <si>
    <t>Forecariah</t>
  </si>
  <si>
    <t>Kindia</t>
  </si>
  <si>
    <t>Telimele</t>
  </si>
  <si>
    <t>Koubia</t>
  </si>
  <si>
    <t>Labe</t>
  </si>
  <si>
    <t>Lelouma</t>
  </si>
  <si>
    <t>Mali</t>
  </si>
  <si>
    <t>Tougue</t>
  </si>
  <si>
    <t>Dalaba</t>
  </si>
  <si>
    <t>Mamou</t>
  </si>
  <si>
    <t>Pita</t>
  </si>
  <si>
    <t>Beyla</t>
  </si>
  <si>
    <t>Gueckedou</t>
  </si>
  <si>
    <t>Lola</t>
  </si>
  <si>
    <t>Macenta</t>
  </si>
  <si>
    <t>Nzerekore</t>
  </si>
  <si>
    <t>Yomou</t>
  </si>
  <si>
    <t>Guinea</t>
  </si>
  <si>
    <t>GN001</t>
  </si>
  <si>
    <t>GN002</t>
  </si>
  <si>
    <t>GN003</t>
  </si>
  <si>
    <t>GN004</t>
  </si>
  <si>
    <t>GN005</t>
  </si>
  <si>
    <t>GN006</t>
  </si>
  <si>
    <t>GN007</t>
  </si>
  <si>
    <t>GN008</t>
  </si>
  <si>
    <t>GN009</t>
  </si>
  <si>
    <t>GN010</t>
  </si>
  <si>
    <t>GN011</t>
  </si>
  <si>
    <t>GN012</t>
  </si>
  <si>
    <t>GN013</t>
  </si>
  <si>
    <t>GN014</t>
  </si>
  <si>
    <t>GN015</t>
  </si>
  <si>
    <t>GN016</t>
  </si>
  <si>
    <t>GN017</t>
  </si>
  <si>
    <t>GN018</t>
  </si>
  <si>
    <t>GN019</t>
  </si>
  <si>
    <t>GN020</t>
  </si>
  <si>
    <t>GN021</t>
  </si>
  <si>
    <t>GN022</t>
  </si>
  <si>
    <t>GN023</t>
  </si>
  <si>
    <t>GN024</t>
  </si>
  <si>
    <t>GN025</t>
  </si>
  <si>
    <t>GN026</t>
  </si>
  <si>
    <t>GN027</t>
  </si>
  <si>
    <t>GN028</t>
  </si>
  <si>
    <t>GN029</t>
  </si>
  <si>
    <t>GN030</t>
  </si>
  <si>
    <t>GN031</t>
  </si>
  <si>
    <t>GN032</t>
  </si>
  <si>
    <t>GN033</t>
  </si>
  <si>
    <t>Senegal:</t>
  </si>
  <si>
    <t>Census 2013 (Language):</t>
  </si>
  <si>
    <t>https://data.humdata.org/dataset/senegal-languages</t>
  </si>
  <si>
    <t>https://data.humdata.org/dataset/cod-ab-sen</t>
  </si>
  <si>
    <t>Sierra Leone</t>
  </si>
  <si>
    <t>2015 Census (ethnicity and religion):</t>
  </si>
  <si>
    <t>https://sierraleone.unfpa.org/sites/default/files/pub-pdf/Population%20structure%20Report_1.pdf</t>
  </si>
  <si>
    <t>https://www.arcgis.com/home/item.html?id=5ca98db751ca40cb9b3e3badb1eed1e8</t>
  </si>
  <si>
    <t>Guinea-Bissau:</t>
  </si>
  <si>
    <t>Census 2008 (ethnic):</t>
  </si>
  <si>
    <t>https://web.archive.org/web/20151113143028/http://www.stat-guinebissau.com/publicacao/caracteristicas_socio_cultural.pdf</t>
  </si>
  <si>
    <t>2009 Religion:</t>
  </si>
  <si>
    <t>https://guinebissau.opendataforafrica.org/GWSECD2015/guinea-bissau-socio-economic-data-2015</t>
  </si>
  <si>
    <t>https://www.arcgis.com/home/item.html?id=394a18f971ad428a96098377be818b97</t>
  </si>
  <si>
    <t>The Gambia:</t>
  </si>
  <si>
    <t>Census 2024 (ethnic):</t>
  </si>
  <si>
    <t>https://www.gbosdata.org/downloads/142-2024-population-and-housing-census-reports</t>
  </si>
  <si>
    <t>https://www.arcgis.com/home/item.html?id=eda817bb8cf042aea65d75a2ce620881</t>
  </si>
  <si>
    <t>Burkina Faso:</t>
  </si>
  <si>
    <t>2019 Ethnic Census:</t>
  </si>
  <si>
    <t>https://burkinafaso.opendataforafrica.org/bbiuprb/indicateurs-du-5e-rgph-2019</t>
  </si>
  <si>
    <t>https://www.citypopulation.de/en/burkinafaso/communes/admin/</t>
  </si>
  <si>
    <t>Ghana:</t>
  </si>
  <si>
    <t>2021 Ethnic and Religious Census:</t>
  </si>
  <si>
    <t>https://census2021.statsghana.gov.gh/gssmain/fileUpload/reportthemelist/2021%20PHC%20General%20Report%20Vol%203C_Background%20Characteristics_181121.pdf</t>
  </si>
  <si>
    <t>https://statsghana.gov.gh/gssmain/fileUpload/pressrelease/2021%20PHC%20General%20Report%20Vol%203A_Population%20of%20Regions%20and%20Districts_181121.pdf</t>
  </si>
  <si>
    <t>https://www.arcgis.com/home/item.html?id=9381c41920f5450c8afd1e14d8b6b47e</t>
  </si>
  <si>
    <t>Mali shapefile:</t>
  </si>
  <si>
    <t>https://data.humdata.org/dataset/cod-ab-mli?</t>
  </si>
  <si>
    <t>Mali Language Census 2009:</t>
  </si>
  <si>
    <t>https://data.humdata.org/dataset/mali-languages</t>
  </si>
  <si>
    <t>Islam</t>
  </si>
  <si>
    <t>Catholic</t>
  </si>
  <si>
    <t>Protestant Methodist</t>
  </si>
  <si>
    <t>Other Christians</t>
  </si>
  <si>
    <t>Vodoun</t>
  </si>
  <si>
    <t>Other Traditional</t>
  </si>
  <si>
    <t>Other Religions</t>
  </si>
  <si>
    <t>None</t>
  </si>
  <si>
    <t>Region</t>
  </si>
  <si>
    <t>No religion</t>
  </si>
  <si>
    <t>Muslims</t>
  </si>
  <si>
    <t>Christians</t>
  </si>
  <si>
    <t>Animist</t>
  </si>
  <si>
    <t>Boké</t>
  </si>
  <si>
    <t>Labé</t>
  </si>
  <si>
    <t>NZérékoré</t>
  </si>
  <si>
    <t>Bainouk</t>
  </si>
  <si>
    <t>Balanta-Ganja</t>
  </si>
  <si>
    <t>Bambara</t>
  </si>
  <si>
    <t>Oniyan</t>
  </si>
  <si>
    <t>Ménik</t>
  </si>
  <si>
    <t>Casamance Creole</t>
  </si>
  <si>
    <t>Jahanka</t>
  </si>
  <si>
    <t>Jalunga</t>
  </si>
  <si>
    <t>Jola-Fony</t>
  </si>
  <si>
    <t>Fulah</t>
  </si>
  <si>
    <t>Xasonga</t>
  </si>
  <si>
    <t>Lebu Wolof</t>
  </si>
  <si>
    <t>Mankanya</t>
  </si>
  <si>
    <t>Mandinka</t>
  </si>
  <si>
    <t>Mandjak</t>
  </si>
  <si>
    <t>Hassaniya Arabic</t>
  </si>
  <si>
    <t>Serer</t>
  </si>
  <si>
    <t>Soce</t>
  </si>
  <si>
    <t>Wolof</t>
  </si>
  <si>
    <t>Hausa</t>
  </si>
  <si>
    <t>English</t>
  </si>
  <si>
    <t>Arabic</t>
  </si>
  <si>
    <t>French</t>
  </si>
  <si>
    <t>SN0101</t>
  </si>
  <si>
    <t>Dakar</t>
  </si>
  <si>
    <t>SN0102</t>
  </si>
  <si>
    <t>Pikine, Guediawaye</t>
  </si>
  <si>
    <t>SN0104</t>
  </si>
  <si>
    <t>Rufisque</t>
  </si>
  <si>
    <t>SN1401</t>
  </si>
  <si>
    <t>Ziguinchor</t>
  </si>
  <si>
    <t>Bignona</t>
  </si>
  <si>
    <t>SN1402</t>
  </si>
  <si>
    <t>Oussouye</t>
  </si>
  <si>
    <t>SN1403</t>
  </si>
  <si>
    <t>SN0201</t>
  </si>
  <si>
    <t>Diourbel</t>
  </si>
  <si>
    <t>Bambey</t>
  </si>
  <si>
    <t>SN0202</t>
  </si>
  <si>
    <t>SN0203</t>
  </si>
  <si>
    <t>M'backe</t>
  </si>
  <si>
    <t>SN0903</t>
  </si>
  <si>
    <t>Podor, Matam, Kanel, Linguere, Ranerou</t>
  </si>
  <si>
    <t>SN1003</t>
  </si>
  <si>
    <t>Saint Louis, Dagana</t>
  </si>
  <si>
    <t>SN0801</t>
  </si>
  <si>
    <t>Kebemer</t>
  </si>
  <si>
    <t>SN0803</t>
  </si>
  <si>
    <t>Louga</t>
  </si>
  <si>
    <t>SN1201</t>
  </si>
  <si>
    <t>Bakel, Goudiry</t>
  </si>
  <si>
    <t>SN1204</t>
  </si>
  <si>
    <t>Tambacounda, Koupentoum</t>
  </si>
  <si>
    <t>SN0601</t>
  </si>
  <si>
    <t>Kedougou, Salemata, Saraya</t>
  </si>
  <si>
    <t>SN0502</t>
  </si>
  <si>
    <t>Kaolack</t>
  </si>
  <si>
    <t>SN0503</t>
  </si>
  <si>
    <t>Nioro du Rip</t>
  </si>
  <si>
    <t>SN0301</t>
  </si>
  <si>
    <t>Fatick</t>
  </si>
  <si>
    <t>SN0302</t>
  </si>
  <si>
    <t>Foundiougne</t>
  </si>
  <si>
    <t>SN0402</t>
  </si>
  <si>
    <t>Kaffrine, Koungheul, Guinguineo, Birkelane, Gossas, Malem Hoddar</t>
  </si>
  <si>
    <t>SN1301</t>
  </si>
  <si>
    <t>Thies</t>
  </si>
  <si>
    <t>M'bour</t>
  </si>
  <si>
    <t>SN1302</t>
  </si>
  <si>
    <t>SN1303</t>
  </si>
  <si>
    <t>Tivaouane</t>
  </si>
  <si>
    <t>SN0701</t>
  </si>
  <si>
    <t>Kolda, Medina Yoro Foulah</t>
  </si>
  <si>
    <t>SN0703</t>
  </si>
  <si>
    <t>Velingara</t>
  </si>
  <si>
    <t>SN1102</t>
  </si>
  <si>
    <t>Goudomp, Sedhiou, Bounkiling</t>
  </si>
  <si>
    <t>Senegal</t>
  </si>
  <si>
    <t>Kaffrine</t>
  </si>
  <si>
    <t>Kédougou</t>
  </si>
  <si>
    <t>Kolda</t>
  </si>
  <si>
    <t>Matam</t>
  </si>
  <si>
    <t>Saint-Louis</t>
  </si>
  <si>
    <t>Sédhiou</t>
  </si>
  <si>
    <t>Tambacounda</t>
  </si>
  <si>
    <t>Thiès</t>
  </si>
  <si>
    <t>Bahai</t>
  </si>
  <si>
    <t>Traditional</t>
  </si>
  <si>
    <t>No Religion</t>
  </si>
  <si>
    <t>Eastern</t>
  </si>
  <si>
    <t>Kailahun</t>
  </si>
  <si>
    <t>Kenema</t>
  </si>
  <si>
    <t>Northern</t>
  </si>
  <si>
    <t>Bombali</t>
  </si>
  <si>
    <t>Northwestern</t>
  </si>
  <si>
    <t>Kambia</t>
  </si>
  <si>
    <t>Koinadugu</t>
  </si>
  <si>
    <t>Port Loko</t>
  </si>
  <si>
    <t>Tonkolili</t>
  </si>
  <si>
    <t>Southern</t>
  </si>
  <si>
    <t>Bo</t>
  </si>
  <si>
    <t>Bonthe</t>
  </si>
  <si>
    <t>Moyamba</t>
  </si>
  <si>
    <t>Pujehun</t>
  </si>
  <si>
    <t>Western</t>
  </si>
  <si>
    <t>Western Area Rural</t>
  </si>
  <si>
    <t>Western Area Urban</t>
  </si>
  <si>
    <t>Krio</t>
  </si>
  <si>
    <t>Mende</t>
  </si>
  <si>
    <t>Temne</t>
  </si>
  <si>
    <t>Limba</t>
  </si>
  <si>
    <t>Koranko</t>
  </si>
  <si>
    <t>Loko</t>
  </si>
  <si>
    <t>Madingo</t>
  </si>
  <si>
    <t>Sherbro</t>
  </si>
  <si>
    <t>Krim</t>
  </si>
  <si>
    <t>Vai</t>
  </si>
  <si>
    <t>SL001</t>
  </si>
  <si>
    <t>SL002</t>
  </si>
  <si>
    <t>SL003</t>
  </si>
  <si>
    <t>SL004</t>
  </si>
  <si>
    <t>SL005</t>
  </si>
  <si>
    <t>SL006</t>
  </si>
  <si>
    <t>SL007</t>
  </si>
  <si>
    <t>SL008</t>
  </si>
  <si>
    <t>SL009</t>
  </si>
  <si>
    <t>SL010</t>
  </si>
  <si>
    <t>SL011</t>
  </si>
  <si>
    <t>SL012</t>
  </si>
  <si>
    <t>SL013</t>
  </si>
  <si>
    <t>SL014</t>
  </si>
  <si>
    <t>sl</t>
  </si>
  <si>
    <t>Liberia:</t>
  </si>
  <si>
    <t>Cote D'ivoire</t>
  </si>
  <si>
    <t>https://lisgis.gov.lr/document/LiberiaCensus2022Report.pdf</t>
  </si>
  <si>
    <t>Census 2022:</t>
  </si>
  <si>
    <t>Census 2021:</t>
  </si>
  <si>
    <t>https://www.caidp.ci/uploads/7113b93cc641ba78c591e9f79a4e729c.pdf</t>
  </si>
  <si>
    <t>LB001</t>
  </si>
  <si>
    <t>CI001</t>
  </si>
  <si>
    <t>Liberia</t>
  </si>
  <si>
    <t>Côte d'Ivoire</t>
  </si>
  <si>
    <t>Bassa</t>
  </si>
  <si>
    <t>Belle</t>
  </si>
  <si>
    <t>Dey</t>
  </si>
  <si>
    <t>Gbandi</t>
  </si>
  <si>
    <t>Go</t>
  </si>
  <si>
    <t>Gola</t>
  </si>
  <si>
    <t>Grebo</t>
  </si>
  <si>
    <t>Krahn</t>
  </si>
  <si>
    <t>Kru</t>
  </si>
  <si>
    <t>Lorma</t>
  </si>
  <si>
    <t>Sapo</t>
  </si>
  <si>
    <t>Unknown</t>
  </si>
  <si>
    <t>Akan</t>
  </si>
  <si>
    <t>Mande du Nord</t>
  </si>
  <si>
    <t>Mande du Sud</t>
  </si>
  <si>
    <t>Gur/Voltaique</t>
  </si>
  <si>
    <t>Manjaco</t>
  </si>
  <si>
    <t>Mancanha</t>
  </si>
  <si>
    <t>Papel</t>
  </si>
  <si>
    <t>Bijagos</t>
  </si>
  <si>
    <t>Beafada</t>
  </si>
  <si>
    <t>Felupe</t>
  </si>
  <si>
    <t>Mansoanca</t>
  </si>
  <si>
    <t>Balanta Mane</t>
  </si>
  <si>
    <t>Saracule</t>
  </si>
  <si>
    <t>GB01</t>
  </si>
  <si>
    <t>Tombali</t>
  </si>
  <si>
    <t>GB02</t>
  </si>
  <si>
    <t>Quinara</t>
  </si>
  <si>
    <t>GB03</t>
  </si>
  <si>
    <t>Oio</t>
  </si>
  <si>
    <t>GB04</t>
  </si>
  <si>
    <t>Biombo</t>
  </si>
  <si>
    <t>GB05</t>
  </si>
  <si>
    <t>Bolama/Bijagos</t>
  </si>
  <si>
    <t>GB06</t>
  </si>
  <si>
    <t>Bafata</t>
  </si>
  <si>
    <t>GB07</t>
  </si>
  <si>
    <t>Gabu</t>
  </si>
  <si>
    <t>GB08</t>
  </si>
  <si>
    <t>Cacheu</t>
  </si>
  <si>
    <t>GB09</t>
  </si>
  <si>
    <t>Sector Autonomo de Bissau</t>
  </si>
  <si>
    <t>Guinea-Bissau</t>
  </si>
  <si>
    <t>Muslim</t>
  </si>
  <si>
    <t>Christian</t>
  </si>
  <si>
    <t>Not specified</t>
  </si>
  <si>
    <t>guinea bissau</t>
  </si>
  <si>
    <t>Banjul</t>
  </si>
  <si>
    <t>Kanifing</t>
  </si>
  <si>
    <t>Brikama</t>
  </si>
  <si>
    <t>Mansakonko</t>
  </si>
  <si>
    <t>Kerewan</t>
  </si>
  <si>
    <t>Kuntaur</t>
  </si>
  <si>
    <t>Janjanbureh</t>
  </si>
  <si>
    <t>Basse</t>
  </si>
  <si>
    <t>Sem</t>
  </si>
  <si>
    <t>Gambia</t>
  </si>
  <si>
    <t>GB001</t>
  </si>
  <si>
    <t>GB002</t>
  </si>
  <si>
    <t>GB003</t>
  </si>
  <si>
    <t>GB004</t>
  </si>
  <si>
    <t>GB005</t>
  </si>
  <si>
    <t>GB006</t>
  </si>
  <si>
    <t>GB007</t>
  </si>
  <si>
    <t>GB008</t>
  </si>
  <si>
    <t>GB009</t>
  </si>
  <si>
    <t>GM001</t>
  </si>
  <si>
    <t>GM002</t>
  </si>
  <si>
    <t>GM003</t>
  </si>
  <si>
    <t>GM004</t>
  </si>
  <si>
    <t>GM005</t>
  </si>
  <si>
    <t>GM006</t>
  </si>
  <si>
    <t>GM007</t>
  </si>
  <si>
    <t>GM008</t>
  </si>
  <si>
    <t>Biali</t>
  </si>
  <si>
    <t>Birifor</t>
  </si>
  <si>
    <t>Bissa</t>
  </si>
  <si>
    <t>Bobo</t>
  </si>
  <si>
    <t>Bwamu (Ou Bwamou)</t>
  </si>
  <si>
    <t>Dagaari Dioula</t>
  </si>
  <si>
    <t>Dagara</t>
  </si>
  <si>
    <t>Djerma</t>
  </si>
  <si>
    <t>Dogon (Ou Kaado)</t>
  </si>
  <si>
    <t>Dogosé</t>
  </si>
  <si>
    <t>Dyan</t>
  </si>
  <si>
    <t>Fulfudé (Ou Peulh)</t>
  </si>
  <si>
    <t>Gouin</t>
  </si>
  <si>
    <t>Gourmantché (Ou Gulmancéma)</t>
  </si>
  <si>
    <t>Gourounsi</t>
  </si>
  <si>
    <t>Kaansa (Ou Gan)</t>
  </si>
  <si>
    <t>Karaboro</t>
  </si>
  <si>
    <t>Kasséna (Ou Kassem)</t>
  </si>
  <si>
    <t>Ko</t>
  </si>
  <si>
    <t>Koromfé</t>
  </si>
  <si>
    <t>Koussassé</t>
  </si>
  <si>
    <t>Kusaal</t>
  </si>
  <si>
    <t>Lobi (Ou Lobiri)</t>
  </si>
  <si>
    <t>Marka (Ou Dafing)</t>
  </si>
  <si>
    <t>Moba</t>
  </si>
  <si>
    <t>Mooré</t>
  </si>
  <si>
    <t>Nankana</t>
  </si>
  <si>
    <t>Ninkare</t>
  </si>
  <si>
    <t>Nuni (Nounouma)</t>
  </si>
  <si>
    <t>San (Ou Samogho Ou Samo)</t>
  </si>
  <si>
    <t>Sénoufo</t>
  </si>
  <si>
    <t>Sonrhaï</t>
  </si>
  <si>
    <t>Tamachèque (Ou Bella)</t>
  </si>
  <si>
    <t>Toussian</t>
  </si>
  <si>
    <t>Turka</t>
  </si>
  <si>
    <t>Boucle Du Mouhoun</t>
  </si>
  <si>
    <t>Balé</t>
  </si>
  <si>
    <t>Banwa</t>
  </si>
  <si>
    <t>Kossi</t>
  </si>
  <si>
    <t>Mouhoun</t>
  </si>
  <si>
    <t>Nayala</t>
  </si>
  <si>
    <t>Sourou</t>
  </si>
  <si>
    <t>Cascades</t>
  </si>
  <si>
    <t>Comoé</t>
  </si>
  <si>
    <t>Léraba</t>
  </si>
  <si>
    <t>Centre</t>
  </si>
  <si>
    <t>Kadiogo</t>
  </si>
  <si>
    <t>Centre Est</t>
  </si>
  <si>
    <t>Boulgou</t>
  </si>
  <si>
    <t>Koulpélogo</t>
  </si>
  <si>
    <t>Kouritenga</t>
  </si>
  <si>
    <t>Centre Nord</t>
  </si>
  <si>
    <t>Bam</t>
  </si>
  <si>
    <t>Namentenga</t>
  </si>
  <si>
    <t>Sanmatenga</t>
  </si>
  <si>
    <t>Centre Ouest</t>
  </si>
  <si>
    <t>Boulkiemdé</t>
  </si>
  <si>
    <t>Sanguié</t>
  </si>
  <si>
    <t>Sissili</t>
  </si>
  <si>
    <t>Ziro</t>
  </si>
  <si>
    <t>Centre Sud</t>
  </si>
  <si>
    <t>Bazèga</t>
  </si>
  <si>
    <t>Nahouri</t>
  </si>
  <si>
    <t>Zoundwéogo</t>
  </si>
  <si>
    <t>Hauts Bassins</t>
  </si>
  <si>
    <t>Houet</t>
  </si>
  <si>
    <t>Kénédougou</t>
  </si>
  <si>
    <t>Tuy</t>
  </si>
  <si>
    <t>L'Est</t>
  </si>
  <si>
    <t>Gnagna</t>
  </si>
  <si>
    <t>Gourma</t>
  </si>
  <si>
    <t>Komondjari</t>
  </si>
  <si>
    <t>Kompienga</t>
  </si>
  <si>
    <t>Tapoa</t>
  </si>
  <si>
    <t>Nord</t>
  </si>
  <si>
    <t>Loroum</t>
  </si>
  <si>
    <t>Passoré</t>
  </si>
  <si>
    <t>Yatenga</t>
  </si>
  <si>
    <t>Zondoma</t>
  </si>
  <si>
    <t>Plateau Central</t>
  </si>
  <si>
    <t>Ganzourgou</t>
  </si>
  <si>
    <t>Kourwéogo</t>
  </si>
  <si>
    <t>Oubritenga</t>
  </si>
  <si>
    <t>Sahel</t>
  </si>
  <si>
    <t>Oudalan</t>
  </si>
  <si>
    <t>Séno</t>
  </si>
  <si>
    <t>Soum</t>
  </si>
  <si>
    <t>Yagha</t>
  </si>
  <si>
    <t>Sud Ouest</t>
  </si>
  <si>
    <t>Bougouriba</t>
  </si>
  <si>
    <t>Ioba</t>
  </si>
  <si>
    <t>Noumbiel</t>
  </si>
  <si>
    <t>Poni</t>
  </si>
  <si>
    <t>Ga-Dangme</t>
  </si>
  <si>
    <t>Ewe</t>
  </si>
  <si>
    <t>Guan</t>
  </si>
  <si>
    <t>Gurma</t>
  </si>
  <si>
    <t>Mole-Dagbani</t>
  </si>
  <si>
    <t>Grusi</t>
  </si>
  <si>
    <t>Central</t>
  </si>
  <si>
    <t>Greater Accra</t>
  </si>
  <si>
    <t>Volta</t>
  </si>
  <si>
    <t>Ashanti</t>
  </si>
  <si>
    <t>Western North</t>
  </si>
  <si>
    <t>Ahafo</t>
  </si>
  <si>
    <t>Bono</t>
  </si>
  <si>
    <t>Bono East</t>
  </si>
  <si>
    <t>Oti</t>
  </si>
  <si>
    <t>Savannah</t>
  </si>
  <si>
    <t>North East</t>
  </si>
  <si>
    <t>Upper East</t>
  </si>
  <si>
    <t>Upper West</t>
  </si>
  <si>
    <t>Ghana</t>
  </si>
  <si>
    <t>Burkina Faso</t>
  </si>
  <si>
    <t>BF001</t>
  </si>
  <si>
    <t>BF002</t>
  </si>
  <si>
    <t>BF003</t>
  </si>
  <si>
    <t>BF004</t>
  </si>
  <si>
    <t>BF005</t>
  </si>
  <si>
    <t>BF006</t>
  </si>
  <si>
    <t>BF007</t>
  </si>
  <si>
    <t>BF008</t>
  </si>
  <si>
    <t>BF009</t>
  </si>
  <si>
    <t>BF010</t>
  </si>
  <si>
    <t>BF011</t>
  </si>
  <si>
    <t>BF012</t>
  </si>
  <si>
    <t>BF013</t>
  </si>
  <si>
    <t>BF014</t>
  </si>
  <si>
    <t>BF015</t>
  </si>
  <si>
    <t>BF016</t>
  </si>
  <si>
    <t>BF017</t>
  </si>
  <si>
    <t>BF018</t>
  </si>
  <si>
    <t>BF019</t>
  </si>
  <si>
    <t>BF020</t>
  </si>
  <si>
    <t>BF021</t>
  </si>
  <si>
    <t>BF022</t>
  </si>
  <si>
    <t>BF023</t>
  </si>
  <si>
    <t>BF024</t>
  </si>
  <si>
    <t>BF025</t>
  </si>
  <si>
    <t>BF026</t>
  </si>
  <si>
    <t>BF027</t>
  </si>
  <si>
    <t>BF028</t>
  </si>
  <si>
    <t>BF029</t>
  </si>
  <si>
    <t>BF030</t>
  </si>
  <si>
    <t>BF031</t>
  </si>
  <si>
    <t>BF032</t>
  </si>
  <si>
    <t>BF033</t>
  </si>
  <si>
    <t>BF034</t>
  </si>
  <si>
    <t>BF035</t>
  </si>
  <si>
    <t>BF036</t>
  </si>
  <si>
    <t>BF037</t>
  </si>
  <si>
    <t>BF038</t>
  </si>
  <si>
    <t>BF039</t>
  </si>
  <si>
    <t>BF040</t>
  </si>
  <si>
    <t>BF041</t>
  </si>
  <si>
    <t>BF042</t>
  </si>
  <si>
    <t>BF043</t>
  </si>
  <si>
    <t>BF044</t>
  </si>
  <si>
    <t>BF045</t>
  </si>
  <si>
    <t>GH001</t>
  </si>
  <si>
    <t>GH002</t>
  </si>
  <si>
    <t>GH003</t>
  </si>
  <si>
    <t>GH004</t>
  </si>
  <si>
    <t>GH005</t>
  </si>
  <si>
    <t>GH006</t>
  </si>
  <si>
    <t>GH007</t>
  </si>
  <si>
    <t>GH008</t>
  </si>
  <si>
    <t>GH009</t>
  </si>
  <si>
    <t>GH010</t>
  </si>
  <si>
    <t>GH011</t>
  </si>
  <si>
    <t>GH012</t>
  </si>
  <si>
    <t>GH013</t>
  </si>
  <si>
    <t>GH014</t>
  </si>
  <si>
    <t>GH015</t>
  </si>
  <si>
    <t>GH016</t>
  </si>
  <si>
    <t>Songhay</t>
  </si>
  <si>
    <t>Senoufo</t>
  </si>
  <si>
    <t>Minianka</t>
  </si>
  <si>
    <t>Bankagooma</t>
  </si>
  <si>
    <t>Bozo</t>
  </si>
  <si>
    <t>ML001</t>
  </si>
  <si>
    <t>Kayes</t>
  </si>
  <si>
    <t>ML002</t>
  </si>
  <si>
    <t>Bafoulabé</t>
  </si>
  <si>
    <t>ML003</t>
  </si>
  <si>
    <t>Diéma</t>
  </si>
  <si>
    <t>ML004</t>
  </si>
  <si>
    <t>Kéniéba</t>
  </si>
  <si>
    <t>ML005</t>
  </si>
  <si>
    <t>Kita</t>
  </si>
  <si>
    <t>ML006</t>
  </si>
  <si>
    <t>Nioro</t>
  </si>
  <si>
    <t>ML007</t>
  </si>
  <si>
    <t>Yélimané</t>
  </si>
  <si>
    <t>ML008</t>
  </si>
  <si>
    <t>Koulikoro</t>
  </si>
  <si>
    <t>ML009</t>
  </si>
  <si>
    <t>Banamba</t>
  </si>
  <si>
    <t>ML010</t>
  </si>
  <si>
    <t>Dioïla</t>
  </si>
  <si>
    <t>ML011</t>
  </si>
  <si>
    <t>Kangaba</t>
  </si>
  <si>
    <t>ML012</t>
  </si>
  <si>
    <t>Kati</t>
  </si>
  <si>
    <t>ML013</t>
  </si>
  <si>
    <t>Kolokani</t>
  </si>
  <si>
    <t>ML014</t>
  </si>
  <si>
    <t>Nara</t>
  </si>
  <si>
    <t>ML015</t>
  </si>
  <si>
    <t>Sikasso</t>
  </si>
  <si>
    <t>ML016</t>
  </si>
  <si>
    <t>Bougouni</t>
  </si>
  <si>
    <t>ML017</t>
  </si>
  <si>
    <t>Kadiolo</t>
  </si>
  <si>
    <t>ML018</t>
  </si>
  <si>
    <t>Kolondiéba</t>
  </si>
  <si>
    <t>ML019</t>
  </si>
  <si>
    <t>Koutiala</t>
  </si>
  <si>
    <t>ML020</t>
  </si>
  <si>
    <t>Yanfolila</t>
  </si>
  <si>
    <t>ML021</t>
  </si>
  <si>
    <t>Yorosso</t>
  </si>
  <si>
    <t>ML022</t>
  </si>
  <si>
    <t>Ségou</t>
  </si>
  <si>
    <t>ML023</t>
  </si>
  <si>
    <t>Barouéli</t>
  </si>
  <si>
    <t>ML024</t>
  </si>
  <si>
    <t>Bla</t>
  </si>
  <si>
    <t>ML025</t>
  </si>
  <si>
    <t>Macina</t>
  </si>
  <si>
    <t>ML026</t>
  </si>
  <si>
    <t>Niono</t>
  </si>
  <si>
    <t>ML027</t>
  </si>
  <si>
    <t>San</t>
  </si>
  <si>
    <t>ML028</t>
  </si>
  <si>
    <t>Tominian</t>
  </si>
  <si>
    <t>ML029</t>
  </si>
  <si>
    <t>Mopti</t>
  </si>
  <si>
    <t>ML030</t>
  </si>
  <si>
    <t>Bandiagara</t>
  </si>
  <si>
    <t>ML031</t>
  </si>
  <si>
    <t>Bankass</t>
  </si>
  <si>
    <t>ML032</t>
  </si>
  <si>
    <t>Djenné</t>
  </si>
  <si>
    <t>ML033</t>
  </si>
  <si>
    <t>Douentza</t>
  </si>
  <si>
    <t>ML034</t>
  </si>
  <si>
    <t>Koro</t>
  </si>
  <si>
    <t>ML035</t>
  </si>
  <si>
    <t>Ténenkou</t>
  </si>
  <si>
    <t>ML036</t>
  </si>
  <si>
    <t>Youwarou</t>
  </si>
  <si>
    <t>ML037</t>
  </si>
  <si>
    <t>Tombouctou</t>
  </si>
  <si>
    <t>ML038</t>
  </si>
  <si>
    <t>Diré</t>
  </si>
  <si>
    <t>ML039</t>
  </si>
  <si>
    <t>Goundam</t>
  </si>
  <si>
    <t>ML040</t>
  </si>
  <si>
    <t>Gourma-Rharous</t>
  </si>
  <si>
    <t>ML041</t>
  </si>
  <si>
    <t>Niafunké</t>
  </si>
  <si>
    <t>ML042</t>
  </si>
  <si>
    <t>Gao</t>
  </si>
  <si>
    <t>ML043</t>
  </si>
  <si>
    <t>Ansongo</t>
  </si>
  <si>
    <t>ML044</t>
  </si>
  <si>
    <t>Bourem</t>
  </si>
  <si>
    <t>ML045</t>
  </si>
  <si>
    <t>Ménaka</t>
  </si>
  <si>
    <t>ML046</t>
  </si>
  <si>
    <t>Kidal</t>
  </si>
  <si>
    <t>ML047</t>
  </si>
  <si>
    <t>Bamako</t>
  </si>
  <si>
    <t>FID</t>
  </si>
  <si>
    <t>Shape *</t>
  </si>
  <si>
    <t>zx</t>
  </si>
  <si>
    <t>ADM2_PCODE</t>
  </si>
  <si>
    <t>abc</t>
  </si>
  <si>
    <t>ADM1_FR</t>
  </si>
  <si>
    <t>ADM1_PCODE</t>
  </si>
  <si>
    <t>ADM0_FR</t>
  </si>
  <si>
    <t>ADM0_PCODE</t>
  </si>
  <si>
    <t>date</t>
  </si>
  <si>
    <t>validOn</t>
  </si>
  <si>
    <t>validTo</t>
  </si>
  <si>
    <t>AREA_SQKM</t>
  </si>
  <si>
    <t>Shape_Leng</t>
  </si>
  <si>
    <t>Shape_Area</t>
  </si>
  <si>
    <t>Polygon</t>
  </si>
  <si>
    <t>SN001</t>
  </si>
  <si>
    <t>SN01</t>
  </si>
  <si>
    <t>SN</t>
  </si>
  <si>
    <t>&lt;Null&gt;</t>
  </si>
  <si>
    <t>Pikine</t>
  </si>
  <si>
    <t>SN002</t>
  </si>
  <si>
    <t>SN003</t>
  </si>
  <si>
    <t>SN007</t>
  </si>
  <si>
    <t>SN02</t>
  </si>
  <si>
    <t>SN008</t>
  </si>
  <si>
    <t>Mbacké</t>
  </si>
  <si>
    <t>SN009</t>
  </si>
  <si>
    <t>SN019</t>
  </si>
  <si>
    <t>SN03</t>
  </si>
  <si>
    <t>SN020</t>
  </si>
  <si>
    <t>SN004</t>
  </si>
  <si>
    <t>SN04</t>
  </si>
  <si>
    <t>SN021</t>
  </si>
  <si>
    <t>SN05</t>
  </si>
  <si>
    <t>SN017</t>
  </si>
  <si>
    <t>SN018</t>
  </si>
  <si>
    <t>SN06</t>
  </si>
  <si>
    <t>SN005</t>
  </si>
  <si>
    <t>SN07</t>
  </si>
  <si>
    <t>Vélingara</t>
  </si>
  <si>
    <t>SN016</t>
  </si>
  <si>
    <t>Kébémer</t>
  </si>
  <si>
    <t>SN025</t>
  </si>
  <si>
    <t>SN08</t>
  </si>
  <si>
    <t>SN026</t>
  </si>
  <si>
    <t>SN006</t>
  </si>
  <si>
    <t>SN09</t>
  </si>
  <si>
    <t>Saint Louis</t>
  </si>
  <si>
    <t>SN012</t>
  </si>
  <si>
    <t>SN10</t>
  </si>
  <si>
    <t>Goudomp</t>
  </si>
  <si>
    <t>SN013</t>
  </si>
  <si>
    <t>SN11</t>
  </si>
  <si>
    <t>Bakel</t>
  </si>
  <si>
    <t>SN010</t>
  </si>
  <si>
    <t>SN12</t>
  </si>
  <si>
    <t>SN011</t>
  </si>
  <si>
    <t>Mbour</t>
  </si>
  <si>
    <t>SN027</t>
  </si>
  <si>
    <t>SN13</t>
  </si>
  <si>
    <t>SN014</t>
  </si>
  <si>
    <t>SN015</t>
  </si>
  <si>
    <t>SN022</t>
  </si>
  <si>
    <t>SN14</t>
  </si>
  <si>
    <t>SN023</t>
  </si>
  <si>
    <t>SN024</t>
  </si>
  <si>
    <t>Area</t>
  </si>
  <si>
    <t>ethnicity</t>
  </si>
  <si>
    <t>oneGroup</t>
  </si>
  <si>
    <t>twoGroup</t>
  </si>
  <si>
    <t>threeGroup</t>
  </si>
  <si>
    <t>fourGroup</t>
  </si>
  <si>
    <t>fiveGroup</t>
  </si>
  <si>
    <t>sixGroup</t>
  </si>
  <si>
    <t>sevenGroup</t>
  </si>
  <si>
    <t>eightGroup</t>
  </si>
  <si>
    <t>nineGroup</t>
  </si>
  <si>
    <t>tenGroup</t>
  </si>
  <si>
    <t>Shape</t>
  </si>
  <si>
    <t>GID_2</t>
  </si>
  <si>
    <t>area</t>
  </si>
  <si>
    <t>.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</si>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</sst>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ptos Narrow"/>
      <family val="2"/>
      <scheme val="minor"/>
    </font>
    <font>
      <sz val="12"/>
      <color rgb="FF000000"/>
      <name val="Calibri"/>
      <family val="2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23">
    <xf numFmtId="0" fontId="0" fillId="0" borderId="0" xfId="0"/>
    <xf numFmtId="0" fontId="18" fillId="0" borderId="0" xfId="0" applyFon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16" fillId="0" borderId="0" xfId="0" applyFont="1"/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6" fillId="0" borderId="0" xfId="42" applyFont="1"/>
    <xf numFmtId="0" fontId="1" fillId="0" borderId="0" xfId="42"/>
    <xf numFmtId="0" fontId="20" fillId="0" borderId="0" xfId="0" applyFont="1"/>
    <xf numFmtId="0" fontId="22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14" fontId="0" fillId="0" borderId="0" xfId="0" applyNumberFormat="1"/>
    <xf numFmtId="3" fontId="0" fillId="0" borderId="0" xfId="0" applyNumberFormat="1"/>
    <xf numFmtId="0" fontId="0" fillId="0" borderId="0" xfId="42" applyFont="1"/>
    <xf numFmtId="3" fontId="0" fillId="0" borderId="0" xfId="42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0" fontId="24" fillId="0" borderId="0" xfId="0" applyFont="1" applyAlignment="1">
      <alignment horizontal="left"/>
    </xf>
    <xf numFmtId="3" fontId="23" fillId="0" borderId="0" xfId="0" applyNumberFormat="1" applyFont="1" applyAlignment="1">
      <alignment horizontal="left"/>
    </xf>
    <xf numFmtId="0" fontId="25" fillId="0" borderId="0" xfId="0" applyFont="1" applyAlignment="1">
      <alignment vertical="center"/>
    </xf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3" xfId="42" xr:uid="{59B46123-CA10-4F71-A26C-2749C07EF66E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D0AC0-5B7E-4D8D-ABD0-285841BA65CC}">
  <dimension ref="B2:C75"/>
  <sheetViews>
    <sheetView topLeftCell="A20" workbookViewId="0">
      <selection activeCell="B48" sqref="B48"/>
    </sheetView>
  </sheetViews>
  <sheetFormatPr defaultRowHeight="14.4" x14ac:dyDescent="0.3"/>
  <sheetData>
    <row r="2" spans="2:2" x14ac:dyDescent="0.3">
      <c r="B2" s="4" t="s">
        <v>34</v>
      </c>
    </row>
    <row r="4" spans="2:2" x14ac:dyDescent="0.3">
      <c r="B4" t="s">
        <v>22</v>
      </c>
    </row>
    <row r="5" spans="2:2" x14ac:dyDescent="0.3">
      <c r="B5" s="5" t="s">
        <v>35</v>
      </c>
    </row>
    <row r="6" spans="2:2" x14ac:dyDescent="0.3">
      <c r="B6" s="6" t="s">
        <v>36</v>
      </c>
    </row>
    <row r="7" spans="2:2" x14ac:dyDescent="0.3">
      <c r="B7" s="5" t="s">
        <v>37</v>
      </c>
    </row>
    <row r="8" spans="2:2" x14ac:dyDescent="0.3">
      <c r="B8" t="s">
        <v>50</v>
      </c>
    </row>
    <row r="10" spans="2:2" x14ac:dyDescent="0.3">
      <c r="B10" s="5" t="s">
        <v>51</v>
      </c>
    </row>
    <row r="11" spans="2:2" x14ac:dyDescent="0.3">
      <c r="B11" s="5" t="s">
        <v>52</v>
      </c>
    </row>
    <row r="12" spans="2:2" x14ac:dyDescent="0.3">
      <c r="B12" s="6" t="s">
        <v>53</v>
      </c>
    </row>
    <row r="13" spans="2:2" x14ac:dyDescent="0.3">
      <c r="B13" s="6" t="s">
        <v>54</v>
      </c>
    </row>
    <row r="14" spans="2:2" x14ac:dyDescent="0.3">
      <c r="B14" s="5" t="s">
        <v>37</v>
      </c>
    </row>
    <row r="15" spans="2:2" x14ac:dyDescent="0.3">
      <c r="B15" s="6" t="s">
        <v>55</v>
      </c>
    </row>
    <row r="17" spans="2:3" x14ac:dyDescent="0.3">
      <c r="B17" s="5" t="s">
        <v>147</v>
      </c>
      <c r="C17" s="6"/>
    </row>
    <row r="18" spans="2:3" x14ac:dyDescent="0.3">
      <c r="B18" s="5" t="s">
        <v>148</v>
      </c>
      <c r="C18" s="6"/>
    </row>
    <row r="19" spans="2:3" x14ac:dyDescent="0.3">
      <c r="B19" s="6" t="s">
        <v>149</v>
      </c>
      <c r="C19" s="6"/>
    </row>
    <row r="20" spans="2:3" x14ac:dyDescent="0.3">
      <c r="B20" s="5" t="s">
        <v>37</v>
      </c>
      <c r="C20" s="6"/>
    </row>
    <row r="21" spans="2:3" x14ac:dyDescent="0.3">
      <c r="B21" s="6" t="s">
        <v>150</v>
      </c>
      <c r="C21" s="6"/>
    </row>
    <row r="22" spans="2:3" x14ac:dyDescent="0.3">
      <c r="B22" s="6"/>
      <c r="C22" s="6"/>
    </row>
    <row r="23" spans="2:3" x14ac:dyDescent="0.3">
      <c r="B23" s="5" t="s">
        <v>151</v>
      </c>
      <c r="C23" s="6"/>
    </row>
    <row r="24" spans="2:3" x14ac:dyDescent="0.3">
      <c r="B24" s="5" t="s">
        <v>152</v>
      </c>
      <c r="C24" s="6"/>
    </row>
    <row r="25" spans="2:3" x14ac:dyDescent="0.3">
      <c r="B25" s="6" t="s">
        <v>153</v>
      </c>
      <c r="C25" s="6"/>
    </row>
    <row r="26" spans="2:3" x14ac:dyDescent="0.3">
      <c r="B26" s="5" t="s">
        <v>37</v>
      </c>
      <c r="C26" s="6"/>
    </row>
    <row r="27" spans="2:3" x14ac:dyDescent="0.3">
      <c r="B27" s="6" t="s">
        <v>154</v>
      </c>
      <c r="C27" s="6"/>
    </row>
    <row r="28" spans="2:3" x14ac:dyDescent="0.3">
      <c r="B28" s="6"/>
      <c r="C28" s="6"/>
    </row>
    <row r="29" spans="2:3" x14ac:dyDescent="0.3">
      <c r="B29" s="6"/>
      <c r="C29" s="6"/>
    </row>
    <row r="30" spans="2:3" x14ac:dyDescent="0.3">
      <c r="B30" s="5" t="s">
        <v>155</v>
      </c>
      <c r="C30" s="6"/>
    </row>
    <row r="31" spans="2:3" x14ac:dyDescent="0.3">
      <c r="B31" s="5" t="s">
        <v>156</v>
      </c>
      <c r="C31" s="6"/>
    </row>
    <row r="32" spans="2:3" x14ac:dyDescent="0.3">
      <c r="B32" s="6" t="s">
        <v>157</v>
      </c>
      <c r="C32" s="6"/>
    </row>
    <row r="33" spans="2:3" x14ac:dyDescent="0.3">
      <c r="B33" s="5" t="s">
        <v>158</v>
      </c>
      <c r="C33" s="6"/>
    </row>
    <row r="34" spans="2:3" x14ac:dyDescent="0.3">
      <c r="B34" s="6" t="s">
        <v>159</v>
      </c>
      <c r="C34" s="6"/>
    </row>
    <row r="35" spans="2:3" x14ac:dyDescent="0.3">
      <c r="B35" s="5" t="s">
        <v>37</v>
      </c>
      <c r="C35" s="6"/>
    </row>
    <row r="36" spans="2:3" x14ac:dyDescent="0.3">
      <c r="B36" s="6" t="s">
        <v>160</v>
      </c>
      <c r="C36" s="6"/>
    </row>
    <row r="37" spans="2:3" x14ac:dyDescent="0.3">
      <c r="B37" s="6"/>
      <c r="C37" s="6"/>
    </row>
    <row r="38" spans="2:3" x14ac:dyDescent="0.3">
      <c r="B38" s="6"/>
      <c r="C38" s="6"/>
    </row>
    <row r="39" spans="2:3" x14ac:dyDescent="0.3">
      <c r="B39" s="5" t="s">
        <v>161</v>
      </c>
      <c r="C39" s="6"/>
    </row>
    <row r="40" spans="2:3" x14ac:dyDescent="0.3">
      <c r="B40" s="5" t="s">
        <v>162</v>
      </c>
      <c r="C40" s="6"/>
    </row>
    <row r="41" spans="2:3" x14ac:dyDescent="0.3">
      <c r="B41" s="6" t="s">
        <v>163</v>
      </c>
      <c r="C41" s="6"/>
    </row>
    <row r="42" spans="2:3" x14ac:dyDescent="0.3">
      <c r="B42" s="5" t="s">
        <v>37</v>
      </c>
      <c r="C42" s="6"/>
    </row>
    <row r="43" spans="2:3" x14ac:dyDescent="0.3">
      <c r="B43" s="6" t="s">
        <v>164</v>
      </c>
      <c r="C43" s="6"/>
    </row>
    <row r="44" spans="2:3" x14ac:dyDescent="0.3">
      <c r="B44" s="6"/>
      <c r="C44" s="6"/>
    </row>
    <row r="45" spans="2:3" x14ac:dyDescent="0.3">
      <c r="B45" s="6"/>
      <c r="C45" s="6"/>
    </row>
    <row r="46" spans="2:3" x14ac:dyDescent="0.3">
      <c r="B46" s="5" t="s">
        <v>165</v>
      </c>
      <c r="C46" s="6"/>
    </row>
    <row r="47" spans="2:3" x14ac:dyDescent="0.3">
      <c r="B47" s="5" t="s">
        <v>166</v>
      </c>
      <c r="C47" s="6"/>
    </row>
    <row r="48" spans="2:3" x14ac:dyDescent="0.3">
      <c r="B48" s="6" t="s">
        <v>167</v>
      </c>
      <c r="C48" s="6"/>
    </row>
    <row r="49" spans="2:3" x14ac:dyDescent="0.3">
      <c r="B49" s="6" t="s">
        <v>168</v>
      </c>
      <c r="C49" s="6"/>
    </row>
    <row r="50" spans="2:3" x14ac:dyDescent="0.3">
      <c r="B50" s="6"/>
      <c r="C50" s="6"/>
    </row>
    <row r="51" spans="2:3" x14ac:dyDescent="0.3">
      <c r="B51" s="6"/>
      <c r="C51" s="6"/>
    </row>
    <row r="52" spans="2:3" x14ac:dyDescent="0.3">
      <c r="B52" s="5" t="s">
        <v>169</v>
      </c>
      <c r="C52" s="6"/>
    </row>
    <row r="53" spans="2:3" x14ac:dyDescent="0.3">
      <c r="B53" s="5" t="s">
        <v>170</v>
      </c>
      <c r="C53" s="6"/>
    </row>
    <row r="54" spans="2:3" x14ac:dyDescent="0.3">
      <c r="B54" s="6" t="s">
        <v>171</v>
      </c>
      <c r="C54" s="6"/>
    </row>
    <row r="55" spans="2:3" x14ac:dyDescent="0.3">
      <c r="B55" s="6" t="s">
        <v>172</v>
      </c>
      <c r="C55" s="6"/>
    </row>
    <row r="56" spans="2:3" x14ac:dyDescent="0.3">
      <c r="B56" s="5" t="s">
        <v>37</v>
      </c>
      <c r="C56" s="6"/>
    </row>
    <row r="57" spans="2:3" x14ac:dyDescent="0.3">
      <c r="B57" s="6" t="s">
        <v>173</v>
      </c>
      <c r="C57" s="6"/>
    </row>
    <row r="58" spans="2:3" x14ac:dyDescent="0.3">
      <c r="B58" s="6"/>
      <c r="C58" s="6"/>
    </row>
    <row r="59" spans="2:3" x14ac:dyDescent="0.3">
      <c r="B59" s="4" t="s">
        <v>102</v>
      </c>
      <c r="C59" s="6"/>
    </row>
    <row r="60" spans="2:3" x14ac:dyDescent="0.3">
      <c r="B60" s="4" t="s">
        <v>174</v>
      </c>
      <c r="C60" s="6"/>
    </row>
    <row r="61" spans="2:3" x14ac:dyDescent="0.3">
      <c r="B61" s="9" t="s">
        <v>175</v>
      </c>
      <c r="C61" s="6"/>
    </row>
    <row r="62" spans="2:3" x14ac:dyDescent="0.3">
      <c r="B62" s="4" t="s">
        <v>176</v>
      </c>
    </row>
    <row r="63" spans="2:3" x14ac:dyDescent="0.3">
      <c r="B63" s="9" t="s">
        <v>177</v>
      </c>
    </row>
    <row r="65" spans="2:2" x14ac:dyDescent="0.3">
      <c r="B65" s="4" t="s">
        <v>326</v>
      </c>
    </row>
    <row r="66" spans="2:2" x14ac:dyDescent="0.3">
      <c r="B66" s="4" t="s">
        <v>329</v>
      </c>
    </row>
    <row r="67" spans="2:2" x14ac:dyDescent="0.3">
      <c r="B67" t="s">
        <v>328</v>
      </c>
    </row>
    <row r="68" spans="2:2" x14ac:dyDescent="0.3">
      <c r="B68" s="4" t="s">
        <v>37</v>
      </c>
    </row>
    <row r="69" spans="2:2" x14ac:dyDescent="0.3">
      <c r="B69" t="s">
        <v>50</v>
      </c>
    </row>
    <row r="71" spans="2:2" x14ac:dyDescent="0.3">
      <c r="B71" s="4" t="s">
        <v>327</v>
      </c>
    </row>
    <row r="72" spans="2:2" x14ac:dyDescent="0.3">
      <c r="B72" s="4" t="s">
        <v>330</v>
      </c>
    </row>
    <row r="73" spans="2:2" x14ac:dyDescent="0.3">
      <c r="B73" t="s">
        <v>331</v>
      </c>
    </row>
    <row r="74" spans="2:2" x14ac:dyDescent="0.3">
      <c r="B74" s="4" t="s">
        <v>37</v>
      </c>
    </row>
    <row r="75" spans="2:2" x14ac:dyDescent="0.3">
      <c r="B75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41A0A-F973-4F1A-8172-E39E1D67C7A8}">
  <dimension ref="A1:FA215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10" sqref="F10"/>
    </sheetView>
  </sheetViews>
  <sheetFormatPr defaultRowHeight="14.4" x14ac:dyDescent="0.3"/>
  <cols>
    <col min="20" max="20" width="8.88671875" customWidth="1"/>
  </cols>
  <sheetData>
    <row r="1" spans="1:157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56</v>
      </c>
      <c r="G1" t="s">
        <v>754</v>
      </c>
      <c r="H1" t="s">
        <v>755</v>
      </c>
      <c r="I1" t="s">
        <v>756</v>
      </c>
      <c r="J1" t="s">
        <v>757</v>
      </c>
      <c r="K1" t="s">
        <v>758</v>
      </c>
      <c r="L1" t="s">
        <v>759</v>
      </c>
      <c r="M1" t="s">
        <v>760</v>
      </c>
      <c r="N1" t="s">
        <v>761</v>
      </c>
      <c r="O1" t="s">
        <v>762</v>
      </c>
      <c r="P1" t="s">
        <v>763</v>
      </c>
      <c r="Q1" s="4" t="s">
        <v>752</v>
      </c>
      <c r="R1" s="4" t="s">
        <v>5</v>
      </c>
      <c r="S1" s="4" t="s">
        <v>753</v>
      </c>
      <c r="T1" s="19" t="s">
        <v>23</v>
      </c>
      <c r="U1" s="19" t="s">
        <v>24</v>
      </c>
      <c r="V1" s="19" t="s">
        <v>25</v>
      </c>
      <c r="W1" s="19" t="s">
        <v>26</v>
      </c>
      <c r="X1" s="19" t="s">
        <v>27</v>
      </c>
      <c r="Y1" s="19" t="s">
        <v>28</v>
      </c>
      <c r="Z1" s="19" t="s">
        <v>29</v>
      </c>
      <c r="AA1" s="19" t="s">
        <v>30</v>
      </c>
      <c r="AB1" s="19" t="s">
        <v>31</v>
      </c>
      <c r="AC1" s="19" t="s">
        <v>9</v>
      </c>
      <c r="AD1" s="19" t="s">
        <v>347</v>
      </c>
      <c r="AE1" s="7" t="s">
        <v>57</v>
      </c>
      <c r="AF1" s="7" t="s">
        <v>58</v>
      </c>
      <c r="AG1" s="7" t="s">
        <v>59</v>
      </c>
      <c r="AH1" s="7" t="s">
        <v>60</v>
      </c>
      <c r="AI1" s="7" t="s">
        <v>61</v>
      </c>
      <c r="AJ1" s="7" t="s">
        <v>62</v>
      </c>
      <c r="AK1" s="7" t="s">
        <v>63</v>
      </c>
      <c r="AL1" s="7" t="s">
        <v>64</v>
      </c>
      <c r="AM1" s="7" t="s">
        <v>65</v>
      </c>
      <c r="AN1" s="7" t="s">
        <v>66</v>
      </c>
      <c r="AO1" s="7" t="s">
        <v>67</v>
      </c>
      <c r="AP1" s="7" t="s">
        <v>68</v>
      </c>
      <c r="AQ1" s="7" t="s">
        <v>69</v>
      </c>
      <c r="AR1" s="7" t="s">
        <v>70</v>
      </c>
      <c r="AS1" s="7" t="s">
        <v>71</v>
      </c>
      <c r="AT1" s="7" t="s">
        <v>72</v>
      </c>
      <c r="AU1" s="7" t="s">
        <v>73</v>
      </c>
      <c r="AV1" s="7" t="s">
        <v>74</v>
      </c>
      <c r="AW1" s="7" t="s">
        <v>75</v>
      </c>
      <c r="AX1" s="7" t="s">
        <v>76</v>
      </c>
      <c r="AY1" s="7" t="s">
        <v>77</v>
      </c>
      <c r="AZ1" s="7" t="s">
        <v>78</v>
      </c>
      <c r="BA1" s="7" t="s">
        <v>194</v>
      </c>
      <c r="BB1" s="7" t="s">
        <v>195</v>
      </c>
      <c r="BC1" s="19" t="s">
        <v>359</v>
      </c>
      <c r="BD1" s="7" t="s">
        <v>196</v>
      </c>
      <c r="BE1" s="7" t="s">
        <v>197</v>
      </c>
      <c r="BF1" s="7" t="s">
        <v>198</v>
      </c>
      <c r="BG1" s="7" t="s">
        <v>199</v>
      </c>
      <c r="BH1" s="7" t="s">
        <v>200</v>
      </c>
      <c r="BI1" s="7" t="s">
        <v>201</v>
      </c>
      <c r="BJ1" s="7" t="s">
        <v>202</v>
      </c>
      <c r="BK1" s="7" t="s">
        <v>203</v>
      </c>
      <c r="BL1" s="7" t="s">
        <v>204</v>
      </c>
      <c r="BM1" s="7" t="s">
        <v>205</v>
      </c>
      <c r="BN1" s="7" t="s">
        <v>212</v>
      </c>
      <c r="BO1" s="7" t="s">
        <v>206</v>
      </c>
      <c r="BP1" s="7" t="s">
        <v>207</v>
      </c>
      <c r="BQ1" s="7" t="s">
        <v>208</v>
      </c>
      <c r="BR1" s="7" t="s">
        <v>209</v>
      </c>
      <c r="BS1" s="7" t="s">
        <v>210</v>
      </c>
      <c r="BT1" s="7" t="s">
        <v>211</v>
      </c>
      <c r="BU1" s="7" t="s">
        <v>213</v>
      </c>
      <c r="BV1" s="7" t="s">
        <v>214</v>
      </c>
      <c r="BW1" s="7" t="s">
        <v>215</v>
      </c>
      <c r="BX1" s="7" t="s">
        <v>216</v>
      </c>
      <c r="BY1" s="19" t="s">
        <v>305</v>
      </c>
      <c r="BZ1" s="19" t="s">
        <v>306</v>
      </c>
      <c r="CA1" s="19" t="s">
        <v>307</v>
      </c>
      <c r="CB1" s="19" t="s">
        <v>308</v>
      </c>
      <c r="CC1" s="19" t="s">
        <v>304</v>
      </c>
      <c r="CD1" s="19" t="s">
        <v>309</v>
      </c>
      <c r="CE1" s="19" t="s">
        <v>310</v>
      </c>
      <c r="CF1" s="19" t="s">
        <v>301</v>
      </c>
      <c r="CG1" s="19" t="s">
        <v>302</v>
      </c>
      <c r="CH1" s="19" t="s">
        <v>303</v>
      </c>
      <c r="CI1" s="19" t="s">
        <v>348</v>
      </c>
      <c r="CJ1" s="19" t="s">
        <v>349</v>
      </c>
      <c r="CK1" s="19" t="s">
        <v>350</v>
      </c>
      <c r="CL1" s="19" t="s">
        <v>351</v>
      </c>
      <c r="CM1" s="11" t="s">
        <v>336</v>
      </c>
      <c r="CN1" s="11" t="s">
        <v>337</v>
      </c>
      <c r="CO1" s="11" t="s">
        <v>338</v>
      </c>
      <c r="CP1" s="11" t="s">
        <v>339</v>
      </c>
      <c r="CQ1" s="11" t="s">
        <v>340</v>
      </c>
      <c r="CR1" s="11" t="s">
        <v>341</v>
      </c>
      <c r="CS1" s="11" t="s">
        <v>342</v>
      </c>
      <c r="CT1" s="11" t="s">
        <v>343</v>
      </c>
      <c r="CU1" s="11" t="s">
        <v>344</v>
      </c>
      <c r="CV1" s="11" t="s">
        <v>345</v>
      </c>
      <c r="CW1" s="11" t="s">
        <v>346</v>
      </c>
      <c r="CX1" s="19" t="s">
        <v>392</v>
      </c>
      <c r="CY1" s="19" t="s">
        <v>352</v>
      </c>
      <c r="CZ1" s="19" t="s">
        <v>353</v>
      </c>
      <c r="DA1" s="19" t="s">
        <v>354</v>
      </c>
      <c r="DB1" s="19" t="s">
        <v>355</v>
      </c>
      <c r="DC1" s="19" t="s">
        <v>356</v>
      </c>
      <c r="DD1" s="19" t="s">
        <v>357</v>
      </c>
      <c r="DE1" s="19" t="s">
        <v>358</v>
      </c>
      <c r="DF1" s="19" t="s">
        <v>360</v>
      </c>
      <c r="DG1" s="4" t="s">
        <v>411</v>
      </c>
      <c r="DH1" s="4" t="s">
        <v>412</v>
      </c>
      <c r="DI1" s="4" t="s">
        <v>413</v>
      </c>
      <c r="DJ1" s="4" t="s">
        <v>414</v>
      </c>
      <c r="DK1" s="4" t="s">
        <v>415</v>
      </c>
      <c r="DL1" s="4" t="s">
        <v>416</v>
      </c>
      <c r="DM1" s="4" t="s">
        <v>417</v>
      </c>
      <c r="DN1" s="4" t="s">
        <v>418</v>
      </c>
      <c r="DO1" s="4" t="s">
        <v>419</v>
      </c>
      <c r="DP1" s="4" t="s">
        <v>420</v>
      </c>
      <c r="DQ1" s="4" t="s">
        <v>421</v>
      </c>
      <c r="DR1" s="4" t="s">
        <v>422</v>
      </c>
      <c r="DS1" s="4" t="s">
        <v>423</v>
      </c>
      <c r="DT1" s="4" t="s">
        <v>424</v>
      </c>
      <c r="DU1" s="4" t="s">
        <v>425</v>
      </c>
      <c r="DV1" s="4" t="s">
        <v>426</v>
      </c>
      <c r="DW1" s="4" t="s">
        <v>427</v>
      </c>
      <c r="DX1" s="4" t="s">
        <v>428</v>
      </c>
      <c r="DY1" s="4" t="s">
        <v>429</v>
      </c>
      <c r="DZ1" s="4" t="s">
        <v>430</v>
      </c>
      <c r="EA1" s="4" t="s">
        <v>431</v>
      </c>
      <c r="EB1" s="4" t="s">
        <v>432</v>
      </c>
      <c r="EC1" s="4" t="s">
        <v>433</v>
      </c>
      <c r="ED1" s="4" t="s">
        <v>434</v>
      </c>
      <c r="EE1" s="4" t="s">
        <v>435</v>
      </c>
      <c r="EF1" s="4" t="s">
        <v>436</v>
      </c>
      <c r="EG1" s="4" t="s">
        <v>437</v>
      </c>
      <c r="EH1" s="4" t="s">
        <v>438</v>
      </c>
      <c r="EI1" s="4" t="s">
        <v>439</v>
      </c>
      <c r="EJ1" s="4" t="s">
        <v>440</v>
      </c>
      <c r="EK1" s="4" t="s">
        <v>441</v>
      </c>
      <c r="EL1" s="4" t="s">
        <v>442</v>
      </c>
      <c r="EM1" s="4" t="s">
        <v>443</v>
      </c>
      <c r="EN1" s="4" t="s">
        <v>444</v>
      </c>
      <c r="EO1" s="4" t="s">
        <v>445</v>
      </c>
      <c r="EP1" s="19" t="s">
        <v>504</v>
      </c>
      <c r="EQ1" s="19" t="s">
        <v>505</v>
      </c>
      <c r="ER1" s="19" t="s">
        <v>506</v>
      </c>
      <c r="ES1" s="19" t="s">
        <v>507</v>
      </c>
      <c r="ET1" s="19" t="s">
        <v>508</v>
      </c>
      <c r="EU1" s="19" t="s">
        <v>509</v>
      </c>
      <c r="EV1" s="7" t="s">
        <v>586</v>
      </c>
      <c r="EW1" s="7" t="s">
        <v>69</v>
      </c>
      <c r="EX1" s="7" t="s">
        <v>587</v>
      </c>
      <c r="EY1" s="7" t="s">
        <v>588</v>
      </c>
      <c r="EZ1" s="7" t="s">
        <v>589</v>
      </c>
      <c r="FA1" s="7" t="s">
        <v>590</v>
      </c>
    </row>
    <row r="2" spans="1:157" s="22" customFormat="1" x14ac:dyDescent="0.3">
      <c r="A2" s="22" t="s">
        <v>768</v>
      </c>
      <c r="B2" s="22" t="s">
        <v>767</v>
      </c>
      <c r="C2" s="22" t="s">
        <v>767</v>
      </c>
      <c r="D2" s="22" t="s">
        <v>767</v>
      </c>
      <c r="E2" s="22" t="s">
        <v>767</v>
      </c>
      <c r="F2" s="22" t="s">
        <v>767</v>
      </c>
      <c r="G2" s="22" t="s">
        <v>767</v>
      </c>
      <c r="H2" s="22" t="s">
        <v>767</v>
      </c>
      <c r="I2" s="22" t="s">
        <v>767</v>
      </c>
      <c r="J2" s="22" t="s">
        <v>767</v>
      </c>
      <c r="K2" s="22" t="s">
        <v>767</v>
      </c>
      <c r="L2" s="22" t="s">
        <v>767</v>
      </c>
      <c r="M2" s="22" t="s">
        <v>767</v>
      </c>
      <c r="N2" s="22" t="s">
        <v>767</v>
      </c>
      <c r="O2" s="22" t="s">
        <v>767</v>
      </c>
      <c r="P2" s="22" t="s">
        <v>767</v>
      </c>
      <c r="Q2" s="22">
        <v>0</v>
      </c>
      <c r="R2" s="22">
        <v>0</v>
      </c>
      <c r="S2" s="22" t="s">
        <v>767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  <c r="AJ2" s="12">
        <v>0</v>
      </c>
      <c r="AK2" s="12">
        <v>0</v>
      </c>
      <c r="AL2" s="12">
        <v>0</v>
      </c>
      <c r="AM2" s="12">
        <v>0</v>
      </c>
      <c r="AN2" s="12">
        <v>0</v>
      </c>
      <c r="AO2" s="12">
        <v>0</v>
      </c>
      <c r="AP2" s="12">
        <v>0</v>
      </c>
      <c r="AQ2" s="12">
        <v>0</v>
      </c>
      <c r="AR2" s="12">
        <v>0</v>
      </c>
      <c r="AS2" s="12">
        <v>0</v>
      </c>
      <c r="AT2" s="12">
        <v>0</v>
      </c>
      <c r="AU2" s="12">
        <v>0</v>
      </c>
      <c r="AV2" s="12">
        <v>0</v>
      </c>
      <c r="AW2" s="12">
        <v>0</v>
      </c>
      <c r="AX2" s="12">
        <v>0</v>
      </c>
      <c r="AY2" s="12">
        <v>0</v>
      </c>
      <c r="AZ2" s="12">
        <v>0</v>
      </c>
      <c r="BA2" s="12">
        <v>0</v>
      </c>
      <c r="BB2" s="12">
        <v>0</v>
      </c>
      <c r="BC2" s="12">
        <v>0</v>
      </c>
      <c r="BD2" s="12">
        <v>0</v>
      </c>
      <c r="BE2" s="12">
        <v>0</v>
      </c>
      <c r="BF2" s="12">
        <v>0</v>
      </c>
      <c r="BG2" s="12">
        <v>0</v>
      </c>
      <c r="BH2" s="12">
        <v>0</v>
      </c>
      <c r="BI2" s="12">
        <v>0</v>
      </c>
      <c r="BJ2" s="12">
        <v>0</v>
      </c>
      <c r="BK2" s="12">
        <v>0</v>
      </c>
      <c r="BL2" s="12">
        <v>0</v>
      </c>
      <c r="BM2" s="12">
        <v>0</v>
      </c>
      <c r="BN2" s="12">
        <v>0</v>
      </c>
      <c r="BO2" s="12">
        <v>0</v>
      </c>
      <c r="BP2" s="12">
        <v>0</v>
      </c>
      <c r="BQ2" s="12">
        <v>0</v>
      </c>
      <c r="BR2" s="12">
        <v>0</v>
      </c>
      <c r="BS2" s="12">
        <v>0</v>
      </c>
      <c r="BT2" s="12">
        <v>0</v>
      </c>
      <c r="BU2" s="12">
        <v>0</v>
      </c>
      <c r="BV2" s="12">
        <v>0</v>
      </c>
      <c r="BW2" s="12">
        <v>0</v>
      </c>
      <c r="BX2" s="12">
        <v>0</v>
      </c>
      <c r="BY2" s="12">
        <v>0</v>
      </c>
      <c r="BZ2" s="12">
        <v>0</v>
      </c>
      <c r="CA2" s="12">
        <v>0</v>
      </c>
      <c r="CB2" s="12">
        <v>0</v>
      </c>
      <c r="CC2" s="12">
        <v>0</v>
      </c>
      <c r="CD2" s="12">
        <v>0</v>
      </c>
      <c r="CE2" s="12">
        <v>0</v>
      </c>
      <c r="CF2" s="12">
        <v>0</v>
      </c>
      <c r="CG2" s="12">
        <v>0</v>
      </c>
      <c r="CH2" s="12">
        <v>0</v>
      </c>
      <c r="CI2" s="12">
        <v>0</v>
      </c>
      <c r="CJ2" s="12">
        <v>0</v>
      </c>
      <c r="CK2" s="12">
        <v>0</v>
      </c>
      <c r="CL2" s="12">
        <v>0</v>
      </c>
      <c r="CM2" s="12">
        <v>0</v>
      </c>
      <c r="CN2" s="12">
        <v>0</v>
      </c>
      <c r="CO2" s="12">
        <v>0</v>
      </c>
      <c r="CP2" s="12">
        <v>0</v>
      </c>
      <c r="CQ2" s="12">
        <v>0</v>
      </c>
      <c r="CR2" s="12">
        <v>0</v>
      </c>
      <c r="CS2" s="12">
        <v>0</v>
      </c>
      <c r="CT2" s="12">
        <v>0</v>
      </c>
      <c r="CU2" s="12">
        <v>0</v>
      </c>
      <c r="CV2" s="12">
        <v>0</v>
      </c>
      <c r="CW2" s="12">
        <v>0</v>
      </c>
      <c r="CX2" s="12">
        <v>0</v>
      </c>
      <c r="CY2" s="12">
        <v>0</v>
      </c>
      <c r="CZ2" s="12">
        <v>0</v>
      </c>
      <c r="DA2" s="12">
        <v>0</v>
      </c>
      <c r="DB2" s="12">
        <v>0</v>
      </c>
      <c r="DC2" s="12">
        <v>0</v>
      </c>
      <c r="DD2" s="12">
        <v>0</v>
      </c>
      <c r="DE2" s="12">
        <v>0</v>
      </c>
      <c r="DF2" s="12">
        <v>0</v>
      </c>
      <c r="DG2" s="12">
        <v>0</v>
      </c>
      <c r="DH2" s="12">
        <v>0</v>
      </c>
      <c r="DI2" s="12">
        <v>0</v>
      </c>
      <c r="DJ2" s="12">
        <v>0</v>
      </c>
      <c r="DK2" s="12">
        <v>0</v>
      </c>
      <c r="DL2" s="12">
        <v>0</v>
      </c>
      <c r="DM2" s="12">
        <v>0</v>
      </c>
      <c r="DN2" s="12">
        <v>0</v>
      </c>
      <c r="DO2" s="12">
        <v>0</v>
      </c>
      <c r="DP2" s="12">
        <v>0</v>
      </c>
      <c r="DQ2" s="12">
        <v>0</v>
      </c>
      <c r="DR2" s="12">
        <v>0</v>
      </c>
      <c r="DS2" s="12">
        <v>0</v>
      </c>
      <c r="DT2" s="12">
        <v>0</v>
      </c>
      <c r="DU2" s="12">
        <v>0</v>
      </c>
      <c r="DV2" s="12">
        <v>0</v>
      </c>
      <c r="DW2" s="12">
        <v>0</v>
      </c>
      <c r="DX2" s="12">
        <v>0</v>
      </c>
      <c r="DY2" s="12">
        <v>0</v>
      </c>
      <c r="DZ2" s="12">
        <v>0</v>
      </c>
      <c r="EA2" s="12">
        <v>0</v>
      </c>
      <c r="EB2" s="12">
        <v>0</v>
      </c>
      <c r="EC2" s="12">
        <v>0</v>
      </c>
      <c r="ED2" s="12">
        <v>0</v>
      </c>
      <c r="EE2" s="12">
        <v>0</v>
      </c>
      <c r="EF2" s="12">
        <v>0</v>
      </c>
      <c r="EG2" s="12">
        <v>0</v>
      </c>
      <c r="EH2" s="12">
        <v>0</v>
      </c>
      <c r="EI2" s="12">
        <v>0</v>
      </c>
      <c r="EJ2" s="12">
        <v>0</v>
      </c>
      <c r="EK2" s="12">
        <v>0</v>
      </c>
      <c r="EL2" s="12">
        <v>0</v>
      </c>
      <c r="EM2" s="12">
        <v>0</v>
      </c>
      <c r="EN2" s="12">
        <v>0</v>
      </c>
      <c r="EO2" s="12">
        <v>0</v>
      </c>
      <c r="EP2" s="12">
        <v>0</v>
      </c>
      <c r="EQ2" s="12">
        <v>0</v>
      </c>
      <c r="ER2" s="12">
        <v>0</v>
      </c>
      <c r="ES2" s="12">
        <v>0</v>
      </c>
      <c r="ET2" s="12">
        <v>0</v>
      </c>
      <c r="EU2" s="12">
        <v>0</v>
      </c>
      <c r="EV2" s="12">
        <v>0</v>
      </c>
      <c r="EW2" s="12">
        <v>0</v>
      </c>
      <c r="EX2" s="12">
        <v>0</v>
      </c>
      <c r="EY2" s="12">
        <v>0</v>
      </c>
      <c r="EZ2" s="12">
        <v>0</v>
      </c>
      <c r="FA2" s="12">
        <v>0</v>
      </c>
    </row>
    <row r="3" spans="1:157" x14ac:dyDescent="0.3">
      <c r="A3" s="14" t="s">
        <v>38</v>
      </c>
      <c r="B3" t="s">
        <v>22</v>
      </c>
      <c r="C3" t="s">
        <v>32</v>
      </c>
      <c r="D3" s="2" t="s">
        <v>10</v>
      </c>
      <c r="E3" t="str">
        <f>INDEX($T$1:$FA$1,MATCH(MAX(T3:FA3),T3:FA3,0))</f>
        <v>Bariba</v>
      </c>
      <c r="F3">
        <f>MAX(T3:FA3)/R3</f>
        <v>0.37099992396716303</v>
      </c>
      <c r="G3" s="21" t="str">
        <f>IF(LARGE(T3:GG3,1) = 0,".", _xlfn.XLOOKUP(LARGE(T3:GG3,1),T3:GG3,$T$1:$GG$1))</f>
        <v>Bariba</v>
      </c>
      <c r="H3" t="str">
        <f>IF(LARGE(T3:GG3,2) = 0,".", _xlfn.XLOOKUP(LARGE(T3:GG3,2),T3:GG3,$T$1:$GG$1))</f>
        <v>Peulh/Peul</v>
      </c>
      <c r="I3" t="str">
        <f>IF(LARGE(T3:GG3,3) = 0,".", _xlfn.XLOOKUP(LARGE(T3:GG3,3),T3:GG3,$T$1:$GG$1))</f>
        <v>Dendi</v>
      </c>
      <c r="J3" t="str">
        <f>IF(LARGE(T3:GG3,4) = 0,".", _xlfn.XLOOKUP(LARGE(T3:GG3,4),T3:GG3,$T$1:$GG$1))</f>
        <v>Others</v>
      </c>
      <c r="K3" t="str">
        <f>IF(LARGE(T3:GG3,5) = 0,".", _xlfn.XLOOKUP(LARGE(T3:GG3,5),T3:GG3,$T$1:$GG$1))</f>
        <v>Yoruba</v>
      </c>
      <c r="L3" t="str">
        <f>IF(LARGE(T3:GG3,6) = 0,".", _xlfn.XLOOKUP(LARGE(T3:GG3,6),T3:GG3,$T$1:$GG$1))</f>
        <v>Foreigners</v>
      </c>
      <c r="M3" t="str">
        <f>IF(LARGE(T3:GG3,7) = 0,".", _xlfn.XLOOKUP(LARGE(T3:GG3,7),T3:GG3,$T$1:$GG$1))</f>
        <v>Gua/Otamari</v>
      </c>
      <c r="N3" t="str">
        <f>IF(LARGE(T3:GG3,8) = 0,".", _xlfn.XLOOKUP(LARGE(T3:GG3,8),T3:GG3,$T$1:$GG$1))</f>
        <v>Fon</v>
      </c>
      <c r="O3" t="str">
        <f>IF(LARGE(T3:GG3,9) = 0,".", _xlfn.XLOOKUP(LARGE(T3:GG3,9),T3:GG3,$T$1:$GG$1))</f>
        <v>Yoa/Lokpa</v>
      </c>
      <c r="P3" t="str">
        <f>IF(LARGE(T3:GG3,10) = 0,".", _xlfn.XLOOKUP(LARGE(T3:GG3,10),T3:GG3,$T$1:$GG$1))</f>
        <v>Adja</v>
      </c>
      <c r="Q3">
        <v>26795</v>
      </c>
      <c r="R3" s="14">
        <v>868046</v>
      </c>
      <c r="T3" s="2">
        <v>1736</v>
      </c>
      <c r="U3" s="2">
        <v>322045</v>
      </c>
      <c r="V3" s="2">
        <v>174477</v>
      </c>
      <c r="W3" s="2">
        <v>7812</v>
      </c>
      <c r="X3" s="2">
        <v>10417</v>
      </c>
      <c r="Y3" s="2">
        <v>230032</v>
      </c>
      <c r="Z3" s="2">
        <v>2604</v>
      </c>
      <c r="AA3" s="2">
        <v>44270</v>
      </c>
      <c r="AB3" s="2">
        <v>46007</v>
      </c>
      <c r="AC3" s="2">
        <v>28646</v>
      </c>
      <c r="AD3" s="2"/>
    </row>
    <row r="4" spans="1:157" x14ac:dyDescent="0.3">
      <c r="A4" s="14" t="s">
        <v>39</v>
      </c>
      <c r="B4" t="s">
        <v>22</v>
      </c>
      <c r="C4" t="s">
        <v>32</v>
      </c>
      <c r="D4" s="2" t="s">
        <v>11</v>
      </c>
      <c r="E4" t="str">
        <f>INDEX($T$1:$FA$1,MATCH(MAX(T4:FA4),T4:FA4,0))</f>
        <v>Gua/Otamari</v>
      </c>
      <c r="F4">
        <f>MAX(T4:FA4)/R4</f>
        <v>0.5930002066714587</v>
      </c>
      <c r="G4" s="21" t="str">
        <f t="shared" ref="G4:G67" si="0">IF(LARGE(T4:GG4,1) = 0,".", _xlfn.XLOOKUP(LARGE(T4:GG4,1),T4:GG4,$T$1:$GG$1))</f>
        <v>Gua/Otamari</v>
      </c>
      <c r="H4" t="str">
        <f t="shared" ref="H4:H67" si="1">IF(LARGE(T4:GG4,2) = 0,".", _xlfn.XLOOKUP(LARGE(T4:GG4,2),T4:GG4,$T$1:$GG$1))</f>
        <v>Bariba</v>
      </c>
      <c r="I4" t="str">
        <f t="shared" ref="I4:I67" si="2">IF(LARGE(T4:GG4,3) = 0,".", _xlfn.XLOOKUP(LARGE(T4:GG4,3),T4:GG4,$T$1:$GG$1))</f>
        <v>Peulh/Peul</v>
      </c>
      <c r="J4" t="str">
        <f t="shared" ref="J4:J67" si="3">IF(LARGE(T4:GG4,4) = 0,".", _xlfn.XLOOKUP(LARGE(T4:GG4,4),T4:GG4,$T$1:$GG$1))</f>
        <v>Yoa/Lokpa</v>
      </c>
      <c r="K4" t="str">
        <f t="shared" ref="K4:K67" si="4">IF(LARGE(T4:GG4,5) = 0,".", _xlfn.XLOOKUP(LARGE(T4:GG4,5),T4:GG4,$T$1:$GG$1))</f>
        <v>Others</v>
      </c>
      <c r="L4" t="str">
        <f t="shared" ref="L4:L67" si="5">IF(LARGE(T4:GG4,6) = 0,".", _xlfn.XLOOKUP(LARGE(T4:GG4,6),T4:GG4,$T$1:$GG$1))</f>
        <v>Fon</v>
      </c>
      <c r="M4" t="str">
        <f t="shared" ref="M4:M67" si="6">IF(LARGE(T4:GG4,7) = 0,".", _xlfn.XLOOKUP(LARGE(T4:GG4,7),T4:GG4,$T$1:$GG$1))</f>
        <v>Fon</v>
      </c>
      <c r="N4" t="str">
        <f t="shared" ref="N4:N67" si="7">IF(LARGE(T4:GG4,8) = 0,".", _xlfn.XLOOKUP(LARGE(T4:GG4,8),T4:GG4,$T$1:$GG$1))</f>
        <v>Dendi</v>
      </c>
      <c r="O4" t="str">
        <f t="shared" ref="O4:O67" si="8">IF(LARGE(T4:GG4,9) = 0,".", _xlfn.XLOOKUP(LARGE(T4:GG4,9),T4:GG4,$T$1:$GG$1))</f>
        <v>Yoruba</v>
      </c>
      <c r="P4" t="str">
        <f t="shared" ref="P4:P67" si="9">IF(LARGE(T4:GG4,10) = 0,".", _xlfn.XLOOKUP(LARGE(T4:GG4,10),T4:GG4,$T$1:$GG$1))</f>
        <v>Adja</v>
      </c>
      <c r="Q4">
        <v>20536</v>
      </c>
      <c r="R4" s="14">
        <v>769337</v>
      </c>
      <c r="T4" s="2">
        <v>2308</v>
      </c>
      <c r="U4" s="2">
        <v>146174</v>
      </c>
      <c r="V4" s="2">
        <v>8463</v>
      </c>
      <c r="W4" s="2">
        <v>10001</v>
      </c>
      <c r="X4" s="2">
        <v>456217</v>
      </c>
      <c r="Y4" s="2">
        <v>96167</v>
      </c>
      <c r="Z4" s="2">
        <v>20003</v>
      </c>
      <c r="AA4" s="2">
        <v>6924</v>
      </c>
      <c r="AB4" s="2">
        <v>13079</v>
      </c>
      <c r="AC4" s="2">
        <v>10001</v>
      </c>
      <c r="AD4" s="2"/>
    </row>
    <row r="5" spans="1:157" x14ac:dyDescent="0.3">
      <c r="A5" s="14" t="s">
        <v>40</v>
      </c>
      <c r="B5" t="s">
        <v>22</v>
      </c>
      <c r="C5" t="s">
        <v>33</v>
      </c>
      <c r="D5" s="2" t="s">
        <v>12</v>
      </c>
      <c r="E5" t="str">
        <f>INDEX($T$1:$FA$1,MATCH(MAX(T5:FA5),T5:FA5,0))</f>
        <v>Fon</v>
      </c>
      <c r="F5">
        <f>MAX(T5:FA5)/R5</f>
        <v>0.76299991120963973</v>
      </c>
      <c r="G5" s="21" t="str">
        <f t="shared" si="0"/>
        <v>Fon</v>
      </c>
      <c r="H5" t="str">
        <f t="shared" si="1"/>
        <v>Adja</v>
      </c>
      <c r="I5" t="str">
        <f t="shared" si="2"/>
        <v>Yoruba</v>
      </c>
      <c r="J5" t="str">
        <f t="shared" si="3"/>
        <v>Foreigners</v>
      </c>
      <c r="K5" t="str">
        <f t="shared" si="4"/>
        <v>Bariba</v>
      </c>
      <c r="L5" t="str">
        <f t="shared" si="5"/>
        <v>Bariba</v>
      </c>
      <c r="M5" t="str">
        <f t="shared" si="6"/>
        <v>Bariba</v>
      </c>
      <c r="N5" t="str">
        <f t="shared" si="7"/>
        <v>Others</v>
      </c>
      <c r="O5" t="str">
        <f t="shared" si="8"/>
        <v>Gua/Otamari</v>
      </c>
      <c r="P5" t="str">
        <f t="shared" si="9"/>
        <v>Peulh/Peul</v>
      </c>
      <c r="Q5">
        <v>3182</v>
      </c>
      <c r="R5" s="14">
        <v>1396548</v>
      </c>
      <c r="T5" s="2">
        <v>217861</v>
      </c>
      <c r="U5" s="2">
        <v>6983</v>
      </c>
      <c r="V5" s="2">
        <v>6983</v>
      </c>
      <c r="W5" s="2">
        <v>1065566</v>
      </c>
      <c r="X5" s="2">
        <v>4190</v>
      </c>
      <c r="Y5" s="2">
        <v>1397</v>
      </c>
      <c r="Z5" s="2">
        <v>6983</v>
      </c>
      <c r="AA5" s="2">
        <v>62845</v>
      </c>
      <c r="AB5" s="2">
        <v>5585</v>
      </c>
      <c r="AC5" s="2">
        <v>18155</v>
      </c>
      <c r="AD5" s="2"/>
    </row>
    <row r="6" spans="1:157" x14ac:dyDescent="0.3">
      <c r="A6" s="14" t="s">
        <v>41</v>
      </c>
      <c r="B6" t="s">
        <v>22</v>
      </c>
      <c r="C6" t="s">
        <v>32</v>
      </c>
      <c r="D6" s="2" t="s">
        <v>13</v>
      </c>
      <c r="E6" t="str">
        <f>INDEX($T$1:$FA$1,MATCH(MAX(T6:FA6),T6:FA6,0))</f>
        <v>Bariba</v>
      </c>
      <c r="F6">
        <f>MAX(T6:FA6)/R6</f>
        <v>0.37600023292668217</v>
      </c>
      <c r="G6" s="21" t="str">
        <f t="shared" si="0"/>
        <v>Bariba</v>
      </c>
      <c r="H6" t="str">
        <f t="shared" si="1"/>
        <v>Peulh/Peul</v>
      </c>
      <c r="I6" t="str">
        <f t="shared" si="2"/>
        <v>Gua/Otamari</v>
      </c>
      <c r="J6" t="str">
        <f t="shared" si="3"/>
        <v>Yoruba</v>
      </c>
      <c r="K6" t="str">
        <f t="shared" si="4"/>
        <v>Fon</v>
      </c>
      <c r="L6" t="str">
        <f t="shared" si="5"/>
        <v>Yoa/Lokpa</v>
      </c>
      <c r="M6" t="str">
        <f t="shared" si="6"/>
        <v>Dendi</v>
      </c>
      <c r="N6" t="str">
        <f t="shared" si="7"/>
        <v>Foreigners</v>
      </c>
      <c r="O6" t="str">
        <f t="shared" si="8"/>
        <v>Others</v>
      </c>
      <c r="P6" t="str">
        <f t="shared" si="9"/>
        <v>Adja</v>
      </c>
      <c r="Q6">
        <v>25697</v>
      </c>
      <c r="R6" s="14">
        <v>1202095</v>
      </c>
      <c r="T6" s="2">
        <v>12021</v>
      </c>
      <c r="U6" s="2">
        <v>451988</v>
      </c>
      <c r="V6" s="2">
        <v>38467</v>
      </c>
      <c r="W6" s="2">
        <v>52892</v>
      </c>
      <c r="X6" s="2">
        <v>91359</v>
      </c>
      <c r="Y6" s="2">
        <v>396691</v>
      </c>
      <c r="Z6" s="2">
        <v>45680</v>
      </c>
      <c r="AA6" s="2">
        <v>74530</v>
      </c>
      <c r="AB6" s="2">
        <v>14425</v>
      </c>
      <c r="AC6" s="2">
        <v>24042</v>
      </c>
      <c r="AD6" s="2"/>
    </row>
    <row r="7" spans="1:157" x14ac:dyDescent="0.3">
      <c r="A7" s="14" t="s">
        <v>42</v>
      </c>
      <c r="B7" t="s">
        <v>22</v>
      </c>
      <c r="C7" t="s">
        <v>33</v>
      </c>
      <c r="D7" s="2" t="s">
        <v>14</v>
      </c>
      <c r="E7" t="str">
        <f>INDEX($T$1:$FA$1,MATCH(MAX(T7:FA7),T7:FA7,0))</f>
        <v>Yoruba</v>
      </c>
      <c r="F7">
        <f>MAX(T7:FA7)/R7</f>
        <v>0.46200028469433041</v>
      </c>
      <c r="G7" s="21" t="str">
        <f t="shared" si="0"/>
        <v>Yoruba</v>
      </c>
      <c r="H7" t="str">
        <f t="shared" si="1"/>
        <v>Fon</v>
      </c>
      <c r="I7" t="str">
        <f t="shared" si="2"/>
        <v>Peulh/Peul</v>
      </c>
      <c r="J7" t="str">
        <f t="shared" si="3"/>
        <v>Gua/Otamari</v>
      </c>
      <c r="K7" t="str">
        <f t="shared" si="4"/>
        <v>Yoa/Lokpa</v>
      </c>
      <c r="L7" t="str">
        <f t="shared" si="5"/>
        <v>Adja</v>
      </c>
      <c r="M7" t="str">
        <f t="shared" si="6"/>
        <v>Foreigners</v>
      </c>
      <c r="N7" t="str">
        <f t="shared" si="7"/>
        <v>Others</v>
      </c>
      <c r="O7" t="str">
        <f t="shared" si="8"/>
        <v>Bariba</v>
      </c>
      <c r="P7" t="str">
        <f t="shared" si="9"/>
        <v>Bariba</v>
      </c>
      <c r="Q7">
        <v>14023</v>
      </c>
      <c r="R7" s="14">
        <v>716558</v>
      </c>
      <c r="T7" s="2">
        <v>12898</v>
      </c>
      <c r="U7" s="2">
        <v>2866</v>
      </c>
      <c r="V7" s="2">
        <v>2866</v>
      </c>
      <c r="W7" s="2">
        <v>275875</v>
      </c>
      <c r="X7" s="2">
        <v>19347</v>
      </c>
      <c r="Y7" s="2">
        <v>40127</v>
      </c>
      <c r="Z7" s="2">
        <v>17914</v>
      </c>
      <c r="AA7" s="2">
        <v>331050</v>
      </c>
      <c r="AB7" s="2">
        <v>4300</v>
      </c>
      <c r="AC7" s="2">
        <v>9315</v>
      </c>
      <c r="AD7" s="2"/>
    </row>
    <row r="8" spans="1:157" x14ac:dyDescent="0.3">
      <c r="A8" s="14" t="s">
        <v>44</v>
      </c>
      <c r="B8" t="s">
        <v>22</v>
      </c>
      <c r="C8" t="s">
        <v>33</v>
      </c>
      <c r="D8" s="2" t="s">
        <v>15</v>
      </c>
      <c r="E8" t="str">
        <f>INDEX($T$1:$FA$1,MATCH(MAX(T8:FA8),T8:FA8,0))</f>
        <v>Adja</v>
      </c>
      <c r="F8">
        <f>MAX(T8:FA8)/R8</f>
        <v>0.90700031675641435</v>
      </c>
      <c r="G8" s="21" t="str">
        <f t="shared" si="0"/>
        <v>Adja</v>
      </c>
      <c r="H8" t="str">
        <f t="shared" si="1"/>
        <v>Fon</v>
      </c>
      <c r="I8" t="str">
        <f t="shared" si="2"/>
        <v>Yoruba</v>
      </c>
      <c r="J8" t="str">
        <f t="shared" si="3"/>
        <v>Yoruba</v>
      </c>
      <c r="K8" t="str">
        <f t="shared" si="4"/>
        <v>Others</v>
      </c>
      <c r="L8" t="str">
        <f t="shared" si="5"/>
        <v>.</v>
      </c>
      <c r="M8" t="str">
        <f t="shared" si="6"/>
        <v>.</v>
      </c>
      <c r="N8" t="str">
        <f t="shared" si="7"/>
        <v>.</v>
      </c>
      <c r="O8" t="str">
        <f t="shared" si="8"/>
        <v>.</v>
      </c>
      <c r="P8" t="str">
        <f t="shared" si="9"/>
        <v>.</v>
      </c>
      <c r="Q8">
        <v>2421</v>
      </c>
      <c r="R8" s="14">
        <v>741895</v>
      </c>
      <c r="T8" s="2">
        <v>672899</v>
      </c>
      <c r="U8" s="2">
        <v>0</v>
      </c>
      <c r="V8" s="2">
        <v>0</v>
      </c>
      <c r="W8" s="2">
        <v>63061</v>
      </c>
      <c r="X8" s="2">
        <v>0</v>
      </c>
      <c r="Y8" s="2">
        <v>0</v>
      </c>
      <c r="Z8" s="2">
        <v>0</v>
      </c>
      <c r="AA8" s="2">
        <v>2226</v>
      </c>
      <c r="AB8" s="2">
        <v>1483</v>
      </c>
      <c r="AC8" s="2">
        <v>2226</v>
      </c>
      <c r="AD8" s="2"/>
    </row>
    <row r="9" spans="1:157" x14ac:dyDescent="0.3">
      <c r="A9" s="14" t="s">
        <v>43</v>
      </c>
      <c r="B9" t="s">
        <v>22</v>
      </c>
      <c r="C9" t="s">
        <v>32</v>
      </c>
      <c r="D9" s="2" t="s">
        <v>16</v>
      </c>
      <c r="E9" t="str">
        <f>INDEX($T$1:$FA$1,MATCH(MAX(T9:FA9),T9:FA9,0))</f>
        <v>Yoa/Lokpa</v>
      </c>
      <c r="F9">
        <f>MAX(T9:FA9)/R9</f>
        <v>0.59000009214806348</v>
      </c>
      <c r="G9" s="21" t="str">
        <f t="shared" si="0"/>
        <v>Yoa/Lokpa</v>
      </c>
      <c r="H9" t="str">
        <f t="shared" si="1"/>
        <v>Peulh/Peul</v>
      </c>
      <c r="I9" t="str">
        <f t="shared" si="2"/>
        <v>Dendi</v>
      </c>
      <c r="J9" t="str">
        <f t="shared" si="3"/>
        <v>Yoruba</v>
      </c>
      <c r="K9" t="str">
        <f t="shared" si="4"/>
        <v>Gua/Otamari</v>
      </c>
      <c r="L9" t="str">
        <f t="shared" si="5"/>
        <v>Bariba</v>
      </c>
      <c r="M9" t="str">
        <f t="shared" si="6"/>
        <v>Others</v>
      </c>
      <c r="N9" t="str">
        <f t="shared" si="7"/>
        <v>Foreigners</v>
      </c>
      <c r="O9" t="str">
        <f t="shared" si="8"/>
        <v>Fon</v>
      </c>
      <c r="P9" t="str">
        <f t="shared" si="9"/>
        <v>Adja</v>
      </c>
      <c r="Q9">
        <v>11138</v>
      </c>
      <c r="R9" s="14">
        <v>542605</v>
      </c>
      <c r="T9" s="2">
        <v>2713</v>
      </c>
      <c r="U9" s="2">
        <v>11395</v>
      </c>
      <c r="V9" s="2">
        <v>40695</v>
      </c>
      <c r="W9" s="2">
        <v>6511</v>
      </c>
      <c r="X9" s="2">
        <v>24960</v>
      </c>
      <c r="Y9" s="2">
        <v>85189</v>
      </c>
      <c r="Z9" s="2">
        <v>320137</v>
      </c>
      <c r="AA9" s="2">
        <v>35812</v>
      </c>
      <c r="AB9" s="2">
        <v>7597</v>
      </c>
      <c r="AC9" s="2">
        <v>7596</v>
      </c>
      <c r="AD9" s="2"/>
    </row>
    <row r="10" spans="1:157" x14ac:dyDescent="0.3">
      <c r="A10" s="14" t="s">
        <v>45</v>
      </c>
      <c r="B10" t="s">
        <v>22</v>
      </c>
      <c r="C10" t="s">
        <v>33</v>
      </c>
      <c r="D10" s="2" t="s">
        <v>17</v>
      </c>
      <c r="E10" t="str">
        <f>INDEX($T$1:$FA$1,MATCH(MAX(T10:FA10),T10:FA10,0))</f>
        <v>Fon</v>
      </c>
      <c r="F10">
        <f>MAX(T10:FA10)/R10</f>
        <v>0.56500027987520507</v>
      </c>
      <c r="G10" s="21" t="str">
        <f t="shared" si="0"/>
        <v>Fon</v>
      </c>
      <c r="H10" t="str">
        <f t="shared" si="1"/>
        <v>Adja</v>
      </c>
      <c r="I10" t="str">
        <f t="shared" si="2"/>
        <v>Yoruba</v>
      </c>
      <c r="J10" t="str">
        <f t="shared" si="3"/>
        <v>Foreigners</v>
      </c>
      <c r="K10" t="str">
        <f t="shared" si="4"/>
        <v>Dendi</v>
      </c>
      <c r="L10" t="str">
        <f t="shared" si="5"/>
        <v>Yoa/Lokpa</v>
      </c>
      <c r="M10" t="str">
        <f t="shared" si="6"/>
        <v>Others</v>
      </c>
      <c r="N10" t="str">
        <f t="shared" si="7"/>
        <v>Bariba</v>
      </c>
      <c r="O10" t="str">
        <f t="shared" si="8"/>
        <v>Gua/Otamari</v>
      </c>
      <c r="P10" t="str">
        <f t="shared" si="9"/>
        <v>Gua/Otamari</v>
      </c>
      <c r="Q10">
        <v>75</v>
      </c>
      <c r="R10" s="14">
        <v>678874</v>
      </c>
      <c r="T10" s="2">
        <v>120161</v>
      </c>
      <c r="U10" s="2">
        <v>6110</v>
      </c>
      <c r="V10" s="2">
        <v>12899</v>
      </c>
      <c r="W10" s="2">
        <v>383564</v>
      </c>
      <c r="X10" s="2">
        <v>2037</v>
      </c>
      <c r="Y10" s="2">
        <v>2037</v>
      </c>
      <c r="Z10" s="2">
        <v>10862</v>
      </c>
      <c r="AA10" s="2">
        <v>73997</v>
      </c>
      <c r="AB10" s="2">
        <v>9503</v>
      </c>
      <c r="AC10" s="2">
        <v>57704</v>
      </c>
      <c r="AD10" s="2"/>
    </row>
    <row r="11" spans="1:157" x14ac:dyDescent="0.3">
      <c r="A11" s="14" t="s">
        <v>46</v>
      </c>
      <c r="B11" t="s">
        <v>22</v>
      </c>
      <c r="C11" t="s">
        <v>33</v>
      </c>
      <c r="D11" s="2" t="s">
        <v>18</v>
      </c>
      <c r="E11" t="str">
        <f>INDEX($T$1:$FA$1,MATCH(MAX(T11:FA11),T11:FA11,0))</f>
        <v>Adja</v>
      </c>
      <c r="F11">
        <f>MAX(T11:FA11)/R11</f>
        <v>0.69000034322147674</v>
      </c>
      <c r="G11" s="21" t="str">
        <f t="shared" si="0"/>
        <v>Adja</v>
      </c>
      <c r="H11" t="str">
        <f t="shared" si="1"/>
        <v>Fon</v>
      </c>
      <c r="I11" t="str">
        <f t="shared" si="2"/>
        <v>Foreigners</v>
      </c>
      <c r="J11" t="str">
        <f t="shared" si="3"/>
        <v>Yoruba</v>
      </c>
      <c r="K11" t="str">
        <f t="shared" si="4"/>
        <v>Others</v>
      </c>
      <c r="L11" t="str">
        <f t="shared" si="5"/>
        <v>Bariba</v>
      </c>
      <c r="M11" t="str">
        <f t="shared" si="6"/>
        <v>Bariba</v>
      </c>
      <c r="N11" t="str">
        <f t="shared" si="7"/>
        <v>Bariba</v>
      </c>
      <c r="O11" t="str">
        <f t="shared" si="8"/>
        <v>Bariba</v>
      </c>
      <c r="P11" t="str">
        <f t="shared" si="9"/>
        <v>.</v>
      </c>
      <c r="Q11">
        <v>1578</v>
      </c>
      <c r="R11" s="14">
        <v>495307</v>
      </c>
      <c r="T11" s="2">
        <v>341762</v>
      </c>
      <c r="U11" s="2">
        <v>495</v>
      </c>
      <c r="V11" s="2">
        <v>495</v>
      </c>
      <c r="W11" s="2">
        <v>137695</v>
      </c>
      <c r="X11" s="2">
        <v>0</v>
      </c>
      <c r="Y11" s="2">
        <v>495</v>
      </c>
      <c r="Z11" s="2">
        <v>495</v>
      </c>
      <c r="AA11" s="2">
        <v>2972</v>
      </c>
      <c r="AB11" s="2">
        <v>1982</v>
      </c>
      <c r="AC11" s="2">
        <v>8916</v>
      </c>
      <c r="AD11" s="2"/>
    </row>
    <row r="12" spans="1:157" x14ac:dyDescent="0.3">
      <c r="A12" s="14" t="s">
        <v>47</v>
      </c>
      <c r="B12" t="s">
        <v>22</v>
      </c>
      <c r="C12" t="s">
        <v>33</v>
      </c>
      <c r="D12" s="2" t="s">
        <v>19</v>
      </c>
      <c r="E12" t="str">
        <f>INDEX($T$1:$FA$1,MATCH(MAX(T12:FA12),T12:FA12,0))</f>
        <v>Fon</v>
      </c>
      <c r="F12">
        <f>MAX(T12:FA12)/R12</f>
        <v>0.78700004558508452</v>
      </c>
      <c r="G12" s="21" t="str">
        <f t="shared" si="0"/>
        <v>Fon</v>
      </c>
      <c r="H12" t="str">
        <f t="shared" si="1"/>
        <v>Yoruba</v>
      </c>
      <c r="I12" t="str">
        <f t="shared" si="2"/>
        <v>Adja</v>
      </c>
      <c r="J12" t="str">
        <f t="shared" si="3"/>
        <v>Foreigners</v>
      </c>
      <c r="K12" t="str">
        <f t="shared" si="4"/>
        <v>Yoa/Lokpa</v>
      </c>
      <c r="L12" t="str">
        <f t="shared" si="5"/>
        <v>Others</v>
      </c>
      <c r="M12" t="str">
        <f t="shared" si="6"/>
        <v>Dendi</v>
      </c>
      <c r="N12" t="str">
        <f t="shared" si="7"/>
        <v>Bariba</v>
      </c>
      <c r="O12" t="str">
        <f t="shared" si="8"/>
        <v>Gua/Otamari</v>
      </c>
      <c r="P12" t="str">
        <f t="shared" si="9"/>
        <v>Gua/Otamari</v>
      </c>
      <c r="Q12">
        <v>1285</v>
      </c>
      <c r="R12" s="14">
        <v>1096850</v>
      </c>
      <c r="T12" s="2">
        <v>88845</v>
      </c>
      <c r="U12" s="2">
        <v>2194</v>
      </c>
      <c r="V12" s="2">
        <v>3291</v>
      </c>
      <c r="W12" s="2">
        <v>863221</v>
      </c>
      <c r="X12" s="2">
        <v>1097</v>
      </c>
      <c r="Y12" s="2">
        <v>1097</v>
      </c>
      <c r="Z12" s="2">
        <v>4387</v>
      </c>
      <c r="AA12" s="2">
        <v>110782</v>
      </c>
      <c r="AB12" s="2">
        <v>4386</v>
      </c>
      <c r="AC12" s="2">
        <v>17550</v>
      </c>
      <c r="AD12" s="2"/>
    </row>
    <row r="13" spans="1:157" x14ac:dyDescent="0.3">
      <c r="A13" s="14" t="s">
        <v>48</v>
      </c>
      <c r="B13" t="s">
        <v>22</v>
      </c>
      <c r="C13" t="s">
        <v>33</v>
      </c>
      <c r="D13" s="2" t="s">
        <v>20</v>
      </c>
      <c r="E13" t="str">
        <f>INDEX($T$1:$FA$1,MATCH(MAX(T13:FA13),T13:FA13,0))</f>
        <v>Yoruba</v>
      </c>
      <c r="F13">
        <f>MAX(T13:FA13)/R13</f>
        <v>0.68699951613885213</v>
      </c>
      <c r="G13" s="21" t="str">
        <f t="shared" si="0"/>
        <v>Yoruba</v>
      </c>
      <c r="H13" t="str">
        <f t="shared" si="1"/>
        <v>Fon</v>
      </c>
      <c r="I13" t="str">
        <f t="shared" si="2"/>
        <v>Adja</v>
      </c>
      <c r="J13" t="str">
        <f t="shared" si="3"/>
        <v>Foreigners</v>
      </c>
      <c r="K13" t="str">
        <f t="shared" si="4"/>
        <v>Others</v>
      </c>
      <c r="L13" t="str">
        <f t="shared" si="5"/>
        <v>Peulh/Peul</v>
      </c>
      <c r="M13" t="str">
        <f t="shared" si="6"/>
        <v>Bariba</v>
      </c>
      <c r="N13" t="str">
        <f t="shared" si="7"/>
        <v>Bariba</v>
      </c>
      <c r="O13" t="str">
        <f t="shared" si="8"/>
        <v>Bariba</v>
      </c>
      <c r="P13" t="str">
        <f t="shared" si="9"/>
        <v>Bariba</v>
      </c>
      <c r="Q13">
        <v>3319</v>
      </c>
      <c r="R13" s="14">
        <v>624146</v>
      </c>
      <c r="T13" s="2">
        <v>6866</v>
      </c>
      <c r="U13" s="2">
        <v>624</v>
      </c>
      <c r="V13" s="2">
        <v>624</v>
      </c>
      <c r="W13" s="2">
        <v>181002</v>
      </c>
      <c r="X13" s="2">
        <v>624</v>
      </c>
      <c r="Y13" s="2">
        <v>1248</v>
      </c>
      <c r="Z13" s="2">
        <v>624</v>
      </c>
      <c r="AA13" s="2">
        <v>428788</v>
      </c>
      <c r="AB13" s="2">
        <v>1249</v>
      </c>
      <c r="AC13" s="2">
        <v>2497</v>
      </c>
      <c r="AD13" s="2"/>
    </row>
    <row r="14" spans="1:157" x14ac:dyDescent="0.3">
      <c r="A14" s="14" t="s">
        <v>49</v>
      </c>
      <c r="B14" t="s">
        <v>22</v>
      </c>
      <c r="C14" t="s">
        <v>33</v>
      </c>
      <c r="D14" s="2" t="s">
        <v>21</v>
      </c>
      <c r="E14" t="str">
        <f>INDEX($T$1:$FA$1,MATCH(MAX(T14:FA14),T14:FA14,0))</f>
        <v>Fon</v>
      </c>
      <c r="F14">
        <f>MAX(T14:FA14)/R14</f>
        <v>0.92299996594737344</v>
      </c>
      <c r="G14" s="21" t="str">
        <f t="shared" si="0"/>
        <v>Fon</v>
      </c>
      <c r="H14" t="str">
        <f t="shared" si="1"/>
        <v>Yoruba</v>
      </c>
      <c r="I14" t="str">
        <f t="shared" si="2"/>
        <v>Adja</v>
      </c>
      <c r="J14" t="str">
        <f t="shared" si="3"/>
        <v>Peulh/Peul</v>
      </c>
      <c r="K14" t="str">
        <f t="shared" si="4"/>
        <v>Foreigners</v>
      </c>
      <c r="L14" t="str">
        <f t="shared" si="5"/>
        <v>Others</v>
      </c>
      <c r="M14" t="str">
        <f t="shared" si="6"/>
        <v>Dendi</v>
      </c>
      <c r="N14" t="str">
        <f t="shared" si="7"/>
        <v>Bariba</v>
      </c>
      <c r="O14" t="str">
        <f t="shared" si="8"/>
        <v>Bariba</v>
      </c>
      <c r="P14" t="str">
        <f t="shared" si="9"/>
        <v>Bariba</v>
      </c>
      <c r="Q14">
        <v>5235</v>
      </c>
      <c r="R14" s="14">
        <v>851623</v>
      </c>
      <c r="T14" s="2">
        <v>20439</v>
      </c>
      <c r="U14" s="2">
        <v>852</v>
      </c>
      <c r="V14" s="2">
        <v>1703</v>
      </c>
      <c r="W14" s="2">
        <v>786048</v>
      </c>
      <c r="X14" s="2">
        <v>852</v>
      </c>
      <c r="Y14" s="2">
        <v>5110</v>
      </c>
      <c r="Z14" s="2">
        <v>852</v>
      </c>
      <c r="AA14" s="2">
        <v>27252</v>
      </c>
      <c r="AB14" s="2">
        <v>4257</v>
      </c>
      <c r="AC14" s="2">
        <v>4258</v>
      </c>
      <c r="AD14" s="2"/>
    </row>
    <row r="15" spans="1:157" x14ac:dyDescent="0.3">
      <c r="A15" t="s">
        <v>114</v>
      </c>
      <c r="B15" t="s">
        <v>113</v>
      </c>
      <c r="C15" t="s">
        <v>81</v>
      </c>
      <c r="D15" s="15" t="s">
        <v>80</v>
      </c>
      <c r="E15" t="str">
        <f>INDEX($T$1:$FA$1,MATCH(MAX(T15:FA15),T15:FA15,0))</f>
        <v>Susu</v>
      </c>
      <c r="F15">
        <f>MAX(T15:FA15)/R15</f>
        <v>0.824000555890119</v>
      </c>
      <c r="G15" s="21" t="str">
        <f t="shared" si="0"/>
        <v>Susu</v>
      </c>
      <c r="H15" t="str">
        <f t="shared" si="1"/>
        <v>Pular</v>
      </c>
      <c r="I15" t="str">
        <f t="shared" si="2"/>
        <v>Baga</v>
      </c>
      <c r="J15" t="str">
        <f t="shared" si="3"/>
        <v>Others</v>
      </c>
      <c r="K15" t="str">
        <f t="shared" si="4"/>
        <v>Jahnka</v>
      </c>
      <c r="L15" t="str">
        <f t="shared" si="5"/>
        <v>.</v>
      </c>
      <c r="M15" t="str">
        <f t="shared" si="6"/>
        <v>.</v>
      </c>
      <c r="N15" t="str">
        <f t="shared" si="7"/>
        <v>.</v>
      </c>
      <c r="O15" t="str">
        <f t="shared" si="8"/>
        <v>.</v>
      </c>
      <c r="P15" t="str">
        <f t="shared" si="9"/>
        <v>.</v>
      </c>
      <c r="Q15">
        <v>5285</v>
      </c>
      <c r="R15" s="16">
        <v>215870</v>
      </c>
      <c r="AB15" s="15">
        <v>4102</v>
      </c>
      <c r="AE15" s="15">
        <v>177877</v>
      </c>
      <c r="AF15" s="15">
        <v>24609</v>
      </c>
      <c r="AG15" s="15">
        <v>0</v>
      </c>
      <c r="AH15" s="15">
        <v>1079</v>
      </c>
      <c r="AI15" s="15">
        <v>8203</v>
      </c>
      <c r="AJ15" s="15">
        <v>0</v>
      </c>
      <c r="AK15" s="15">
        <v>0</v>
      </c>
      <c r="AL15" s="15">
        <v>0</v>
      </c>
      <c r="AM15" s="15">
        <v>0</v>
      </c>
      <c r="AN15" s="15">
        <v>0</v>
      </c>
      <c r="AO15" s="15">
        <v>0</v>
      </c>
      <c r="AP15" s="15">
        <v>0</v>
      </c>
      <c r="AQ15" s="15">
        <v>0</v>
      </c>
      <c r="AR15" s="15">
        <v>0</v>
      </c>
      <c r="AS15" s="15">
        <v>0</v>
      </c>
      <c r="AT15" s="15">
        <v>0</v>
      </c>
      <c r="AU15" s="15">
        <v>0</v>
      </c>
      <c r="AV15" s="15">
        <v>0</v>
      </c>
      <c r="AW15" s="15">
        <v>0</v>
      </c>
      <c r="AX15" s="15">
        <v>0</v>
      </c>
      <c r="AY15" s="15">
        <v>0</v>
      </c>
      <c r="AZ15" s="15">
        <v>0</v>
      </c>
    </row>
    <row r="16" spans="1:157" x14ac:dyDescent="0.3">
      <c r="A16" t="s">
        <v>115</v>
      </c>
      <c r="B16" t="s">
        <v>113</v>
      </c>
      <c r="C16" t="s">
        <v>81</v>
      </c>
      <c r="D16" s="15" t="s">
        <v>81</v>
      </c>
      <c r="E16" t="str">
        <f>INDEX($T$1:$FA$1,MATCH(MAX(T16:FA16),T16:FA16,0))</f>
        <v>Pular</v>
      </c>
      <c r="F16">
        <f>MAX(T16:FA16)/R16</f>
        <v>0.38299949093645558</v>
      </c>
      <c r="G16" s="21" t="str">
        <f t="shared" si="0"/>
        <v>Pular</v>
      </c>
      <c r="H16" t="str">
        <f t="shared" si="1"/>
        <v>Susu</v>
      </c>
      <c r="I16" t="str">
        <f t="shared" si="2"/>
        <v>Jahnka</v>
      </c>
      <c r="J16" t="str">
        <f t="shared" si="3"/>
        <v>Landoma</v>
      </c>
      <c r="K16" t="str">
        <f t="shared" si="4"/>
        <v>Mixifore</v>
      </c>
      <c r="L16" t="str">
        <f>IF(LARGE(T16:GG16,6) = 0,".", _xlfn.XLOOKUP(LARGE(T16:GG16,6),T16:GG16,$T$1:$GG$1))</f>
        <v>Baga</v>
      </c>
      <c r="M16" t="str">
        <f t="shared" si="6"/>
        <v>Maninka</v>
      </c>
      <c r="N16" t="str">
        <f t="shared" si="7"/>
        <v>Others</v>
      </c>
      <c r="O16" t="str">
        <f t="shared" si="8"/>
        <v>Nalu</v>
      </c>
      <c r="P16" t="str">
        <f t="shared" si="9"/>
        <v>Kissi</v>
      </c>
      <c r="Q16">
        <v>10921</v>
      </c>
      <c r="R16" s="16">
        <v>451810</v>
      </c>
      <c r="AB16" s="15">
        <v>11297</v>
      </c>
      <c r="AE16" s="15">
        <v>122892</v>
      </c>
      <c r="AF16" s="15">
        <v>173043</v>
      </c>
      <c r="AG16" s="15">
        <v>14006</v>
      </c>
      <c r="AH16" s="15">
        <v>41115</v>
      </c>
      <c r="AI16" s="15">
        <v>15813</v>
      </c>
      <c r="AJ16" s="15">
        <v>4970</v>
      </c>
      <c r="AK16" s="15">
        <v>23042</v>
      </c>
      <c r="AL16" s="15">
        <v>40663</v>
      </c>
      <c r="AM16" s="15">
        <v>0</v>
      </c>
      <c r="AN16" s="15">
        <v>0</v>
      </c>
      <c r="AO16" s="15">
        <v>0</v>
      </c>
      <c r="AP16" s="15">
        <v>0</v>
      </c>
      <c r="AQ16" s="15">
        <v>0</v>
      </c>
      <c r="AR16" s="15">
        <v>0</v>
      </c>
      <c r="AS16" s="15">
        <v>1807</v>
      </c>
      <c r="AT16" s="15">
        <v>0</v>
      </c>
      <c r="AU16" s="15">
        <v>1355</v>
      </c>
      <c r="AV16" s="15">
        <v>0</v>
      </c>
      <c r="AW16" s="15">
        <v>0</v>
      </c>
      <c r="AX16" s="15">
        <v>1807</v>
      </c>
      <c r="AY16" s="15">
        <v>0</v>
      </c>
      <c r="AZ16" s="15">
        <v>0</v>
      </c>
    </row>
    <row r="17" spans="1:52" x14ac:dyDescent="0.3">
      <c r="A17" t="s">
        <v>116</v>
      </c>
      <c r="B17" t="s">
        <v>113</v>
      </c>
      <c r="C17" t="s">
        <v>81</v>
      </c>
      <c r="D17" s="15" t="s">
        <v>82</v>
      </c>
      <c r="E17" t="str">
        <f>INDEX($T$1:$FA$1,MATCH(MAX(T17:FA17),T17:FA17,0))</f>
        <v>Susu</v>
      </c>
      <c r="F17">
        <f>MAX(T17:FA17)/R17</f>
        <v>0.54500469777638583</v>
      </c>
      <c r="G17" s="21" t="str">
        <f t="shared" si="0"/>
        <v>Susu</v>
      </c>
      <c r="H17" t="str">
        <f t="shared" si="1"/>
        <v>Pular</v>
      </c>
      <c r="I17" t="str">
        <f t="shared" si="2"/>
        <v>Others</v>
      </c>
      <c r="J17" t="str">
        <f t="shared" si="3"/>
        <v>Maninka</v>
      </c>
      <c r="K17" t="str">
        <f t="shared" si="4"/>
        <v>Yalunka</v>
      </c>
      <c r="L17" t="str">
        <f t="shared" si="5"/>
        <v>.</v>
      </c>
      <c r="M17" t="str">
        <f t="shared" si="6"/>
        <v>.</v>
      </c>
      <c r="N17" t="str">
        <f t="shared" si="7"/>
        <v>.</v>
      </c>
      <c r="O17" t="str">
        <f t="shared" si="8"/>
        <v>.</v>
      </c>
      <c r="P17" t="str">
        <f t="shared" si="9"/>
        <v>.</v>
      </c>
      <c r="Q17">
        <v>1579</v>
      </c>
      <c r="R17" s="16">
        <v>95790</v>
      </c>
      <c r="AB17" s="15">
        <v>2778</v>
      </c>
      <c r="AE17" s="15">
        <v>52206</v>
      </c>
      <c r="AF17" s="15">
        <v>37262</v>
      </c>
      <c r="AG17" s="15">
        <v>2586</v>
      </c>
      <c r="AH17" s="15">
        <v>0</v>
      </c>
      <c r="AI17" s="15">
        <v>0</v>
      </c>
      <c r="AJ17" s="15">
        <v>0</v>
      </c>
      <c r="AK17" s="15">
        <v>0</v>
      </c>
      <c r="AL17" s="15">
        <v>0</v>
      </c>
      <c r="AM17" s="15">
        <v>0</v>
      </c>
      <c r="AN17" s="15">
        <v>0</v>
      </c>
      <c r="AO17" s="15">
        <v>0</v>
      </c>
      <c r="AP17" s="15">
        <v>958</v>
      </c>
      <c r="AQ17" s="15">
        <v>0</v>
      </c>
      <c r="AR17" s="15">
        <v>0</v>
      </c>
      <c r="AS17" s="15">
        <v>0</v>
      </c>
      <c r="AT17" s="15">
        <v>0</v>
      </c>
      <c r="AU17" s="15">
        <v>0</v>
      </c>
      <c r="AV17" s="15">
        <v>0</v>
      </c>
      <c r="AW17" s="15">
        <v>0</v>
      </c>
      <c r="AX17" s="15">
        <v>0</v>
      </c>
      <c r="AY17" s="15">
        <v>0</v>
      </c>
      <c r="AZ17" s="15">
        <v>0</v>
      </c>
    </row>
    <row r="18" spans="1:52" x14ac:dyDescent="0.3">
      <c r="A18" t="s">
        <v>117</v>
      </c>
      <c r="B18" t="s">
        <v>113</v>
      </c>
      <c r="C18" t="s">
        <v>81</v>
      </c>
      <c r="D18" s="15" t="s">
        <v>83</v>
      </c>
      <c r="E18" t="str">
        <f>INDEX($T$1:$FA$1,MATCH(MAX(T18:FA18),T18:FA18,0))</f>
        <v>Pular</v>
      </c>
      <c r="F18">
        <f>MAX(T18:FA18)/R18</f>
        <v>0.85899921813917124</v>
      </c>
      <c r="G18" s="21" t="str">
        <f t="shared" si="0"/>
        <v>Pular</v>
      </c>
      <c r="H18" t="str">
        <f t="shared" si="1"/>
        <v>Jahnka</v>
      </c>
      <c r="I18" t="str">
        <f t="shared" si="2"/>
        <v>Others</v>
      </c>
      <c r="J18" t="str">
        <f t="shared" si="3"/>
        <v>Yalunka</v>
      </c>
      <c r="K18" t="str">
        <f t="shared" si="4"/>
        <v>Susu</v>
      </c>
      <c r="L18" t="str">
        <f t="shared" si="5"/>
        <v>Maninka</v>
      </c>
      <c r="M18" t="str">
        <f t="shared" si="6"/>
        <v>.</v>
      </c>
      <c r="N18" t="str">
        <f t="shared" si="7"/>
        <v>.</v>
      </c>
      <c r="O18" t="str">
        <f t="shared" si="8"/>
        <v>.</v>
      </c>
      <c r="P18" t="str">
        <f t="shared" si="9"/>
        <v>.</v>
      </c>
      <c r="Q18">
        <v>11152</v>
      </c>
      <c r="R18" s="16">
        <v>191850</v>
      </c>
      <c r="AB18" s="15">
        <v>5180</v>
      </c>
      <c r="AE18" s="15">
        <v>1343</v>
      </c>
      <c r="AF18" s="15">
        <v>164799</v>
      </c>
      <c r="AG18" s="15">
        <v>959</v>
      </c>
      <c r="AH18" s="15">
        <v>18034</v>
      </c>
      <c r="AI18" s="15">
        <v>0</v>
      </c>
      <c r="AJ18" s="15">
        <v>0</v>
      </c>
      <c r="AK18" s="15">
        <v>0</v>
      </c>
      <c r="AL18" s="15">
        <v>0</v>
      </c>
      <c r="AM18" s="15">
        <v>0</v>
      </c>
      <c r="AN18" s="15">
        <v>0</v>
      </c>
      <c r="AO18" s="15">
        <v>0</v>
      </c>
      <c r="AP18" s="15">
        <v>1535</v>
      </c>
      <c r="AQ18" s="15">
        <v>0</v>
      </c>
      <c r="AR18" s="15">
        <v>0</v>
      </c>
      <c r="AS18" s="15">
        <v>0</v>
      </c>
      <c r="AT18" s="15">
        <v>0</v>
      </c>
      <c r="AU18" s="15">
        <v>0</v>
      </c>
      <c r="AV18" s="15">
        <v>0</v>
      </c>
      <c r="AW18" s="15">
        <v>0</v>
      </c>
      <c r="AX18" s="15">
        <v>0</v>
      </c>
      <c r="AY18" s="15">
        <v>0</v>
      </c>
      <c r="AZ18" s="15">
        <v>0</v>
      </c>
    </row>
    <row r="19" spans="1:52" x14ac:dyDescent="0.3">
      <c r="A19" t="s">
        <v>118</v>
      </c>
      <c r="B19" t="s">
        <v>113</v>
      </c>
      <c r="C19" t="s">
        <v>81</v>
      </c>
      <c r="D19" s="15" t="s">
        <v>84</v>
      </c>
      <c r="E19" t="str">
        <f>INDEX($T$1:$FA$1,MATCH(MAX(T19:FA19),T19:FA19,0))</f>
        <v>Pular</v>
      </c>
      <c r="F19">
        <f>MAX(T19:FA19)/R19</f>
        <v>0.70499961243314468</v>
      </c>
      <c r="G19" s="21" t="str">
        <f t="shared" si="0"/>
        <v>Pular</v>
      </c>
      <c r="H19" t="str">
        <f t="shared" si="1"/>
        <v>Wamey</v>
      </c>
      <c r="I19" t="str">
        <f t="shared" si="2"/>
        <v>Badyara</v>
      </c>
      <c r="J19" t="str">
        <f t="shared" si="3"/>
        <v>Bassari</v>
      </c>
      <c r="K19" t="str">
        <f t="shared" si="4"/>
        <v>Soninke</v>
      </c>
      <c r="L19" t="str">
        <f t="shared" si="5"/>
        <v>Maninka</v>
      </c>
      <c r="M19" t="str">
        <f t="shared" si="6"/>
        <v>Jahnka</v>
      </c>
      <c r="N19" t="str">
        <f t="shared" si="7"/>
        <v>Others</v>
      </c>
      <c r="O19" t="str">
        <f t="shared" si="8"/>
        <v>Susu</v>
      </c>
      <c r="P19" t="str">
        <f t="shared" si="9"/>
        <v>.</v>
      </c>
      <c r="Q19">
        <v>5338</v>
      </c>
      <c r="R19" s="16">
        <v>129010</v>
      </c>
      <c r="AB19" s="15">
        <v>2452</v>
      </c>
      <c r="AE19" s="15">
        <v>903</v>
      </c>
      <c r="AF19" s="15">
        <v>90952</v>
      </c>
      <c r="AG19" s="15">
        <v>2838</v>
      </c>
      <c r="AH19" s="15">
        <v>2709</v>
      </c>
      <c r="AI19" s="15">
        <v>0</v>
      </c>
      <c r="AJ19" s="15">
        <v>0</v>
      </c>
      <c r="AK19" s="15">
        <v>0</v>
      </c>
      <c r="AL19" s="15">
        <v>0</v>
      </c>
      <c r="AM19" s="15">
        <v>8773</v>
      </c>
      <c r="AN19" s="15">
        <v>6321</v>
      </c>
      <c r="AO19" s="15">
        <v>8902</v>
      </c>
      <c r="AP19" s="15">
        <v>0</v>
      </c>
      <c r="AQ19" s="15">
        <v>5160</v>
      </c>
      <c r="AR19" s="15">
        <v>0</v>
      </c>
      <c r="AS19" s="15">
        <v>0</v>
      </c>
      <c r="AT19" s="15">
        <v>0</v>
      </c>
      <c r="AU19" s="15">
        <v>0</v>
      </c>
      <c r="AV19" s="15">
        <v>0</v>
      </c>
      <c r="AW19" s="15">
        <v>0</v>
      </c>
      <c r="AX19" s="15">
        <v>0</v>
      </c>
      <c r="AY19" s="15">
        <v>0</v>
      </c>
      <c r="AZ19" s="15">
        <v>0</v>
      </c>
    </row>
    <row r="20" spans="1:52" x14ac:dyDescent="0.3">
      <c r="A20" t="s">
        <v>119</v>
      </c>
      <c r="B20" t="s">
        <v>113</v>
      </c>
      <c r="C20" t="s">
        <v>85</v>
      </c>
      <c r="D20" s="15" t="s">
        <v>85</v>
      </c>
      <c r="E20" t="str">
        <f>INDEX($T$1:$FA$1,MATCH(MAX(T20:FA20),T20:FA20,0))</f>
        <v>Susu</v>
      </c>
      <c r="F20">
        <f>MAX(T20:FA20)/R20</f>
        <v>0.36999975817957587</v>
      </c>
      <c r="G20" s="21" t="str">
        <f t="shared" si="0"/>
        <v>Susu</v>
      </c>
      <c r="H20" t="str">
        <f t="shared" si="1"/>
        <v>Pular</v>
      </c>
      <c r="I20" t="str">
        <f t="shared" si="2"/>
        <v>Maninka</v>
      </c>
      <c r="J20" t="str">
        <f t="shared" si="3"/>
        <v>Kissi</v>
      </c>
      <c r="K20" t="str">
        <f t="shared" si="4"/>
        <v>Konyanka Maninka</v>
      </c>
      <c r="L20" t="str">
        <f t="shared" si="5"/>
        <v>Jahnka</v>
      </c>
      <c r="M20" t="str">
        <f t="shared" si="6"/>
        <v>Jahnka</v>
      </c>
      <c r="N20" t="str">
        <f t="shared" si="7"/>
        <v>Others</v>
      </c>
      <c r="O20" t="str">
        <f t="shared" si="8"/>
        <v>Toma</v>
      </c>
      <c r="P20" t="str">
        <f t="shared" si="9"/>
        <v>Baga</v>
      </c>
      <c r="Q20">
        <v>436</v>
      </c>
      <c r="R20" s="16">
        <v>1654120</v>
      </c>
      <c r="AB20" s="15">
        <v>18196</v>
      </c>
      <c r="AE20" s="15">
        <v>612024</v>
      </c>
      <c r="AF20" s="15">
        <v>554130</v>
      </c>
      <c r="AG20" s="15">
        <v>314283</v>
      </c>
      <c r="AH20" s="15">
        <v>21504</v>
      </c>
      <c r="AI20" s="15">
        <v>8271</v>
      </c>
      <c r="AJ20" s="15">
        <v>0</v>
      </c>
      <c r="AK20" s="15">
        <v>3308</v>
      </c>
      <c r="AL20" s="15">
        <v>4962</v>
      </c>
      <c r="AM20" s="15">
        <v>0</v>
      </c>
      <c r="AN20" s="15">
        <v>0</v>
      </c>
      <c r="AO20" s="15">
        <v>6616</v>
      </c>
      <c r="AP20" s="15">
        <v>8271</v>
      </c>
      <c r="AQ20" s="15">
        <v>1654</v>
      </c>
      <c r="AR20" s="15">
        <v>3308</v>
      </c>
      <c r="AS20" s="15">
        <v>28120</v>
      </c>
      <c r="AT20" s="15">
        <v>1654</v>
      </c>
      <c r="AU20" s="15">
        <v>11579</v>
      </c>
      <c r="AV20" s="15">
        <v>24812</v>
      </c>
      <c r="AW20" s="15">
        <v>1654</v>
      </c>
      <c r="AX20" s="15">
        <v>21504</v>
      </c>
      <c r="AY20" s="15">
        <v>3308</v>
      </c>
      <c r="AZ20" s="15">
        <v>4962</v>
      </c>
    </row>
    <row r="21" spans="1:52" x14ac:dyDescent="0.3">
      <c r="A21" t="s">
        <v>120</v>
      </c>
      <c r="B21" t="s">
        <v>113</v>
      </c>
      <c r="C21" t="s">
        <v>88</v>
      </c>
      <c r="D21" s="15" t="s">
        <v>86</v>
      </c>
      <c r="E21" t="str">
        <f>INDEX($T$1:$FA$1,MATCH(MAX(T21:FA21),T21:FA21,0))</f>
        <v>Maninka</v>
      </c>
      <c r="F21">
        <f>MAX(T21:FA21)/R21</f>
        <v>0.61099994532830348</v>
      </c>
      <c r="G21" s="21" t="str">
        <f t="shared" si="0"/>
        <v>Maninka</v>
      </c>
      <c r="H21" t="str">
        <f t="shared" si="1"/>
        <v>Pular</v>
      </c>
      <c r="I21" t="str">
        <f t="shared" si="2"/>
        <v>Others</v>
      </c>
      <c r="J21" t="str">
        <f t="shared" si="3"/>
        <v>Yalunka</v>
      </c>
      <c r="K21" t="str">
        <f t="shared" si="4"/>
        <v>.</v>
      </c>
      <c r="L21" t="str">
        <f t="shared" si="5"/>
        <v>.</v>
      </c>
      <c r="M21" t="str">
        <f t="shared" si="6"/>
        <v>.</v>
      </c>
      <c r="N21" t="str">
        <f t="shared" si="7"/>
        <v>.</v>
      </c>
      <c r="O21" t="str">
        <f t="shared" si="8"/>
        <v>.</v>
      </c>
      <c r="P21" t="str">
        <f t="shared" si="9"/>
        <v>.</v>
      </c>
      <c r="Q21">
        <v>5177</v>
      </c>
      <c r="R21" s="16">
        <v>182910</v>
      </c>
      <c r="AB21" s="15">
        <v>2744</v>
      </c>
      <c r="AE21" s="15">
        <v>0</v>
      </c>
      <c r="AF21" s="15">
        <v>67311</v>
      </c>
      <c r="AG21" s="15">
        <v>111758</v>
      </c>
      <c r="AH21" s="15">
        <v>0</v>
      </c>
      <c r="AI21" s="15">
        <v>0</v>
      </c>
      <c r="AJ21" s="15">
        <v>0</v>
      </c>
      <c r="AK21" s="15">
        <v>0</v>
      </c>
      <c r="AL21" s="15">
        <v>0</v>
      </c>
      <c r="AM21" s="15">
        <v>0</v>
      </c>
      <c r="AN21" s="15">
        <v>0</v>
      </c>
      <c r="AO21" s="15">
        <v>0</v>
      </c>
      <c r="AP21" s="15">
        <v>1097</v>
      </c>
      <c r="AQ21" s="15">
        <v>0</v>
      </c>
      <c r="AR21" s="15">
        <v>0</v>
      </c>
      <c r="AS21" s="15">
        <v>0</v>
      </c>
      <c r="AT21" s="15">
        <v>0</v>
      </c>
      <c r="AU21" s="15">
        <v>0</v>
      </c>
      <c r="AV21" s="15">
        <v>0</v>
      </c>
      <c r="AW21" s="15">
        <v>0</v>
      </c>
      <c r="AX21" s="15">
        <v>0</v>
      </c>
      <c r="AY21" s="15">
        <v>0</v>
      </c>
      <c r="AZ21" s="15">
        <v>0</v>
      </c>
    </row>
    <row r="22" spans="1:52" x14ac:dyDescent="0.3">
      <c r="A22" t="s">
        <v>121</v>
      </c>
      <c r="B22" t="s">
        <v>113</v>
      </c>
      <c r="C22" t="s">
        <v>88</v>
      </c>
      <c r="D22" s="15" t="s">
        <v>87</v>
      </c>
      <c r="E22" t="str">
        <f>INDEX($T$1:$FA$1,MATCH(MAX(T22:FA22),T22:FA22,0))</f>
        <v>Pular</v>
      </c>
      <c r="F22">
        <f>MAX(T22:FA22)/R22</f>
        <v>0.68799896854048481</v>
      </c>
      <c r="G22" s="21" t="str">
        <f t="shared" si="0"/>
        <v>Pular</v>
      </c>
      <c r="H22" t="str">
        <f t="shared" si="1"/>
        <v>Maninka</v>
      </c>
      <c r="I22" t="str">
        <f t="shared" si="2"/>
        <v>Others</v>
      </c>
      <c r="J22" t="str">
        <f t="shared" si="3"/>
        <v>Others</v>
      </c>
      <c r="K22" t="str">
        <f t="shared" si="4"/>
        <v>Kissi</v>
      </c>
      <c r="L22" t="str">
        <f t="shared" si="5"/>
        <v>.</v>
      </c>
      <c r="M22" t="str">
        <f t="shared" si="6"/>
        <v>.</v>
      </c>
      <c r="N22" t="str">
        <f t="shared" si="7"/>
        <v>.</v>
      </c>
      <c r="O22" t="str">
        <f t="shared" si="8"/>
        <v>.</v>
      </c>
      <c r="P22" t="str">
        <f t="shared" si="9"/>
        <v>.</v>
      </c>
      <c r="Q22">
        <v>11457</v>
      </c>
      <c r="R22" s="16">
        <v>193900</v>
      </c>
      <c r="AB22" s="15">
        <v>1939</v>
      </c>
      <c r="AE22" s="15">
        <v>0</v>
      </c>
      <c r="AF22" s="15">
        <v>133403</v>
      </c>
      <c r="AG22" s="15">
        <v>55649</v>
      </c>
      <c r="AH22" s="15">
        <v>0</v>
      </c>
      <c r="AI22" s="15">
        <v>0</v>
      </c>
      <c r="AJ22" s="15">
        <v>0</v>
      </c>
      <c r="AK22" s="15">
        <v>0</v>
      </c>
      <c r="AL22" s="15">
        <v>0</v>
      </c>
      <c r="AM22" s="15">
        <v>0</v>
      </c>
      <c r="AN22" s="15">
        <v>0</v>
      </c>
      <c r="AO22" s="15">
        <v>0</v>
      </c>
      <c r="AP22" s="15">
        <v>1939</v>
      </c>
      <c r="AQ22" s="15">
        <v>0</v>
      </c>
      <c r="AR22" s="15">
        <v>0</v>
      </c>
      <c r="AS22" s="15">
        <v>970</v>
      </c>
      <c r="AT22" s="15">
        <v>0</v>
      </c>
      <c r="AU22" s="15">
        <v>0</v>
      </c>
      <c r="AV22" s="15">
        <v>0</v>
      </c>
      <c r="AW22" s="15">
        <v>0</v>
      </c>
      <c r="AX22" s="15">
        <v>0</v>
      </c>
      <c r="AY22" s="15">
        <v>0</v>
      </c>
      <c r="AZ22" s="15">
        <v>0</v>
      </c>
    </row>
    <row r="23" spans="1:52" x14ac:dyDescent="0.3">
      <c r="A23" t="s">
        <v>122</v>
      </c>
      <c r="B23" t="s">
        <v>113</v>
      </c>
      <c r="C23" t="s">
        <v>88</v>
      </c>
      <c r="D23" s="15" t="s">
        <v>88</v>
      </c>
      <c r="E23" t="str">
        <f>INDEX($T$1:$FA$1,MATCH(MAX(T23:FA23),T23:FA23,0))</f>
        <v>Maninka</v>
      </c>
      <c r="F23">
        <f>MAX(T23:FA23)/R23</f>
        <v>0.40400100203986689</v>
      </c>
      <c r="G23" s="21" t="str">
        <f t="shared" si="0"/>
        <v>Maninka</v>
      </c>
      <c r="H23" t="str">
        <f t="shared" si="1"/>
        <v>Yalunka</v>
      </c>
      <c r="I23" t="str">
        <f t="shared" si="2"/>
        <v>Kuranko</v>
      </c>
      <c r="J23" t="str">
        <f t="shared" si="3"/>
        <v>Pular</v>
      </c>
      <c r="K23" t="str">
        <f t="shared" si="4"/>
        <v>Kissi</v>
      </c>
      <c r="L23" t="str">
        <f t="shared" si="5"/>
        <v>Others</v>
      </c>
      <c r="M23" t="str">
        <f t="shared" si="6"/>
        <v>Susu</v>
      </c>
      <c r="N23" t="str">
        <f t="shared" si="7"/>
        <v>Kpelle</v>
      </c>
      <c r="O23" t="str">
        <f t="shared" si="8"/>
        <v>.</v>
      </c>
      <c r="P23" t="str">
        <f t="shared" si="9"/>
        <v>.</v>
      </c>
      <c r="Q23">
        <v>12873</v>
      </c>
      <c r="R23" s="16">
        <v>279430</v>
      </c>
      <c r="AB23" s="15">
        <v>1955</v>
      </c>
      <c r="AE23" s="15">
        <v>1677</v>
      </c>
      <c r="AF23" s="15">
        <v>44150</v>
      </c>
      <c r="AG23" s="15">
        <v>112890</v>
      </c>
      <c r="AH23" s="15">
        <v>0</v>
      </c>
      <c r="AI23" s="15">
        <v>0</v>
      </c>
      <c r="AJ23" s="15">
        <v>0</v>
      </c>
      <c r="AK23" s="15">
        <v>0</v>
      </c>
      <c r="AL23" s="15">
        <v>0</v>
      </c>
      <c r="AM23" s="15">
        <v>0</v>
      </c>
      <c r="AN23" s="15">
        <v>0</v>
      </c>
      <c r="AO23" s="15">
        <v>0</v>
      </c>
      <c r="AP23" s="15">
        <v>57842</v>
      </c>
      <c r="AQ23" s="15">
        <v>0</v>
      </c>
      <c r="AR23" s="15">
        <v>44709</v>
      </c>
      <c r="AS23" s="15">
        <v>15369</v>
      </c>
      <c r="AT23" s="15">
        <v>0</v>
      </c>
      <c r="AU23" s="15">
        <v>0</v>
      </c>
      <c r="AV23" s="15">
        <v>0</v>
      </c>
      <c r="AW23" s="15">
        <v>0</v>
      </c>
      <c r="AX23" s="15">
        <v>838</v>
      </c>
      <c r="AY23" s="15">
        <v>0</v>
      </c>
      <c r="AZ23" s="15">
        <v>0</v>
      </c>
    </row>
    <row r="24" spans="1:52" x14ac:dyDescent="0.3">
      <c r="A24" t="s">
        <v>123</v>
      </c>
      <c r="B24" t="s">
        <v>113</v>
      </c>
      <c r="C24" t="s">
        <v>88</v>
      </c>
      <c r="D24" s="15" t="s">
        <v>89</v>
      </c>
      <c r="E24" t="str">
        <f>INDEX($T$1:$FA$1,MATCH(MAX(T24:FA24),T24:FA24,0))</f>
        <v>Kissi</v>
      </c>
      <c r="F24">
        <f>MAX(T24:FA24)/R24</f>
        <v>0.37600141292829387</v>
      </c>
      <c r="G24" s="21" t="str">
        <f t="shared" si="0"/>
        <v>Kissi</v>
      </c>
      <c r="H24" t="str">
        <f t="shared" si="1"/>
        <v>Kuranko</v>
      </c>
      <c r="I24" t="str">
        <f t="shared" si="2"/>
        <v>Maninka</v>
      </c>
      <c r="J24" t="str">
        <f t="shared" si="3"/>
        <v>Lele</v>
      </c>
      <c r="K24" t="str">
        <f t="shared" si="4"/>
        <v>Pular</v>
      </c>
      <c r="L24" t="str">
        <f t="shared" si="5"/>
        <v>Others</v>
      </c>
      <c r="M24" t="str">
        <f t="shared" si="6"/>
        <v>Toma</v>
      </c>
      <c r="N24" t="str">
        <f t="shared" si="7"/>
        <v>Susu</v>
      </c>
      <c r="O24" t="str">
        <f t="shared" si="8"/>
        <v>Konyanka Maninka</v>
      </c>
      <c r="P24" t="str">
        <f t="shared" si="9"/>
        <v>Konyanka Maninka</v>
      </c>
      <c r="Q24">
        <v>6187</v>
      </c>
      <c r="R24" s="16">
        <v>283100</v>
      </c>
      <c r="AB24" s="15">
        <v>2264</v>
      </c>
      <c r="AE24" s="15">
        <v>1416</v>
      </c>
      <c r="AF24" s="15">
        <v>18968</v>
      </c>
      <c r="AG24" s="15">
        <v>58885</v>
      </c>
      <c r="AH24" s="15">
        <v>0</v>
      </c>
      <c r="AI24" s="15">
        <v>0</v>
      </c>
      <c r="AJ24" s="15">
        <v>0</v>
      </c>
      <c r="AK24" s="15">
        <v>0</v>
      </c>
      <c r="AL24" s="15">
        <v>0</v>
      </c>
      <c r="AM24" s="15">
        <v>0</v>
      </c>
      <c r="AN24" s="15">
        <v>0</v>
      </c>
      <c r="AO24" s="15">
        <v>0</v>
      </c>
      <c r="AP24" s="15">
        <v>0</v>
      </c>
      <c r="AQ24" s="15">
        <v>0</v>
      </c>
      <c r="AR24" s="15">
        <v>71058</v>
      </c>
      <c r="AS24" s="15">
        <v>106446</v>
      </c>
      <c r="AT24" s="15">
        <v>20100</v>
      </c>
      <c r="AU24" s="15">
        <v>1699</v>
      </c>
      <c r="AV24" s="15">
        <v>1132</v>
      </c>
      <c r="AW24" s="15">
        <v>0</v>
      </c>
      <c r="AX24" s="15">
        <v>1132</v>
      </c>
      <c r="AY24" s="15">
        <v>0</v>
      </c>
      <c r="AZ24" s="15">
        <v>0</v>
      </c>
    </row>
    <row r="25" spans="1:52" x14ac:dyDescent="0.3">
      <c r="A25" t="s">
        <v>124</v>
      </c>
      <c r="B25" t="s">
        <v>113</v>
      </c>
      <c r="C25" t="s">
        <v>90</v>
      </c>
      <c r="D25" s="15" t="s">
        <v>90</v>
      </c>
      <c r="E25" t="str">
        <f>INDEX($T$1:$FA$1,MATCH(MAX(T25:FA25),T25:FA25,0))</f>
        <v>Maninka</v>
      </c>
      <c r="F25">
        <f>MAX(T25:FA25)/R25</f>
        <v>0.87900070253124141</v>
      </c>
      <c r="G25" s="21" t="str">
        <f t="shared" si="0"/>
        <v>Maninka</v>
      </c>
      <c r="H25" t="str">
        <f t="shared" si="1"/>
        <v>Kuranko</v>
      </c>
      <c r="I25" t="str">
        <f t="shared" si="2"/>
        <v>Pular</v>
      </c>
      <c r="J25" t="str">
        <f t="shared" si="3"/>
        <v>Kissi</v>
      </c>
      <c r="K25" t="str">
        <f t="shared" si="4"/>
        <v>Others</v>
      </c>
      <c r="L25" t="str">
        <f t="shared" si="5"/>
        <v>Konyanka Maninka</v>
      </c>
      <c r="M25" t="str">
        <f t="shared" si="6"/>
        <v>Kpelle</v>
      </c>
      <c r="N25" t="str">
        <f t="shared" si="7"/>
        <v>Susu</v>
      </c>
      <c r="O25" t="str">
        <f t="shared" si="8"/>
        <v>Susu</v>
      </c>
      <c r="P25" t="str">
        <f t="shared" si="9"/>
        <v>.</v>
      </c>
      <c r="Q25">
        <v>17315</v>
      </c>
      <c r="R25" s="16">
        <v>469730</v>
      </c>
      <c r="AB25" s="15">
        <v>2818</v>
      </c>
      <c r="AE25" s="15">
        <v>939</v>
      </c>
      <c r="AF25" s="15">
        <v>15971</v>
      </c>
      <c r="AG25" s="15">
        <v>412893</v>
      </c>
      <c r="AH25" s="15">
        <v>0</v>
      </c>
      <c r="AI25" s="15">
        <v>0</v>
      </c>
      <c r="AJ25" s="15">
        <v>0</v>
      </c>
      <c r="AK25" s="15">
        <v>0</v>
      </c>
      <c r="AL25" s="15">
        <v>0</v>
      </c>
      <c r="AM25" s="15">
        <v>0</v>
      </c>
      <c r="AN25" s="15">
        <v>0</v>
      </c>
      <c r="AO25" s="15">
        <v>0</v>
      </c>
      <c r="AP25" s="15">
        <v>0</v>
      </c>
      <c r="AQ25" s="15">
        <v>0</v>
      </c>
      <c r="AR25" s="15">
        <v>28184</v>
      </c>
      <c r="AS25" s="15">
        <v>3758</v>
      </c>
      <c r="AT25" s="15">
        <v>0</v>
      </c>
      <c r="AU25" s="15">
        <v>939</v>
      </c>
      <c r="AV25" s="15">
        <v>2349</v>
      </c>
      <c r="AW25" s="15">
        <v>0</v>
      </c>
      <c r="AX25" s="15">
        <v>1879</v>
      </c>
      <c r="AY25" s="15">
        <v>0</v>
      </c>
      <c r="AZ25" s="15">
        <v>0</v>
      </c>
    </row>
    <row r="26" spans="1:52" x14ac:dyDescent="0.3">
      <c r="A26" t="s">
        <v>125</v>
      </c>
      <c r="B26" t="s">
        <v>113</v>
      </c>
      <c r="C26" t="s">
        <v>90</v>
      </c>
      <c r="D26" s="15" t="s">
        <v>91</v>
      </c>
      <c r="E26" t="str">
        <f>INDEX($T$1:$FA$1,MATCH(MAX(T26:FA26),T26:FA26,0))</f>
        <v>Maninka</v>
      </c>
      <c r="F26">
        <f>MAX(T26:FA26)/R26</f>
        <v>0.46099791508718724</v>
      </c>
      <c r="G26" s="21" t="str">
        <f t="shared" si="0"/>
        <v>Maninka</v>
      </c>
      <c r="H26" t="str">
        <f t="shared" si="1"/>
        <v>Konyanka Maninka</v>
      </c>
      <c r="I26" t="str">
        <f t="shared" si="2"/>
        <v>Kuranko</v>
      </c>
      <c r="J26" t="str">
        <f t="shared" si="3"/>
        <v>Pular</v>
      </c>
      <c r="K26" t="str">
        <f t="shared" si="4"/>
        <v>Others</v>
      </c>
      <c r="L26" t="str">
        <f t="shared" si="5"/>
        <v>Manya</v>
      </c>
      <c r="M26" t="str">
        <f t="shared" si="6"/>
        <v>Kissi</v>
      </c>
      <c r="N26" t="str">
        <f t="shared" si="7"/>
        <v>Yalunka</v>
      </c>
      <c r="O26" t="str">
        <f t="shared" si="8"/>
        <v>Susu</v>
      </c>
      <c r="P26" t="str">
        <f t="shared" si="9"/>
        <v>Susu</v>
      </c>
      <c r="Q26">
        <v>9372</v>
      </c>
      <c r="R26" s="16">
        <v>211040</v>
      </c>
      <c r="AB26" s="15">
        <v>3167</v>
      </c>
      <c r="AE26" s="15">
        <v>1055</v>
      </c>
      <c r="AF26" s="15">
        <v>12451</v>
      </c>
      <c r="AG26" s="15">
        <v>97289</v>
      </c>
      <c r="AH26" s="15">
        <v>0</v>
      </c>
      <c r="AI26" s="15">
        <v>0</v>
      </c>
      <c r="AJ26" s="15">
        <v>0</v>
      </c>
      <c r="AK26" s="15">
        <v>0</v>
      </c>
      <c r="AL26" s="15">
        <v>0</v>
      </c>
      <c r="AM26" s="15">
        <v>0</v>
      </c>
      <c r="AN26" s="15">
        <v>0</v>
      </c>
      <c r="AO26" s="15">
        <v>0</v>
      </c>
      <c r="AP26" s="15">
        <v>1477</v>
      </c>
      <c r="AQ26" s="15">
        <v>0</v>
      </c>
      <c r="AR26" s="15">
        <v>40942</v>
      </c>
      <c r="AS26" s="15">
        <v>2532</v>
      </c>
      <c r="AT26" s="15">
        <v>0</v>
      </c>
      <c r="AU26" s="15">
        <v>0</v>
      </c>
      <c r="AV26" s="15">
        <v>47906</v>
      </c>
      <c r="AW26" s="15">
        <v>3166</v>
      </c>
      <c r="AX26" s="15">
        <v>1055</v>
      </c>
      <c r="AY26" s="15">
        <v>0</v>
      </c>
      <c r="AZ26" s="15">
        <v>0</v>
      </c>
    </row>
    <row r="27" spans="1:52" x14ac:dyDescent="0.3">
      <c r="A27" t="s">
        <v>126</v>
      </c>
      <c r="B27" t="s">
        <v>113</v>
      </c>
      <c r="C27" t="s">
        <v>90</v>
      </c>
      <c r="D27" s="15" t="s">
        <v>92</v>
      </c>
      <c r="E27" t="str">
        <f>INDEX($T$1:$FA$1,MATCH(MAX(T27:FA27),T27:FA27,0))</f>
        <v>Maninka</v>
      </c>
      <c r="F27">
        <f>MAX(T27:FA27)/R27</f>
        <v>0.95000183183733289</v>
      </c>
      <c r="G27" s="21" t="str">
        <f t="shared" si="0"/>
        <v>Maninka</v>
      </c>
      <c r="H27" t="str">
        <f t="shared" si="1"/>
        <v>Pular</v>
      </c>
      <c r="I27" t="str">
        <f t="shared" si="2"/>
        <v>Others</v>
      </c>
      <c r="J27" t="str">
        <f t="shared" si="3"/>
        <v>Kuranko</v>
      </c>
      <c r="K27" t="str">
        <f t="shared" si="4"/>
        <v>.</v>
      </c>
      <c r="L27" t="str">
        <f t="shared" si="5"/>
        <v>.</v>
      </c>
      <c r="M27" t="str">
        <f t="shared" si="6"/>
        <v>.</v>
      </c>
      <c r="N27" t="str">
        <f t="shared" si="7"/>
        <v>.</v>
      </c>
      <c r="O27" t="str">
        <f t="shared" si="8"/>
        <v>.</v>
      </c>
      <c r="P27" t="str">
        <f t="shared" si="9"/>
        <v>.</v>
      </c>
      <c r="Q27">
        <v>15769</v>
      </c>
      <c r="R27" s="16">
        <v>272950</v>
      </c>
      <c r="AB27" s="15">
        <v>3820</v>
      </c>
      <c r="AE27" s="15">
        <v>0</v>
      </c>
      <c r="AF27" s="15">
        <v>7916</v>
      </c>
      <c r="AG27" s="15">
        <v>259303</v>
      </c>
      <c r="AH27" s="15">
        <v>0</v>
      </c>
      <c r="AI27" s="15">
        <v>0</v>
      </c>
      <c r="AJ27" s="15">
        <v>0</v>
      </c>
      <c r="AK27" s="15">
        <v>0</v>
      </c>
      <c r="AL27" s="15">
        <v>0</v>
      </c>
      <c r="AM27" s="15">
        <v>0</v>
      </c>
      <c r="AN27" s="15">
        <v>0</v>
      </c>
      <c r="AO27" s="15">
        <v>0</v>
      </c>
      <c r="AP27" s="15">
        <v>0</v>
      </c>
      <c r="AQ27" s="15">
        <v>0</v>
      </c>
      <c r="AR27" s="15">
        <v>1911</v>
      </c>
      <c r="AS27" s="15">
        <v>0</v>
      </c>
      <c r="AT27" s="15">
        <v>0</v>
      </c>
      <c r="AU27" s="15">
        <v>0</v>
      </c>
      <c r="AV27" s="15">
        <v>0</v>
      </c>
      <c r="AW27" s="15">
        <v>0</v>
      </c>
      <c r="AX27" s="15">
        <v>0</v>
      </c>
      <c r="AY27" s="15">
        <v>0</v>
      </c>
      <c r="AZ27" s="15">
        <v>0</v>
      </c>
    </row>
    <row r="28" spans="1:52" x14ac:dyDescent="0.3">
      <c r="A28" t="s">
        <v>127</v>
      </c>
      <c r="B28" t="s">
        <v>113</v>
      </c>
      <c r="C28" t="s">
        <v>90</v>
      </c>
      <c r="D28" s="15" t="s">
        <v>93</v>
      </c>
      <c r="E28" t="str">
        <f>INDEX($T$1:$FA$1,MATCH(MAX(T28:FA28),T28:FA28,0))</f>
        <v>Maninka</v>
      </c>
      <c r="F28">
        <f>MAX(T28:FA28)/R28</f>
        <v>0.98299920045011702</v>
      </c>
      <c r="G28" s="21" t="str">
        <f t="shared" si="0"/>
        <v>Maninka</v>
      </c>
      <c r="H28" t="str">
        <f t="shared" si="1"/>
        <v>Others</v>
      </c>
      <c r="I28" t="str">
        <f t="shared" si="2"/>
        <v>Pular</v>
      </c>
      <c r="J28" t="str">
        <f t="shared" si="3"/>
        <v>.</v>
      </c>
      <c r="K28" t="str">
        <f t="shared" si="4"/>
        <v>.</v>
      </c>
      <c r="L28" t="str">
        <f t="shared" si="5"/>
        <v>.</v>
      </c>
      <c r="M28" t="str">
        <f t="shared" si="6"/>
        <v>.</v>
      </c>
      <c r="N28" t="str">
        <f t="shared" si="7"/>
        <v>.</v>
      </c>
      <c r="O28" t="str">
        <f t="shared" si="8"/>
        <v>.</v>
      </c>
      <c r="P28" t="str">
        <f t="shared" si="9"/>
        <v>.</v>
      </c>
      <c r="Q28">
        <v>11631</v>
      </c>
      <c r="R28" s="16">
        <v>337690</v>
      </c>
      <c r="AB28" s="15">
        <v>4053</v>
      </c>
      <c r="AE28" s="15">
        <v>0</v>
      </c>
      <c r="AF28" s="15">
        <v>1688</v>
      </c>
      <c r="AG28" s="15">
        <v>331949</v>
      </c>
      <c r="AH28" s="15">
        <v>0</v>
      </c>
      <c r="AI28" s="15">
        <v>0</v>
      </c>
      <c r="AJ28" s="15">
        <v>0</v>
      </c>
      <c r="AK28" s="15">
        <v>0</v>
      </c>
      <c r="AL28" s="15">
        <v>0</v>
      </c>
      <c r="AM28" s="15">
        <v>0</v>
      </c>
      <c r="AN28" s="15">
        <v>0</v>
      </c>
      <c r="AO28" s="15">
        <v>0</v>
      </c>
      <c r="AP28" s="15">
        <v>0</v>
      </c>
      <c r="AQ28" s="15">
        <v>0</v>
      </c>
      <c r="AR28" s="15">
        <v>0</v>
      </c>
      <c r="AS28" s="15">
        <v>0</v>
      </c>
      <c r="AT28" s="15">
        <v>0</v>
      </c>
      <c r="AU28" s="15">
        <v>0</v>
      </c>
      <c r="AV28" s="15">
        <v>0</v>
      </c>
      <c r="AW28" s="15">
        <v>0</v>
      </c>
      <c r="AX28" s="15">
        <v>0</v>
      </c>
      <c r="AY28" s="15">
        <v>0</v>
      </c>
      <c r="AZ28" s="15">
        <v>0</v>
      </c>
    </row>
    <row r="29" spans="1:52" x14ac:dyDescent="0.3">
      <c r="A29" t="s">
        <v>128</v>
      </c>
      <c r="B29" t="s">
        <v>113</v>
      </c>
      <c r="C29" t="s">
        <v>90</v>
      </c>
      <c r="D29" s="15" t="s">
        <v>94</v>
      </c>
      <c r="E29" t="str">
        <f>INDEX($T$1:$FA$1,MATCH(MAX(T29:FA29),T29:FA29,0))</f>
        <v>Maninka</v>
      </c>
      <c r="F29">
        <f>MAX(T29:FA29)/R29</f>
        <v>0.90600056315485278</v>
      </c>
      <c r="G29" s="21" t="str">
        <f t="shared" si="0"/>
        <v>Maninka</v>
      </c>
      <c r="H29" t="str">
        <f t="shared" si="1"/>
        <v>Pular</v>
      </c>
      <c r="I29" t="str">
        <f t="shared" si="2"/>
        <v>Others</v>
      </c>
      <c r="J29" t="str">
        <f t="shared" si="3"/>
        <v>Kuranko</v>
      </c>
      <c r="K29" t="str">
        <f t="shared" si="4"/>
        <v>Kuranko</v>
      </c>
      <c r="L29" t="str">
        <f t="shared" si="5"/>
        <v>Susu</v>
      </c>
      <c r="M29" t="str">
        <f t="shared" si="6"/>
        <v>Yalunka</v>
      </c>
      <c r="N29" t="str">
        <f t="shared" si="7"/>
        <v>Yalunka</v>
      </c>
      <c r="O29" t="str">
        <f t="shared" si="8"/>
        <v>Toma</v>
      </c>
      <c r="P29" t="str">
        <f t="shared" si="9"/>
        <v>Toma</v>
      </c>
      <c r="Q29">
        <v>17649</v>
      </c>
      <c r="R29" s="16">
        <v>674770</v>
      </c>
      <c r="AB29" s="15">
        <v>6071</v>
      </c>
      <c r="AE29" s="15">
        <v>2699</v>
      </c>
      <c r="AF29" s="15">
        <v>38462</v>
      </c>
      <c r="AG29" s="15">
        <v>611342</v>
      </c>
      <c r="AH29" s="15">
        <v>0</v>
      </c>
      <c r="AI29" s="15">
        <v>0</v>
      </c>
      <c r="AJ29" s="15">
        <v>0</v>
      </c>
      <c r="AK29" s="15">
        <v>0</v>
      </c>
      <c r="AL29" s="15">
        <v>0</v>
      </c>
      <c r="AM29" s="15">
        <v>0</v>
      </c>
      <c r="AN29" s="15">
        <v>0</v>
      </c>
      <c r="AO29" s="15">
        <v>0</v>
      </c>
      <c r="AP29" s="15">
        <v>2024</v>
      </c>
      <c r="AQ29" s="15">
        <v>0</v>
      </c>
      <c r="AR29" s="15">
        <v>4049</v>
      </c>
      <c r="AS29" s="15">
        <v>4049</v>
      </c>
      <c r="AT29" s="15">
        <v>675</v>
      </c>
      <c r="AU29" s="15">
        <v>1350</v>
      </c>
      <c r="AV29" s="15">
        <v>1350</v>
      </c>
      <c r="AW29" s="15">
        <v>0</v>
      </c>
      <c r="AX29" s="15">
        <v>2024</v>
      </c>
      <c r="AY29" s="15">
        <v>0</v>
      </c>
      <c r="AZ29" s="15">
        <v>675</v>
      </c>
    </row>
    <row r="30" spans="1:52" x14ac:dyDescent="0.3">
      <c r="A30" t="s">
        <v>129</v>
      </c>
      <c r="B30" t="s">
        <v>113</v>
      </c>
      <c r="C30" t="s">
        <v>97</v>
      </c>
      <c r="D30" s="15" t="s">
        <v>95</v>
      </c>
      <c r="E30" t="str">
        <f>INDEX($T$1:$FA$1,MATCH(MAX(T30:FA30),T30:FA30,0))</f>
        <v>Susu</v>
      </c>
      <c r="F30">
        <f>MAX(T30:FA30)/R30</f>
        <v>0.58300046992481203</v>
      </c>
      <c r="G30" s="21" t="str">
        <f t="shared" si="0"/>
        <v>Susu</v>
      </c>
      <c r="H30" t="str">
        <f t="shared" si="1"/>
        <v>Pular</v>
      </c>
      <c r="I30" t="str">
        <f t="shared" si="2"/>
        <v>Maninka</v>
      </c>
      <c r="J30" t="str">
        <f t="shared" si="3"/>
        <v>Kissi</v>
      </c>
      <c r="K30" t="str">
        <f t="shared" si="4"/>
        <v>Kpelle</v>
      </c>
      <c r="L30" t="str">
        <f t="shared" si="5"/>
        <v>Others</v>
      </c>
      <c r="M30" t="str">
        <f t="shared" si="6"/>
        <v>Jahnka</v>
      </c>
      <c r="N30" t="str">
        <f t="shared" si="7"/>
        <v>Jahnka</v>
      </c>
      <c r="O30" t="str">
        <f t="shared" si="8"/>
        <v>Jahnka</v>
      </c>
      <c r="P30" t="str">
        <f t="shared" si="9"/>
        <v>Kono</v>
      </c>
      <c r="Q30">
        <v>5114</v>
      </c>
      <c r="R30" s="16">
        <v>595840</v>
      </c>
      <c r="AB30" s="15">
        <v>4764</v>
      </c>
      <c r="AE30" s="15">
        <v>347375</v>
      </c>
      <c r="AF30" s="15">
        <v>149556</v>
      </c>
      <c r="AG30" s="15">
        <v>51838</v>
      </c>
      <c r="AH30" s="15">
        <v>3575</v>
      </c>
      <c r="AI30" s="15">
        <v>1192</v>
      </c>
      <c r="AJ30" s="15">
        <v>0</v>
      </c>
      <c r="AK30" s="15">
        <v>0</v>
      </c>
      <c r="AL30" s="15">
        <v>1192</v>
      </c>
      <c r="AM30" s="15">
        <v>0</v>
      </c>
      <c r="AN30" s="15">
        <v>0</v>
      </c>
      <c r="AO30" s="15">
        <v>1192</v>
      </c>
      <c r="AP30" s="15">
        <v>1788</v>
      </c>
      <c r="AQ30" s="15">
        <v>0</v>
      </c>
      <c r="AR30" s="15">
        <v>0</v>
      </c>
      <c r="AS30" s="15">
        <v>11321</v>
      </c>
      <c r="AT30" s="15">
        <v>1788</v>
      </c>
      <c r="AU30" s="15">
        <v>3575</v>
      </c>
      <c r="AV30" s="15">
        <v>3575</v>
      </c>
      <c r="AW30" s="15">
        <v>0</v>
      </c>
      <c r="AX30" s="15">
        <v>8938</v>
      </c>
      <c r="AY30" s="15">
        <v>1788</v>
      </c>
      <c r="AZ30" s="15">
        <v>2383</v>
      </c>
    </row>
    <row r="31" spans="1:52" x14ac:dyDescent="0.3">
      <c r="A31" t="s">
        <v>130</v>
      </c>
      <c r="B31" t="s">
        <v>113</v>
      </c>
      <c r="C31" t="s">
        <v>97</v>
      </c>
      <c r="D31" s="15" t="s">
        <v>96</v>
      </c>
      <c r="E31" t="str">
        <f>INDEX($T$1:$FA$1,MATCH(MAX(T31:FA31),T31:FA31,0))</f>
        <v>Susu</v>
      </c>
      <c r="F31">
        <f>MAX(T31:FA31)/R31</f>
        <v>0.89100171163093977</v>
      </c>
      <c r="G31" s="21" t="str">
        <f t="shared" si="0"/>
        <v>Susu</v>
      </c>
      <c r="H31" t="str">
        <f t="shared" si="1"/>
        <v>Pular</v>
      </c>
      <c r="I31" t="str">
        <f t="shared" si="2"/>
        <v>Others</v>
      </c>
      <c r="J31" t="str">
        <f t="shared" si="3"/>
        <v>Maninka</v>
      </c>
      <c r="K31" t="str">
        <f t="shared" si="4"/>
        <v>Kissi</v>
      </c>
      <c r="L31" t="str">
        <f t="shared" si="5"/>
        <v>.</v>
      </c>
      <c r="M31" t="str">
        <f t="shared" si="6"/>
        <v>.</v>
      </c>
      <c r="N31" t="str">
        <f t="shared" si="7"/>
        <v>.</v>
      </c>
      <c r="O31" t="str">
        <f t="shared" si="8"/>
        <v>.</v>
      </c>
      <c r="P31" t="str">
        <f t="shared" si="9"/>
        <v>.</v>
      </c>
      <c r="Q31">
        <v>4212</v>
      </c>
      <c r="R31" s="16">
        <v>245380</v>
      </c>
      <c r="AB31" s="15">
        <v>4416</v>
      </c>
      <c r="AE31" s="15">
        <v>218634</v>
      </c>
      <c r="AF31" s="15">
        <v>18158</v>
      </c>
      <c r="AG31" s="15">
        <v>3190</v>
      </c>
      <c r="AH31" s="15">
        <v>0</v>
      </c>
      <c r="AI31" s="15">
        <v>0</v>
      </c>
      <c r="AJ31" s="15">
        <v>0</v>
      </c>
      <c r="AK31" s="15">
        <v>0</v>
      </c>
      <c r="AL31" s="15">
        <v>0</v>
      </c>
      <c r="AM31" s="15">
        <v>0</v>
      </c>
      <c r="AN31" s="15">
        <v>0</v>
      </c>
      <c r="AO31" s="15">
        <v>0</v>
      </c>
      <c r="AP31" s="15">
        <v>0</v>
      </c>
      <c r="AQ31" s="15">
        <v>0</v>
      </c>
      <c r="AR31" s="15">
        <v>0</v>
      </c>
      <c r="AS31" s="15">
        <v>982</v>
      </c>
      <c r="AT31" s="15">
        <v>0</v>
      </c>
      <c r="AU31" s="15">
        <v>0</v>
      </c>
      <c r="AV31" s="15">
        <v>0</v>
      </c>
      <c r="AW31" s="15">
        <v>0</v>
      </c>
      <c r="AX31" s="15">
        <v>0</v>
      </c>
      <c r="AY31" s="15">
        <v>0</v>
      </c>
      <c r="AZ31" s="15">
        <v>0</v>
      </c>
    </row>
    <row r="32" spans="1:52" x14ac:dyDescent="0.3">
      <c r="A32" t="s">
        <v>131</v>
      </c>
      <c r="B32" t="s">
        <v>113</v>
      </c>
      <c r="C32" t="s">
        <v>97</v>
      </c>
      <c r="D32" s="15" t="s">
        <v>97</v>
      </c>
      <c r="E32" t="str">
        <f>INDEX($T$1:$FA$1,MATCH(MAX(T32:FA32),T32:FA32,0))</f>
        <v>Susu</v>
      </c>
      <c r="F32">
        <f>MAX(T32:FA32)/R32</f>
        <v>0.60500056954094994</v>
      </c>
      <c r="G32" s="21" t="str">
        <f t="shared" si="0"/>
        <v>Susu</v>
      </c>
      <c r="H32" t="str">
        <f t="shared" si="1"/>
        <v>Pular</v>
      </c>
      <c r="I32" t="str">
        <f t="shared" si="2"/>
        <v>Maninka</v>
      </c>
      <c r="J32" t="str">
        <f t="shared" si="3"/>
        <v>Jahnka</v>
      </c>
      <c r="K32" t="str">
        <f t="shared" si="4"/>
        <v>Others</v>
      </c>
      <c r="L32" t="str">
        <f t="shared" si="5"/>
        <v>Kpelle</v>
      </c>
      <c r="M32" t="str">
        <f t="shared" si="6"/>
        <v>Soninke</v>
      </c>
      <c r="N32" t="str">
        <f t="shared" si="7"/>
        <v>Soninke</v>
      </c>
      <c r="O32" t="str">
        <f t="shared" si="8"/>
        <v>Toma</v>
      </c>
      <c r="P32" t="str">
        <f t="shared" si="9"/>
        <v>Baga</v>
      </c>
      <c r="Q32">
        <v>8779</v>
      </c>
      <c r="R32" s="16">
        <v>438950</v>
      </c>
      <c r="AB32" s="15">
        <v>4389</v>
      </c>
      <c r="AE32" s="15">
        <v>265565</v>
      </c>
      <c r="AF32" s="15">
        <v>129051</v>
      </c>
      <c r="AG32" s="15">
        <v>25898</v>
      </c>
      <c r="AH32" s="15">
        <v>4828</v>
      </c>
      <c r="AI32" s="15">
        <v>878</v>
      </c>
      <c r="AJ32" s="15">
        <v>0</v>
      </c>
      <c r="AK32" s="15">
        <v>0</v>
      </c>
      <c r="AL32" s="15">
        <v>0</v>
      </c>
      <c r="AM32" s="15">
        <v>0</v>
      </c>
      <c r="AN32" s="15">
        <v>0</v>
      </c>
      <c r="AO32" s="15">
        <v>0</v>
      </c>
      <c r="AP32" s="15">
        <v>0</v>
      </c>
      <c r="AQ32" s="15">
        <v>2195</v>
      </c>
      <c r="AR32" s="15">
        <v>0</v>
      </c>
      <c r="AS32" s="15">
        <v>2195</v>
      </c>
      <c r="AT32" s="15">
        <v>0</v>
      </c>
      <c r="AU32" s="15">
        <v>1317</v>
      </c>
      <c r="AV32" s="15">
        <v>0</v>
      </c>
      <c r="AW32" s="15">
        <v>0</v>
      </c>
      <c r="AX32" s="15">
        <v>2634</v>
      </c>
      <c r="AY32" s="15">
        <v>0</v>
      </c>
      <c r="AZ32" s="15">
        <v>0</v>
      </c>
    </row>
    <row r="33" spans="1:76" x14ac:dyDescent="0.3">
      <c r="A33" t="s">
        <v>132</v>
      </c>
      <c r="B33" t="s">
        <v>113</v>
      </c>
      <c r="C33" t="s">
        <v>97</v>
      </c>
      <c r="D33" s="15" t="s">
        <v>98</v>
      </c>
      <c r="E33" t="str">
        <f>INDEX($T$1:$FA$1,MATCH(MAX(T33:FA33),T33:FA33,0))</f>
        <v>Pular</v>
      </c>
      <c r="F33">
        <f>MAX(T33:FA33)/R33</f>
        <v>0.88099853889740209</v>
      </c>
      <c r="G33" s="21" t="str">
        <f t="shared" si="0"/>
        <v>Pular</v>
      </c>
      <c r="H33" t="str">
        <f t="shared" si="1"/>
        <v>Susu</v>
      </c>
      <c r="I33" t="str">
        <f t="shared" si="2"/>
        <v>Others</v>
      </c>
      <c r="J33" t="str">
        <f t="shared" si="3"/>
        <v>Yalunka</v>
      </c>
      <c r="K33" t="str">
        <f t="shared" si="4"/>
        <v>.</v>
      </c>
      <c r="L33" t="str">
        <f t="shared" si="5"/>
        <v>.</v>
      </c>
      <c r="M33" t="str">
        <f t="shared" si="6"/>
        <v>.</v>
      </c>
      <c r="N33" t="str">
        <f t="shared" si="7"/>
        <v>.</v>
      </c>
      <c r="O33" t="str">
        <f t="shared" si="8"/>
        <v>.</v>
      </c>
      <c r="P33" t="str">
        <f t="shared" si="9"/>
        <v>.</v>
      </c>
      <c r="Q33">
        <v>7528</v>
      </c>
      <c r="R33" s="16">
        <v>280610</v>
      </c>
      <c r="AB33" s="15">
        <v>2807</v>
      </c>
      <c r="AE33" s="15">
        <v>29464</v>
      </c>
      <c r="AF33" s="15">
        <v>247217</v>
      </c>
      <c r="AG33" s="15">
        <v>0</v>
      </c>
      <c r="AH33" s="15">
        <v>0</v>
      </c>
      <c r="AI33" s="15">
        <v>0</v>
      </c>
      <c r="AJ33" s="15">
        <v>0</v>
      </c>
      <c r="AK33" s="15">
        <v>0</v>
      </c>
      <c r="AL33" s="15">
        <v>0</v>
      </c>
      <c r="AM33" s="15">
        <v>0</v>
      </c>
      <c r="AN33" s="15">
        <v>0</v>
      </c>
      <c r="AO33" s="15">
        <v>0</v>
      </c>
      <c r="AP33" s="15">
        <v>1122</v>
      </c>
      <c r="AQ33" s="15">
        <v>0</v>
      </c>
      <c r="AR33" s="15">
        <v>0</v>
      </c>
      <c r="AS33" s="15">
        <v>0</v>
      </c>
      <c r="AT33" s="15">
        <v>0</v>
      </c>
      <c r="AU33" s="15">
        <v>0</v>
      </c>
      <c r="AV33" s="15">
        <v>0</v>
      </c>
      <c r="AW33" s="15">
        <v>0</v>
      </c>
      <c r="AX33" s="15">
        <v>0</v>
      </c>
      <c r="AY33" s="15">
        <v>0</v>
      </c>
      <c r="AZ33" s="15">
        <v>0</v>
      </c>
    </row>
    <row r="34" spans="1:76" x14ac:dyDescent="0.3">
      <c r="A34" t="s">
        <v>133</v>
      </c>
      <c r="B34" t="s">
        <v>113</v>
      </c>
      <c r="C34" t="s">
        <v>100</v>
      </c>
      <c r="D34" s="15" t="s">
        <v>99</v>
      </c>
      <c r="E34" t="str">
        <f>INDEX($T$1:$FA$1,MATCH(MAX(T34:FA34),T34:FA34,0))</f>
        <v>Pular</v>
      </c>
      <c r="F34">
        <f>MAX(T34:FA34)/R34</f>
        <v>0.91600040176777819</v>
      </c>
      <c r="G34" s="21" t="str">
        <f t="shared" si="0"/>
        <v>Pular</v>
      </c>
      <c r="H34" t="str">
        <f t="shared" si="1"/>
        <v>Jahnka</v>
      </c>
      <c r="I34" t="str">
        <f t="shared" si="2"/>
        <v>Yalunka</v>
      </c>
      <c r="J34" t="str">
        <f t="shared" si="3"/>
        <v>Others</v>
      </c>
      <c r="K34" t="str">
        <f t="shared" si="4"/>
        <v>.</v>
      </c>
      <c r="L34" t="str">
        <f t="shared" si="5"/>
        <v>.</v>
      </c>
      <c r="M34" t="str">
        <f t="shared" si="6"/>
        <v>.</v>
      </c>
      <c r="N34" t="str">
        <f t="shared" si="7"/>
        <v>.</v>
      </c>
      <c r="O34" t="str">
        <f t="shared" si="8"/>
        <v>.</v>
      </c>
      <c r="P34" t="str">
        <f t="shared" si="9"/>
        <v>.</v>
      </c>
      <c r="Q34">
        <v>3543</v>
      </c>
      <c r="R34" s="16">
        <v>99560</v>
      </c>
      <c r="AB34" s="15">
        <v>1693</v>
      </c>
      <c r="AE34" s="15">
        <v>0</v>
      </c>
      <c r="AF34" s="15">
        <v>91197</v>
      </c>
      <c r="AG34" s="15">
        <v>0</v>
      </c>
      <c r="AH34" s="15">
        <v>4480</v>
      </c>
      <c r="AI34" s="15">
        <v>0</v>
      </c>
      <c r="AJ34" s="15">
        <v>0</v>
      </c>
      <c r="AK34" s="15">
        <v>0</v>
      </c>
      <c r="AL34" s="15">
        <v>0</v>
      </c>
      <c r="AM34" s="15">
        <v>0</v>
      </c>
      <c r="AN34" s="15">
        <v>0</v>
      </c>
      <c r="AO34" s="15">
        <v>0</v>
      </c>
      <c r="AP34" s="15">
        <v>2190</v>
      </c>
      <c r="AQ34" s="15">
        <v>0</v>
      </c>
      <c r="AR34" s="15">
        <v>0</v>
      </c>
      <c r="AS34" s="15">
        <v>0</v>
      </c>
      <c r="AT34" s="15">
        <v>0</v>
      </c>
      <c r="AU34" s="15">
        <v>0</v>
      </c>
      <c r="AV34" s="15">
        <v>0</v>
      </c>
      <c r="AW34" s="15">
        <v>0</v>
      </c>
      <c r="AX34" s="15">
        <v>0</v>
      </c>
      <c r="AY34" s="15">
        <v>0</v>
      </c>
      <c r="AZ34" s="15">
        <v>0</v>
      </c>
    </row>
    <row r="35" spans="1:76" x14ac:dyDescent="0.3">
      <c r="A35" t="s">
        <v>134</v>
      </c>
      <c r="B35" t="s">
        <v>113</v>
      </c>
      <c r="C35" t="s">
        <v>100</v>
      </c>
      <c r="D35" s="15" t="s">
        <v>100</v>
      </c>
      <c r="E35" t="str">
        <f>INDEX($T$1:$FA$1,MATCH(MAX(T35:FA35),T35:FA35,0))</f>
        <v>Pular</v>
      </c>
      <c r="F35">
        <f>MAX(T35:FA35)/R35</f>
        <v>0.9659993763642033</v>
      </c>
      <c r="G35" s="21" t="str">
        <f t="shared" si="0"/>
        <v>Pular</v>
      </c>
      <c r="H35" t="str">
        <f t="shared" si="1"/>
        <v>Maninka</v>
      </c>
      <c r="I35" t="str">
        <f t="shared" si="2"/>
        <v>Others</v>
      </c>
      <c r="J35" t="str">
        <f t="shared" si="3"/>
        <v>Jahnka</v>
      </c>
      <c r="K35" t="str">
        <f t="shared" si="4"/>
        <v>Susu</v>
      </c>
      <c r="L35" t="str">
        <f t="shared" si="5"/>
        <v>Kpelle</v>
      </c>
      <c r="M35" t="str">
        <f t="shared" si="6"/>
        <v>.</v>
      </c>
      <c r="N35" t="str">
        <f t="shared" si="7"/>
        <v>.</v>
      </c>
      <c r="O35" t="str">
        <f t="shared" si="8"/>
        <v>.</v>
      </c>
      <c r="P35" t="str">
        <f t="shared" si="9"/>
        <v>.</v>
      </c>
      <c r="Q35">
        <v>2107</v>
      </c>
      <c r="R35" s="16">
        <v>320700</v>
      </c>
      <c r="AB35" s="15">
        <v>2565</v>
      </c>
      <c r="AE35" s="15">
        <v>1604</v>
      </c>
      <c r="AF35" s="15">
        <v>309796</v>
      </c>
      <c r="AG35" s="15">
        <v>3528</v>
      </c>
      <c r="AH35" s="15">
        <v>1924</v>
      </c>
      <c r="AI35" s="15">
        <v>0</v>
      </c>
      <c r="AJ35" s="15">
        <v>0</v>
      </c>
      <c r="AK35" s="15">
        <v>0</v>
      </c>
      <c r="AL35" s="15">
        <v>0</v>
      </c>
      <c r="AM35" s="15">
        <v>0</v>
      </c>
      <c r="AN35" s="15">
        <v>0</v>
      </c>
      <c r="AO35" s="15">
        <v>0</v>
      </c>
      <c r="AP35" s="15">
        <v>0</v>
      </c>
      <c r="AQ35" s="15">
        <v>0</v>
      </c>
      <c r="AR35" s="15">
        <v>0</v>
      </c>
      <c r="AS35" s="15">
        <v>0</v>
      </c>
      <c r="AT35" s="15">
        <v>0</v>
      </c>
      <c r="AU35" s="15">
        <v>0</v>
      </c>
      <c r="AV35" s="15">
        <v>0</v>
      </c>
      <c r="AW35" s="15">
        <v>0</v>
      </c>
      <c r="AX35" s="15">
        <v>1283</v>
      </c>
      <c r="AY35" s="15">
        <v>0</v>
      </c>
      <c r="AZ35" s="15">
        <v>0</v>
      </c>
    </row>
    <row r="36" spans="1:76" x14ac:dyDescent="0.3">
      <c r="A36" t="s">
        <v>135</v>
      </c>
      <c r="B36" t="s">
        <v>113</v>
      </c>
      <c r="C36" t="s">
        <v>100</v>
      </c>
      <c r="D36" s="15" t="s">
        <v>101</v>
      </c>
      <c r="E36" t="str">
        <f>INDEX($T$1:$FA$1,MATCH(MAX(T36:FA36),T36:FA36,0))</f>
        <v>Pular</v>
      </c>
      <c r="F36">
        <f>MAX(T36:FA36)/R36</f>
        <v>0.95499845821769969</v>
      </c>
      <c r="G36" s="21" t="str">
        <f t="shared" si="0"/>
        <v>Pular</v>
      </c>
      <c r="H36" t="str">
        <f t="shared" si="1"/>
        <v>Soninke</v>
      </c>
      <c r="I36" t="str">
        <f t="shared" si="2"/>
        <v>Maninka</v>
      </c>
      <c r="J36" t="str">
        <f t="shared" si="3"/>
        <v>Others</v>
      </c>
      <c r="K36" t="str">
        <f t="shared" si="4"/>
        <v>.</v>
      </c>
      <c r="L36" t="str">
        <f t="shared" si="5"/>
        <v>.</v>
      </c>
      <c r="M36" t="str">
        <f t="shared" si="6"/>
        <v>.</v>
      </c>
      <c r="N36" t="str">
        <f t="shared" si="7"/>
        <v>.</v>
      </c>
      <c r="O36" t="str">
        <f t="shared" si="8"/>
        <v>.</v>
      </c>
      <c r="P36" t="str">
        <f t="shared" si="9"/>
        <v>.</v>
      </c>
      <c r="Q36">
        <v>2717</v>
      </c>
      <c r="R36" s="16">
        <v>162150</v>
      </c>
      <c r="AB36" s="15">
        <v>649</v>
      </c>
      <c r="AE36" s="15">
        <v>0</v>
      </c>
      <c r="AF36" s="15">
        <v>154853</v>
      </c>
      <c r="AG36" s="15">
        <v>2919</v>
      </c>
      <c r="AH36" s="15">
        <v>0</v>
      </c>
      <c r="AI36" s="15">
        <v>0</v>
      </c>
      <c r="AJ36" s="15">
        <v>0</v>
      </c>
      <c r="AK36" s="15">
        <v>0</v>
      </c>
      <c r="AL36" s="15">
        <v>0</v>
      </c>
      <c r="AM36" s="15">
        <v>0</v>
      </c>
      <c r="AN36" s="15">
        <v>0</v>
      </c>
      <c r="AO36" s="15">
        <v>0</v>
      </c>
      <c r="AP36" s="15">
        <v>0</v>
      </c>
      <c r="AQ36" s="15">
        <v>3729</v>
      </c>
      <c r="AR36" s="15">
        <v>0</v>
      </c>
      <c r="AS36" s="15">
        <v>0</v>
      </c>
      <c r="AT36" s="15">
        <v>0</v>
      </c>
      <c r="AU36" s="15">
        <v>0</v>
      </c>
      <c r="AV36" s="15">
        <v>0</v>
      </c>
      <c r="AW36" s="15">
        <v>0</v>
      </c>
      <c r="AX36" s="15">
        <v>0</v>
      </c>
      <c r="AY36" s="15">
        <v>0</v>
      </c>
      <c r="AZ36" s="15">
        <v>0</v>
      </c>
    </row>
    <row r="37" spans="1:76" x14ac:dyDescent="0.3">
      <c r="A37" t="s">
        <v>136</v>
      </c>
      <c r="B37" t="s">
        <v>113</v>
      </c>
      <c r="C37" t="s">
        <v>100</v>
      </c>
      <c r="D37" s="15" t="s">
        <v>102</v>
      </c>
      <c r="E37" t="str">
        <f>INDEX($T$1:$FA$1,MATCH(MAX(T37:FA37),T37:FA37,0))</f>
        <v>Pular</v>
      </c>
      <c r="F37">
        <f>MAX(T37:FA37)/R37</f>
        <v>0.92600048009327529</v>
      </c>
      <c r="G37" s="21" t="str">
        <f t="shared" si="0"/>
        <v>Pular</v>
      </c>
      <c r="H37" t="str">
        <f t="shared" si="1"/>
        <v>Yalunka</v>
      </c>
      <c r="I37" t="str">
        <f t="shared" si="2"/>
        <v>Jahnka</v>
      </c>
      <c r="J37" t="str">
        <f t="shared" si="3"/>
        <v>Soninke</v>
      </c>
      <c r="K37" t="str">
        <f t="shared" si="4"/>
        <v>Others</v>
      </c>
      <c r="L37" t="str">
        <f t="shared" si="5"/>
        <v>Maninka</v>
      </c>
      <c r="M37" t="str">
        <f t="shared" si="6"/>
        <v>.</v>
      </c>
      <c r="N37" t="str">
        <f t="shared" si="7"/>
        <v>.</v>
      </c>
      <c r="O37" t="str">
        <f t="shared" si="8"/>
        <v>.</v>
      </c>
      <c r="P37" t="str">
        <f t="shared" si="9"/>
        <v>.</v>
      </c>
      <c r="Q37">
        <v>8409</v>
      </c>
      <c r="R37" s="16">
        <v>291610</v>
      </c>
      <c r="AB37" s="15">
        <v>1458</v>
      </c>
      <c r="AE37" s="15">
        <v>0</v>
      </c>
      <c r="AF37" s="15">
        <v>270031</v>
      </c>
      <c r="AG37" s="15">
        <v>875</v>
      </c>
      <c r="AH37" s="15">
        <v>6999</v>
      </c>
      <c r="AI37" s="15">
        <v>0</v>
      </c>
      <c r="AJ37" s="15">
        <v>0</v>
      </c>
      <c r="AK37" s="15">
        <v>0</v>
      </c>
      <c r="AL37" s="15">
        <v>0</v>
      </c>
      <c r="AM37" s="15">
        <v>0</v>
      </c>
      <c r="AN37" s="15">
        <v>0</v>
      </c>
      <c r="AO37" s="15">
        <v>0</v>
      </c>
      <c r="AP37" s="15">
        <v>9623</v>
      </c>
      <c r="AQ37" s="15">
        <v>2624</v>
      </c>
      <c r="AR37" s="15">
        <v>0</v>
      </c>
      <c r="AS37" s="15">
        <v>0</v>
      </c>
      <c r="AT37" s="15">
        <v>0</v>
      </c>
      <c r="AU37" s="15">
        <v>0</v>
      </c>
      <c r="AV37" s="15">
        <v>0</v>
      </c>
      <c r="AW37" s="15">
        <v>0</v>
      </c>
      <c r="AX37" s="15">
        <v>0</v>
      </c>
      <c r="AY37" s="15">
        <v>0</v>
      </c>
      <c r="AZ37" s="15">
        <v>0</v>
      </c>
    </row>
    <row r="38" spans="1:76" x14ac:dyDescent="0.3">
      <c r="A38" t="s">
        <v>137</v>
      </c>
      <c r="B38" t="s">
        <v>113</v>
      </c>
      <c r="C38" t="s">
        <v>100</v>
      </c>
      <c r="D38" s="15" t="s">
        <v>103</v>
      </c>
      <c r="E38" t="str">
        <f>INDEX($T$1:$FA$1,MATCH(MAX(T38:FA38),T38:FA38,0))</f>
        <v>Pular</v>
      </c>
      <c r="F38">
        <f>MAX(T38:FA38)/R38</f>
        <v>0.94899752376387891</v>
      </c>
      <c r="G38" s="21" t="str">
        <f t="shared" si="0"/>
        <v>Pular</v>
      </c>
      <c r="H38" t="str">
        <f t="shared" si="1"/>
        <v>Jahnka</v>
      </c>
      <c r="I38" t="str">
        <f t="shared" si="2"/>
        <v>Others</v>
      </c>
      <c r="J38" t="str">
        <f t="shared" si="3"/>
        <v>Yalunka</v>
      </c>
      <c r="K38" t="str">
        <f t="shared" si="4"/>
        <v>.</v>
      </c>
      <c r="L38" t="str">
        <f t="shared" si="5"/>
        <v>.</v>
      </c>
      <c r="M38" t="str">
        <f t="shared" si="6"/>
        <v>.</v>
      </c>
      <c r="N38" t="str">
        <f t="shared" si="7"/>
        <v>.</v>
      </c>
      <c r="O38" t="str">
        <f t="shared" si="8"/>
        <v>.</v>
      </c>
      <c r="P38" t="str">
        <f t="shared" si="9"/>
        <v>.</v>
      </c>
      <c r="Q38">
        <v>5990</v>
      </c>
      <c r="R38" s="16">
        <v>125190</v>
      </c>
      <c r="AB38" s="15">
        <v>1753</v>
      </c>
      <c r="AE38" s="15">
        <v>0</v>
      </c>
      <c r="AF38" s="15">
        <v>118805</v>
      </c>
      <c r="AG38" s="15">
        <v>0</v>
      </c>
      <c r="AH38" s="15">
        <v>3881</v>
      </c>
      <c r="AI38" s="15">
        <v>0</v>
      </c>
      <c r="AJ38" s="15">
        <v>0</v>
      </c>
      <c r="AK38" s="15">
        <v>0</v>
      </c>
      <c r="AL38" s="15">
        <v>0</v>
      </c>
      <c r="AM38" s="15">
        <v>0</v>
      </c>
      <c r="AN38" s="15">
        <v>0</v>
      </c>
      <c r="AO38" s="15">
        <v>0</v>
      </c>
      <c r="AP38" s="15">
        <v>751</v>
      </c>
      <c r="AQ38" s="15">
        <v>0</v>
      </c>
      <c r="AR38" s="15">
        <v>0</v>
      </c>
      <c r="AS38" s="15">
        <v>0</v>
      </c>
      <c r="AT38" s="15">
        <v>0</v>
      </c>
      <c r="AU38" s="15">
        <v>0</v>
      </c>
      <c r="AV38" s="15">
        <v>0</v>
      </c>
      <c r="AW38" s="15">
        <v>0</v>
      </c>
      <c r="AX38" s="15">
        <v>0</v>
      </c>
      <c r="AY38" s="15">
        <v>0</v>
      </c>
      <c r="AZ38" s="15">
        <v>0</v>
      </c>
    </row>
    <row r="39" spans="1:76" x14ac:dyDescent="0.3">
      <c r="A39" t="s">
        <v>138</v>
      </c>
      <c r="B39" t="s">
        <v>113</v>
      </c>
      <c r="C39" t="s">
        <v>105</v>
      </c>
      <c r="D39" s="15" t="s">
        <v>104</v>
      </c>
      <c r="E39" t="str">
        <f>INDEX($T$1:$FA$1,MATCH(MAX(T39:FA39),T39:FA39,0))</f>
        <v>Pular</v>
      </c>
      <c r="F39">
        <f>MAX(T39:FA39)/R39</f>
        <v>0.92400356930398575</v>
      </c>
      <c r="G39" s="21" t="str">
        <f t="shared" si="0"/>
        <v>Pular</v>
      </c>
      <c r="H39" t="str">
        <f t="shared" si="1"/>
        <v>Maninka</v>
      </c>
      <c r="I39" t="str">
        <f t="shared" si="2"/>
        <v>Others</v>
      </c>
      <c r="J39" t="str">
        <f t="shared" si="3"/>
        <v>.</v>
      </c>
      <c r="K39" t="str">
        <f t="shared" si="4"/>
        <v>.</v>
      </c>
      <c r="L39" t="str">
        <f t="shared" si="5"/>
        <v>.</v>
      </c>
      <c r="M39" t="str">
        <f t="shared" si="6"/>
        <v>.</v>
      </c>
      <c r="N39" t="str">
        <f t="shared" si="7"/>
        <v>.</v>
      </c>
      <c r="O39" t="str">
        <f t="shared" si="8"/>
        <v>.</v>
      </c>
      <c r="P39" t="str">
        <f t="shared" si="9"/>
        <v>.</v>
      </c>
      <c r="Q39">
        <v>3096</v>
      </c>
      <c r="R39" s="16">
        <v>134480</v>
      </c>
      <c r="AB39" s="15">
        <v>3362</v>
      </c>
      <c r="AE39" s="15">
        <v>0</v>
      </c>
      <c r="AF39" s="15">
        <v>124260</v>
      </c>
      <c r="AG39" s="15">
        <v>6858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15">
        <v>0</v>
      </c>
      <c r="AW39" s="15">
        <v>0</v>
      </c>
      <c r="AX39" s="15">
        <v>0</v>
      </c>
      <c r="AY39" s="15">
        <v>0</v>
      </c>
      <c r="AZ39" s="15">
        <v>0</v>
      </c>
    </row>
    <row r="40" spans="1:76" x14ac:dyDescent="0.3">
      <c r="A40" t="s">
        <v>139</v>
      </c>
      <c r="B40" t="s">
        <v>113</v>
      </c>
      <c r="C40" t="s">
        <v>105</v>
      </c>
      <c r="D40" s="15" t="s">
        <v>105</v>
      </c>
      <c r="E40" t="str">
        <f>INDEX($T$1:$FA$1,MATCH(MAX(T40:FA40),T40:FA40,0))</f>
        <v>Pular</v>
      </c>
      <c r="F40">
        <f>MAX(T40:FA40)/R40</f>
        <v>0.89699896839538595</v>
      </c>
      <c r="G40" s="21" t="str">
        <f t="shared" si="0"/>
        <v>Pular</v>
      </c>
      <c r="H40" t="str">
        <f t="shared" si="1"/>
        <v>Maninka</v>
      </c>
      <c r="I40" t="str">
        <f t="shared" si="2"/>
        <v>Susu</v>
      </c>
      <c r="J40" t="str">
        <f t="shared" si="3"/>
        <v>Others</v>
      </c>
      <c r="K40" t="str">
        <f t="shared" si="4"/>
        <v>Jahnka</v>
      </c>
      <c r="L40" t="str">
        <f t="shared" si="5"/>
        <v>Kissi</v>
      </c>
      <c r="M40" t="str">
        <f t="shared" si="6"/>
        <v>.</v>
      </c>
      <c r="N40" t="str">
        <f t="shared" si="7"/>
        <v>.</v>
      </c>
      <c r="O40" t="str">
        <f t="shared" si="8"/>
        <v>.</v>
      </c>
      <c r="P40" t="str">
        <f t="shared" si="9"/>
        <v>.</v>
      </c>
      <c r="Q40">
        <v>10189</v>
      </c>
      <c r="R40" s="16">
        <v>319890</v>
      </c>
      <c r="AB40" s="15">
        <v>4158</v>
      </c>
      <c r="AE40" s="15">
        <v>4159</v>
      </c>
      <c r="AF40" s="15">
        <v>286941</v>
      </c>
      <c r="AG40" s="15">
        <v>22392</v>
      </c>
      <c r="AH40" s="15">
        <v>1280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15">
        <v>0</v>
      </c>
      <c r="AR40" s="15">
        <v>0</v>
      </c>
      <c r="AS40" s="15">
        <v>960</v>
      </c>
      <c r="AT40" s="15">
        <v>0</v>
      </c>
      <c r="AU40" s="15">
        <v>0</v>
      </c>
      <c r="AV40" s="15">
        <v>0</v>
      </c>
      <c r="AW40" s="15">
        <v>0</v>
      </c>
      <c r="AX40" s="15">
        <v>0</v>
      </c>
      <c r="AY40" s="15">
        <v>0</v>
      </c>
      <c r="AZ40" s="15">
        <v>0</v>
      </c>
    </row>
    <row r="41" spans="1:76" x14ac:dyDescent="0.3">
      <c r="A41" t="s">
        <v>140</v>
      </c>
      <c r="B41" t="s">
        <v>113</v>
      </c>
      <c r="C41" t="s">
        <v>105</v>
      </c>
      <c r="D41" s="15" t="s">
        <v>106</v>
      </c>
      <c r="E41" t="str">
        <f>INDEX($T$1:$FA$1,MATCH(MAX(T41:FA41),T41:FA41,0))</f>
        <v>Pular</v>
      </c>
      <c r="F41">
        <f>MAX(T41:FA41)/R41</f>
        <v>0.95800064680728736</v>
      </c>
      <c r="G41" s="21" t="str">
        <f t="shared" si="0"/>
        <v>Pular</v>
      </c>
      <c r="H41" t="str">
        <f t="shared" si="1"/>
        <v>Susu</v>
      </c>
      <c r="I41" t="str">
        <f t="shared" si="2"/>
        <v>Others</v>
      </c>
      <c r="J41" t="str">
        <f t="shared" si="3"/>
        <v>Maninka</v>
      </c>
      <c r="K41" t="str">
        <f t="shared" si="4"/>
        <v>.</v>
      </c>
      <c r="L41" t="str">
        <f t="shared" si="5"/>
        <v>.</v>
      </c>
      <c r="M41" t="str">
        <f t="shared" si="6"/>
        <v>.</v>
      </c>
      <c r="N41" t="str">
        <f t="shared" si="7"/>
        <v>.</v>
      </c>
      <c r="O41" t="str">
        <f t="shared" si="8"/>
        <v>.</v>
      </c>
      <c r="P41" t="str">
        <f t="shared" si="9"/>
        <v>.</v>
      </c>
      <c r="Q41">
        <v>4496</v>
      </c>
      <c r="R41" s="16">
        <v>278290</v>
      </c>
      <c r="AB41" s="15">
        <v>1392</v>
      </c>
      <c r="AE41" s="15">
        <v>8905</v>
      </c>
      <c r="AF41" s="15">
        <v>266602</v>
      </c>
      <c r="AG41" s="15">
        <v>1391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15">
        <v>0</v>
      </c>
      <c r="AW41" s="15">
        <v>0</v>
      </c>
      <c r="AX41" s="15">
        <v>0</v>
      </c>
      <c r="AY41" s="15">
        <v>0</v>
      </c>
      <c r="AZ41" s="15">
        <v>0</v>
      </c>
    </row>
    <row r="42" spans="1:76" x14ac:dyDescent="0.3">
      <c r="A42" t="s">
        <v>141</v>
      </c>
      <c r="B42" t="s">
        <v>113</v>
      </c>
      <c r="C42" t="s">
        <v>111</v>
      </c>
      <c r="D42" s="15" t="s">
        <v>107</v>
      </c>
      <c r="E42" t="str">
        <f>INDEX($T$1:$FA$1,MATCH(MAX(T42:FA42),T42:FA42,0))</f>
        <v>Konyanka Maninka</v>
      </c>
      <c r="F42">
        <f>MAX(T42:FA42)/R42</f>
        <v>0.86600054832911932</v>
      </c>
      <c r="G42" s="21" t="str">
        <f t="shared" si="0"/>
        <v>Konyanka Maninka</v>
      </c>
      <c r="H42" t="str">
        <f t="shared" si="1"/>
        <v>Kpelle</v>
      </c>
      <c r="I42" t="str">
        <f t="shared" si="2"/>
        <v>Maninka</v>
      </c>
      <c r="J42" t="str">
        <f t="shared" si="3"/>
        <v>Others</v>
      </c>
      <c r="K42" t="str">
        <f t="shared" si="4"/>
        <v>Pular</v>
      </c>
      <c r="L42" t="str">
        <f t="shared" si="5"/>
        <v>Wamey</v>
      </c>
      <c r="M42" t="str">
        <f t="shared" si="6"/>
        <v>Bassari</v>
      </c>
      <c r="N42" t="str">
        <f t="shared" si="7"/>
        <v>Bassari</v>
      </c>
      <c r="O42" t="str">
        <f t="shared" si="8"/>
        <v>Bassari</v>
      </c>
      <c r="P42" t="str">
        <f t="shared" si="9"/>
        <v>.</v>
      </c>
      <c r="Q42">
        <v>12531</v>
      </c>
      <c r="R42" s="16">
        <v>328270</v>
      </c>
      <c r="AB42" s="15">
        <v>8534</v>
      </c>
      <c r="AE42" s="15">
        <v>0</v>
      </c>
      <c r="AF42" s="15">
        <v>5252</v>
      </c>
      <c r="AG42" s="15">
        <v>12146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985</v>
      </c>
      <c r="AO42" s="15">
        <v>1970</v>
      </c>
      <c r="AP42" s="15">
        <v>0</v>
      </c>
      <c r="AQ42" s="15">
        <v>0</v>
      </c>
      <c r="AR42" s="15">
        <v>0</v>
      </c>
      <c r="AS42" s="15">
        <v>985</v>
      </c>
      <c r="AT42" s="15">
        <v>0</v>
      </c>
      <c r="AU42" s="15">
        <v>985</v>
      </c>
      <c r="AV42" s="15">
        <v>284282</v>
      </c>
      <c r="AW42" s="15">
        <v>0</v>
      </c>
      <c r="AX42" s="15">
        <v>13131</v>
      </c>
      <c r="AY42" s="15">
        <v>0</v>
      </c>
      <c r="AZ42" s="15">
        <v>0</v>
      </c>
    </row>
    <row r="43" spans="1:76" x14ac:dyDescent="0.3">
      <c r="A43" t="s">
        <v>142</v>
      </c>
      <c r="B43" t="s">
        <v>113</v>
      </c>
      <c r="C43" t="s">
        <v>111</v>
      </c>
      <c r="D43" s="15" t="s">
        <v>108</v>
      </c>
      <c r="E43" t="str">
        <f>INDEX($T$1:$FA$1,MATCH(MAX(T43:FA43),T43:FA43,0))</f>
        <v>Kissi</v>
      </c>
      <c r="F43">
        <f>MAX(T43:FA43)/R43</f>
        <v>0.77100096778653393</v>
      </c>
      <c r="G43" s="21" t="str">
        <f t="shared" si="0"/>
        <v>Kissi</v>
      </c>
      <c r="H43" t="str">
        <f t="shared" si="1"/>
        <v>Maninka</v>
      </c>
      <c r="I43" t="str">
        <f t="shared" si="2"/>
        <v>Pular</v>
      </c>
      <c r="J43" t="str">
        <f t="shared" si="3"/>
        <v>Lele</v>
      </c>
      <c r="K43" t="str">
        <f t="shared" si="4"/>
        <v>Others</v>
      </c>
      <c r="L43" t="str">
        <f t="shared" si="5"/>
        <v>Konyanka Maninka</v>
      </c>
      <c r="M43" t="str">
        <f t="shared" si="6"/>
        <v>Toma</v>
      </c>
      <c r="N43" t="str">
        <f t="shared" si="7"/>
        <v>Kuranko</v>
      </c>
      <c r="O43" t="str">
        <f t="shared" si="8"/>
        <v>Kpelle</v>
      </c>
      <c r="P43" t="str">
        <f t="shared" si="9"/>
        <v>.</v>
      </c>
      <c r="Q43">
        <v>4215</v>
      </c>
      <c r="R43" s="16">
        <v>289320</v>
      </c>
      <c r="AB43" s="15">
        <v>4049</v>
      </c>
      <c r="AE43" s="15">
        <v>0</v>
      </c>
      <c r="AF43" s="15">
        <v>15045</v>
      </c>
      <c r="AG43" s="15">
        <v>27196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15">
        <v>0</v>
      </c>
      <c r="AQ43" s="15">
        <v>0</v>
      </c>
      <c r="AR43" s="15">
        <v>1447</v>
      </c>
      <c r="AS43" s="15">
        <v>223066</v>
      </c>
      <c r="AT43" s="15">
        <v>12441</v>
      </c>
      <c r="AU43" s="15">
        <v>2025</v>
      </c>
      <c r="AV43" s="15">
        <v>3183</v>
      </c>
      <c r="AW43" s="15">
        <v>0</v>
      </c>
      <c r="AX43" s="15">
        <v>868</v>
      </c>
      <c r="AY43" s="15">
        <v>0</v>
      </c>
      <c r="AZ43" s="15">
        <v>0</v>
      </c>
    </row>
    <row r="44" spans="1:76" x14ac:dyDescent="0.3">
      <c r="A44" t="s">
        <v>143</v>
      </c>
      <c r="B44" t="s">
        <v>113</v>
      </c>
      <c r="C44" t="s">
        <v>111</v>
      </c>
      <c r="D44" s="15" t="s">
        <v>109</v>
      </c>
      <c r="E44" t="str">
        <f>INDEX($T$1:$FA$1,MATCH(MAX(T44:FA44),T44:FA44,0))</f>
        <v>Kono</v>
      </c>
      <c r="F44">
        <f>MAX(T44:FA44)/R44</f>
        <v>0.41999883218498191</v>
      </c>
      <c r="G44" s="21" t="str">
        <f t="shared" si="0"/>
        <v>Kono</v>
      </c>
      <c r="H44" t="str">
        <f t="shared" si="1"/>
        <v>Kpelle</v>
      </c>
      <c r="I44" t="str">
        <f t="shared" si="2"/>
        <v>Konyanka Maninka</v>
      </c>
      <c r="J44" t="str">
        <f t="shared" si="3"/>
        <v>Mano</v>
      </c>
      <c r="K44" t="str">
        <f t="shared" si="4"/>
        <v>Maninka</v>
      </c>
      <c r="L44" t="str">
        <f t="shared" si="5"/>
        <v>Others</v>
      </c>
      <c r="M44" t="str">
        <f t="shared" si="6"/>
        <v>Pular</v>
      </c>
      <c r="N44" t="str">
        <f t="shared" si="7"/>
        <v>Wamey</v>
      </c>
      <c r="O44" t="str">
        <f t="shared" si="8"/>
        <v>Wamey</v>
      </c>
      <c r="P44" t="str">
        <f t="shared" si="9"/>
        <v>.</v>
      </c>
      <c r="Q44">
        <v>4541</v>
      </c>
      <c r="R44" s="16">
        <v>171260</v>
      </c>
      <c r="AB44" s="15">
        <v>3939</v>
      </c>
      <c r="AE44" s="15">
        <v>0</v>
      </c>
      <c r="AF44" s="15">
        <v>1713</v>
      </c>
      <c r="AG44" s="15">
        <v>10789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856</v>
      </c>
      <c r="AP44" s="15">
        <v>0</v>
      </c>
      <c r="AQ44" s="15">
        <v>0</v>
      </c>
      <c r="AR44" s="15">
        <v>0</v>
      </c>
      <c r="AS44" s="15">
        <v>0</v>
      </c>
      <c r="AT44" s="15">
        <v>0</v>
      </c>
      <c r="AU44" s="15">
        <v>856</v>
      </c>
      <c r="AV44" s="15">
        <v>27402</v>
      </c>
      <c r="AW44" s="15">
        <v>0</v>
      </c>
      <c r="AX44" s="15">
        <v>38191</v>
      </c>
      <c r="AY44" s="15">
        <v>15585</v>
      </c>
      <c r="AZ44" s="15">
        <v>71929</v>
      </c>
    </row>
    <row r="45" spans="1:76" x14ac:dyDescent="0.3">
      <c r="A45" t="s">
        <v>144</v>
      </c>
      <c r="B45" t="s">
        <v>113</v>
      </c>
      <c r="C45" t="s">
        <v>111</v>
      </c>
      <c r="D45" s="15" t="s">
        <v>110</v>
      </c>
      <c r="E45" t="str">
        <f>INDEX($T$1:$FA$1,MATCH(MAX(T45:FA45),T45:FA45,0))</f>
        <v>Toma</v>
      </c>
      <c r="F45">
        <f>MAX(T45:FA45)/R45</f>
        <v>0.40299902909130136</v>
      </c>
      <c r="G45" s="21" t="str">
        <f t="shared" si="0"/>
        <v>Toma</v>
      </c>
      <c r="H45" t="str">
        <f t="shared" si="1"/>
        <v>Manya</v>
      </c>
      <c r="I45" t="str">
        <f t="shared" si="2"/>
        <v>Maninka</v>
      </c>
      <c r="J45" t="str">
        <f t="shared" si="3"/>
        <v>Kpelle</v>
      </c>
      <c r="K45" t="str">
        <f t="shared" si="4"/>
        <v>Pular</v>
      </c>
      <c r="L45" t="str">
        <f t="shared" si="5"/>
        <v>Konyanka Maninka</v>
      </c>
      <c r="M45" t="str">
        <f t="shared" si="6"/>
        <v>Kissi</v>
      </c>
      <c r="N45" t="str">
        <f t="shared" si="7"/>
        <v>Others</v>
      </c>
      <c r="O45" t="str">
        <f t="shared" si="8"/>
        <v>Kuranko</v>
      </c>
      <c r="P45" t="str">
        <f t="shared" si="9"/>
        <v>Susu</v>
      </c>
      <c r="Q45">
        <v>8008</v>
      </c>
      <c r="R45" s="16">
        <v>278090</v>
      </c>
      <c r="AB45" s="15">
        <v>4728</v>
      </c>
      <c r="AE45" s="15">
        <v>834</v>
      </c>
      <c r="AF45" s="15">
        <v>15017</v>
      </c>
      <c r="AG45" s="15">
        <v>35317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2503</v>
      </c>
      <c r="AS45" s="15">
        <v>7508</v>
      </c>
      <c r="AT45" s="15">
        <v>0</v>
      </c>
      <c r="AU45" s="15">
        <v>112070</v>
      </c>
      <c r="AV45" s="15">
        <v>12514</v>
      </c>
      <c r="AW45" s="15">
        <v>69801</v>
      </c>
      <c r="AX45" s="15">
        <v>17798</v>
      </c>
      <c r="AY45" s="15">
        <v>0</v>
      </c>
      <c r="AZ45" s="15">
        <v>0</v>
      </c>
    </row>
    <row r="46" spans="1:76" x14ac:dyDescent="0.3">
      <c r="A46" t="s">
        <v>145</v>
      </c>
      <c r="B46" t="s">
        <v>113</v>
      </c>
      <c r="C46" t="s">
        <v>111</v>
      </c>
      <c r="D46" s="15" t="s">
        <v>111</v>
      </c>
      <c r="E46" t="str">
        <f>INDEX($T$1:$FA$1,MATCH(MAX(T46:FA46),T46:FA46,0))</f>
        <v>Kpelle</v>
      </c>
      <c r="F46">
        <f>MAX(T46:FA46)/R46</f>
        <v>0.5449988555733577</v>
      </c>
      <c r="G46" s="21" t="str">
        <f t="shared" si="0"/>
        <v>Kpelle</v>
      </c>
      <c r="H46" t="str">
        <f t="shared" si="1"/>
        <v>Maninka</v>
      </c>
      <c r="I46" t="str">
        <f t="shared" si="2"/>
        <v>Konyanka Maninka</v>
      </c>
      <c r="J46" t="str">
        <f t="shared" si="3"/>
        <v>Mano</v>
      </c>
      <c r="K46" t="str">
        <f t="shared" si="4"/>
        <v>Pular</v>
      </c>
      <c r="L46" t="str">
        <f t="shared" si="5"/>
        <v>Kissi</v>
      </c>
      <c r="M46" t="str">
        <f t="shared" si="6"/>
        <v>Others</v>
      </c>
      <c r="N46" t="str">
        <f t="shared" si="7"/>
        <v>Others</v>
      </c>
      <c r="O46" t="str">
        <f t="shared" si="8"/>
        <v>Toma</v>
      </c>
      <c r="P46" t="str">
        <f t="shared" si="9"/>
        <v>Wamey</v>
      </c>
      <c r="Q46">
        <v>4068</v>
      </c>
      <c r="R46" s="16">
        <v>393210</v>
      </c>
      <c r="AB46" s="15">
        <v>4325</v>
      </c>
      <c r="AE46" s="15">
        <v>1573</v>
      </c>
      <c r="AF46" s="15">
        <v>16515</v>
      </c>
      <c r="AG46" s="15">
        <v>59768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1966</v>
      </c>
      <c r="AP46" s="15">
        <v>0</v>
      </c>
      <c r="AQ46" s="15">
        <v>0</v>
      </c>
      <c r="AR46" s="15">
        <v>0</v>
      </c>
      <c r="AS46" s="15">
        <v>4719</v>
      </c>
      <c r="AT46" s="15">
        <v>0</v>
      </c>
      <c r="AU46" s="15">
        <v>3932</v>
      </c>
      <c r="AV46" s="15">
        <v>51904</v>
      </c>
      <c r="AW46" s="15">
        <v>0</v>
      </c>
      <c r="AX46" s="15">
        <v>214299</v>
      </c>
      <c r="AY46" s="15">
        <v>29884</v>
      </c>
      <c r="AZ46" s="15">
        <v>4325</v>
      </c>
    </row>
    <row r="47" spans="1:76" x14ac:dyDescent="0.3">
      <c r="A47" t="s">
        <v>146</v>
      </c>
      <c r="B47" t="s">
        <v>113</v>
      </c>
      <c r="C47" t="s">
        <v>111</v>
      </c>
      <c r="D47" s="15" t="s">
        <v>112</v>
      </c>
      <c r="E47" t="str">
        <f>INDEX($T$1:$FA$1,MATCH(MAX(T47:FA47),T47:FA47,0))</f>
        <v>Kpelle</v>
      </c>
      <c r="F47">
        <f>MAX(T47:FA47)/R47</f>
        <v>0.71899635198861112</v>
      </c>
      <c r="G47" s="21" t="str">
        <f t="shared" si="0"/>
        <v>Kpelle</v>
      </c>
      <c r="H47" t="str">
        <f t="shared" si="1"/>
        <v>Mano</v>
      </c>
      <c r="I47" t="str">
        <f t="shared" si="2"/>
        <v>Konyanka Maninka</v>
      </c>
      <c r="J47" t="str">
        <f t="shared" si="3"/>
        <v>Others</v>
      </c>
      <c r="K47" t="str">
        <f t="shared" si="4"/>
        <v>Maninka</v>
      </c>
      <c r="L47" t="str">
        <f t="shared" si="5"/>
        <v>Pular</v>
      </c>
      <c r="M47" t="str">
        <f t="shared" si="6"/>
        <v>.</v>
      </c>
      <c r="N47" t="str">
        <f t="shared" si="7"/>
        <v>.</v>
      </c>
      <c r="O47" t="str">
        <f t="shared" si="8"/>
        <v>.</v>
      </c>
      <c r="P47" t="str">
        <f t="shared" si="9"/>
        <v>.</v>
      </c>
      <c r="Q47">
        <v>3212</v>
      </c>
      <c r="R47" s="16">
        <v>112390</v>
      </c>
      <c r="AB47" s="15">
        <v>3485</v>
      </c>
      <c r="AE47" s="15">
        <v>0</v>
      </c>
      <c r="AF47" s="15">
        <v>1236</v>
      </c>
      <c r="AG47" s="15">
        <v>2922</v>
      </c>
      <c r="AH47" s="15">
        <v>0</v>
      </c>
      <c r="AI47" s="15">
        <v>0</v>
      </c>
      <c r="AJ47" s="15">
        <v>0</v>
      </c>
      <c r="AK47" s="15">
        <v>0</v>
      </c>
      <c r="AL47" s="15">
        <v>0</v>
      </c>
      <c r="AM47" s="15">
        <v>0</v>
      </c>
      <c r="AN47" s="15">
        <v>0</v>
      </c>
      <c r="AO47" s="15">
        <v>0</v>
      </c>
      <c r="AP47" s="15">
        <v>0</v>
      </c>
      <c r="AQ47" s="15">
        <v>0</v>
      </c>
      <c r="AR47" s="15">
        <v>0</v>
      </c>
      <c r="AS47" s="15">
        <v>0</v>
      </c>
      <c r="AT47" s="15">
        <v>0</v>
      </c>
      <c r="AU47" s="15">
        <v>0</v>
      </c>
      <c r="AV47" s="15">
        <v>7418</v>
      </c>
      <c r="AW47" s="15">
        <v>0</v>
      </c>
      <c r="AX47" s="15">
        <v>80808</v>
      </c>
      <c r="AY47" s="15">
        <v>16521</v>
      </c>
      <c r="AZ47" s="15">
        <v>0</v>
      </c>
    </row>
    <row r="48" spans="1:76" x14ac:dyDescent="0.3">
      <c r="A48" s="2" t="s">
        <v>701</v>
      </c>
      <c r="B48" s="15" t="s">
        <v>271</v>
      </c>
      <c r="C48" s="15" t="s">
        <v>218</v>
      </c>
      <c r="D48" s="15" t="s">
        <v>218</v>
      </c>
      <c r="E48" t="str">
        <f>INDEX($T$1:$FA$1,MATCH(MAX(T48:FA48),T48:FA48,0))</f>
        <v>Wolof</v>
      </c>
      <c r="F48">
        <f>MAX(T48:FA48)/R48</f>
        <v>0.61399963940887925</v>
      </c>
      <c r="G48" s="21" t="str">
        <f t="shared" si="0"/>
        <v>Wolof</v>
      </c>
      <c r="H48" t="str">
        <f t="shared" si="1"/>
        <v>Pular</v>
      </c>
      <c r="I48" t="str">
        <f t="shared" si="2"/>
        <v>Serer</v>
      </c>
      <c r="J48" t="str">
        <f t="shared" si="3"/>
        <v>French</v>
      </c>
      <c r="K48" t="str">
        <f t="shared" si="4"/>
        <v>Jola-Fony</v>
      </c>
      <c r="L48" t="str">
        <f t="shared" si="5"/>
        <v>Soninke</v>
      </c>
      <c r="M48" t="str">
        <f t="shared" si="6"/>
        <v>Soninke</v>
      </c>
      <c r="N48" t="str">
        <f t="shared" si="7"/>
        <v>Mandjak</v>
      </c>
      <c r="O48" t="str">
        <f t="shared" si="8"/>
        <v>Mandjak</v>
      </c>
      <c r="P48" t="str">
        <f t="shared" si="9"/>
        <v>Bambara</v>
      </c>
      <c r="Q48">
        <v>78</v>
      </c>
      <c r="R48" s="16">
        <v>1125929</v>
      </c>
      <c r="AB48" s="15">
        <v>10133</v>
      </c>
      <c r="AE48" s="15">
        <v>3378</v>
      </c>
      <c r="AF48" s="15">
        <v>142993</v>
      </c>
      <c r="AG48" s="15">
        <v>1126</v>
      </c>
      <c r="AM48" s="15">
        <v>0</v>
      </c>
      <c r="AO48" s="15">
        <v>0</v>
      </c>
      <c r="AQ48" s="15">
        <v>14637</v>
      </c>
      <c r="BA48" s="15">
        <v>1126</v>
      </c>
      <c r="BB48" s="15">
        <v>3378</v>
      </c>
      <c r="BC48" s="15"/>
      <c r="BD48" s="15">
        <v>11259</v>
      </c>
      <c r="BE48" s="15">
        <v>0</v>
      </c>
      <c r="BF48" s="15">
        <v>0</v>
      </c>
      <c r="BG48" s="15">
        <v>3378</v>
      </c>
      <c r="BH48" s="15">
        <v>1126</v>
      </c>
      <c r="BI48" s="15">
        <v>0</v>
      </c>
      <c r="BJ48" s="15">
        <v>41659</v>
      </c>
      <c r="BK48" s="15">
        <v>0</v>
      </c>
      <c r="BL48" s="15">
        <v>0</v>
      </c>
      <c r="BM48" s="15">
        <v>14637</v>
      </c>
      <c r="BN48" s="15">
        <v>691320</v>
      </c>
      <c r="BO48" s="15">
        <v>3378</v>
      </c>
      <c r="BP48" s="15">
        <v>5630</v>
      </c>
      <c r="BQ48" s="15">
        <v>13511</v>
      </c>
      <c r="BR48" s="15">
        <v>1126</v>
      </c>
      <c r="BS48" s="15">
        <v>91200</v>
      </c>
      <c r="BT48" s="15">
        <v>13511</v>
      </c>
      <c r="BU48" s="15">
        <v>1126</v>
      </c>
      <c r="BV48" s="15">
        <v>3378</v>
      </c>
      <c r="BW48" s="15">
        <v>3378</v>
      </c>
      <c r="BX48" s="15">
        <v>49541</v>
      </c>
    </row>
    <row r="49" spans="1:76" x14ac:dyDescent="0.3">
      <c r="A49" s="2" t="s">
        <v>706</v>
      </c>
      <c r="B49" s="15" t="s">
        <v>271</v>
      </c>
      <c r="C49" s="15" t="s">
        <v>218</v>
      </c>
      <c r="D49" s="15" t="s">
        <v>220</v>
      </c>
      <c r="E49" t="str">
        <f>INDEX($T$1:$FA$1,MATCH(MAX(T49:FA49),T49:FA49,0))</f>
        <v>Wolof</v>
      </c>
      <c r="F49">
        <f>MAX(T49:FA49)/R49</f>
        <v>0.66299968925870933</v>
      </c>
      <c r="G49" s="21" t="str">
        <f t="shared" si="0"/>
        <v>Wolof</v>
      </c>
      <c r="H49" t="str">
        <f t="shared" si="1"/>
        <v>Pular</v>
      </c>
      <c r="I49" t="str">
        <f t="shared" si="2"/>
        <v>Serer</v>
      </c>
      <c r="J49" t="str">
        <f t="shared" si="3"/>
        <v>Jola-Fony</v>
      </c>
      <c r="K49" t="str">
        <f t="shared" si="4"/>
        <v>Mandjak</v>
      </c>
      <c r="L49" t="str">
        <f t="shared" si="5"/>
        <v>Soce</v>
      </c>
      <c r="M49" t="str">
        <f t="shared" si="6"/>
        <v>Soninke</v>
      </c>
      <c r="N49" t="str">
        <f t="shared" si="7"/>
        <v>Soninke</v>
      </c>
      <c r="O49" t="str">
        <f t="shared" si="8"/>
        <v>Bambara</v>
      </c>
      <c r="P49" t="str">
        <f t="shared" si="9"/>
        <v>Lebu Wolof</v>
      </c>
      <c r="Q49">
        <v>105</v>
      </c>
      <c r="R49" s="16">
        <v>1448150</v>
      </c>
      <c r="AB49" s="15">
        <v>4347</v>
      </c>
      <c r="AE49" s="15">
        <v>2896</v>
      </c>
      <c r="AF49" s="15">
        <v>238945</v>
      </c>
      <c r="AG49" s="15">
        <v>0</v>
      </c>
      <c r="AM49" s="15">
        <v>0</v>
      </c>
      <c r="AO49" s="15">
        <v>0</v>
      </c>
      <c r="AQ49" s="15">
        <v>11585</v>
      </c>
      <c r="BA49" s="15">
        <v>2896</v>
      </c>
      <c r="BB49" s="15">
        <v>2896</v>
      </c>
      <c r="BC49" s="15"/>
      <c r="BD49" s="15">
        <v>10137</v>
      </c>
      <c r="BE49" s="15">
        <v>0</v>
      </c>
      <c r="BF49" s="15">
        <v>0</v>
      </c>
      <c r="BG49" s="15">
        <v>1448</v>
      </c>
      <c r="BH49" s="15">
        <v>1448</v>
      </c>
      <c r="BI49" s="15">
        <v>0</v>
      </c>
      <c r="BJ49" s="15">
        <v>50685</v>
      </c>
      <c r="BK49" s="15">
        <v>1448</v>
      </c>
      <c r="BL49" s="15">
        <v>0</v>
      </c>
      <c r="BM49" s="15">
        <v>8689</v>
      </c>
      <c r="BN49" s="15">
        <v>960123</v>
      </c>
      <c r="BO49" s="15">
        <v>4344</v>
      </c>
      <c r="BP49" s="15">
        <v>7241</v>
      </c>
      <c r="BQ49" s="15">
        <v>24619</v>
      </c>
      <c r="BR49" s="15">
        <v>2896</v>
      </c>
      <c r="BS49" s="15">
        <v>79648</v>
      </c>
      <c r="BT49" s="15">
        <v>20274</v>
      </c>
      <c r="BU49" s="15">
        <v>0</v>
      </c>
      <c r="BV49" s="15">
        <v>0</v>
      </c>
      <c r="BW49" s="15">
        <v>0</v>
      </c>
      <c r="BX49" s="15">
        <v>11585</v>
      </c>
    </row>
    <row r="50" spans="1:76" x14ac:dyDescent="0.3">
      <c r="A50" s="2" t="s">
        <v>707</v>
      </c>
      <c r="B50" s="15" t="s">
        <v>271</v>
      </c>
      <c r="C50" s="15" t="s">
        <v>218</v>
      </c>
      <c r="D50" s="15" t="s">
        <v>222</v>
      </c>
      <c r="E50" t="str">
        <f>INDEX($T$1:$FA$1,MATCH(MAX(T50:FA50),T50:FA50,0))</f>
        <v>Wolof</v>
      </c>
      <c r="F50">
        <f>MAX(T50:FA50)/R50</f>
        <v>0.59899962170568699</v>
      </c>
      <c r="G50" s="21" t="str">
        <f t="shared" si="0"/>
        <v>Wolof</v>
      </c>
      <c r="H50" t="str">
        <f t="shared" si="1"/>
        <v>Pular</v>
      </c>
      <c r="I50" t="str">
        <f t="shared" si="2"/>
        <v>Lebu Wolof</v>
      </c>
      <c r="J50" t="str">
        <f t="shared" si="3"/>
        <v>Serer</v>
      </c>
      <c r="K50" t="str">
        <f t="shared" si="4"/>
        <v>Jola-Fony</v>
      </c>
      <c r="L50" t="str">
        <f t="shared" si="5"/>
        <v>Soce</v>
      </c>
      <c r="M50" t="str">
        <f t="shared" si="6"/>
        <v>French</v>
      </c>
      <c r="N50" t="str">
        <f t="shared" si="7"/>
        <v>Bambara</v>
      </c>
      <c r="O50" t="str">
        <f t="shared" si="8"/>
        <v>Mandjak</v>
      </c>
      <c r="P50" t="str">
        <f t="shared" si="9"/>
        <v>Others</v>
      </c>
      <c r="Q50">
        <v>358</v>
      </c>
      <c r="R50" s="16">
        <v>475820</v>
      </c>
      <c r="AB50" s="15">
        <v>1427</v>
      </c>
      <c r="AE50" s="15">
        <v>476</v>
      </c>
      <c r="AF50" s="15">
        <v>65663</v>
      </c>
      <c r="AG50" s="15">
        <v>0</v>
      </c>
      <c r="AM50" s="15">
        <v>0</v>
      </c>
      <c r="AO50" s="15">
        <v>0</v>
      </c>
      <c r="AQ50" s="15">
        <v>952</v>
      </c>
      <c r="BA50" s="15">
        <v>476</v>
      </c>
      <c r="BB50" s="15">
        <v>476</v>
      </c>
      <c r="BC50" s="15"/>
      <c r="BD50" s="15">
        <v>2379</v>
      </c>
      <c r="BE50" s="15">
        <v>476</v>
      </c>
      <c r="BF50" s="15">
        <v>0</v>
      </c>
      <c r="BG50" s="15">
        <v>476</v>
      </c>
      <c r="BH50" s="15">
        <v>0</v>
      </c>
      <c r="BI50" s="15">
        <v>0</v>
      </c>
      <c r="BJ50" s="15">
        <v>9041</v>
      </c>
      <c r="BK50" s="15">
        <v>0</v>
      </c>
      <c r="BL50" s="15">
        <v>0</v>
      </c>
      <c r="BM50" s="15">
        <v>64712</v>
      </c>
      <c r="BN50" s="15">
        <v>285016</v>
      </c>
      <c r="BO50" s="15">
        <v>1427</v>
      </c>
      <c r="BP50" s="15">
        <v>1427</v>
      </c>
      <c r="BQ50" s="15">
        <v>1903</v>
      </c>
      <c r="BR50" s="15">
        <v>476</v>
      </c>
      <c r="BS50" s="15">
        <v>30452</v>
      </c>
      <c r="BT50" s="15">
        <v>5710</v>
      </c>
      <c r="BU50" s="15">
        <v>0</v>
      </c>
      <c r="BV50" s="15">
        <v>0</v>
      </c>
      <c r="BW50" s="15">
        <v>0</v>
      </c>
      <c r="BX50" s="15">
        <v>2855</v>
      </c>
    </row>
    <row r="51" spans="1:76" x14ac:dyDescent="0.3">
      <c r="A51" s="2" t="s">
        <v>748</v>
      </c>
      <c r="B51" s="15" t="s">
        <v>271</v>
      </c>
      <c r="C51" s="15" t="s">
        <v>224</v>
      </c>
      <c r="D51" s="15" t="s">
        <v>225</v>
      </c>
      <c r="E51" t="str">
        <f>INDEX($T$1:$FA$1,MATCH(MAX(T51:FA51),T51:FA51,0))</f>
        <v>Jola-Fony</v>
      </c>
      <c r="F51">
        <f>MAX(T51:FA51)/R51</f>
        <v>0.75099954249796108</v>
      </c>
      <c r="G51" s="21" t="str">
        <f t="shared" si="0"/>
        <v>Jola-Fony</v>
      </c>
      <c r="H51" t="str">
        <f t="shared" si="1"/>
        <v>Mandinka</v>
      </c>
      <c r="I51" t="str">
        <f t="shared" si="2"/>
        <v>Pular</v>
      </c>
      <c r="J51" t="str">
        <f t="shared" si="3"/>
        <v>Wolof</v>
      </c>
      <c r="K51" t="str">
        <f t="shared" si="4"/>
        <v>Balanta-Ganja</v>
      </c>
      <c r="L51" t="str">
        <f t="shared" si="5"/>
        <v>Bainouk</v>
      </c>
      <c r="M51" t="str">
        <f t="shared" si="6"/>
        <v>Mandjak</v>
      </c>
      <c r="N51" t="str">
        <f t="shared" si="7"/>
        <v>Serer</v>
      </c>
      <c r="O51" t="str">
        <f t="shared" si="8"/>
        <v>Soce</v>
      </c>
      <c r="P51" t="str">
        <f t="shared" si="9"/>
        <v>Others</v>
      </c>
      <c r="Q51">
        <v>5327</v>
      </c>
      <c r="R51" s="16">
        <v>251365</v>
      </c>
      <c r="AB51" s="15">
        <v>1257</v>
      </c>
      <c r="AE51" s="15">
        <v>503</v>
      </c>
      <c r="AF51" s="15">
        <v>16339</v>
      </c>
      <c r="AG51" s="15">
        <v>503</v>
      </c>
      <c r="AM51" s="15">
        <v>0</v>
      </c>
      <c r="AO51" s="15">
        <v>0</v>
      </c>
      <c r="AQ51" s="15">
        <v>251</v>
      </c>
      <c r="BA51" s="15">
        <v>3016</v>
      </c>
      <c r="BB51" s="15">
        <v>3268</v>
      </c>
      <c r="BC51" s="15"/>
      <c r="BD51" s="15">
        <v>754</v>
      </c>
      <c r="BE51" s="15">
        <v>0</v>
      </c>
      <c r="BF51" s="15">
        <v>0</v>
      </c>
      <c r="BG51" s="15">
        <v>251</v>
      </c>
      <c r="BH51" s="15">
        <v>503</v>
      </c>
      <c r="BI51" s="15">
        <v>0</v>
      </c>
      <c r="BJ51" s="15">
        <v>188775</v>
      </c>
      <c r="BK51" s="15">
        <v>251</v>
      </c>
      <c r="BL51" s="15">
        <v>0</v>
      </c>
      <c r="BM51" s="15">
        <v>0</v>
      </c>
      <c r="BN51" s="15">
        <v>8798</v>
      </c>
      <c r="BO51" s="15">
        <v>251</v>
      </c>
      <c r="BP51" s="15">
        <v>20109</v>
      </c>
      <c r="BQ51" s="15">
        <v>2262</v>
      </c>
      <c r="BR51" s="15">
        <v>0</v>
      </c>
      <c r="BS51" s="15">
        <v>2011</v>
      </c>
      <c r="BT51" s="15">
        <v>1760</v>
      </c>
      <c r="BU51" s="15">
        <v>0</v>
      </c>
      <c r="BV51" s="15">
        <v>0</v>
      </c>
      <c r="BW51" s="15">
        <v>0</v>
      </c>
      <c r="BX51" s="15">
        <v>503</v>
      </c>
    </row>
    <row r="52" spans="1:76" x14ac:dyDescent="0.3">
      <c r="A52" s="2" t="s">
        <v>750</v>
      </c>
      <c r="B52" s="15" t="s">
        <v>271</v>
      </c>
      <c r="C52" s="15" t="s">
        <v>224</v>
      </c>
      <c r="D52" s="15" t="s">
        <v>227</v>
      </c>
      <c r="E52" t="str">
        <f>INDEX($T$1:$FA$1,MATCH(MAX(T52:FA52),T52:FA52,0))</f>
        <v>Jola-Fony</v>
      </c>
      <c r="F52">
        <f>MAX(T52:FA52)/R52</f>
        <v>0.77400319632832026</v>
      </c>
      <c r="G52" s="21" t="str">
        <f t="shared" si="0"/>
        <v>Jola-Fony</v>
      </c>
      <c r="H52" t="str">
        <f t="shared" si="1"/>
        <v>Wolof</v>
      </c>
      <c r="I52" t="str">
        <f t="shared" si="2"/>
        <v>Pular</v>
      </c>
      <c r="J52" t="str">
        <f t="shared" si="3"/>
        <v>Others</v>
      </c>
      <c r="K52" t="str">
        <f t="shared" si="4"/>
        <v>Soce</v>
      </c>
      <c r="L52" t="str">
        <f t="shared" si="5"/>
        <v>Mandinka</v>
      </c>
      <c r="M52" t="str">
        <f t="shared" si="6"/>
        <v>French</v>
      </c>
      <c r="N52" t="str">
        <f t="shared" si="7"/>
        <v>Casamance Creole</v>
      </c>
      <c r="O52" t="str">
        <f t="shared" si="8"/>
        <v>Serer</v>
      </c>
      <c r="P52" t="str">
        <f t="shared" si="9"/>
        <v>Bainouk</v>
      </c>
      <c r="Q52">
        <v>878</v>
      </c>
      <c r="R52" s="16">
        <v>48806</v>
      </c>
      <c r="AB52" s="15">
        <v>828</v>
      </c>
      <c r="AE52" s="15">
        <v>49</v>
      </c>
      <c r="AF52" s="15">
        <v>2928</v>
      </c>
      <c r="AG52" s="15">
        <v>0</v>
      </c>
      <c r="AM52" s="15">
        <v>0</v>
      </c>
      <c r="AO52" s="15">
        <v>0</v>
      </c>
      <c r="AQ52" s="15">
        <v>0</v>
      </c>
      <c r="BA52" s="15">
        <v>98</v>
      </c>
      <c r="BB52" s="15">
        <v>0</v>
      </c>
      <c r="BC52" s="15"/>
      <c r="BD52" s="15">
        <v>0</v>
      </c>
      <c r="BE52" s="15">
        <v>0</v>
      </c>
      <c r="BF52" s="15">
        <v>0</v>
      </c>
      <c r="BG52" s="15">
        <v>342</v>
      </c>
      <c r="BH52" s="15">
        <v>0</v>
      </c>
      <c r="BI52" s="15">
        <v>0</v>
      </c>
      <c r="BJ52" s="15">
        <v>37776</v>
      </c>
      <c r="BK52" s="15">
        <v>0</v>
      </c>
      <c r="BL52" s="15">
        <v>0</v>
      </c>
      <c r="BM52" s="15">
        <v>0</v>
      </c>
      <c r="BN52" s="15">
        <v>4832</v>
      </c>
      <c r="BO52" s="15">
        <v>49</v>
      </c>
      <c r="BP52" s="15">
        <v>488</v>
      </c>
      <c r="BQ52" s="15">
        <v>98</v>
      </c>
      <c r="BR52" s="15">
        <v>0</v>
      </c>
      <c r="BS52" s="15">
        <v>293</v>
      </c>
      <c r="BT52" s="15">
        <v>586</v>
      </c>
      <c r="BU52" s="15">
        <v>0</v>
      </c>
      <c r="BV52" s="15">
        <v>0</v>
      </c>
      <c r="BW52" s="15">
        <v>0</v>
      </c>
      <c r="BX52" s="15">
        <v>439</v>
      </c>
    </row>
    <row r="53" spans="1:76" x14ac:dyDescent="0.3">
      <c r="A53" s="2" t="s">
        <v>751</v>
      </c>
      <c r="B53" s="15" t="s">
        <v>271</v>
      </c>
      <c r="C53" s="15" t="s">
        <v>224</v>
      </c>
      <c r="D53" s="15" t="s">
        <v>224</v>
      </c>
      <c r="E53" t="str">
        <f>INDEX($T$1:$FA$1,MATCH(MAX(T53:FA53),T53:FA53,0))</f>
        <v>Jola-Fony</v>
      </c>
      <c r="F53">
        <f>MAX(T53:FA53)/R53</f>
        <v>0.28899822010276388</v>
      </c>
      <c r="G53" s="21" t="str">
        <f t="shared" si="0"/>
        <v>Jola-Fony</v>
      </c>
      <c r="H53" t="str">
        <f t="shared" si="1"/>
        <v>Wolof</v>
      </c>
      <c r="I53" t="str">
        <f t="shared" si="2"/>
        <v>Mandinka</v>
      </c>
      <c r="J53" t="str">
        <f t="shared" si="3"/>
        <v>Pular</v>
      </c>
      <c r="K53" t="str">
        <f t="shared" si="4"/>
        <v>Mandjak</v>
      </c>
      <c r="L53" t="str">
        <f t="shared" si="5"/>
        <v>Soce</v>
      </c>
      <c r="M53" t="str">
        <f t="shared" si="6"/>
        <v>Mankanya</v>
      </c>
      <c r="N53" t="str">
        <f t="shared" si="7"/>
        <v>Balanta-Ganja</v>
      </c>
      <c r="O53" t="str">
        <f t="shared" si="8"/>
        <v>Casamance Creole</v>
      </c>
      <c r="P53" t="str">
        <f t="shared" si="9"/>
        <v>Casamance Creole</v>
      </c>
      <c r="Q53">
        <v>1126</v>
      </c>
      <c r="R53" s="16">
        <v>238216</v>
      </c>
      <c r="AB53" s="15">
        <v>1907</v>
      </c>
      <c r="AE53" s="15">
        <v>238</v>
      </c>
      <c r="AF53" s="15">
        <v>30968</v>
      </c>
      <c r="AG53" s="15">
        <v>0</v>
      </c>
      <c r="AM53" s="15">
        <v>0</v>
      </c>
      <c r="AO53" s="15">
        <v>0</v>
      </c>
      <c r="AQ53" s="15">
        <v>1191</v>
      </c>
      <c r="BA53" s="15">
        <v>3097</v>
      </c>
      <c r="BB53" s="15">
        <v>6670</v>
      </c>
      <c r="BC53" s="15"/>
      <c r="BD53" s="15">
        <v>1429</v>
      </c>
      <c r="BE53" s="15">
        <v>0</v>
      </c>
      <c r="BF53" s="15">
        <v>0</v>
      </c>
      <c r="BG53" s="15">
        <v>3335</v>
      </c>
      <c r="BH53" s="15">
        <v>1191</v>
      </c>
      <c r="BI53" s="15">
        <v>0</v>
      </c>
      <c r="BJ53" s="15">
        <v>68844</v>
      </c>
      <c r="BK53" s="15">
        <v>715</v>
      </c>
      <c r="BL53" s="15">
        <v>0</v>
      </c>
      <c r="BM53" s="15">
        <v>0</v>
      </c>
      <c r="BN53" s="15">
        <v>40497</v>
      </c>
      <c r="BO53" s="15">
        <v>10005</v>
      </c>
      <c r="BP53" s="15">
        <v>40020</v>
      </c>
      <c r="BQ53" s="15">
        <v>12387</v>
      </c>
      <c r="BR53" s="15">
        <v>0</v>
      </c>
      <c r="BS53" s="15">
        <v>3335</v>
      </c>
      <c r="BT53" s="15">
        <v>10958</v>
      </c>
      <c r="BU53" s="15">
        <v>0</v>
      </c>
      <c r="BV53" s="15">
        <v>0</v>
      </c>
      <c r="BW53" s="15">
        <v>0</v>
      </c>
      <c r="BX53" s="15">
        <v>1429</v>
      </c>
    </row>
    <row r="54" spans="1:76" x14ac:dyDescent="0.3">
      <c r="A54" s="2" t="s">
        <v>708</v>
      </c>
      <c r="B54" s="15" t="s">
        <v>271</v>
      </c>
      <c r="C54" s="15" t="s">
        <v>230</v>
      </c>
      <c r="D54" s="15" t="s">
        <v>231</v>
      </c>
      <c r="E54" t="str">
        <f>INDEX($T$1:$FA$1,MATCH(MAX(T54:FA54),T54:FA54,0))</f>
        <v>Wolof</v>
      </c>
      <c r="F54">
        <f>MAX(T54:FA54)/R54</f>
        <v>0.64800002771244181</v>
      </c>
      <c r="G54" s="21" t="str">
        <f t="shared" si="0"/>
        <v>Wolof</v>
      </c>
      <c r="H54" t="str">
        <f t="shared" si="1"/>
        <v>Serer</v>
      </c>
      <c r="I54" t="str">
        <f t="shared" si="2"/>
        <v>Pular</v>
      </c>
      <c r="J54" t="str">
        <f t="shared" si="3"/>
        <v>Others</v>
      </c>
      <c r="K54" t="str">
        <f t="shared" si="4"/>
        <v>Jola-Fony</v>
      </c>
      <c r="L54" t="str">
        <f t="shared" si="5"/>
        <v>Jola-Fony</v>
      </c>
      <c r="M54" t="str">
        <f t="shared" si="6"/>
        <v>Jola-Fony</v>
      </c>
      <c r="N54" t="str">
        <f t="shared" si="7"/>
        <v>.</v>
      </c>
      <c r="O54" t="str">
        <f t="shared" si="8"/>
        <v>.</v>
      </c>
      <c r="P54" t="str">
        <f t="shared" si="9"/>
        <v>.</v>
      </c>
      <c r="Q54">
        <v>1334</v>
      </c>
      <c r="R54" s="16">
        <v>288679</v>
      </c>
      <c r="AB54" s="15">
        <v>576</v>
      </c>
      <c r="AE54" s="15">
        <v>0</v>
      </c>
      <c r="AF54" s="15">
        <v>5485</v>
      </c>
      <c r="AG54" s="15">
        <v>0</v>
      </c>
      <c r="AM54" s="15">
        <v>0</v>
      </c>
      <c r="AO54" s="15">
        <v>0</v>
      </c>
      <c r="AQ54" s="15">
        <v>0</v>
      </c>
      <c r="BA54" s="15">
        <v>0</v>
      </c>
      <c r="BB54" s="15">
        <v>0</v>
      </c>
      <c r="BC54" s="15"/>
      <c r="BD54" s="15">
        <v>0</v>
      </c>
      <c r="BE54" s="15">
        <v>0</v>
      </c>
      <c r="BF54" s="15">
        <v>0</v>
      </c>
      <c r="BG54" s="15">
        <v>0</v>
      </c>
      <c r="BH54" s="15">
        <v>0</v>
      </c>
      <c r="BI54" s="15">
        <v>0</v>
      </c>
      <c r="BJ54" s="15">
        <v>289</v>
      </c>
      <c r="BK54" s="15">
        <v>0</v>
      </c>
      <c r="BL54" s="15">
        <v>0</v>
      </c>
      <c r="BM54" s="15">
        <v>0</v>
      </c>
      <c r="BN54" s="15">
        <v>187064</v>
      </c>
      <c r="BO54" s="15">
        <v>0</v>
      </c>
      <c r="BP54" s="15">
        <v>0</v>
      </c>
      <c r="BQ54" s="15">
        <v>0</v>
      </c>
      <c r="BR54" s="15">
        <v>289</v>
      </c>
      <c r="BS54" s="15">
        <v>94687</v>
      </c>
      <c r="BT54" s="15">
        <v>289</v>
      </c>
      <c r="BU54" s="15">
        <v>0</v>
      </c>
      <c r="BV54" s="15">
        <v>0</v>
      </c>
      <c r="BW54" s="15">
        <v>0</v>
      </c>
      <c r="BX54" s="15">
        <v>0</v>
      </c>
    </row>
    <row r="55" spans="1:76" x14ac:dyDescent="0.3">
      <c r="A55" s="2" t="s">
        <v>710</v>
      </c>
      <c r="B55" s="15" t="s">
        <v>271</v>
      </c>
      <c r="C55" s="15" t="s">
        <v>230</v>
      </c>
      <c r="D55" s="15" t="s">
        <v>230</v>
      </c>
      <c r="E55" t="str">
        <f>INDEX($T$1:$FA$1,MATCH(MAX(T55:FA55),T55:FA55,0))</f>
        <v>Wolof</v>
      </c>
      <c r="F55">
        <f>MAX(T55:FA55)/R55</f>
        <v>0.54200011297945661</v>
      </c>
      <c r="G55" s="21" t="str">
        <f t="shared" si="0"/>
        <v>Wolof</v>
      </c>
      <c r="H55" t="str">
        <f t="shared" si="1"/>
        <v>Serer</v>
      </c>
      <c r="I55" t="str">
        <f t="shared" si="2"/>
        <v>Pular</v>
      </c>
      <c r="J55" t="str">
        <f t="shared" si="3"/>
        <v>Bambara</v>
      </c>
      <c r="K55" t="str">
        <f t="shared" si="4"/>
        <v>Bambara</v>
      </c>
      <c r="L55" t="str">
        <f t="shared" si="5"/>
        <v>Bambara</v>
      </c>
      <c r="M55" t="str">
        <f t="shared" si="6"/>
        <v>Others</v>
      </c>
      <c r="N55" t="str">
        <f t="shared" si="7"/>
        <v>Soninke</v>
      </c>
      <c r="O55" t="str">
        <f t="shared" si="8"/>
        <v>Soninke</v>
      </c>
      <c r="P55" t="str">
        <f t="shared" si="9"/>
        <v>Soninke</v>
      </c>
      <c r="Q55">
        <v>1287</v>
      </c>
      <c r="R55" s="16">
        <v>265535</v>
      </c>
      <c r="AB55" s="15">
        <v>530</v>
      </c>
      <c r="AE55" s="15">
        <v>0</v>
      </c>
      <c r="AF55" s="15">
        <v>16463</v>
      </c>
      <c r="AG55" s="15">
        <v>0</v>
      </c>
      <c r="AM55" s="15">
        <v>0</v>
      </c>
      <c r="AO55" s="15">
        <v>0</v>
      </c>
      <c r="AQ55" s="15">
        <v>266</v>
      </c>
      <c r="BA55" s="15">
        <v>0</v>
      </c>
      <c r="BB55" s="15">
        <v>0</v>
      </c>
      <c r="BC55" s="15"/>
      <c r="BD55" s="15">
        <v>531</v>
      </c>
      <c r="BE55" s="15">
        <v>0</v>
      </c>
      <c r="BF55" s="15">
        <v>0</v>
      </c>
      <c r="BG55" s="15">
        <v>0</v>
      </c>
      <c r="BH55" s="15">
        <v>0</v>
      </c>
      <c r="BI55" s="15">
        <v>0</v>
      </c>
      <c r="BJ55" s="15">
        <v>531</v>
      </c>
      <c r="BK55" s="15">
        <v>0</v>
      </c>
      <c r="BL55" s="15">
        <v>0</v>
      </c>
      <c r="BM55" s="15">
        <v>0</v>
      </c>
      <c r="BN55" s="15">
        <v>143920</v>
      </c>
      <c r="BO55" s="15">
        <v>0</v>
      </c>
      <c r="BP55" s="15">
        <v>266</v>
      </c>
      <c r="BQ55" s="15">
        <v>0</v>
      </c>
      <c r="BR55" s="15">
        <v>266</v>
      </c>
      <c r="BS55" s="15">
        <v>101965</v>
      </c>
      <c r="BT55" s="15">
        <v>266</v>
      </c>
      <c r="BU55" s="15">
        <v>0</v>
      </c>
      <c r="BV55" s="15">
        <v>0</v>
      </c>
      <c r="BW55" s="15">
        <v>0</v>
      </c>
      <c r="BX55" s="15">
        <v>531</v>
      </c>
    </row>
    <row r="56" spans="1:76" x14ac:dyDescent="0.3">
      <c r="A56" s="2" t="s">
        <v>712</v>
      </c>
      <c r="B56" s="15" t="s">
        <v>271</v>
      </c>
      <c r="C56" s="15" t="s">
        <v>230</v>
      </c>
      <c r="D56" s="15" t="s">
        <v>234</v>
      </c>
      <c r="E56" t="str">
        <f>INDEX($T$1:$FA$1,MATCH(MAX(T56:FA56),T56:FA56,0))</f>
        <v>Wolof</v>
      </c>
      <c r="F56">
        <f>MAX(T56:FA56)/R56</f>
        <v>0.90700016003414063</v>
      </c>
      <c r="G56" s="21" t="str">
        <f t="shared" si="0"/>
        <v>Wolof</v>
      </c>
      <c r="H56" t="str">
        <f t="shared" si="1"/>
        <v>Pular</v>
      </c>
      <c r="I56" t="str">
        <f t="shared" si="2"/>
        <v>Pular</v>
      </c>
      <c r="J56" t="str">
        <f t="shared" si="3"/>
        <v>Jola-Fony</v>
      </c>
      <c r="K56" t="str">
        <f t="shared" si="4"/>
        <v>Jola-Fony</v>
      </c>
      <c r="L56" t="str">
        <f t="shared" si="5"/>
        <v>Jola-Fony</v>
      </c>
      <c r="M56" t="str">
        <f t="shared" si="6"/>
        <v>Jola-Fony</v>
      </c>
      <c r="N56" t="str">
        <f t="shared" si="7"/>
        <v>Others</v>
      </c>
      <c r="O56" t="str">
        <f t="shared" si="8"/>
        <v>.</v>
      </c>
      <c r="P56" t="str">
        <f t="shared" si="9"/>
        <v>.</v>
      </c>
      <c r="Q56">
        <v>2242</v>
      </c>
      <c r="R56" s="16">
        <v>899808</v>
      </c>
      <c r="AB56" s="15">
        <v>898</v>
      </c>
      <c r="AE56" s="15">
        <v>0</v>
      </c>
      <c r="AF56" s="15">
        <v>39592</v>
      </c>
      <c r="AG56" s="15">
        <v>0</v>
      </c>
      <c r="AM56" s="15">
        <v>0</v>
      </c>
      <c r="AO56" s="15">
        <v>0</v>
      </c>
      <c r="AQ56" s="15">
        <v>0</v>
      </c>
      <c r="BA56" s="15">
        <v>0</v>
      </c>
      <c r="BB56" s="15">
        <v>0</v>
      </c>
      <c r="BC56" s="15"/>
      <c r="BD56" s="15">
        <v>0</v>
      </c>
      <c r="BE56" s="15">
        <v>0</v>
      </c>
      <c r="BF56" s="15">
        <v>0</v>
      </c>
      <c r="BG56" s="15">
        <v>0</v>
      </c>
      <c r="BH56" s="15">
        <v>0</v>
      </c>
      <c r="BI56" s="15">
        <v>0</v>
      </c>
      <c r="BJ56" s="15">
        <v>900</v>
      </c>
      <c r="BK56" s="15">
        <v>0</v>
      </c>
      <c r="BL56" s="15">
        <v>0</v>
      </c>
      <c r="BM56" s="15">
        <v>0</v>
      </c>
      <c r="BN56" s="15">
        <v>816126</v>
      </c>
      <c r="BO56" s="15">
        <v>0</v>
      </c>
      <c r="BP56" s="15">
        <v>0</v>
      </c>
      <c r="BQ56" s="15">
        <v>0</v>
      </c>
      <c r="BR56" s="15">
        <v>900</v>
      </c>
      <c r="BS56" s="15">
        <v>39592</v>
      </c>
      <c r="BT56" s="15">
        <v>900</v>
      </c>
      <c r="BU56" s="15">
        <v>0</v>
      </c>
      <c r="BV56" s="15">
        <v>0</v>
      </c>
      <c r="BW56" s="15">
        <v>0</v>
      </c>
      <c r="BX56" s="15">
        <v>900</v>
      </c>
    </row>
    <row r="57" spans="1:76" x14ac:dyDescent="0.3">
      <c r="A57" s="2" t="s">
        <v>731</v>
      </c>
      <c r="B57" s="15" t="s">
        <v>271</v>
      </c>
      <c r="C57" s="15" t="s">
        <v>275</v>
      </c>
      <c r="D57" s="15" t="s">
        <v>236</v>
      </c>
      <c r="E57" t="str">
        <f>INDEX($T$1:$FA$1,MATCH(MAX(T57:FA57),T57:FA57,0))</f>
        <v>Pular</v>
      </c>
      <c r="F57">
        <f>MAX(T57:FA57)/R57</f>
        <v>0.83500033386869477</v>
      </c>
      <c r="G57" s="21" t="str">
        <f t="shared" si="0"/>
        <v>Pular</v>
      </c>
      <c r="H57" t="str">
        <f t="shared" si="1"/>
        <v>Wolof</v>
      </c>
      <c r="I57" t="str">
        <f t="shared" si="2"/>
        <v>Soninke</v>
      </c>
      <c r="J57" t="str">
        <f t="shared" si="3"/>
        <v>Serer</v>
      </c>
      <c r="K57" t="str">
        <f t="shared" si="4"/>
        <v>Hassaniya Arabic</v>
      </c>
      <c r="L57" t="str">
        <f t="shared" si="5"/>
        <v>Others</v>
      </c>
      <c r="M57" t="str">
        <f t="shared" si="6"/>
        <v>Bambara</v>
      </c>
      <c r="N57" t="str">
        <f t="shared" si="7"/>
        <v>French</v>
      </c>
      <c r="O57" t="str">
        <f t="shared" si="8"/>
        <v>.</v>
      </c>
      <c r="P57" t="str">
        <f t="shared" si="9"/>
        <v>.</v>
      </c>
      <c r="Q57">
        <v>57784</v>
      </c>
      <c r="R57" s="16">
        <v>1138172</v>
      </c>
      <c r="AB57" s="15">
        <v>3415</v>
      </c>
      <c r="AE57" s="15">
        <v>0</v>
      </c>
      <c r="AF57" s="15">
        <v>950374</v>
      </c>
      <c r="AG57" s="15">
        <v>0</v>
      </c>
      <c r="AM57" s="15">
        <v>0</v>
      </c>
      <c r="AO57" s="15">
        <v>0</v>
      </c>
      <c r="AQ57" s="15">
        <v>25040</v>
      </c>
      <c r="BA57" s="15">
        <v>0</v>
      </c>
      <c r="BB57" s="15">
        <v>0</v>
      </c>
      <c r="BC57" s="15"/>
      <c r="BD57" s="15">
        <v>2276</v>
      </c>
      <c r="BE57" s="15">
        <v>0</v>
      </c>
      <c r="BF57" s="15">
        <v>0</v>
      </c>
      <c r="BG57" s="15">
        <v>0</v>
      </c>
      <c r="BH57" s="15">
        <v>0</v>
      </c>
      <c r="BI57" s="15">
        <v>0</v>
      </c>
      <c r="BJ57" s="15">
        <v>0</v>
      </c>
      <c r="BK57" s="15">
        <v>0</v>
      </c>
      <c r="BL57" s="15">
        <v>0</v>
      </c>
      <c r="BM57" s="15">
        <v>0</v>
      </c>
      <c r="BN57" s="15">
        <v>132028</v>
      </c>
      <c r="BO57" s="15">
        <v>0</v>
      </c>
      <c r="BP57" s="15">
        <v>0</v>
      </c>
      <c r="BQ57" s="15">
        <v>0</v>
      </c>
      <c r="BR57" s="15">
        <v>7967</v>
      </c>
      <c r="BS57" s="15">
        <v>15934</v>
      </c>
      <c r="BT57" s="15">
        <v>0</v>
      </c>
      <c r="BU57" s="15">
        <v>0</v>
      </c>
      <c r="BV57" s="15">
        <v>0</v>
      </c>
      <c r="BW57" s="15">
        <v>0</v>
      </c>
      <c r="BX57" s="15">
        <v>1138</v>
      </c>
    </row>
    <row r="58" spans="1:76" x14ac:dyDescent="0.3">
      <c r="A58" s="2" t="s">
        <v>734</v>
      </c>
      <c r="B58" s="15" t="s">
        <v>271</v>
      </c>
      <c r="C58" s="15" t="s">
        <v>276</v>
      </c>
      <c r="D58" s="15" t="s">
        <v>238</v>
      </c>
      <c r="E58" t="str">
        <f>INDEX($T$1:$FA$1,MATCH(MAX(T58:FA58),T58:FA58,0))</f>
        <v>Wolof</v>
      </c>
      <c r="F58">
        <f>MAX(T58:FA58)/R58</f>
        <v>0.70100013837425623</v>
      </c>
      <c r="G58" s="21" t="str">
        <f t="shared" si="0"/>
        <v>Wolof</v>
      </c>
      <c r="H58" t="str">
        <f t="shared" si="1"/>
        <v>Pular</v>
      </c>
      <c r="I58" t="str">
        <f t="shared" si="2"/>
        <v>Hassaniya Arabic</v>
      </c>
      <c r="J58" t="str">
        <f t="shared" si="3"/>
        <v>Serer</v>
      </c>
      <c r="K58" t="str">
        <f t="shared" si="4"/>
        <v>Others</v>
      </c>
      <c r="L58" t="str">
        <f t="shared" si="5"/>
        <v>Jola-Fony</v>
      </c>
      <c r="M58" t="str">
        <f t="shared" si="6"/>
        <v>Bambara</v>
      </c>
      <c r="N58" t="str">
        <f t="shared" si="7"/>
        <v>Bambara</v>
      </c>
      <c r="O58" t="str">
        <f t="shared" si="8"/>
        <v>Bambara</v>
      </c>
      <c r="P58" t="str">
        <f t="shared" si="9"/>
        <v>Lebu Wolof</v>
      </c>
      <c r="Q58">
        <v>6085</v>
      </c>
      <c r="R58" s="16">
        <v>520328</v>
      </c>
      <c r="AB58" s="15">
        <v>2083</v>
      </c>
      <c r="AE58" s="15">
        <v>0</v>
      </c>
      <c r="AF58" s="15">
        <v>121236</v>
      </c>
      <c r="AG58" s="15">
        <v>0</v>
      </c>
      <c r="AM58" s="15">
        <v>0</v>
      </c>
      <c r="AO58" s="15">
        <v>0</v>
      </c>
      <c r="AQ58" s="15">
        <v>520</v>
      </c>
      <c r="BA58" s="15">
        <v>0</v>
      </c>
      <c r="BB58" s="15">
        <v>520</v>
      </c>
      <c r="BC58" s="15"/>
      <c r="BD58" s="15">
        <v>1561</v>
      </c>
      <c r="BE58" s="15">
        <v>0</v>
      </c>
      <c r="BF58" s="15">
        <v>0</v>
      </c>
      <c r="BG58" s="15">
        <v>0</v>
      </c>
      <c r="BH58" s="15">
        <v>0</v>
      </c>
      <c r="BI58" s="15">
        <v>0</v>
      </c>
      <c r="BJ58" s="15">
        <v>2081</v>
      </c>
      <c r="BK58" s="15">
        <v>0</v>
      </c>
      <c r="BL58" s="15">
        <v>0</v>
      </c>
      <c r="BM58" s="15">
        <v>1041</v>
      </c>
      <c r="BN58" s="15">
        <v>364750</v>
      </c>
      <c r="BO58" s="15">
        <v>0</v>
      </c>
      <c r="BP58" s="15">
        <v>520</v>
      </c>
      <c r="BQ58" s="15">
        <v>0</v>
      </c>
      <c r="BR58" s="15">
        <v>19252</v>
      </c>
      <c r="BS58" s="15">
        <v>3642</v>
      </c>
      <c r="BT58" s="15">
        <v>1561</v>
      </c>
      <c r="BU58" s="15">
        <v>0</v>
      </c>
      <c r="BV58" s="15">
        <v>0</v>
      </c>
      <c r="BW58" s="15">
        <v>0</v>
      </c>
      <c r="BX58" s="15">
        <v>1561</v>
      </c>
    </row>
    <row r="59" spans="1:76" x14ac:dyDescent="0.3">
      <c r="A59" s="2" t="s">
        <v>728</v>
      </c>
      <c r="B59" s="15" t="s">
        <v>271</v>
      </c>
      <c r="C59" s="15" t="s">
        <v>242</v>
      </c>
      <c r="D59" s="15" t="s">
        <v>240</v>
      </c>
      <c r="E59" t="str">
        <f>INDEX($T$1:$FA$1,MATCH(MAX(T59:FA59),T59:FA59,0))</f>
        <v>Wolof</v>
      </c>
      <c r="F59">
        <f>MAX(T59:FA59)/R59</f>
        <v>0.79900118312715795</v>
      </c>
      <c r="G59" s="21" t="str">
        <f t="shared" si="0"/>
        <v>Wolof</v>
      </c>
      <c r="H59" t="str">
        <f t="shared" si="1"/>
        <v>Pular</v>
      </c>
      <c r="I59" t="str">
        <f t="shared" si="2"/>
        <v>Serer</v>
      </c>
      <c r="J59" t="str">
        <f t="shared" si="3"/>
        <v>Hassaniya Arabic</v>
      </c>
      <c r="K59" t="str">
        <f t="shared" si="4"/>
        <v>Others</v>
      </c>
      <c r="L59" t="str">
        <f t="shared" si="5"/>
        <v>Jola-Fony</v>
      </c>
      <c r="M59" t="str">
        <f t="shared" si="6"/>
        <v>Jola-Fony</v>
      </c>
      <c r="N59" t="str">
        <f t="shared" si="7"/>
        <v>.</v>
      </c>
      <c r="O59" t="str">
        <f t="shared" si="8"/>
        <v>.</v>
      </c>
      <c r="P59" t="str">
        <f t="shared" si="9"/>
        <v>.</v>
      </c>
      <c r="Q59">
        <v>3948</v>
      </c>
      <c r="R59" s="16">
        <v>248494</v>
      </c>
      <c r="AB59" s="15">
        <v>249</v>
      </c>
      <c r="AE59" s="15">
        <v>0</v>
      </c>
      <c r="AF59" s="15">
        <v>46220</v>
      </c>
      <c r="AG59" s="15">
        <v>0</v>
      </c>
      <c r="AM59" s="15">
        <v>0</v>
      </c>
      <c r="AO59" s="15">
        <v>0</v>
      </c>
      <c r="AQ59" s="15">
        <v>0</v>
      </c>
      <c r="BA59" s="15">
        <v>0</v>
      </c>
      <c r="BB59" s="15">
        <v>0</v>
      </c>
      <c r="BC59" s="15"/>
      <c r="BD59" s="15">
        <v>0</v>
      </c>
      <c r="BE59" s="15">
        <v>0</v>
      </c>
      <c r="BF59" s="15">
        <v>0</v>
      </c>
      <c r="BG59" s="15">
        <v>0</v>
      </c>
      <c r="BH59" s="15">
        <v>0</v>
      </c>
      <c r="BI59" s="15">
        <v>0</v>
      </c>
      <c r="BJ59" s="15">
        <v>248</v>
      </c>
      <c r="BK59" s="15">
        <v>0</v>
      </c>
      <c r="BL59" s="15">
        <v>0</v>
      </c>
      <c r="BM59" s="15">
        <v>0</v>
      </c>
      <c r="BN59" s="15">
        <v>198547</v>
      </c>
      <c r="BO59" s="15">
        <v>0</v>
      </c>
      <c r="BP59" s="15">
        <v>0</v>
      </c>
      <c r="BQ59" s="15">
        <v>0</v>
      </c>
      <c r="BR59" s="15">
        <v>497</v>
      </c>
      <c r="BS59" s="15">
        <v>2485</v>
      </c>
      <c r="BT59" s="15">
        <v>0</v>
      </c>
      <c r="BU59" s="15">
        <v>0</v>
      </c>
      <c r="BV59" s="15">
        <v>0</v>
      </c>
      <c r="BW59" s="15">
        <v>0</v>
      </c>
      <c r="BX59" s="15">
        <v>248</v>
      </c>
    </row>
    <row r="60" spans="1:76" x14ac:dyDescent="0.3">
      <c r="A60" s="2" t="s">
        <v>730</v>
      </c>
      <c r="B60" s="15" t="s">
        <v>271</v>
      </c>
      <c r="C60" s="15" t="s">
        <v>242</v>
      </c>
      <c r="D60" s="15" t="s">
        <v>242</v>
      </c>
      <c r="E60" t="str">
        <f>INDEX($T$1:$FA$1,MATCH(MAX(T60:FA60),T60:FA60,0))</f>
        <v>Wolof</v>
      </c>
      <c r="F60">
        <f>MAX(T60:FA60)/R60</f>
        <v>0.70500069300069301</v>
      </c>
      <c r="G60" s="21" t="str">
        <f t="shared" si="0"/>
        <v>Wolof</v>
      </c>
      <c r="H60" t="str">
        <f t="shared" si="1"/>
        <v>Pular</v>
      </c>
      <c r="I60" t="str">
        <f t="shared" si="2"/>
        <v>Hassaniya Arabic</v>
      </c>
      <c r="J60" t="str">
        <f t="shared" si="3"/>
        <v>Serer</v>
      </c>
      <c r="K60" t="str">
        <f t="shared" si="4"/>
        <v>Serer</v>
      </c>
      <c r="L60" t="str">
        <f t="shared" si="5"/>
        <v>Others</v>
      </c>
      <c r="M60" t="str">
        <f t="shared" si="6"/>
        <v>Jola-Fony</v>
      </c>
      <c r="N60" t="str">
        <f t="shared" si="7"/>
        <v>Jola-Fony</v>
      </c>
      <c r="O60" t="str">
        <f t="shared" si="8"/>
        <v>Soninke</v>
      </c>
      <c r="P60" t="str">
        <f t="shared" si="9"/>
        <v>Soninke</v>
      </c>
      <c r="Q60">
        <v>5678</v>
      </c>
      <c r="R60" s="16">
        <v>360750</v>
      </c>
      <c r="AB60" s="15">
        <v>1080</v>
      </c>
      <c r="AE60" s="15">
        <v>0</v>
      </c>
      <c r="AF60" s="15">
        <v>95960</v>
      </c>
      <c r="AG60" s="15">
        <v>0</v>
      </c>
      <c r="AM60" s="15">
        <v>0</v>
      </c>
      <c r="AO60" s="15">
        <v>0</v>
      </c>
      <c r="AQ60" s="15">
        <v>361</v>
      </c>
      <c r="BA60" s="15">
        <v>0</v>
      </c>
      <c r="BB60" s="15">
        <v>0</v>
      </c>
      <c r="BC60" s="15"/>
      <c r="BD60" s="15">
        <v>361</v>
      </c>
      <c r="BE60" s="15">
        <v>0</v>
      </c>
      <c r="BF60" s="15">
        <v>0</v>
      </c>
      <c r="BG60" s="15">
        <v>0</v>
      </c>
      <c r="BH60" s="15">
        <v>0</v>
      </c>
      <c r="BI60" s="15">
        <v>0</v>
      </c>
      <c r="BJ60" s="15">
        <v>722</v>
      </c>
      <c r="BK60" s="15">
        <v>0</v>
      </c>
      <c r="BL60" s="15">
        <v>0</v>
      </c>
      <c r="BM60" s="15">
        <v>0</v>
      </c>
      <c r="BN60" s="15">
        <v>254329</v>
      </c>
      <c r="BO60" s="15">
        <v>0</v>
      </c>
      <c r="BP60" s="15">
        <v>0</v>
      </c>
      <c r="BQ60" s="15">
        <v>361</v>
      </c>
      <c r="BR60" s="15">
        <v>4329</v>
      </c>
      <c r="BS60" s="15">
        <v>1082</v>
      </c>
      <c r="BT60" s="15">
        <v>361</v>
      </c>
      <c r="BU60" s="15">
        <v>0</v>
      </c>
      <c r="BV60" s="15">
        <v>0</v>
      </c>
      <c r="BW60" s="15">
        <v>722</v>
      </c>
      <c r="BX60" s="15">
        <v>1082</v>
      </c>
    </row>
    <row r="61" spans="1:76" x14ac:dyDescent="0.3">
      <c r="A61" s="2" t="s">
        <v>740</v>
      </c>
      <c r="B61" s="15" t="s">
        <v>271</v>
      </c>
      <c r="C61" s="15" t="s">
        <v>278</v>
      </c>
      <c r="D61" s="15" t="s">
        <v>244</v>
      </c>
      <c r="E61" t="str">
        <f>INDEX($T$1:$FA$1,MATCH(MAX(T61:FA61),T61:FA61,0))</f>
        <v>Pular</v>
      </c>
      <c r="F61">
        <f>MAX(T61:FA61)/R61</f>
        <v>0.59800082754415385</v>
      </c>
      <c r="G61" s="21" t="str">
        <f t="shared" si="0"/>
        <v>Pular</v>
      </c>
      <c r="H61" t="str">
        <f t="shared" si="1"/>
        <v>Soninke</v>
      </c>
      <c r="I61" t="str">
        <f t="shared" si="2"/>
        <v>Jahanka</v>
      </c>
      <c r="J61" t="str">
        <f t="shared" si="3"/>
        <v>Wolof</v>
      </c>
      <c r="K61" t="str">
        <f t="shared" si="4"/>
        <v>Bambara</v>
      </c>
      <c r="L61" t="str">
        <f t="shared" si="5"/>
        <v>Maninka</v>
      </c>
      <c r="M61" t="str">
        <f t="shared" si="6"/>
        <v>Maninka</v>
      </c>
      <c r="N61" t="str">
        <f t="shared" si="7"/>
        <v>Hassaniya Arabic</v>
      </c>
      <c r="O61" t="str">
        <f t="shared" si="8"/>
        <v>Others</v>
      </c>
      <c r="P61" t="str">
        <f t="shared" si="9"/>
        <v>Serer</v>
      </c>
      <c r="Q61">
        <v>22356</v>
      </c>
      <c r="R61" s="16">
        <v>229595</v>
      </c>
      <c r="AB61" s="15">
        <v>917</v>
      </c>
      <c r="AE61" s="15">
        <v>0</v>
      </c>
      <c r="AF61" s="15">
        <v>137298</v>
      </c>
      <c r="AG61" s="15">
        <v>3674</v>
      </c>
      <c r="AM61" s="15">
        <v>0</v>
      </c>
      <c r="AO61" s="15">
        <v>0</v>
      </c>
      <c r="AQ61" s="15">
        <v>50740</v>
      </c>
      <c r="BA61" s="15">
        <v>0</v>
      </c>
      <c r="BB61" s="15">
        <v>0</v>
      </c>
      <c r="BC61" s="15"/>
      <c r="BD61" s="15">
        <v>8725</v>
      </c>
      <c r="BE61" s="15">
        <v>0</v>
      </c>
      <c r="BF61" s="15">
        <v>0</v>
      </c>
      <c r="BG61" s="15">
        <v>0</v>
      </c>
      <c r="BH61" s="15">
        <v>11250</v>
      </c>
      <c r="BI61" s="15">
        <v>230</v>
      </c>
      <c r="BJ61" s="15">
        <v>230</v>
      </c>
      <c r="BK61" s="15">
        <v>230</v>
      </c>
      <c r="BL61" s="15">
        <v>230</v>
      </c>
      <c r="BM61" s="15">
        <v>0</v>
      </c>
      <c r="BN61" s="15">
        <v>10561</v>
      </c>
      <c r="BO61" s="15">
        <v>0</v>
      </c>
      <c r="BP61" s="15">
        <v>3674</v>
      </c>
      <c r="BQ61" s="15">
        <v>0</v>
      </c>
      <c r="BR61" s="15">
        <v>918</v>
      </c>
      <c r="BS61" s="15">
        <v>459</v>
      </c>
      <c r="BT61" s="15">
        <v>0</v>
      </c>
      <c r="BU61" s="15">
        <v>0</v>
      </c>
      <c r="BV61" s="15">
        <v>0</v>
      </c>
      <c r="BW61" s="15">
        <v>0</v>
      </c>
      <c r="BX61" s="15">
        <v>459</v>
      </c>
    </row>
    <row r="62" spans="1:76" x14ac:dyDescent="0.3">
      <c r="A62" s="2" t="s">
        <v>742</v>
      </c>
      <c r="B62" s="15" t="s">
        <v>271</v>
      </c>
      <c r="C62" s="15" t="s">
        <v>278</v>
      </c>
      <c r="D62" s="15" t="s">
        <v>246</v>
      </c>
      <c r="E62" t="str">
        <f>INDEX($T$1:$FA$1,MATCH(MAX(T62:FA62),T62:FA62,0))</f>
        <v>Pular</v>
      </c>
      <c r="F62">
        <f>MAX(T62:FA62)/R62</f>
        <v>0.49600023783039227</v>
      </c>
      <c r="G62" s="21" t="str">
        <f t="shared" si="0"/>
        <v>Pular</v>
      </c>
      <c r="H62" t="str">
        <f t="shared" si="1"/>
        <v>Wolof</v>
      </c>
      <c r="I62" t="str">
        <f t="shared" si="2"/>
        <v>Mandinka</v>
      </c>
      <c r="J62" t="str">
        <f t="shared" si="3"/>
        <v>Serer</v>
      </c>
      <c r="K62" t="str">
        <f t="shared" si="4"/>
        <v>Jahanka</v>
      </c>
      <c r="L62" t="str">
        <f t="shared" si="5"/>
        <v>Bambara</v>
      </c>
      <c r="M62" t="str">
        <f t="shared" si="6"/>
        <v>Soce</v>
      </c>
      <c r="N62" t="str">
        <f t="shared" si="7"/>
        <v>Soninke</v>
      </c>
      <c r="O62" t="str">
        <f t="shared" si="8"/>
        <v>Jola-Fony</v>
      </c>
      <c r="P62" t="str">
        <f t="shared" si="9"/>
        <v>Oniyan</v>
      </c>
      <c r="Q62">
        <v>20245</v>
      </c>
      <c r="R62" s="16">
        <v>403649</v>
      </c>
      <c r="AB62" s="15">
        <v>1210</v>
      </c>
      <c r="AE62" s="15">
        <v>404</v>
      </c>
      <c r="AF62" s="15">
        <v>200210</v>
      </c>
      <c r="AG62" s="15">
        <v>404</v>
      </c>
      <c r="AM62" s="15">
        <v>0</v>
      </c>
      <c r="AO62" s="15">
        <v>807</v>
      </c>
      <c r="AQ62" s="15">
        <v>9284</v>
      </c>
      <c r="BA62" s="15">
        <v>0</v>
      </c>
      <c r="BB62" s="15">
        <v>0</v>
      </c>
      <c r="BC62" s="15"/>
      <c r="BD62" s="15">
        <v>17357</v>
      </c>
      <c r="BE62" s="15">
        <v>2422</v>
      </c>
      <c r="BF62" s="15">
        <v>0</v>
      </c>
      <c r="BG62" s="15">
        <v>0</v>
      </c>
      <c r="BH62" s="15">
        <v>18972</v>
      </c>
      <c r="BI62" s="15">
        <v>1211</v>
      </c>
      <c r="BJ62" s="15">
        <v>3633</v>
      </c>
      <c r="BK62" s="15">
        <v>807</v>
      </c>
      <c r="BL62" s="15">
        <v>0</v>
      </c>
      <c r="BM62" s="15">
        <v>0</v>
      </c>
      <c r="BN62" s="15">
        <v>60547</v>
      </c>
      <c r="BO62" s="15">
        <v>807</v>
      </c>
      <c r="BP62" s="15">
        <v>45612</v>
      </c>
      <c r="BQ62" s="15">
        <v>0</v>
      </c>
      <c r="BR62" s="15">
        <v>807</v>
      </c>
      <c r="BS62" s="15">
        <v>23412</v>
      </c>
      <c r="BT62" s="15">
        <v>15339</v>
      </c>
      <c r="BU62" s="15">
        <v>0</v>
      </c>
      <c r="BV62" s="15">
        <v>0</v>
      </c>
      <c r="BW62" s="15">
        <v>0</v>
      </c>
      <c r="BX62" s="15">
        <v>404</v>
      </c>
    </row>
    <row r="63" spans="1:76" x14ac:dyDescent="0.3">
      <c r="A63" s="2" t="s">
        <v>721</v>
      </c>
      <c r="B63" s="15" t="s">
        <v>271</v>
      </c>
      <c r="C63" s="15" t="s">
        <v>273</v>
      </c>
      <c r="D63" s="15" t="s">
        <v>248</v>
      </c>
      <c r="E63" t="str">
        <f>INDEX($T$1:$FA$1,MATCH(MAX(T63:FA63),T63:FA63,0))</f>
        <v>Pular</v>
      </c>
      <c r="F63">
        <f>MAX(T63:FA63)/R63</f>
        <v>0.45500128220701569</v>
      </c>
      <c r="G63" s="21" t="str">
        <f t="shared" si="0"/>
        <v>Pular</v>
      </c>
      <c r="H63" t="str">
        <f t="shared" si="1"/>
        <v>Maninka</v>
      </c>
      <c r="I63" t="str">
        <f t="shared" si="2"/>
        <v>Jahanka</v>
      </c>
      <c r="J63" t="str">
        <f t="shared" si="3"/>
        <v>Jalunga</v>
      </c>
      <c r="K63" t="str">
        <f t="shared" si="4"/>
        <v>Oniyan</v>
      </c>
      <c r="L63" t="str">
        <f t="shared" si="5"/>
        <v>Mandinka</v>
      </c>
      <c r="M63" t="str">
        <f t="shared" si="6"/>
        <v>Wolof</v>
      </c>
      <c r="N63" t="str">
        <f t="shared" si="7"/>
        <v>Ménik</v>
      </c>
      <c r="O63" t="str">
        <f t="shared" si="8"/>
        <v>Bambara</v>
      </c>
      <c r="P63" t="str">
        <f t="shared" si="9"/>
        <v>Serer</v>
      </c>
      <c r="Q63">
        <v>16877</v>
      </c>
      <c r="R63" s="16">
        <v>148182</v>
      </c>
      <c r="AB63" s="15">
        <v>298</v>
      </c>
      <c r="AE63" s="15">
        <v>0</v>
      </c>
      <c r="AF63" s="15">
        <v>67423</v>
      </c>
      <c r="AG63" s="15">
        <v>41343</v>
      </c>
      <c r="AM63" s="15">
        <v>0</v>
      </c>
      <c r="AO63" s="15">
        <v>296</v>
      </c>
      <c r="AQ63" s="15">
        <v>148</v>
      </c>
      <c r="BA63" s="15">
        <v>0</v>
      </c>
      <c r="BB63" s="15">
        <v>0</v>
      </c>
      <c r="BC63" s="15"/>
      <c r="BD63" s="15">
        <v>2519</v>
      </c>
      <c r="BE63" s="15">
        <v>6965</v>
      </c>
      <c r="BF63" s="15">
        <v>2667</v>
      </c>
      <c r="BG63" s="15">
        <v>0</v>
      </c>
      <c r="BH63" s="15">
        <v>10076</v>
      </c>
      <c r="BI63" s="15">
        <v>8150</v>
      </c>
      <c r="BJ63" s="15">
        <v>148</v>
      </c>
      <c r="BK63" s="15">
        <v>148</v>
      </c>
      <c r="BL63" s="15">
        <v>0</v>
      </c>
      <c r="BM63" s="15">
        <v>0</v>
      </c>
      <c r="BN63" s="15">
        <v>3112</v>
      </c>
      <c r="BO63" s="15">
        <v>0</v>
      </c>
      <c r="BP63" s="15">
        <v>3408</v>
      </c>
      <c r="BQ63" s="15">
        <v>0</v>
      </c>
      <c r="BR63" s="15">
        <v>0</v>
      </c>
      <c r="BS63" s="15">
        <v>889</v>
      </c>
      <c r="BT63" s="15">
        <v>148</v>
      </c>
      <c r="BU63" s="15">
        <v>148</v>
      </c>
      <c r="BV63" s="15">
        <v>0</v>
      </c>
      <c r="BW63" s="15">
        <v>0</v>
      </c>
      <c r="BX63" s="15">
        <v>296</v>
      </c>
    </row>
    <row r="64" spans="1:76" x14ac:dyDescent="0.3">
      <c r="A64" s="2" t="s">
        <v>718</v>
      </c>
      <c r="B64" s="15" t="s">
        <v>271</v>
      </c>
      <c r="C64" s="15" t="s">
        <v>250</v>
      </c>
      <c r="D64" s="15" t="s">
        <v>250</v>
      </c>
      <c r="E64" t="str">
        <f>INDEX($T$1:$FA$1,MATCH(MAX(T64:FA64),T64:FA64,0))</f>
        <v>Wolof</v>
      </c>
      <c r="F64">
        <f>MAX(T64:FA64)/R64</f>
        <v>0.60799941457499185</v>
      </c>
      <c r="G64" s="21" t="str">
        <f t="shared" si="0"/>
        <v>Wolof</v>
      </c>
      <c r="H64" t="str">
        <f t="shared" si="1"/>
        <v>Serer</v>
      </c>
      <c r="I64" t="str">
        <f t="shared" si="2"/>
        <v>Pular</v>
      </c>
      <c r="J64" t="str">
        <f t="shared" si="3"/>
        <v>Bambara</v>
      </c>
      <c r="K64" t="str">
        <f t="shared" si="4"/>
        <v>Jola-Fony</v>
      </c>
      <c r="L64" t="str">
        <f t="shared" si="5"/>
        <v>Others</v>
      </c>
      <c r="M64" t="str">
        <f t="shared" si="6"/>
        <v>Soce</v>
      </c>
      <c r="N64" t="str">
        <f t="shared" si="7"/>
        <v>Soce</v>
      </c>
      <c r="O64" t="str">
        <f t="shared" si="8"/>
        <v>Soninke</v>
      </c>
      <c r="P64" t="str">
        <f t="shared" si="9"/>
        <v>Balanta-Ganja</v>
      </c>
      <c r="Q64">
        <v>1905</v>
      </c>
      <c r="R64" s="16">
        <v>478285</v>
      </c>
      <c r="AB64" s="15">
        <v>2393</v>
      </c>
      <c r="AE64" s="15">
        <v>0</v>
      </c>
      <c r="AF64" s="15">
        <v>75569</v>
      </c>
      <c r="AG64" s="15">
        <v>0</v>
      </c>
      <c r="AM64" s="15">
        <v>0</v>
      </c>
      <c r="AO64" s="15">
        <v>0</v>
      </c>
      <c r="AQ64" s="15">
        <v>957</v>
      </c>
      <c r="BA64" s="15">
        <v>0</v>
      </c>
      <c r="BB64" s="15">
        <v>478</v>
      </c>
      <c r="BC64" s="15"/>
      <c r="BD64" s="15">
        <v>17697</v>
      </c>
      <c r="BE64" s="15">
        <v>0</v>
      </c>
      <c r="BF64" s="15">
        <v>0</v>
      </c>
      <c r="BG64" s="15">
        <v>0</v>
      </c>
      <c r="BH64" s="15">
        <v>478</v>
      </c>
      <c r="BI64" s="15">
        <v>0</v>
      </c>
      <c r="BJ64" s="15">
        <v>2870</v>
      </c>
      <c r="BK64" s="15">
        <v>478</v>
      </c>
      <c r="BL64" s="15">
        <v>0</v>
      </c>
      <c r="BM64" s="15">
        <v>0</v>
      </c>
      <c r="BN64" s="15">
        <v>290797</v>
      </c>
      <c r="BO64" s="15">
        <v>0</v>
      </c>
      <c r="BP64" s="15">
        <v>478</v>
      </c>
      <c r="BQ64" s="15">
        <v>478</v>
      </c>
      <c r="BR64" s="15">
        <v>478</v>
      </c>
      <c r="BS64" s="15">
        <v>80830</v>
      </c>
      <c r="BT64" s="15">
        <v>1913</v>
      </c>
      <c r="BU64" s="15">
        <v>0</v>
      </c>
      <c r="BV64" s="15">
        <v>478</v>
      </c>
      <c r="BW64" s="15">
        <v>0</v>
      </c>
      <c r="BX64" s="15">
        <v>1913</v>
      </c>
    </row>
    <row r="65" spans="1:86" x14ac:dyDescent="0.3">
      <c r="A65" s="2" t="s">
        <v>720</v>
      </c>
      <c r="B65" s="15" t="s">
        <v>271</v>
      </c>
      <c r="C65" s="15" t="s">
        <v>250</v>
      </c>
      <c r="D65" s="15" t="s">
        <v>252</v>
      </c>
      <c r="E65" t="str">
        <f>INDEX($T$1:$FA$1,MATCH(MAX(T65:FA65),T65:FA65,0))</f>
        <v>Wolof</v>
      </c>
      <c r="F65">
        <f>MAX(T65:FA65)/R65</f>
        <v>0.75200119183364755</v>
      </c>
      <c r="G65" s="21" t="str">
        <f t="shared" si="0"/>
        <v>Wolof</v>
      </c>
      <c r="H65" t="str">
        <f t="shared" si="1"/>
        <v>Pular</v>
      </c>
      <c r="I65" t="str">
        <f t="shared" si="2"/>
        <v>Serer</v>
      </c>
      <c r="J65" t="str">
        <f t="shared" si="3"/>
        <v>Soce</v>
      </c>
      <c r="K65" t="str">
        <f t="shared" si="4"/>
        <v>Bambara</v>
      </c>
      <c r="L65" t="str">
        <f t="shared" si="5"/>
        <v>Soninke</v>
      </c>
      <c r="M65" t="str">
        <f t="shared" si="6"/>
        <v>Soninke</v>
      </c>
      <c r="N65" t="str">
        <f t="shared" si="7"/>
        <v>Others</v>
      </c>
      <c r="O65" t="str">
        <f t="shared" si="8"/>
        <v>Balanta-Ganja</v>
      </c>
      <c r="P65" t="str">
        <f t="shared" si="9"/>
        <v>Balanta-Ganja</v>
      </c>
      <c r="Q65">
        <v>2327</v>
      </c>
      <c r="R65" s="16">
        <v>349042</v>
      </c>
      <c r="AB65" s="15">
        <v>697</v>
      </c>
      <c r="AE65" s="15">
        <v>0</v>
      </c>
      <c r="AF65" s="15">
        <v>62479</v>
      </c>
      <c r="AG65" s="15">
        <v>0</v>
      </c>
      <c r="AM65" s="15">
        <v>0</v>
      </c>
      <c r="AO65" s="15">
        <v>0</v>
      </c>
      <c r="AQ65" s="15">
        <v>1396</v>
      </c>
      <c r="BA65" s="15">
        <v>0</v>
      </c>
      <c r="BB65" s="15">
        <v>349</v>
      </c>
      <c r="BC65" s="15"/>
      <c r="BD65" s="15">
        <v>5934</v>
      </c>
      <c r="BE65" s="15">
        <v>0</v>
      </c>
      <c r="BF65" s="15">
        <v>0</v>
      </c>
      <c r="BG65" s="15">
        <v>0</v>
      </c>
      <c r="BH65" s="15">
        <v>0</v>
      </c>
      <c r="BI65" s="15">
        <v>0</v>
      </c>
      <c r="BJ65" s="15">
        <v>349</v>
      </c>
      <c r="BK65" s="15">
        <v>0</v>
      </c>
      <c r="BL65" s="15">
        <v>0</v>
      </c>
      <c r="BM65" s="15">
        <v>0</v>
      </c>
      <c r="BN65" s="15">
        <v>262480</v>
      </c>
      <c r="BO65" s="15">
        <v>0</v>
      </c>
      <c r="BP65" s="15">
        <v>1396</v>
      </c>
      <c r="BQ65" s="15">
        <v>0</v>
      </c>
      <c r="BR65" s="15">
        <v>349</v>
      </c>
      <c r="BS65" s="15">
        <v>6632</v>
      </c>
      <c r="BT65" s="15">
        <v>6283</v>
      </c>
      <c r="BU65" s="15">
        <v>0</v>
      </c>
      <c r="BV65" s="15">
        <v>0</v>
      </c>
      <c r="BW65" s="15">
        <v>349</v>
      </c>
      <c r="BX65" s="15">
        <v>349</v>
      </c>
    </row>
    <row r="66" spans="1:86" x14ac:dyDescent="0.3">
      <c r="A66" s="2" t="s">
        <v>713</v>
      </c>
      <c r="B66" s="15" t="s">
        <v>271</v>
      </c>
      <c r="C66" s="15" t="s">
        <v>254</v>
      </c>
      <c r="D66" s="15" t="s">
        <v>254</v>
      </c>
      <c r="E66" t="str">
        <f>INDEX($T$1:$FA$1,MATCH(MAX(T66:FA66),T66:FA66,0))</f>
        <v>Serer</v>
      </c>
      <c r="F66">
        <f>MAX(T66:FA66)/R66</f>
        <v>0.85300140969435967</v>
      </c>
      <c r="G66" s="21" t="str">
        <f t="shared" si="0"/>
        <v>Serer</v>
      </c>
      <c r="H66" t="str">
        <f t="shared" si="1"/>
        <v>Wolof</v>
      </c>
      <c r="I66" t="str">
        <f t="shared" si="2"/>
        <v>Pular</v>
      </c>
      <c r="J66" t="str">
        <f t="shared" si="3"/>
        <v>Bambara</v>
      </c>
      <c r="K66" t="str">
        <f t="shared" si="4"/>
        <v>Jola-Fony</v>
      </c>
      <c r="L66" t="str">
        <f t="shared" si="5"/>
        <v>Lebu Wolof</v>
      </c>
      <c r="M66" t="str">
        <f t="shared" si="6"/>
        <v>Soninke</v>
      </c>
      <c r="N66" t="str">
        <f t="shared" si="7"/>
        <v>Soninke</v>
      </c>
      <c r="O66" t="str">
        <f t="shared" si="8"/>
        <v>Soninke</v>
      </c>
      <c r="P66" t="str">
        <f t="shared" si="9"/>
        <v>Soninke</v>
      </c>
      <c r="Q66">
        <v>2623</v>
      </c>
      <c r="R66" s="16">
        <v>322765</v>
      </c>
      <c r="AB66" s="15">
        <v>321</v>
      </c>
      <c r="AE66" s="15">
        <v>0</v>
      </c>
      <c r="AF66" s="15">
        <v>11620</v>
      </c>
      <c r="AG66" s="15">
        <v>0</v>
      </c>
      <c r="AM66" s="15">
        <v>0</v>
      </c>
      <c r="AO66" s="15">
        <v>0</v>
      </c>
      <c r="AQ66" s="15">
        <v>323</v>
      </c>
      <c r="BA66" s="15">
        <v>0</v>
      </c>
      <c r="BB66" s="15">
        <v>0</v>
      </c>
      <c r="BC66" s="15"/>
      <c r="BD66" s="15">
        <v>2582</v>
      </c>
      <c r="BE66" s="15">
        <v>0</v>
      </c>
      <c r="BF66" s="15">
        <v>0</v>
      </c>
      <c r="BG66" s="15">
        <v>0</v>
      </c>
      <c r="BH66" s="15">
        <v>0</v>
      </c>
      <c r="BI66" s="15">
        <v>0</v>
      </c>
      <c r="BJ66" s="15">
        <v>968</v>
      </c>
      <c r="BK66" s="15">
        <v>323</v>
      </c>
      <c r="BL66" s="15">
        <v>0</v>
      </c>
      <c r="BM66" s="15">
        <v>646</v>
      </c>
      <c r="BN66" s="15">
        <v>29694</v>
      </c>
      <c r="BO66" s="15">
        <v>0</v>
      </c>
      <c r="BP66" s="15">
        <v>0</v>
      </c>
      <c r="BQ66" s="15">
        <v>0</v>
      </c>
      <c r="BR66" s="15">
        <v>323</v>
      </c>
      <c r="BS66" s="15">
        <v>275319</v>
      </c>
      <c r="BT66" s="15">
        <v>323</v>
      </c>
      <c r="BU66" s="15">
        <v>0</v>
      </c>
      <c r="BV66" s="15">
        <v>0</v>
      </c>
      <c r="BW66" s="15">
        <v>0</v>
      </c>
      <c r="BX66" s="15">
        <v>323</v>
      </c>
    </row>
    <row r="67" spans="1:86" x14ac:dyDescent="0.3">
      <c r="A67" s="2" t="s">
        <v>715</v>
      </c>
      <c r="B67" s="15" t="s">
        <v>271</v>
      </c>
      <c r="C67" s="15" t="s">
        <v>254</v>
      </c>
      <c r="D67" s="15" t="s">
        <v>256</v>
      </c>
      <c r="E67" t="str">
        <f>INDEX($T$1:$FA$1,MATCH(MAX(T67:FA67),T67:FA67,0))</f>
        <v>Wolof</v>
      </c>
      <c r="F67">
        <f>MAX(T67:FA67)/R67</f>
        <v>0.46399985218580242</v>
      </c>
      <c r="G67" s="21" t="str">
        <f t="shared" si="0"/>
        <v>Wolof</v>
      </c>
      <c r="H67" t="str">
        <f t="shared" si="1"/>
        <v>Serer</v>
      </c>
      <c r="I67" t="str">
        <f t="shared" si="2"/>
        <v>Pular</v>
      </c>
      <c r="J67" t="str">
        <f t="shared" si="3"/>
        <v>Soce</v>
      </c>
      <c r="K67" t="str">
        <f t="shared" si="4"/>
        <v>Bambara</v>
      </c>
      <c r="L67" t="str">
        <f t="shared" si="5"/>
        <v>Bambara</v>
      </c>
      <c r="M67" t="str">
        <f t="shared" si="6"/>
        <v>Others</v>
      </c>
      <c r="N67" t="str">
        <f t="shared" si="7"/>
        <v>Others</v>
      </c>
      <c r="O67" t="str">
        <f t="shared" si="8"/>
        <v>Soninke</v>
      </c>
      <c r="P67" t="str">
        <f t="shared" si="9"/>
        <v>Balanta-Ganja</v>
      </c>
      <c r="Q67">
        <v>2935</v>
      </c>
      <c r="R67" s="16">
        <v>270610</v>
      </c>
      <c r="AB67" s="15">
        <v>1353</v>
      </c>
      <c r="AE67" s="15">
        <v>0</v>
      </c>
      <c r="AF67" s="15">
        <v>23272</v>
      </c>
      <c r="AG67" s="15">
        <v>0</v>
      </c>
      <c r="AM67" s="15">
        <v>0</v>
      </c>
      <c r="AO67" s="15">
        <v>0</v>
      </c>
      <c r="AQ67" s="15">
        <v>541</v>
      </c>
      <c r="BA67" s="15">
        <v>0</v>
      </c>
      <c r="BB67" s="15">
        <v>271</v>
      </c>
      <c r="BC67" s="15"/>
      <c r="BD67" s="15">
        <v>6765</v>
      </c>
      <c r="BE67" s="15">
        <v>0</v>
      </c>
      <c r="BF67" s="15">
        <v>0</v>
      </c>
      <c r="BG67" s="15">
        <v>0</v>
      </c>
      <c r="BH67" s="15">
        <v>0</v>
      </c>
      <c r="BI67" s="15">
        <v>0</v>
      </c>
      <c r="BJ67" s="15">
        <v>1353</v>
      </c>
      <c r="BK67" s="15">
        <v>0</v>
      </c>
      <c r="BL67" s="15">
        <v>0</v>
      </c>
      <c r="BM67" s="15">
        <v>0</v>
      </c>
      <c r="BN67" s="15">
        <v>125563</v>
      </c>
      <c r="BO67" s="15">
        <v>271</v>
      </c>
      <c r="BP67" s="15">
        <v>6765</v>
      </c>
      <c r="BQ67" s="15">
        <v>0</v>
      </c>
      <c r="BR67" s="15">
        <v>271</v>
      </c>
      <c r="BS67" s="15">
        <v>86866</v>
      </c>
      <c r="BT67" s="15">
        <v>17048</v>
      </c>
      <c r="BU67" s="15">
        <v>0</v>
      </c>
      <c r="BV67" s="15">
        <v>0</v>
      </c>
      <c r="BW67" s="15">
        <v>0</v>
      </c>
      <c r="BX67" s="15">
        <v>271</v>
      </c>
    </row>
    <row r="68" spans="1:86" x14ac:dyDescent="0.3">
      <c r="A68" s="2" t="s">
        <v>716</v>
      </c>
      <c r="B68" s="15" t="s">
        <v>271</v>
      </c>
      <c r="C68" s="15" t="s">
        <v>272</v>
      </c>
      <c r="D68" s="15" t="s">
        <v>258</v>
      </c>
      <c r="E68" t="str">
        <f>INDEX($T$1:$FA$1,MATCH(MAX(T68:FA68),T68:FA68,0))</f>
        <v>Wolof</v>
      </c>
      <c r="F68">
        <f>MAX(T68:FA68)/R68</f>
        <v>0.66499938207704501</v>
      </c>
      <c r="G68" s="21" t="str">
        <f t="shared" ref="G68:G131" si="10">IF(LARGE(T68:GG68,1) = 0,".", _xlfn.XLOOKUP(LARGE(T68:GG68,1),T68:GG68,$T$1:$GG$1))</f>
        <v>Wolof</v>
      </c>
      <c r="H68" t="str">
        <f t="shared" ref="H68:H131" si="11">IF(LARGE(T68:GG68,2) = 0,".", _xlfn.XLOOKUP(LARGE(T68:GG68,2),T68:GG68,$T$1:$GG$1))</f>
        <v>Pular</v>
      </c>
      <c r="I68" t="str">
        <f t="shared" ref="I68:I131" si="12">IF(LARGE(T68:GG68,3) = 0,".", _xlfn.XLOOKUP(LARGE(T68:GG68,3),T68:GG68,$T$1:$GG$1))</f>
        <v>Serer</v>
      </c>
      <c r="J68" t="str">
        <f t="shared" ref="J68:J131" si="13">IF(LARGE(T68:GG68,4) = 0,".", _xlfn.XLOOKUP(LARGE(T68:GG68,4),T68:GG68,$T$1:$GG$1))</f>
        <v>Bambara</v>
      </c>
      <c r="K68" t="str">
        <f t="shared" ref="K68:K131" si="14">IF(LARGE(T68:GG68,5) = 0,".", _xlfn.XLOOKUP(LARGE(T68:GG68,5),T68:GG68,$T$1:$GG$1))</f>
        <v>Soce</v>
      </c>
      <c r="L68" t="str">
        <f t="shared" ref="L68:L131" si="15">IF(LARGE(T68:GG68,6) = 0,".", _xlfn.XLOOKUP(LARGE(T68:GG68,6),T68:GG68,$T$1:$GG$1))</f>
        <v>Others</v>
      </c>
      <c r="M68" t="str">
        <f t="shared" ref="M68:M131" si="16">IF(LARGE(T68:GG68,7) = 0,".", _xlfn.XLOOKUP(LARGE(T68:GG68,7),T68:GG68,$T$1:$GG$1))</f>
        <v>Soninke</v>
      </c>
      <c r="N68" t="str">
        <f t="shared" ref="N68:N131" si="17">IF(LARGE(T68:GG68,8) = 0,".", _xlfn.XLOOKUP(LARGE(T68:GG68,8),T68:GG68,$T$1:$GG$1))</f>
        <v>Soninke</v>
      </c>
      <c r="O68" t="str">
        <f t="shared" ref="O68:O131" si="18">IF(LARGE(T68:GG68,9) = 0,".", _xlfn.XLOOKUP(LARGE(T68:GG68,9),T68:GG68,$T$1:$GG$1))</f>
        <v>Soninke</v>
      </c>
      <c r="P68" t="str">
        <f t="shared" ref="P68:P131" si="19">IF(LARGE(T68:GG68,10) = 0,".", _xlfn.XLOOKUP(LARGE(T68:GG68,10),T68:GG68,$T$1:$GG$1))</f>
        <v>.</v>
      </c>
      <c r="Q68">
        <v>13599</v>
      </c>
      <c r="R68" s="16">
        <v>752521</v>
      </c>
      <c r="AB68" s="15">
        <v>3009</v>
      </c>
      <c r="AE68" s="15">
        <v>0</v>
      </c>
      <c r="AF68" s="15">
        <v>129434</v>
      </c>
      <c r="AG68" s="15">
        <v>0</v>
      </c>
      <c r="AM68" s="15">
        <v>0</v>
      </c>
      <c r="AO68" s="15">
        <v>0</v>
      </c>
      <c r="AQ68" s="15">
        <v>753</v>
      </c>
      <c r="BA68" s="15">
        <v>0</v>
      </c>
      <c r="BB68" s="15">
        <v>0</v>
      </c>
      <c r="BC68" s="15"/>
      <c r="BD68" s="15">
        <v>10535</v>
      </c>
      <c r="BE68" s="15">
        <v>0</v>
      </c>
      <c r="BF68" s="15">
        <v>0</v>
      </c>
      <c r="BG68" s="15">
        <v>0</v>
      </c>
      <c r="BH68" s="15">
        <v>0</v>
      </c>
      <c r="BI68" s="15">
        <v>0</v>
      </c>
      <c r="BJ68" s="15">
        <v>753</v>
      </c>
      <c r="BK68" s="15">
        <v>0</v>
      </c>
      <c r="BL68" s="15">
        <v>0</v>
      </c>
      <c r="BM68" s="15">
        <v>0</v>
      </c>
      <c r="BN68" s="15">
        <v>500426</v>
      </c>
      <c r="BO68" s="15">
        <v>0</v>
      </c>
      <c r="BP68" s="15">
        <v>0</v>
      </c>
      <c r="BQ68" s="15">
        <v>0</v>
      </c>
      <c r="BR68" s="15">
        <v>753</v>
      </c>
      <c r="BS68" s="15">
        <v>103095</v>
      </c>
      <c r="BT68" s="15">
        <v>3763</v>
      </c>
      <c r="BU68" s="15">
        <v>0</v>
      </c>
      <c r="BV68" s="15">
        <v>0</v>
      </c>
      <c r="BW68" s="15">
        <v>0</v>
      </c>
      <c r="BX68" s="15">
        <v>0</v>
      </c>
    </row>
    <row r="69" spans="1:86" x14ac:dyDescent="0.3">
      <c r="A69" s="2" t="s">
        <v>744</v>
      </c>
      <c r="B69" s="15" t="s">
        <v>271</v>
      </c>
      <c r="C69" s="15" t="s">
        <v>279</v>
      </c>
      <c r="D69" s="15" t="s">
        <v>261</v>
      </c>
      <c r="E69" t="str">
        <f>INDEX($T$1:$FA$1,MATCH(MAX(T69:FA69),T69:FA69,0))</f>
        <v>Serer</v>
      </c>
      <c r="F69">
        <f>MAX(T69:FA69)/R69</f>
        <v>0.42000018775993014</v>
      </c>
      <c r="G69" s="21" t="str">
        <f t="shared" si="10"/>
        <v>Serer</v>
      </c>
      <c r="H69" t="str">
        <f t="shared" si="11"/>
        <v>Wolof</v>
      </c>
      <c r="I69" t="str">
        <f t="shared" si="12"/>
        <v>Pular</v>
      </c>
      <c r="J69" t="str">
        <f t="shared" si="13"/>
        <v>Lebu Wolof</v>
      </c>
      <c r="K69" t="str">
        <f t="shared" si="14"/>
        <v>Jola-Fony</v>
      </c>
      <c r="L69" t="str">
        <f t="shared" si="15"/>
        <v>Bambara</v>
      </c>
      <c r="M69" t="str">
        <f t="shared" si="16"/>
        <v>Soce</v>
      </c>
      <c r="N69" t="str">
        <f t="shared" si="17"/>
        <v>French</v>
      </c>
      <c r="O69" t="str">
        <f t="shared" si="18"/>
        <v>Others</v>
      </c>
      <c r="P69" t="str">
        <f t="shared" si="19"/>
        <v>Mandjak</v>
      </c>
      <c r="Q69">
        <v>1890</v>
      </c>
      <c r="R69" s="16">
        <v>639114</v>
      </c>
      <c r="AB69" s="15">
        <v>2558</v>
      </c>
      <c r="AE69" s="15">
        <v>639</v>
      </c>
      <c r="AF69" s="15">
        <v>56242</v>
      </c>
      <c r="AG69" s="15">
        <v>0</v>
      </c>
      <c r="AM69" s="15">
        <v>0</v>
      </c>
      <c r="AO69" s="15">
        <v>0</v>
      </c>
      <c r="AQ69" s="15">
        <v>639</v>
      </c>
      <c r="BA69" s="15">
        <v>0</v>
      </c>
      <c r="BB69" s="15">
        <v>1278</v>
      </c>
      <c r="BC69" s="15"/>
      <c r="BD69" s="15">
        <v>7030</v>
      </c>
      <c r="BE69" s="15">
        <v>0</v>
      </c>
      <c r="BF69" s="15">
        <v>0</v>
      </c>
      <c r="BG69" s="15">
        <v>639</v>
      </c>
      <c r="BH69" s="15">
        <v>0</v>
      </c>
      <c r="BI69" s="15">
        <v>0</v>
      </c>
      <c r="BJ69" s="15">
        <v>8948</v>
      </c>
      <c r="BK69" s="15">
        <v>0</v>
      </c>
      <c r="BL69" s="15">
        <v>0</v>
      </c>
      <c r="BM69" s="15">
        <v>12143</v>
      </c>
      <c r="BN69" s="15">
        <v>264593</v>
      </c>
      <c r="BO69" s="15">
        <v>1278</v>
      </c>
      <c r="BP69" s="15">
        <v>1278</v>
      </c>
      <c r="BQ69" s="15">
        <v>2556</v>
      </c>
      <c r="BR69" s="15">
        <v>1278</v>
      </c>
      <c r="BS69" s="15">
        <v>268428</v>
      </c>
      <c r="BT69" s="15">
        <v>6391</v>
      </c>
      <c r="BU69" s="15">
        <v>0</v>
      </c>
      <c r="BV69" s="15">
        <v>0</v>
      </c>
      <c r="BW69" s="15">
        <v>0</v>
      </c>
      <c r="BX69" s="15">
        <v>3196</v>
      </c>
    </row>
    <row r="70" spans="1:86" x14ac:dyDescent="0.3">
      <c r="A70" s="2" t="s">
        <v>746</v>
      </c>
      <c r="B70" s="15" t="s">
        <v>271</v>
      </c>
      <c r="C70" s="15" t="s">
        <v>279</v>
      </c>
      <c r="D70" s="15" t="s">
        <v>260</v>
      </c>
      <c r="E70" t="str">
        <f>INDEX($T$1:$FA$1,MATCH(MAX(T70:FA70),T70:FA70,0))</f>
        <v>Wolof</v>
      </c>
      <c r="F70">
        <f>MAX(T70:FA70)/R70</f>
        <v>0.72400031325386305</v>
      </c>
      <c r="G70" s="21" t="str">
        <f t="shared" si="10"/>
        <v>Wolof</v>
      </c>
      <c r="H70" t="str">
        <f t="shared" si="11"/>
        <v>Serer</v>
      </c>
      <c r="I70" t="str">
        <f t="shared" si="12"/>
        <v>Pular</v>
      </c>
      <c r="J70" t="str">
        <f t="shared" si="13"/>
        <v>Jola-Fony</v>
      </c>
      <c r="K70" t="str">
        <f t="shared" si="14"/>
        <v>Bambara</v>
      </c>
      <c r="L70" t="str">
        <f t="shared" si="15"/>
        <v>Others</v>
      </c>
      <c r="M70" t="str">
        <f t="shared" si="16"/>
        <v>Lebu Wolof</v>
      </c>
      <c r="N70" t="str">
        <f t="shared" si="17"/>
        <v>Lebu Wolof</v>
      </c>
      <c r="O70" t="str">
        <f t="shared" si="18"/>
        <v>Lebu Wolof</v>
      </c>
      <c r="P70" t="str">
        <f t="shared" si="19"/>
        <v>Soninke</v>
      </c>
      <c r="Q70">
        <v>1603</v>
      </c>
      <c r="R70" s="16">
        <v>651229</v>
      </c>
      <c r="AB70" s="15">
        <v>2606</v>
      </c>
      <c r="AE70" s="15">
        <v>0</v>
      </c>
      <c r="AF70" s="15">
        <v>50145</v>
      </c>
      <c r="AG70" s="15">
        <v>0</v>
      </c>
      <c r="AM70" s="15">
        <v>0</v>
      </c>
      <c r="AO70" s="15">
        <v>0</v>
      </c>
      <c r="AQ70" s="15">
        <v>1302</v>
      </c>
      <c r="BA70" s="15">
        <v>0</v>
      </c>
      <c r="BB70" s="15">
        <v>651</v>
      </c>
      <c r="BC70" s="15"/>
      <c r="BD70" s="15">
        <v>4559</v>
      </c>
      <c r="BE70" s="15">
        <v>0</v>
      </c>
      <c r="BF70" s="15">
        <v>0</v>
      </c>
      <c r="BG70" s="15">
        <v>0</v>
      </c>
      <c r="BH70" s="15">
        <v>0</v>
      </c>
      <c r="BI70" s="15">
        <v>0</v>
      </c>
      <c r="BJ70" s="15">
        <v>5861</v>
      </c>
      <c r="BK70" s="15">
        <v>0</v>
      </c>
      <c r="BL70" s="15">
        <v>0</v>
      </c>
      <c r="BM70" s="15">
        <v>2605</v>
      </c>
      <c r="BN70" s="15">
        <v>471490</v>
      </c>
      <c r="BO70" s="15">
        <v>651</v>
      </c>
      <c r="BP70" s="15">
        <v>651</v>
      </c>
      <c r="BQ70" s="15">
        <v>1302</v>
      </c>
      <c r="BR70" s="15">
        <v>651</v>
      </c>
      <c r="BS70" s="15">
        <v>103545</v>
      </c>
      <c r="BT70" s="15">
        <v>2605</v>
      </c>
      <c r="BU70" s="15">
        <v>0</v>
      </c>
      <c r="BV70" s="15">
        <v>0</v>
      </c>
      <c r="BW70" s="15">
        <v>0</v>
      </c>
      <c r="BX70" s="15">
        <v>2605</v>
      </c>
    </row>
    <row r="71" spans="1:86" x14ac:dyDescent="0.3">
      <c r="A71" s="2" t="s">
        <v>747</v>
      </c>
      <c r="B71" s="15" t="s">
        <v>271</v>
      </c>
      <c r="C71" s="15" t="s">
        <v>279</v>
      </c>
      <c r="D71" s="15" t="s">
        <v>264</v>
      </c>
      <c r="E71" t="str">
        <f>INDEX($T$1:$FA$1,MATCH(MAX(T71:FA71),T71:FA71,0))</f>
        <v>Wolof</v>
      </c>
      <c r="F71">
        <f>MAX(T71:FA71)/R71</f>
        <v>0.828000949721302</v>
      </c>
      <c r="G71" s="21" t="str">
        <f t="shared" si="10"/>
        <v>Wolof</v>
      </c>
      <c r="H71" t="str">
        <f t="shared" si="11"/>
        <v>Pular</v>
      </c>
      <c r="I71" t="str">
        <f t="shared" si="12"/>
        <v>Serer</v>
      </c>
      <c r="J71" t="str">
        <f t="shared" si="13"/>
        <v>Hassaniya Arabic</v>
      </c>
      <c r="K71" t="str">
        <f t="shared" si="14"/>
        <v>Others</v>
      </c>
      <c r="L71" t="str">
        <f t="shared" si="15"/>
        <v>Others</v>
      </c>
      <c r="M71" t="str">
        <f t="shared" si="16"/>
        <v>Others</v>
      </c>
      <c r="N71" t="str">
        <f t="shared" si="17"/>
        <v>Others</v>
      </c>
      <c r="O71" t="str">
        <f t="shared" si="18"/>
        <v>Mankanya</v>
      </c>
      <c r="P71" t="str">
        <f t="shared" si="19"/>
        <v>Mankanya</v>
      </c>
      <c r="Q71">
        <v>3084</v>
      </c>
      <c r="R71" s="16">
        <v>442235</v>
      </c>
      <c r="AB71" s="15">
        <v>1327</v>
      </c>
      <c r="AE71" s="15">
        <v>0</v>
      </c>
      <c r="AF71" s="15">
        <v>40243</v>
      </c>
      <c r="AG71" s="15">
        <v>0</v>
      </c>
      <c r="AM71" s="15">
        <v>0</v>
      </c>
      <c r="AO71" s="15">
        <v>0</v>
      </c>
      <c r="AQ71" s="15">
        <v>0</v>
      </c>
      <c r="BA71" s="15">
        <v>0</v>
      </c>
      <c r="BB71" s="15">
        <v>0</v>
      </c>
      <c r="BC71" s="15"/>
      <c r="BD71" s="15">
        <v>1327</v>
      </c>
      <c r="BE71" s="15">
        <v>0</v>
      </c>
      <c r="BF71" s="15">
        <v>0</v>
      </c>
      <c r="BG71" s="15">
        <v>0</v>
      </c>
      <c r="BH71" s="15">
        <v>0</v>
      </c>
      <c r="BI71" s="15">
        <v>0</v>
      </c>
      <c r="BJ71" s="15">
        <v>1327</v>
      </c>
      <c r="BK71" s="15">
        <v>0</v>
      </c>
      <c r="BL71" s="15">
        <v>0</v>
      </c>
      <c r="BM71" s="15">
        <v>0</v>
      </c>
      <c r="BN71" s="15">
        <v>366171</v>
      </c>
      <c r="BO71" s="15">
        <v>442</v>
      </c>
      <c r="BP71" s="15">
        <v>0</v>
      </c>
      <c r="BQ71" s="15">
        <v>0</v>
      </c>
      <c r="BR71" s="15">
        <v>2211</v>
      </c>
      <c r="BS71" s="15">
        <v>26976</v>
      </c>
      <c r="BT71" s="15">
        <v>1327</v>
      </c>
      <c r="BU71" s="15">
        <v>0</v>
      </c>
      <c r="BV71" s="15">
        <v>0</v>
      </c>
      <c r="BW71" s="15">
        <v>442</v>
      </c>
      <c r="BX71" s="15">
        <v>442</v>
      </c>
    </row>
    <row r="72" spans="1:86" x14ac:dyDescent="0.3">
      <c r="A72" s="2" t="s">
        <v>723</v>
      </c>
      <c r="B72" s="15" t="s">
        <v>271</v>
      </c>
      <c r="C72" s="15" t="s">
        <v>274</v>
      </c>
      <c r="D72" s="15" t="s">
        <v>266</v>
      </c>
      <c r="E72" t="str">
        <f>INDEX($T$1:$FA$1,MATCH(MAX(T72:FA72),T72:FA72,0))</f>
        <v>Pular</v>
      </c>
      <c r="F72">
        <f>MAX(T72:FA72)/R72</f>
        <v>0.7110005699777191</v>
      </c>
      <c r="G72" s="21" t="str">
        <f t="shared" si="10"/>
        <v>Pular</v>
      </c>
      <c r="H72" t="str">
        <f t="shared" si="11"/>
        <v>Wolof</v>
      </c>
      <c r="I72" t="str">
        <f t="shared" si="12"/>
        <v>Mandinka</v>
      </c>
      <c r="J72" t="str">
        <f t="shared" si="13"/>
        <v>Soninke</v>
      </c>
      <c r="K72" t="str">
        <f t="shared" si="14"/>
        <v>Balanta-Ganja</v>
      </c>
      <c r="L72" t="str">
        <f t="shared" si="15"/>
        <v>Soce</v>
      </c>
      <c r="M72" t="str">
        <f t="shared" si="16"/>
        <v>Jola-Fony</v>
      </c>
      <c r="N72" t="str">
        <f t="shared" si="17"/>
        <v>Serer</v>
      </c>
      <c r="O72" t="str">
        <f t="shared" si="18"/>
        <v>Jahanka</v>
      </c>
      <c r="P72" t="str">
        <f t="shared" si="19"/>
        <v>Bambara</v>
      </c>
      <c r="Q72">
        <v>8275</v>
      </c>
      <c r="R72" s="16">
        <v>385980</v>
      </c>
      <c r="AB72" s="15">
        <v>1156</v>
      </c>
      <c r="AE72" s="15">
        <v>0</v>
      </c>
      <c r="AF72" s="15">
        <v>274432</v>
      </c>
      <c r="AG72" s="15">
        <v>0</v>
      </c>
      <c r="AM72" s="15">
        <v>0</v>
      </c>
      <c r="AO72" s="15">
        <v>1158</v>
      </c>
      <c r="AQ72" s="15">
        <v>7720</v>
      </c>
      <c r="BA72" s="15">
        <v>0</v>
      </c>
      <c r="BB72" s="15">
        <v>5790</v>
      </c>
      <c r="BC72" s="15"/>
      <c r="BD72" s="15">
        <v>1544</v>
      </c>
      <c r="BE72" s="15">
        <v>386</v>
      </c>
      <c r="BF72" s="15">
        <v>0</v>
      </c>
      <c r="BG72" s="15">
        <v>386</v>
      </c>
      <c r="BH72" s="15">
        <v>2316</v>
      </c>
      <c r="BI72" s="15">
        <v>386</v>
      </c>
      <c r="BJ72" s="15">
        <v>4632</v>
      </c>
      <c r="BK72" s="15">
        <v>386</v>
      </c>
      <c r="BL72" s="15">
        <v>0</v>
      </c>
      <c r="BM72" s="15">
        <v>386</v>
      </c>
      <c r="BN72" s="15">
        <v>51721</v>
      </c>
      <c r="BO72" s="15">
        <v>772</v>
      </c>
      <c r="BP72" s="15">
        <v>22001</v>
      </c>
      <c r="BQ72" s="15">
        <v>1158</v>
      </c>
      <c r="BR72" s="15">
        <v>0</v>
      </c>
      <c r="BS72" s="15">
        <v>4246</v>
      </c>
      <c r="BT72" s="15">
        <v>5018</v>
      </c>
      <c r="BU72" s="15">
        <v>0</v>
      </c>
      <c r="BV72" s="15">
        <v>0</v>
      </c>
      <c r="BW72" s="15">
        <v>0</v>
      </c>
      <c r="BX72" s="15">
        <v>386</v>
      </c>
    </row>
    <row r="73" spans="1:86" x14ac:dyDescent="0.3">
      <c r="A73" s="2" t="s">
        <v>726</v>
      </c>
      <c r="B73" s="15" t="s">
        <v>271</v>
      </c>
      <c r="C73" s="15" t="s">
        <v>274</v>
      </c>
      <c r="D73" s="15" t="s">
        <v>268</v>
      </c>
      <c r="E73" t="str">
        <f>INDEX($T$1:$FA$1,MATCH(MAX(T73:FA73),T73:FA73,0))</f>
        <v>Pular</v>
      </c>
      <c r="F73">
        <f>MAX(T73:FA73)/R73</f>
        <v>0.83800175917031938</v>
      </c>
      <c r="G73" s="21" t="str">
        <f t="shared" si="10"/>
        <v>Pular</v>
      </c>
      <c r="H73" t="str">
        <f t="shared" si="11"/>
        <v>Soninke</v>
      </c>
      <c r="I73" t="str">
        <f t="shared" si="12"/>
        <v>Mandinka</v>
      </c>
      <c r="J73" t="str">
        <f t="shared" si="13"/>
        <v>Badyara</v>
      </c>
      <c r="K73" t="str">
        <f t="shared" si="14"/>
        <v>Wolof</v>
      </c>
      <c r="L73" t="str">
        <f t="shared" si="15"/>
        <v>Jola-Fony</v>
      </c>
      <c r="M73" t="str">
        <f t="shared" si="16"/>
        <v>Bambara</v>
      </c>
      <c r="N73" t="str">
        <f t="shared" si="17"/>
        <v>Bambara</v>
      </c>
      <c r="O73" t="str">
        <f t="shared" si="18"/>
        <v>Soce</v>
      </c>
      <c r="P73" t="str">
        <f t="shared" si="19"/>
        <v>Jahanka</v>
      </c>
      <c r="Q73">
        <v>5486</v>
      </c>
      <c r="R73" s="16">
        <v>271719</v>
      </c>
      <c r="AB73" s="15">
        <v>272</v>
      </c>
      <c r="AE73" s="15">
        <v>0</v>
      </c>
      <c r="AF73" s="15">
        <v>227701</v>
      </c>
      <c r="AG73" s="15">
        <v>543</v>
      </c>
      <c r="AM73" s="15">
        <v>6250</v>
      </c>
      <c r="AO73" s="15">
        <v>543</v>
      </c>
      <c r="AQ73" s="15">
        <v>9782</v>
      </c>
      <c r="BA73" s="15">
        <v>0</v>
      </c>
      <c r="BB73" s="15">
        <v>543</v>
      </c>
      <c r="BC73" s="15"/>
      <c r="BD73" s="15">
        <v>2174</v>
      </c>
      <c r="BE73" s="15">
        <v>815</v>
      </c>
      <c r="BF73" s="15">
        <v>0</v>
      </c>
      <c r="BG73" s="15">
        <v>272</v>
      </c>
      <c r="BH73" s="15">
        <v>1087</v>
      </c>
      <c r="BI73" s="15">
        <v>0</v>
      </c>
      <c r="BJ73" s="15">
        <v>2445</v>
      </c>
      <c r="BK73" s="15">
        <v>2174</v>
      </c>
      <c r="BL73" s="15">
        <v>0</v>
      </c>
      <c r="BM73" s="15">
        <v>0</v>
      </c>
      <c r="BN73" s="15">
        <v>4891</v>
      </c>
      <c r="BO73" s="15">
        <v>543</v>
      </c>
      <c r="BP73" s="15">
        <v>8967</v>
      </c>
      <c r="BQ73" s="15">
        <v>0</v>
      </c>
      <c r="BR73" s="15">
        <v>0</v>
      </c>
      <c r="BS73" s="15">
        <v>543</v>
      </c>
      <c r="BT73" s="15">
        <v>1630</v>
      </c>
      <c r="BU73" s="15">
        <v>0</v>
      </c>
      <c r="BV73" s="15">
        <v>0</v>
      </c>
      <c r="BW73" s="15">
        <v>272</v>
      </c>
      <c r="BX73" s="15">
        <v>272</v>
      </c>
    </row>
    <row r="74" spans="1:86" x14ac:dyDescent="0.3">
      <c r="A74" s="2" t="s">
        <v>737</v>
      </c>
      <c r="B74" s="15" t="s">
        <v>271</v>
      </c>
      <c r="C74" s="15" t="s">
        <v>277</v>
      </c>
      <c r="D74" s="15" t="s">
        <v>270</v>
      </c>
      <c r="E74" t="str">
        <f>INDEX($T$1:$FA$1,MATCH(MAX(T74:FA74),T74:FA74,0))</f>
        <v>Mandinka</v>
      </c>
      <c r="F74">
        <f>MAX(T74:FA74)/R74</f>
        <v>0.40499901522886306</v>
      </c>
      <c r="G74" s="21" t="str">
        <f t="shared" si="10"/>
        <v>Mandinka</v>
      </c>
      <c r="H74" t="str">
        <f t="shared" si="11"/>
        <v>Pular</v>
      </c>
      <c r="I74" t="str">
        <f t="shared" si="12"/>
        <v>Balanta-Ganja</v>
      </c>
      <c r="J74" t="str">
        <f t="shared" si="13"/>
        <v>Jola-Fony</v>
      </c>
      <c r="K74" t="str">
        <f t="shared" si="14"/>
        <v>Mandjak</v>
      </c>
      <c r="L74" t="str">
        <f t="shared" si="15"/>
        <v>Wolof</v>
      </c>
      <c r="M74" t="str">
        <f t="shared" si="16"/>
        <v>Soce</v>
      </c>
      <c r="N74" t="str">
        <f t="shared" si="17"/>
        <v>Mankanya</v>
      </c>
      <c r="O74" t="str">
        <f t="shared" si="18"/>
        <v>Serer</v>
      </c>
      <c r="P74" t="str">
        <f t="shared" si="19"/>
        <v>Jahanka</v>
      </c>
      <c r="Q74">
        <v>7358</v>
      </c>
      <c r="R74" s="16">
        <v>441727</v>
      </c>
      <c r="AB74" s="15">
        <v>882</v>
      </c>
      <c r="AE74" s="15">
        <v>0</v>
      </c>
      <c r="AF74" s="15">
        <v>106014</v>
      </c>
      <c r="AG74" s="15">
        <v>442</v>
      </c>
      <c r="AM74" s="15">
        <v>0</v>
      </c>
      <c r="AO74" s="15">
        <v>442</v>
      </c>
      <c r="AQ74" s="15">
        <v>442</v>
      </c>
      <c r="BA74" s="15">
        <v>1767</v>
      </c>
      <c r="BB74" s="15">
        <v>47707</v>
      </c>
      <c r="BC74" s="15"/>
      <c r="BD74" s="15">
        <v>2209</v>
      </c>
      <c r="BE74" s="15">
        <v>0</v>
      </c>
      <c r="BF74" s="15">
        <v>0</v>
      </c>
      <c r="BG74" s="15">
        <v>0</v>
      </c>
      <c r="BH74" s="15">
        <v>2650</v>
      </c>
      <c r="BI74" s="15">
        <v>0</v>
      </c>
      <c r="BJ74" s="15">
        <v>31363</v>
      </c>
      <c r="BK74" s="15">
        <v>1767</v>
      </c>
      <c r="BL74" s="15">
        <v>0</v>
      </c>
      <c r="BM74" s="15">
        <v>0</v>
      </c>
      <c r="BN74" s="15">
        <v>19436</v>
      </c>
      <c r="BO74" s="15">
        <v>4417</v>
      </c>
      <c r="BP74" s="15">
        <v>178899</v>
      </c>
      <c r="BQ74" s="15">
        <v>27829</v>
      </c>
      <c r="BR74" s="15">
        <v>0</v>
      </c>
      <c r="BS74" s="15">
        <v>3534</v>
      </c>
      <c r="BT74" s="15">
        <v>11485</v>
      </c>
      <c r="BU74" s="15">
        <v>0</v>
      </c>
      <c r="BV74" s="15">
        <v>0</v>
      </c>
      <c r="BW74" s="15">
        <v>0</v>
      </c>
      <c r="BX74" s="15">
        <v>442</v>
      </c>
    </row>
    <row r="75" spans="1:86" x14ac:dyDescent="0.3">
      <c r="A75" s="2" t="s">
        <v>311</v>
      </c>
      <c r="B75" t="s">
        <v>151</v>
      </c>
      <c r="C75" s="12" t="s">
        <v>283</v>
      </c>
      <c r="D75" s="2" t="s">
        <v>284</v>
      </c>
      <c r="E75" t="str">
        <f>INDEX($T$1:$FA$1,MATCH(MAX(T75:FA75),T75:FA75,0))</f>
        <v>Mende</v>
      </c>
      <c r="F75">
        <f>MAX(T75:FA75)/R75</f>
        <v>0.70700008928927638</v>
      </c>
      <c r="G75" s="21" t="str">
        <f t="shared" si="10"/>
        <v>Mende</v>
      </c>
      <c r="H75" t="str">
        <f t="shared" si="11"/>
        <v>Kissi</v>
      </c>
      <c r="I75" t="str">
        <f t="shared" si="12"/>
        <v>Kono</v>
      </c>
      <c r="J75" t="str">
        <f t="shared" si="13"/>
        <v>Kono</v>
      </c>
      <c r="K75" t="str">
        <f t="shared" si="14"/>
        <v>Fulah</v>
      </c>
      <c r="L75" t="str">
        <f t="shared" si="15"/>
        <v>Fulah</v>
      </c>
      <c r="M75" t="str">
        <f t="shared" si="16"/>
        <v>Others</v>
      </c>
      <c r="N75" t="str">
        <f t="shared" si="17"/>
        <v>Limba</v>
      </c>
      <c r="O75" t="str">
        <f t="shared" si="18"/>
        <v>Foreigners</v>
      </c>
      <c r="P75" t="str">
        <f t="shared" si="19"/>
        <v>Susu</v>
      </c>
      <c r="Q75">
        <v>4151</v>
      </c>
      <c r="R75" s="14">
        <v>526379</v>
      </c>
      <c r="Z75" s="2"/>
      <c r="AB75" s="2">
        <v>3161</v>
      </c>
      <c r="AC75" s="2">
        <v>1579</v>
      </c>
      <c r="AD75" s="2"/>
      <c r="AE75" s="2">
        <v>526</v>
      </c>
      <c r="AP75" s="2">
        <v>0</v>
      </c>
      <c r="AS75" s="2">
        <v>123699</v>
      </c>
      <c r="AZ75" s="2">
        <v>5264</v>
      </c>
      <c r="BK75" s="2">
        <v>4737</v>
      </c>
      <c r="BY75" s="2">
        <v>526</v>
      </c>
      <c r="BZ75" s="2">
        <v>526</v>
      </c>
      <c r="CA75" s="2">
        <v>4737</v>
      </c>
      <c r="CB75" s="2">
        <v>526</v>
      </c>
      <c r="CC75" s="2">
        <v>3158</v>
      </c>
      <c r="CD75" s="2">
        <v>0</v>
      </c>
      <c r="CE75" s="2">
        <v>0</v>
      </c>
      <c r="CF75" s="2">
        <v>526</v>
      </c>
      <c r="CG75" s="2">
        <v>372150</v>
      </c>
      <c r="CH75" s="2">
        <v>5264</v>
      </c>
    </row>
    <row r="76" spans="1:86" x14ac:dyDescent="0.3">
      <c r="A76" s="2" t="s">
        <v>312</v>
      </c>
      <c r="B76" t="s">
        <v>151</v>
      </c>
      <c r="C76" s="12" t="s">
        <v>283</v>
      </c>
      <c r="D76" s="2" t="s">
        <v>285</v>
      </c>
      <c r="E76" t="str">
        <f>INDEX($T$1:$FA$1,MATCH(MAX(T76:FA76),T76:FA76,0))</f>
        <v>Mende</v>
      </c>
      <c r="F76">
        <f>MAX(T76:FA76)/R76</f>
        <v>0.83399984587409881</v>
      </c>
      <c r="G76" s="21" t="str">
        <f t="shared" si="10"/>
        <v>Mende</v>
      </c>
      <c r="H76" t="str">
        <f t="shared" si="11"/>
        <v>Temne</v>
      </c>
      <c r="I76" t="str">
        <f t="shared" si="12"/>
        <v>Fulah</v>
      </c>
      <c r="J76" t="str">
        <f t="shared" si="13"/>
        <v>Madingo</v>
      </c>
      <c r="K76" t="str">
        <f t="shared" si="14"/>
        <v>Limba</v>
      </c>
      <c r="L76" t="str">
        <f t="shared" si="15"/>
        <v>Kissi</v>
      </c>
      <c r="M76" t="str">
        <f t="shared" si="16"/>
        <v>Susu</v>
      </c>
      <c r="N76" t="str">
        <f t="shared" si="17"/>
        <v>Foreigners</v>
      </c>
      <c r="O76" t="str">
        <f t="shared" si="18"/>
        <v>Foreigners</v>
      </c>
      <c r="P76" t="str">
        <f t="shared" si="19"/>
        <v>Loko</v>
      </c>
      <c r="Q76">
        <v>6217</v>
      </c>
      <c r="R76" s="14">
        <v>609891</v>
      </c>
      <c r="Z76" s="2"/>
      <c r="AB76" s="2">
        <v>610</v>
      </c>
      <c r="AC76" s="2">
        <v>3659</v>
      </c>
      <c r="AD76" s="2"/>
      <c r="AE76" s="2">
        <v>4269</v>
      </c>
      <c r="AP76" s="2">
        <v>610</v>
      </c>
      <c r="AS76" s="2">
        <v>5489</v>
      </c>
      <c r="AZ76" s="2">
        <v>3659</v>
      </c>
      <c r="BK76" s="2">
        <v>18907</v>
      </c>
      <c r="BY76" s="2">
        <v>2440</v>
      </c>
      <c r="BZ76" s="2">
        <v>3049</v>
      </c>
      <c r="CA76" s="2">
        <v>13418</v>
      </c>
      <c r="CB76" s="2">
        <v>3049</v>
      </c>
      <c r="CC76" s="2">
        <v>10978</v>
      </c>
      <c r="CD76" s="2">
        <v>0</v>
      </c>
      <c r="CE76" s="2">
        <v>0</v>
      </c>
      <c r="CF76" s="2">
        <v>1830</v>
      </c>
      <c r="CG76" s="2">
        <v>508649</v>
      </c>
      <c r="CH76" s="2">
        <v>29275</v>
      </c>
    </row>
    <row r="77" spans="1:86" x14ac:dyDescent="0.3">
      <c r="A77" s="2" t="s">
        <v>313</v>
      </c>
      <c r="B77" t="s">
        <v>151</v>
      </c>
      <c r="C77" s="12" t="s">
        <v>283</v>
      </c>
      <c r="D77" s="2" t="s">
        <v>78</v>
      </c>
      <c r="E77" t="str">
        <f>INDEX($T$1:$FA$1,MATCH(MAX(T77:FA77),T77:FA77,0))</f>
        <v>Kono</v>
      </c>
      <c r="F77">
        <f>MAX(T77:FA77)/R77</f>
        <v>0.61199960482118154</v>
      </c>
      <c r="G77" s="21" t="str">
        <f t="shared" si="10"/>
        <v>Kono</v>
      </c>
      <c r="H77" t="str">
        <f t="shared" si="11"/>
        <v>Temne</v>
      </c>
      <c r="I77" t="str">
        <f t="shared" si="12"/>
        <v>Kissi</v>
      </c>
      <c r="J77" t="str">
        <f t="shared" si="13"/>
        <v>Koranko</v>
      </c>
      <c r="K77" t="str">
        <f t="shared" si="14"/>
        <v>Limba</v>
      </c>
      <c r="L77" t="str">
        <f t="shared" si="15"/>
        <v>Fulah</v>
      </c>
      <c r="M77" t="str">
        <f t="shared" si="16"/>
        <v>Madingo</v>
      </c>
      <c r="N77" t="str">
        <f t="shared" si="17"/>
        <v>Mende</v>
      </c>
      <c r="O77" t="str">
        <f t="shared" si="18"/>
        <v>Foreigners</v>
      </c>
      <c r="P77" t="str">
        <f t="shared" si="19"/>
        <v>Susu</v>
      </c>
      <c r="Q77">
        <v>5377</v>
      </c>
      <c r="R77" s="14">
        <v>506100</v>
      </c>
      <c r="Z77" s="2"/>
      <c r="AB77" s="2">
        <v>1012</v>
      </c>
      <c r="AC77" s="2">
        <v>3543</v>
      </c>
      <c r="AD77" s="2"/>
      <c r="AE77" s="2">
        <v>2531</v>
      </c>
      <c r="AP77" s="2">
        <v>2024</v>
      </c>
      <c r="AS77" s="2">
        <v>32897</v>
      </c>
      <c r="AZ77" s="2">
        <v>309733</v>
      </c>
      <c r="BK77" s="2">
        <v>19232</v>
      </c>
      <c r="BY77" s="2">
        <v>30366</v>
      </c>
      <c r="BZ77" s="2">
        <v>2024</v>
      </c>
      <c r="CA77" s="2">
        <v>17207</v>
      </c>
      <c r="CB77" s="2">
        <v>1012</v>
      </c>
      <c r="CC77" s="2">
        <v>22775</v>
      </c>
      <c r="CD77" s="2">
        <v>0</v>
      </c>
      <c r="CE77" s="2">
        <v>0</v>
      </c>
      <c r="CF77" s="2">
        <v>1518</v>
      </c>
      <c r="CG77" s="2">
        <v>16701</v>
      </c>
      <c r="CH77" s="2">
        <v>43525</v>
      </c>
    </row>
    <row r="78" spans="1:86" x14ac:dyDescent="0.3">
      <c r="A78" s="2" t="s">
        <v>314</v>
      </c>
      <c r="B78" t="s">
        <v>151</v>
      </c>
      <c r="C78" s="12" t="s">
        <v>286</v>
      </c>
      <c r="D78" s="2" t="s">
        <v>287</v>
      </c>
      <c r="E78" t="str">
        <f>INDEX($T$1:$FA$1,MATCH(MAX(T78:FA78),T78:FA78,0))</f>
        <v>Temne</v>
      </c>
      <c r="F78">
        <f>MAX(T78:FA78)/R78</f>
        <v>0.45000032973700177</v>
      </c>
      <c r="G78" s="21" t="str">
        <f t="shared" si="10"/>
        <v>Temne</v>
      </c>
      <c r="H78" t="str">
        <f t="shared" si="11"/>
        <v>Limba</v>
      </c>
      <c r="I78" t="str">
        <f t="shared" si="12"/>
        <v>Loko</v>
      </c>
      <c r="J78" t="str">
        <f t="shared" si="13"/>
        <v>Susu</v>
      </c>
      <c r="K78" t="str">
        <f t="shared" si="14"/>
        <v>Fulah</v>
      </c>
      <c r="L78" t="str">
        <f t="shared" si="15"/>
        <v>Madingo</v>
      </c>
      <c r="M78" t="str">
        <f t="shared" si="16"/>
        <v>Mende</v>
      </c>
      <c r="N78" t="str">
        <f t="shared" si="17"/>
        <v>Koranko</v>
      </c>
      <c r="O78" t="str">
        <f t="shared" si="18"/>
        <v>Foreigners</v>
      </c>
      <c r="P78" t="str">
        <f t="shared" si="19"/>
        <v>Foreigners</v>
      </c>
      <c r="Q78">
        <v>8216</v>
      </c>
      <c r="R78" s="14">
        <v>606544</v>
      </c>
      <c r="Z78" s="2"/>
      <c r="AB78" s="2">
        <v>1211</v>
      </c>
      <c r="AC78" s="2">
        <v>1820</v>
      </c>
      <c r="AD78" s="2"/>
      <c r="AE78" s="2">
        <v>39425</v>
      </c>
      <c r="AP78" s="2">
        <v>607</v>
      </c>
      <c r="AS78" s="2">
        <v>607</v>
      </c>
      <c r="AZ78" s="2">
        <v>1820</v>
      </c>
      <c r="BK78" s="2">
        <v>26688</v>
      </c>
      <c r="BY78" s="2">
        <v>3639</v>
      </c>
      <c r="BZ78" s="2">
        <v>73998</v>
      </c>
      <c r="CA78" s="2">
        <v>22442</v>
      </c>
      <c r="CB78" s="2">
        <v>607</v>
      </c>
      <c r="CC78" s="2">
        <v>150423</v>
      </c>
      <c r="CD78" s="2">
        <v>0</v>
      </c>
      <c r="CE78" s="2">
        <v>0</v>
      </c>
      <c r="CF78" s="2">
        <v>1820</v>
      </c>
      <c r="CG78" s="2">
        <v>8492</v>
      </c>
      <c r="CH78" s="2">
        <v>272945</v>
      </c>
    </row>
    <row r="79" spans="1:86" x14ac:dyDescent="0.3">
      <c r="A79" s="2" t="s">
        <v>315</v>
      </c>
      <c r="B79" t="s">
        <v>151</v>
      </c>
      <c r="C79" s="12" t="s">
        <v>288</v>
      </c>
      <c r="D79" s="2" t="s">
        <v>289</v>
      </c>
      <c r="E79" t="str">
        <f>INDEX($T$1:$FA$1,MATCH(MAX(T79:FA79),T79:FA79,0))</f>
        <v>Temne</v>
      </c>
      <c r="F79">
        <f>MAX(T79:FA79)/R79</f>
        <v>0.54800071785431026</v>
      </c>
      <c r="G79" s="21" t="str">
        <f t="shared" si="10"/>
        <v>Temne</v>
      </c>
      <c r="H79" t="str">
        <f t="shared" si="11"/>
        <v>Susu</v>
      </c>
      <c r="I79" t="str">
        <f t="shared" si="12"/>
        <v>Limba</v>
      </c>
      <c r="J79" t="str">
        <f t="shared" si="13"/>
        <v>Sherbro</v>
      </c>
      <c r="K79" t="str">
        <f t="shared" si="14"/>
        <v>Fulah</v>
      </c>
      <c r="L79" t="str">
        <f t="shared" si="15"/>
        <v>Mende</v>
      </c>
      <c r="M79" t="str">
        <f t="shared" si="16"/>
        <v>Madingo</v>
      </c>
      <c r="N79" t="str">
        <f t="shared" si="17"/>
        <v>Foreigners</v>
      </c>
      <c r="O79" t="str">
        <f t="shared" si="18"/>
        <v>Others</v>
      </c>
      <c r="P79" t="str">
        <f t="shared" si="19"/>
        <v>Loko</v>
      </c>
      <c r="Q79">
        <v>3083</v>
      </c>
      <c r="R79" s="14">
        <v>345474</v>
      </c>
      <c r="Z79" s="2"/>
      <c r="AB79" s="2">
        <v>1038</v>
      </c>
      <c r="AC79" s="2">
        <v>1382</v>
      </c>
      <c r="AD79" s="2"/>
      <c r="AE79" s="2">
        <v>71859</v>
      </c>
      <c r="AP79" s="2">
        <v>0</v>
      </c>
      <c r="AS79" s="2">
        <v>0</v>
      </c>
      <c r="AZ79" s="2">
        <v>345</v>
      </c>
      <c r="BK79" s="2">
        <v>5873</v>
      </c>
      <c r="BY79" s="2">
        <v>345</v>
      </c>
      <c r="BZ79" s="2">
        <v>691</v>
      </c>
      <c r="CA79" s="2">
        <v>1727</v>
      </c>
      <c r="CB79" s="2">
        <v>8291</v>
      </c>
      <c r="CC79" s="2">
        <v>61840</v>
      </c>
      <c r="CD79" s="2">
        <v>0</v>
      </c>
      <c r="CE79" s="2">
        <v>0</v>
      </c>
      <c r="CF79" s="2">
        <v>345</v>
      </c>
      <c r="CG79" s="2">
        <v>2418</v>
      </c>
      <c r="CH79" s="2">
        <v>189320</v>
      </c>
    </row>
    <row r="80" spans="1:86" x14ac:dyDescent="0.3">
      <c r="A80" s="2" t="s">
        <v>316</v>
      </c>
      <c r="B80" t="s">
        <v>151</v>
      </c>
      <c r="C80" s="12" t="s">
        <v>286</v>
      </c>
      <c r="D80" s="2" t="s">
        <v>290</v>
      </c>
      <c r="E80" t="str">
        <f>INDEX($T$1:$FA$1,MATCH(MAX(T80:FA80),T80:FA80,0))</f>
        <v>Koranko</v>
      </c>
      <c r="F80">
        <f>MAX(T80:FA80)/R80</f>
        <v>0.51300040061362284</v>
      </c>
      <c r="G80" s="21" t="str">
        <f t="shared" si="10"/>
        <v>Koranko</v>
      </c>
      <c r="H80" t="str">
        <f t="shared" si="11"/>
        <v>Limba</v>
      </c>
      <c r="I80" t="str">
        <f t="shared" si="12"/>
        <v>Fulah</v>
      </c>
      <c r="J80" t="str">
        <f t="shared" si="13"/>
        <v>Yalunka</v>
      </c>
      <c r="K80" t="str">
        <f t="shared" si="14"/>
        <v>Madingo</v>
      </c>
      <c r="L80" t="str">
        <f t="shared" si="15"/>
        <v>Temne</v>
      </c>
      <c r="M80" t="str">
        <f t="shared" si="16"/>
        <v>Mende</v>
      </c>
      <c r="N80" t="str">
        <f t="shared" si="17"/>
        <v>Foreigners</v>
      </c>
      <c r="O80" t="str">
        <f t="shared" si="18"/>
        <v>Foreigners</v>
      </c>
      <c r="P80" t="str">
        <f t="shared" si="19"/>
        <v>Susu</v>
      </c>
      <c r="Q80">
        <v>12398</v>
      </c>
      <c r="R80" s="14">
        <v>409372</v>
      </c>
      <c r="Z80" s="2"/>
      <c r="AB80" s="2">
        <v>411</v>
      </c>
      <c r="AC80" s="2">
        <v>1228</v>
      </c>
      <c r="AD80" s="2"/>
      <c r="AE80" s="2">
        <v>819</v>
      </c>
      <c r="AP80" s="2">
        <v>43393</v>
      </c>
      <c r="AS80" s="2">
        <v>409</v>
      </c>
      <c r="AZ80" s="2">
        <v>1228</v>
      </c>
      <c r="BK80" s="2">
        <v>48715</v>
      </c>
      <c r="BY80" s="2">
        <v>210008</v>
      </c>
      <c r="BZ80" s="2">
        <v>409</v>
      </c>
      <c r="CA80" s="2">
        <v>22106</v>
      </c>
      <c r="CB80" s="2">
        <v>0</v>
      </c>
      <c r="CC80" s="2">
        <v>64681</v>
      </c>
      <c r="CD80" s="2">
        <v>0</v>
      </c>
      <c r="CE80" s="2">
        <v>0</v>
      </c>
      <c r="CF80" s="2">
        <v>409</v>
      </c>
      <c r="CG80" s="2">
        <v>1637</v>
      </c>
      <c r="CH80" s="2">
        <v>13919</v>
      </c>
    </row>
    <row r="81" spans="1:110" x14ac:dyDescent="0.3">
      <c r="A81" s="2" t="s">
        <v>317</v>
      </c>
      <c r="B81" t="s">
        <v>151</v>
      </c>
      <c r="C81" s="12" t="s">
        <v>288</v>
      </c>
      <c r="D81" s="2" t="s">
        <v>291</v>
      </c>
      <c r="E81" t="str">
        <f>INDEX($T$1:$FA$1,MATCH(MAX(T81:FA81),T81:FA81,0))</f>
        <v>Temne</v>
      </c>
      <c r="F81">
        <f>MAX(T81:FA81)/R81</f>
        <v>0.84399944099217394</v>
      </c>
      <c r="G81" s="21" t="str">
        <f t="shared" si="10"/>
        <v>Temne</v>
      </c>
      <c r="H81" t="str">
        <f t="shared" si="11"/>
        <v>Susu</v>
      </c>
      <c r="I81" t="str">
        <f t="shared" si="12"/>
        <v>Limba</v>
      </c>
      <c r="J81" t="str">
        <f t="shared" si="13"/>
        <v>Mende</v>
      </c>
      <c r="K81" t="str">
        <f t="shared" si="14"/>
        <v>Fulah</v>
      </c>
      <c r="L81" t="str">
        <f t="shared" si="15"/>
        <v>Madingo</v>
      </c>
      <c r="M81" t="str">
        <f t="shared" si="16"/>
        <v>Loko</v>
      </c>
      <c r="N81" t="str">
        <f t="shared" si="17"/>
        <v>Krio</v>
      </c>
      <c r="O81" t="str">
        <f t="shared" si="18"/>
        <v>Kono</v>
      </c>
      <c r="P81" t="str">
        <f t="shared" si="19"/>
        <v>Kono</v>
      </c>
      <c r="Q81">
        <v>5949</v>
      </c>
      <c r="R81" s="14">
        <v>615376</v>
      </c>
      <c r="Z81" s="2"/>
      <c r="AB81" s="2">
        <v>615</v>
      </c>
      <c r="AC81" s="2">
        <v>1231</v>
      </c>
      <c r="AD81" s="2"/>
      <c r="AE81" s="2">
        <v>32000</v>
      </c>
      <c r="AP81" s="2">
        <v>0</v>
      </c>
      <c r="AS81" s="2">
        <v>615</v>
      </c>
      <c r="AZ81" s="2">
        <v>1846</v>
      </c>
      <c r="BK81" s="2">
        <v>9231</v>
      </c>
      <c r="BY81" s="2">
        <v>1231</v>
      </c>
      <c r="BZ81" s="2">
        <v>4308</v>
      </c>
      <c r="CA81" s="2">
        <v>4923</v>
      </c>
      <c r="CB81" s="2">
        <v>1846</v>
      </c>
      <c r="CC81" s="2">
        <v>25230</v>
      </c>
      <c r="CD81" s="2">
        <v>0</v>
      </c>
      <c r="CE81" s="2">
        <v>0</v>
      </c>
      <c r="CF81" s="2">
        <v>2462</v>
      </c>
      <c r="CG81" s="2">
        <v>10461</v>
      </c>
      <c r="CH81" s="2">
        <v>519377</v>
      </c>
    </row>
    <row r="82" spans="1:110" x14ac:dyDescent="0.3">
      <c r="A82" s="2" t="s">
        <v>318</v>
      </c>
      <c r="B82" t="s">
        <v>151</v>
      </c>
      <c r="C82" s="12" t="s">
        <v>286</v>
      </c>
      <c r="D82" s="2" t="s">
        <v>292</v>
      </c>
      <c r="E82" t="str">
        <f>INDEX($T$1:$FA$1,MATCH(MAX(T82:FA82),T82:FA82,0))</f>
        <v>Temne</v>
      </c>
      <c r="F82">
        <f>MAX(T82:FA82)/R82</f>
        <v>0.81500089380639218</v>
      </c>
      <c r="G82" s="21" t="str">
        <f t="shared" si="10"/>
        <v>Temne</v>
      </c>
      <c r="H82" t="str">
        <f t="shared" si="11"/>
        <v>Limba</v>
      </c>
      <c r="I82" t="str">
        <f t="shared" si="12"/>
        <v>Koranko</v>
      </c>
      <c r="J82" t="str">
        <f t="shared" si="13"/>
        <v>Fulah</v>
      </c>
      <c r="K82" t="str">
        <f t="shared" si="14"/>
        <v>Fulah</v>
      </c>
      <c r="L82" t="str">
        <f t="shared" si="15"/>
        <v>Madingo</v>
      </c>
      <c r="M82" t="str">
        <f t="shared" si="16"/>
        <v>Kono</v>
      </c>
      <c r="N82" t="str">
        <f t="shared" si="17"/>
        <v>Kono</v>
      </c>
      <c r="O82" t="str">
        <f t="shared" si="18"/>
        <v>Kono</v>
      </c>
      <c r="P82" t="str">
        <f t="shared" si="19"/>
        <v>Others</v>
      </c>
      <c r="Q82">
        <v>6363</v>
      </c>
      <c r="R82" s="14">
        <v>531435</v>
      </c>
      <c r="Z82" s="2"/>
      <c r="AB82" s="2">
        <v>532</v>
      </c>
      <c r="AC82" s="2">
        <v>531</v>
      </c>
      <c r="AD82" s="2"/>
      <c r="AE82" s="2">
        <v>531</v>
      </c>
      <c r="AP82" s="2">
        <v>0</v>
      </c>
      <c r="AS82" s="2">
        <v>0</v>
      </c>
      <c r="AZ82" s="2">
        <v>1063</v>
      </c>
      <c r="BK82" s="2">
        <v>4783</v>
      </c>
      <c r="BY82" s="2">
        <v>38795</v>
      </c>
      <c r="BZ82" s="2">
        <v>1063</v>
      </c>
      <c r="CA82" s="2">
        <v>1594</v>
      </c>
      <c r="CB82" s="2">
        <v>531</v>
      </c>
      <c r="CC82" s="2">
        <v>43046</v>
      </c>
      <c r="CD82" s="2">
        <v>0</v>
      </c>
      <c r="CE82" s="2">
        <v>0</v>
      </c>
      <c r="CF82" s="2">
        <v>1063</v>
      </c>
      <c r="CG82" s="2">
        <v>4783</v>
      </c>
      <c r="CH82" s="2">
        <v>433120</v>
      </c>
    </row>
    <row r="83" spans="1:110" x14ac:dyDescent="0.3">
      <c r="A83" s="2" t="s">
        <v>319</v>
      </c>
      <c r="B83" t="s">
        <v>151</v>
      </c>
      <c r="C83" s="12" t="s">
        <v>293</v>
      </c>
      <c r="D83" s="2" t="s">
        <v>294</v>
      </c>
      <c r="E83" t="str">
        <f>INDEX($T$1:$FA$1,MATCH(MAX(T83:FA83),T83:FA83,0))</f>
        <v>Mende</v>
      </c>
      <c r="F83">
        <f>MAX(T83:FA83)/R83</f>
        <v>0.8189991624354015</v>
      </c>
      <c r="G83" s="21" t="str">
        <f t="shared" si="10"/>
        <v>Mende</v>
      </c>
      <c r="H83" t="str">
        <f t="shared" si="11"/>
        <v>Temne</v>
      </c>
      <c r="I83" t="str">
        <f t="shared" si="12"/>
        <v>Fulah</v>
      </c>
      <c r="J83" t="str">
        <f t="shared" si="13"/>
        <v>Madingo</v>
      </c>
      <c r="K83" t="str">
        <f t="shared" si="14"/>
        <v>Limba</v>
      </c>
      <c r="L83" t="str">
        <f t="shared" si="15"/>
        <v>Sherbro</v>
      </c>
      <c r="M83" t="str">
        <f t="shared" si="16"/>
        <v>Foreigners</v>
      </c>
      <c r="N83" t="str">
        <f t="shared" si="17"/>
        <v>Foreigners</v>
      </c>
      <c r="O83" t="str">
        <f t="shared" si="18"/>
        <v>Foreigners</v>
      </c>
      <c r="P83" t="str">
        <f t="shared" si="19"/>
        <v>Krio</v>
      </c>
      <c r="Q83">
        <v>5582</v>
      </c>
      <c r="R83" s="14">
        <v>575478</v>
      </c>
      <c r="Z83" s="2"/>
      <c r="AB83" s="2">
        <v>578</v>
      </c>
      <c r="AC83" s="2">
        <v>3453</v>
      </c>
      <c r="AD83" s="2"/>
      <c r="AE83" s="2">
        <v>3453</v>
      </c>
      <c r="AP83" s="2">
        <v>575</v>
      </c>
      <c r="AS83" s="2">
        <v>1726</v>
      </c>
      <c r="AZ83" s="2">
        <v>2302</v>
      </c>
      <c r="BK83" s="2">
        <v>16113</v>
      </c>
      <c r="BY83" s="2">
        <v>1151</v>
      </c>
      <c r="BZ83" s="2">
        <v>3453</v>
      </c>
      <c r="CA83" s="2">
        <v>14962</v>
      </c>
      <c r="CB83" s="2">
        <v>5179</v>
      </c>
      <c r="CC83" s="2">
        <v>9783</v>
      </c>
      <c r="CD83" s="2">
        <v>0</v>
      </c>
      <c r="CE83" s="2">
        <v>0</v>
      </c>
      <c r="CF83" s="2">
        <v>2877</v>
      </c>
      <c r="CG83" s="2">
        <v>471316</v>
      </c>
      <c r="CH83" s="2">
        <v>38557</v>
      </c>
    </row>
    <row r="84" spans="1:110" x14ac:dyDescent="0.3">
      <c r="A84" s="2" t="s">
        <v>320</v>
      </c>
      <c r="B84" t="s">
        <v>151</v>
      </c>
      <c r="C84" s="12" t="s">
        <v>293</v>
      </c>
      <c r="D84" s="2" t="s">
        <v>295</v>
      </c>
      <c r="E84" t="str">
        <f>INDEX($T$1:$FA$1,MATCH(MAX(T84:FA84),T84:FA84,0))</f>
        <v>Mende</v>
      </c>
      <c r="F84">
        <f>MAX(T84:FA84)/R84</f>
        <v>0.72399778863537889</v>
      </c>
      <c r="G84" s="21" t="str">
        <f t="shared" si="10"/>
        <v>Mende</v>
      </c>
      <c r="H84" t="str">
        <f t="shared" si="11"/>
        <v>Sherbro</v>
      </c>
      <c r="I84" t="str">
        <f t="shared" si="12"/>
        <v>Krim</v>
      </c>
      <c r="J84" t="str">
        <f t="shared" si="13"/>
        <v>Temne</v>
      </c>
      <c r="K84" t="str">
        <f t="shared" si="14"/>
        <v>Fulah</v>
      </c>
      <c r="L84" t="str">
        <f t="shared" si="15"/>
        <v>Susu</v>
      </c>
      <c r="M84" t="str">
        <f t="shared" si="16"/>
        <v>Susu</v>
      </c>
      <c r="N84" t="str">
        <f t="shared" si="17"/>
        <v>Madingo</v>
      </c>
      <c r="O84" t="str">
        <f t="shared" si="18"/>
        <v>Madingo</v>
      </c>
      <c r="P84" t="str">
        <f t="shared" si="19"/>
        <v>Kono</v>
      </c>
      <c r="Q84">
        <v>3695</v>
      </c>
      <c r="R84" s="14">
        <v>200781</v>
      </c>
      <c r="Z84" s="2"/>
      <c r="AB84" s="2">
        <v>401</v>
      </c>
      <c r="AC84" s="2">
        <v>201</v>
      </c>
      <c r="AD84" s="2"/>
      <c r="AE84" s="2">
        <v>803</v>
      </c>
      <c r="AP84" s="2">
        <v>0</v>
      </c>
      <c r="AS84" s="2">
        <v>201</v>
      </c>
      <c r="AZ84" s="2">
        <v>402</v>
      </c>
      <c r="BK84" s="2">
        <v>2008</v>
      </c>
      <c r="BY84" s="2">
        <v>201</v>
      </c>
      <c r="BZ84" s="2">
        <v>201</v>
      </c>
      <c r="CA84" s="2">
        <v>602</v>
      </c>
      <c r="CB84" s="2">
        <v>32527</v>
      </c>
      <c r="CC84" s="2">
        <v>602</v>
      </c>
      <c r="CD84" s="2">
        <v>13252</v>
      </c>
      <c r="CE84" s="2">
        <v>0</v>
      </c>
      <c r="CF84" s="2">
        <v>803</v>
      </c>
      <c r="CG84" s="2">
        <v>145365</v>
      </c>
      <c r="CH84" s="2">
        <v>3212</v>
      </c>
    </row>
    <row r="85" spans="1:110" x14ac:dyDescent="0.3">
      <c r="A85" s="2" t="s">
        <v>321</v>
      </c>
      <c r="B85" t="s">
        <v>151</v>
      </c>
      <c r="C85" s="12" t="s">
        <v>293</v>
      </c>
      <c r="D85" s="2" t="s">
        <v>296</v>
      </c>
      <c r="E85" t="str">
        <f>INDEX($T$1:$FA$1,MATCH(MAX(T85:FA85),T85:FA85,0))</f>
        <v>Mende</v>
      </c>
      <c r="F85">
        <f>MAX(T85:FA85)/R85</f>
        <v>0.55400077843484374</v>
      </c>
      <c r="G85" s="21" t="str">
        <f t="shared" si="10"/>
        <v>Mende</v>
      </c>
      <c r="H85" t="str">
        <f t="shared" si="11"/>
        <v>Temne</v>
      </c>
      <c r="I85" t="str">
        <f t="shared" si="12"/>
        <v>Sherbro</v>
      </c>
      <c r="J85" t="str">
        <f t="shared" si="13"/>
        <v>Fulah</v>
      </c>
      <c r="K85" t="str">
        <f t="shared" si="14"/>
        <v>Susu</v>
      </c>
      <c r="L85" t="str">
        <f t="shared" si="15"/>
        <v>Susu</v>
      </c>
      <c r="M85" t="str">
        <f t="shared" si="16"/>
        <v>Madingo</v>
      </c>
      <c r="N85" t="str">
        <f t="shared" si="17"/>
        <v>Limba</v>
      </c>
      <c r="O85" t="str">
        <f t="shared" si="18"/>
        <v>Kono</v>
      </c>
      <c r="P85" t="str">
        <f t="shared" si="19"/>
        <v>Krio</v>
      </c>
      <c r="Q85">
        <v>6959</v>
      </c>
      <c r="R85" s="14">
        <v>318588</v>
      </c>
      <c r="Z85" s="2"/>
      <c r="AB85" s="2">
        <v>955</v>
      </c>
      <c r="AC85" s="2">
        <v>637</v>
      </c>
      <c r="AD85" s="2"/>
      <c r="AE85" s="2">
        <v>3186</v>
      </c>
      <c r="AP85" s="2">
        <v>0</v>
      </c>
      <c r="AS85" s="2">
        <v>319</v>
      </c>
      <c r="AZ85" s="2">
        <v>1274</v>
      </c>
      <c r="BK85" s="2">
        <v>4779</v>
      </c>
      <c r="BY85" s="2">
        <v>319</v>
      </c>
      <c r="BZ85" s="2">
        <v>3186</v>
      </c>
      <c r="CA85" s="2">
        <v>2549</v>
      </c>
      <c r="CB85" s="2">
        <v>50655</v>
      </c>
      <c r="CC85" s="2">
        <v>2230</v>
      </c>
      <c r="CD85" s="2">
        <v>0</v>
      </c>
      <c r="CE85" s="2">
        <v>0</v>
      </c>
      <c r="CF85" s="2">
        <v>956</v>
      </c>
      <c r="CG85" s="2">
        <v>176498</v>
      </c>
      <c r="CH85" s="2">
        <v>71045</v>
      </c>
    </row>
    <row r="86" spans="1:110" x14ac:dyDescent="0.3">
      <c r="A86" s="2" t="s">
        <v>322</v>
      </c>
      <c r="B86" t="s">
        <v>151</v>
      </c>
      <c r="C86" s="12" t="s">
        <v>293</v>
      </c>
      <c r="D86" s="2" t="s">
        <v>297</v>
      </c>
      <c r="E86" t="str">
        <f>INDEX($T$1:$FA$1,MATCH(MAX(T86:FA86),T86:FA86,0))</f>
        <v>Mende</v>
      </c>
      <c r="F86">
        <f>MAX(T86:FA86)/R86</f>
        <v>0.95800104485064697</v>
      </c>
      <c r="G86" s="21" t="str">
        <f t="shared" si="10"/>
        <v>Mende</v>
      </c>
      <c r="H86" t="str">
        <f t="shared" si="11"/>
        <v>Fulah</v>
      </c>
      <c r="I86" t="str">
        <f t="shared" si="12"/>
        <v>Fulah</v>
      </c>
      <c r="J86" t="str">
        <f t="shared" si="13"/>
        <v>Madingo</v>
      </c>
      <c r="K86" t="str">
        <f t="shared" si="14"/>
        <v>Madingo</v>
      </c>
      <c r="L86" t="str">
        <f t="shared" si="15"/>
        <v>Foreigners</v>
      </c>
      <c r="M86" t="str">
        <f t="shared" si="16"/>
        <v>Foreigners</v>
      </c>
      <c r="N86" t="str">
        <f t="shared" si="17"/>
        <v>Foreigners</v>
      </c>
      <c r="O86" t="str">
        <f t="shared" si="18"/>
        <v>Others</v>
      </c>
      <c r="P86" t="str">
        <f t="shared" si="19"/>
        <v>Kissi</v>
      </c>
      <c r="Q86">
        <v>3895</v>
      </c>
      <c r="R86" s="14">
        <v>346461</v>
      </c>
      <c r="Z86" s="2"/>
      <c r="AB86" s="2">
        <v>696</v>
      </c>
      <c r="AC86" s="2">
        <v>1039</v>
      </c>
      <c r="AD86" s="2"/>
      <c r="AE86" s="2">
        <v>346</v>
      </c>
      <c r="AP86" s="2">
        <v>0</v>
      </c>
      <c r="AS86" s="2">
        <v>693</v>
      </c>
      <c r="AZ86" s="2">
        <v>346</v>
      </c>
      <c r="BK86" s="2">
        <v>2425</v>
      </c>
      <c r="BY86" s="2">
        <v>1039</v>
      </c>
      <c r="BZ86" s="2">
        <v>346</v>
      </c>
      <c r="CA86" s="2">
        <v>1386</v>
      </c>
      <c r="CB86" s="2">
        <v>693</v>
      </c>
      <c r="CC86" s="2">
        <v>1039</v>
      </c>
      <c r="CD86" s="2">
        <v>1386</v>
      </c>
      <c r="CE86" s="2">
        <v>346</v>
      </c>
      <c r="CF86" s="2">
        <v>346</v>
      </c>
      <c r="CG86" s="2">
        <v>331910</v>
      </c>
      <c r="CH86" s="2">
        <v>2425</v>
      </c>
    </row>
    <row r="87" spans="1:110" x14ac:dyDescent="0.3">
      <c r="A87" s="2" t="s">
        <v>323</v>
      </c>
      <c r="B87" t="s">
        <v>151</v>
      </c>
      <c r="C87" s="12" t="s">
        <v>298</v>
      </c>
      <c r="D87" s="2" t="s">
        <v>299</v>
      </c>
      <c r="E87" t="str">
        <f>INDEX($T$1:$FA$1,MATCH(MAX(T87:FA87),T87:FA87,0))</f>
        <v>Temne</v>
      </c>
      <c r="F87">
        <f>MAX(T87:FA87)/R87</f>
        <v>0.47400004501766946</v>
      </c>
      <c r="G87" s="21" t="str">
        <f t="shared" si="10"/>
        <v>Temne</v>
      </c>
      <c r="H87" t="str">
        <f t="shared" si="11"/>
        <v>Mende</v>
      </c>
      <c r="I87" t="str">
        <f t="shared" si="12"/>
        <v>Limba</v>
      </c>
      <c r="J87" t="str">
        <f t="shared" si="13"/>
        <v>Fulah</v>
      </c>
      <c r="K87" t="str">
        <f t="shared" si="14"/>
        <v>Loko</v>
      </c>
      <c r="L87" t="str">
        <f t="shared" si="15"/>
        <v>Krio</v>
      </c>
      <c r="M87" t="str">
        <f t="shared" si="16"/>
        <v>Sherbro</v>
      </c>
      <c r="N87" t="str">
        <f t="shared" si="17"/>
        <v>Madingo</v>
      </c>
      <c r="O87" t="str">
        <f t="shared" si="18"/>
        <v>Susu</v>
      </c>
      <c r="P87" t="str">
        <f t="shared" si="19"/>
        <v>Kono</v>
      </c>
      <c r="Q87">
        <v>635</v>
      </c>
      <c r="R87" s="14">
        <v>444270</v>
      </c>
      <c r="Z87" s="2"/>
      <c r="AB87" s="2">
        <v>1777</v>
      </c>
      <c r="AC87" s="2">
        <v>3998</v>
      </c>
      <c r="AD87" s="2"/>
      <c r="AE87" s="2">
        <v>11107</v>
      </c>
      <c r="AP87" s="2">
        <v>1333</v>
      </c>
      <c r="AS87" s="2">
        <v>2666</v>
      </c>
      <c r="AZ87" s="2">
        <v>10662</v>
      </c>
      <c r="BK87" s="2">
        <v>27100</v>
      </c>
      <c r="BY87" s="2">
        <v>6664</v>
      </c>
      <c r="BZ87" s="2">
        <v>19992</v>
      </c>
      <c r="CA87" s="2">
        <v>11995</v>
      </c>
      <c r="CB87" s="2">
        <v>14217</v>
      </c>
      <c r="CC87" s="2">
        <v>50203</v>
      </c>
      <c r="CD87" s="2">
        <v>0</v>
      </c>
      <c r="CE87" s="2">
        <v>0</v>
      </c>
      <c r="CF87" s="2">
        <v>15105</v>
      </c>
      <c r="CG87" s="2">
        <v>56867</v>
      </c>
      <c r="CH87" s="2">
        <v>210584</v>
      </c>
    </row>
    <row r="88" spans="1:110" x14ac:dyDescent="0.3">
      <c r="A88" s="2" t="s">
        <v>324</v>
      </c>
      <c r="B88" t="s">
        <v>151</v>
      </c>
      <c r="C88" s="12" t="s">
        <v>298</v>
      </c>
      <c r="D88" s="2" t="s">
        <v>300</v>
      </c>
      <c r="E88" t="str">
        <f>INDEX($T$1:$FA$1,MATCH(MAX(T88:FA88),T88:FA88,0))</f>
        <v>Temne</v>
      </c>
      <c r="F88">
        <f>MAX(T88:FA88)/R88</f>
        <v>0.37300040531684792</v>
      </c>
      <c r="G88" s="21" t="str">
        <f t="shared" si="10"/>
        <v>Temne</v>
      </c>
      <c r="H88" t="str">
        <f t="shared" si="11"/>
        <v>Mende</v>
      </c>
      <c r="I88" t="str">
        <f t="shared" si="12"/>
        <v>Limba</v>
      </c>
      <c r="J88" t="str">
        <f t="shared" si="13"/>
        <v>Fulah</v>
      </c>
      <c r="K88" t="str">
        <f t="shared" si="14"/>
        <v>Krio</v>
      </c>
      <c r="L88" t="str">
        <f t="shared" si="15"/>
        <v>Loko</v>
      </c>
      <c r="M88" t="str">
        <f t="shared" si="16"/>
        <v>Madingo</v>
      </c>
      <c r="N88" t="str">
        <f t="shared" si="17"/>
        <v>Susu</v>
      </c>
      <c r="O88" t="str">
        <f t="shared" si="18"/>
        <v>Kono</v>
      </c>
      <c r="P88" t="str">
        <f t="shared" si="19"/>
        <v>Koranko</v>
      </c>
      <c r="Q88">
        <v>83</v>
      </c>
      <c r="R88" s="14">
        <v>1055964</v>
      </c>
      <c r="Z88" s="2"/>
      <c r="AB88" s="2">
        <v>9503</v>
      </c>
      <c r="AC88" s="2">
        <v>13728</v>
      </c>
      <c r="AD88" s="2"/>
      <c r="AE88" s="2">
        <v>32735</v>
      </c>
      <c r="AP88" s="2">
        <v>3168</v>
      </c>
      <c r="AS88" s="2">
        <v>6336</v>
      </c>
      <c r="AZ88" s="2">
        <v>24287</v>
      </c>
      <c r="BK88" s="2">
        <v>77085</v>
      </c>
      <c r="BY88" s="2">
        <v>16895</v>
      </c>
      <c r="BZ88" s="2">
        <v>52798</v>
      </c>
      <c r="CA88" s="2">
        <v>41183</v>
      </c>
      <c r="CB88" s="2">
        <v>15839</v>
      </c>
      <c r="CC88" s="2">
        <v>148891</v>
      </c>
      <c r="CD88" s="2">
        <v>0</v>
      </c>
      <c r="CE88" s="2">
        <v>0</v>
      </c>
      <c r="CF88" s="2">
        <v>65470</v>
      </c>
      <c r="CG88" s="2">
        <v>154171</v>
      </c>
      <c r="CH88" s="2">
        <v>393875</v>
      </c>
    </row>
    <row r="89" spans="1:110" x14ac:dyDescent="0.3">
      <c r="A89" s="2" t="s">
        <v>332</v>
      </c>
      <c r="B89" t="s">
        <v>334</v>
      </c>
      <c r="C89" t="s">
        <v>334</v>
      </c>
      <c r="D89" t="s">
        <v>334</v>
      </c>
      <c r="E89" t="str">
        <f>INDEX($T$1:$FA$1,MATCH(MAX(T89:FA89),T89:FA89,0))</f>
        <v>Kpelle</v>
      </c>
      <c r="F89">
        <f>MAX(T89:FA89)/R89</f>
        <v>0.20229793719728459</v>
      </c>
      <c r="G89" s="21" t="str">
        <f t="shared" si="10"/>
        <v>Kpelle</v>
      </c>
      <c r="H89" t="str">
        <f t="shared" si="11"/>
        <v>Bassa</v>
      </c>
      <c r="I89" t="str">
        <f t="shared" si="12"/>
        <v>Grebo</v>
      </c>
      <c r="J89" t="str">
        <f t="shared" si="13"/>
        <v>Go</v>
      </c>
      <c r="K89" t="str">
        <f t="shared" si="14"/>
        <v>Mano</v>
      </c>
      <c r="L89" t="str">
        <f t="shared" si="15"/>
        <v>Kru</v>
      </c>
      <c r="M89" t="str">
        <f t="shared" si="16"/>
        <v>Lorma</v>
      </c>
      <c r="N89" t="str">
        <f t="shared" si="17"/>
        <v>Krahn</v>
      </c>
      <c r="O89" t="str">
        <f t="shared" si="18"/>
        <v>Kissi</v>
      </c>
      <c r="P89" t="str">
        <f t="shared" si="19"/>
        <v>Mandinka</v>
      </c>
      <c r="Q89">
        <v>95918</v>
      </c>
      <c r="R89">
        <v>5250187</v>
      </c>
      <c r="AB89" s="2">
        <v>21949</v>
      </c>
      <c r="AD89" s="2">
        <v>166471</v>
      </c>
      <c r="AN89" s="2"/>
      <c r="AO89" s="2"/>
      <c r="AP89" s="2"/>
      <c r="AQ89" s="2"/>
      <c r="AR89" s="2"/>
      <c r="AS89" s="2">
        <v>227654</v>
      </c>
      <c r="AX89" s="2">
        <v>1062102</v>
      </c>
      <c r="AY89" s="2">
        <v>377436</v>
      </c>
      <c r="BP89" s="2">
        <v>220168</v>
      </c>
      <c r="CE89" s="2">
        <v>200725</v>
      </c>
      <c r="CG89" s="2">
        <v>87972</v>
      </c>
      <c r="CI89" s="17"/>
      <c r="CM89" s="2">
        <v>714035</v>
      </c>
      <c r="CN89" s="2">
        <v>36536</v>
      </c>
      <c r="CO89" s="2">
        <v>16070</v>
      </c>
      <c r="CP89" s="2">
        <v>154335</v>
      </c>
      <c r="CQ89" s="2">
        <v>413772</v>
      </c>
      <c r="CR89" s="2">
        <v>199593</v>
      </c>
      <c r="CS89" s="2">
        <v>517194</v>
      </c>
      <c r="CT89" s="2">
        <v>238514</v>
      </c>
      <c r="CU89" s="2">
        <v>286922</v>
      </c>
      <c r="CV89" s="2">
        <v>253728</v>
      </c>
      <c r="CW89" s="2">
        <v>55011</v>
      </c>
    </row>
    <row r="90" spans="1:110" x14ac:dyDescent="0.3">
      <c r="A90" s="2" t="s">
        <v>333</v>
      </c>
      <c r="B90" t="s">
        <v>335</v>
      </c>
      <c r="C90" t="s">
        <v>335</v>
      </c>
      <c r="D90" t="s">
        <v>335</v>
      </c>
      <c r="E90" t="str">
        <f>INDEX($T$1:$FA$1,MATCH(MAX(T90:FA90),T90:FA90,0))</f>
        <v>Akan</v>
      </c>
      <c r="F90">
        <f>MAX(T90:FA90)/R90</f>
        <v>0.38034507141476837</v>
      </c>
      <c r="G90" s="21" t="str">
        <f t="shared" si="10"/>
        <v>Akan</v>
      </c>
      <c r="H90" t="str">
        <f t="shared" si="11"/>
        <v>Mande du Nord</v>
      </c>
      <c r="I90" t="str">
        <f t="shared" si="12"/>
        <v>Gur/Voltaique</v>
      </c>
      <c r="J90" t="str">
        <f t="shared" si="13"/>
        <v>Kru</v>
      </c>
      <c r="K90" t="str">
        <f t="shared" si="14"/>
        <v>Mande du Sud</v>
      </c>
      <c r="L90" t="str">
        <f t="shared" si="15"/>
        <v>Others</v>
      </c>
      <c r="M90" t="str">
        <f t="shared" si="16"/>
        <v>Unknown</v>
      </c>
      <c r="N90" t="e">
        <f t="shared" si="17"/>
        <v>#NUM!</v>
      </c>
      <c r="O90" t="e">
        <f t="shared" si="18"/>
        <v>#NUM!</v>
      </c>
      <c r="P90" t="e">
        <f t="shared" si="19"/>
        <v>#NUM!</v>
      </c>
      <c r="Q90">
        <v>321547</v>
      </c>
      <c r="R90">
        <v>22924530</v>
      </c>
      <c r="AB90" s="2">
        <v>58138</v>
      </c>
      <c r="AD90" s="2">
        <v>11052</v>
      </c>
      <c r="AK90" s="2"/>
      <c r="AL90" s="2"/>
      <c r="AM90" s="2"/>
      <c r="AN90" s="2"/>
      <c r="AO90" s="2"/>
      <c r="AP90" s="2"/>
      <c r="AQ90" s="2"/>
      <c r="AR90" s="2"/>
      <c r="AS90" s="2"/>
      <c r="CI90" s="2">
        <v>8719232</v>
      </c>
      <c r="CJ90" s="2">
        <v>5036063</v>
      </c>
      <c r="CK90" s="2">
        <v>1979228</v>
      </c>
      <c r="CL90" s="2">
        <v>5028720</v>
      </c>
      <c r="CO90" s="2"/>
      <c r="CP90" s="2"/>
      <c r="CQ90" s="2"/>
      <c r="CS90" s="2"/>
      <c r="CT90" s="2"/>
      <c r="CU90" s="2">
        <v>2092097</v>
      </c>
      <c r="CV90" s="2"/>
      <c r="CW90" s="2"/>
    </row>
    <row r="91" spans="1:110" x14ac:dyDescent="0.3">
      <c r="A91" s="12" t="s">
        <v>394</v>
      </c>
      <c r="B91" t="s">
        <v>379</v>
      </c>
      <c r="C91" s="12" t="s">
        <v>362</v>
      </c>
      <c r="E91" t="str">
        <f>INDEX($T$1:$FA$1,MATCH(MAX(T91:FA91),T91:FA91,0))</f>
        <v>Balanta-Ganja</v>
      </c>
      <c r="F91">
        <f>MAX(T91:FA91)/R91</f>
        <v>0.4690666160081054</v>
      </c>
      <c r="G91" s="21" t="str">
        <f t="shared" si="10"/>
        <v>Balanta-Ganja</v>
      </c>
      <c r="H91" t="str">
        <f t="shared" si="11"/>
        <v>Fulah</v>
      </c>
      <c r="I91" t="str">
        <f t="shared" si="12"/>
        <v>Nalu</v>
      </c>
      <c r="J91" t="str">
        <f t="shared" si="13"/>
        <v>Beafada</v>
      </c>
      <c r="K91" t="str">
        <f t="shared" si="14"/>
        <v>Mandinka</v>
      </c>
      <c r="L91" t="str">
        <f t="shared" si="15"/>
        <v>Susu</v>
      </c>
      <c r="M91" t="str">
        <f t="shared" si="16"/>
        <v>Papel</v>
      </c>
      <c r="N91" t="str">
        <f t="shared" si="17"/>
        <v>Sem</v>
      </c>
      <c r="O91" t="str">
        <f t="shared" si="18"/>
        <v>Bijagos</v>
      </c>
      <c r="P91" t="str">
        <f t="shared" si="19"/>
        <v>Manjaco</v>
      </c>
      <c r="Q91">
        <v>3465</v>
      </c>
      <c r="R91" s="12">
        <v>94752</v>
      </c>
      <c r="AB91" s="12">
        <v>69</v>
      </c>
      <c r="AE91" s="12">
        <v>2839</v>
      </c>
      <c r="AJ91" s="12">
        <v>11037</v>
      </c>
      <c r="BB91" s="12">
        <v>44445</v>
      </c>
      <c r="BC91" s="12">
        <v>156</v>
      </c>
      <c r="BK91" s="12">
        <v>19829</v>
      </c>
      <c r="BP91" s="12">
        <v>4611</v>
      </c>
      <c r="CX91" s="12">
        <v>1277</v>
      </c>
      <c r="CY91" s="12">
        <v>1095</v>
      </c>
      <c r="CZ91" s="12">
        <v>294</v>
      </c>
      <c r="DA91" s="12">
        <v>1511</v>
      </c>
      <c r="DB91" s="12">
        <v>1225</v>
      </c>
      <c r="DC91" s="12">
        <v>5421</v>
      </c>
      <c r="DD91" s="12">
        <v>61</v>
      </c>
      <c r="DE91" s="12">
        <v>747</v>
      </c>
      <c r="DF91" s="12">
        <v>135</v>
      </c>
    </row>
    <row r="92" spans="1:110" x14ac:dyDescent="0.3">
      <c r="A92" s="12" t="s">
        <v>395</v>
      </c>
      <c r="B92" t="s">
        <v>379</v>
      </c>
      <c r="C92" s="12" t="s">
        <v>364</v>
      </c>
      <c r="E92" t="str">
        <f>INDEX($T$1:$FA$1,MATCH(MAX(T92:FA92),T92:FA92,0))</f>
        <v>Beafada</v>
      </c>
      <c r="F92">
        <f>MAX(T92:FA92)/R92</f>
        <v>0.36670400448053764</v>
      </c>
      <c r="G92" s="21" t="str">
        <f t="shared" si="10"/>
        <v>Beafada</v>
      </c>
      <c r="H92" t="str">
        <f t="shared" si="11"/>
        <v>Balanta-Ganja</v>
      </c>
      <c r="I92" t="str">
        <f t="shared" si="12"/>
        <v>Fulah</v>
      </c>
      <c r="J92" t="str">
        <f t="shared" si="13"/>
        <v>Mandinka</v>
      </c>
      <c r="K92" t="str">
        <f t="shared" si="14"/>
        <v>Mansoanca</v>
      </c>
      <c r="L92" t="str">
        <f t="shared" si="15"/>
        <v>Papel</v>
      </c>
      <c r="M92" t="str">
        <f t="shared" si="16"/>
        <v>Manjaco</v>
      </c>
      <c r="N92" t="str">
        <f t="shared" si="17"/>
        <v>Bijagos</v>
      </c>
      <c r="O92" t="str">
        <f t="shared" si="18"/>
        <v>Mancanha</v>
      </c>
      <c r="P92" t="str">
        <f t="shared" si="19"/>
        <v>Sem</v>
      </c>
      <c r="Q92">
        <v>2956</v>
      </c>
      <c r="R92" s="12">
        <v>64278</v>
      </c>
      <c r="AB92" s="12">
        <v>17</v>
      </c>
      <c r="AE92" s="12">
        <v>186</v>
      </c>
      <c r="AJ92" s="12">
        <v>231</v>
      </c>
      <c r="BB92" s="12">
        <v>22615</v>
      </c>
      <c r="BC92" s="12">
        <v>18</v>
      </c>
      <c r="BK92" s="12">
        <v>5077</v>
      </c>
      <c r="BP92" s="12">
        <v>3224</v>
      </c>
      <c r="CX92" s="12">
        <v>535</v>
      </c>
      <c r="CY92" s="12">
        <v>1749</v>
      </c>
      <c r="CZ92" s="12">
        <v>794</v>
      </c>
      <c r="DA92" s="12">
        <v>2214</v>
      </c>
      <c r="DB92" s="12">
        <v>1581</v>
      </c>
      <c r="DC92" s="12">
        <v>23571</v>
      </c>
      <c r="DD92" s="12">
        <v>67</v>
      </c>
      <c r="DE92" s="12">
        <v>2349</v>
      </c>
      <c r="DF92" s="12">
        <v>50</v>
      </c>
    </row>
    <row r="93" spans="1:110" x14ac:dyDescent="0.3">
      <c r="A93" s="12" t="s">
        <v>396</v>
      </c>
      <c r="B93" t="s">
        <v>379</v>
      </c>
      <c r="C93" s="12" t="s">
        <v>366</v>
      </c>
      <c r="E93" t="str">
        <f>INDEX($T$1:$FA$1,MATCH(MAX(T93:FA93),T93:FA93,0))</f>
        <v>Balanta-Ganja</v>
      </c>
      <c r="F93">
        <f>MAX(T93:FA93)/R93</f>
        <v>0.43641060455110514</v>
      </c>
      <c r="G93" s="21" t="str">
        <f t="shared" si="10"/>
        <v>Balanta-Ganja</v>
      </c>
      <c r="H93" t="str">
        <f t="shared" si="11"/>
        <v>Mandinka</v>
      </c>
      <c r="I93" t="str">
        <f t="shared" si="12"/>
        <v>Fulah</v>
      </c>
      <c r="J93" t="str">
        <f t="shared" si="13"/>
        <v>Mansoanca</v>
      </c>
      <c r="K93" t="str">
        <f t="shared" si="14"/>
        <v>Manjaco</v>
      </c>
      <c r="L93" t="str">
        <f t="shared" si="15"/>
        <v>Balanta Mane</v>
      </c>
      <c r="M93" t="str">
        <f t="shared" si="16"/>
        <v>Beafada</v>
      </c>
      <c r="N93" t="str">
        <f t="shared" si="17"/>
        <v>Papel</v>
      </c>
      <c r="O93" t="str">
        <f t="shared" si="18"/>
        <v>Mancanha</v>
      </c>
      <c r="P93" t="str">
        <f t="shared" si="19"/>
        <v>Sem</v>
      </c>
      <c r="Q93">
        <v>5472</v>
      </c>
      <c r="R93" s="12">
        <v>226846</v>
      </c>
      <c r="AB93" s="12">
        <v>47</v>
      </c>
      <c r="AE93" s="12">
        <v>118</v>
      </c>
      <c r="AJ93" s="12">
        <v>58</v>
      </c>
      <c r="BB93" s="12">
        <v>98998</v>
      </c>
      <c r="BC93" s="12">
        <v>4784</v>
      </c>
      <c r="BK93" s="12">
        <v>25326</v>
      </c>
      <c r="BP93" s="12">
        <v>74709</v>
      </c>
      <c r="CX93" s="12">
        <v>1159</v>
      </c>
      <c r="CY93" s="12">
        <v>6929</v>
      </c>
      <c r="CZ93" s="12">
        <v>1469</v>
      </c>
      <c r="DA93" s="12">
        <v>1676</v>
      </c>
      <c r="DB93" s="12">
        <v>155</v>
      </c>
      <c r="DC93" s="12">
        <v>2309</v>
      </c>
      <c r="DD93" s="12">
        <v>167</v>
      </c>
      <c r="DE93" s="12">
        <v>8480</v>
      </c>
      <c r="DF93" s="12">
        <v>462</v>
      </c>
    </row>
    <row r="94" spans="1:110" x14ac:dyDescent="0.3">
      <c r="A94" s="12" t="s">
        <v>397</v>
      </c>
      <c r="B94" t="s">
        <v>379</v>
      </c>
      <c r="C94" s="12" t="s">
        <v>368</v>
      </c>
      <c r="E94" t="str">
        <f>INDEX($T$1:$FA$1,MATCH(MAX(T94:FA94),T94:FA94,0))</f>
        <v>Papel</v>
      </c>
      <c r="F94">
        <f>MAX(T94:FA94)/R94</f>
        <v>0.64744314486677934</v>
      </c>
      <c r="G94" s="21" t="str">
        <f t="shared" si="10"/>
        <v>Papel</v>
      </c>
      <c r="H94" t="str">
        <f t="shared" si="11"/>
        <v>Balanta-Ganja</v>
      </c>
      <c r="I94" t="str">
        <f t="shared" si="12"/>
        <v>Fulah</v>
      </c>
      <c r="J94" t="str">
        <f t="shared" si="13"/>
        <v>Mancanha</v>
      </c>
      <c r="K94" t="str">
        <f t="shared" si="14"/>
        <v>Manjaco</v>
      </c>
      <c r="L94" t="str">
        <f t="shared" si="15"/>
        <v>Mandinka</v>
      </c>
      <c r="M94" t="str">
        <f t="shared" si="16"/>
        <v>Felupe</v>
      </c>
      <c r="N94" t="str">
        <f t="shared" si="17"/>
        <v>Bijagos</v>
      </c>
      <c r="O94" t="str">
        <f t="shared" si="18"/>
        <v>Mansoanca</v>
      </c>
      <c r="P94" t="str">
        <f t="shared" si="19"/>
        <v>Sem</v>
      </c>
      <c r="Q94">
        <v>757</v>
      </c>
      <c r="R94" s="12">
        <v>99947</v>
      </c>
      <c r="AB94" s="12">
        <v>219</v>
      </c>
      <c r="AE94" s="12">
        <v>65</v>
      </c>
      <c r="AJ94" s="12">
        <v>58</v>
      </c>
      <c r="BB94" s="12">
        <v>19396</v>
      </c>
      <c r="BC94" s="12">
        <v>163</v>
      </c>
      <c r="BK94" s="12">
        <v>4384</v>
      </c>
      <c r="BP94" s="12">
        <v>1621</v>
      </c>
      <c r="CX94" s="12">
        <v>660</v>
      </c>
      <c r="CY94" s="12">
        <v>2682</v>
      </c>
      <c r="CZ94" s="12">
        <v>2739</v>
      </c>
      <c r="DA94" s="12">
        <v>64710</v>
      </c>
      <c r="DB94" s="12">
        <v>916</v>
      </c>
      <c r="DC94" s="12">
        <v>486</v>
      </c>
      <c r="DD94" s="12">
        <v>1003</v>
      </c>
      <c r="DE94" s="12">
        <v>764</v>
      </c>
      <c r="DF94" s="12">
        <v>81</v>
      </c>
    </row>
    <row r="95" spans="1:110" x14ac:dyDescent="0.3">
      <c r="A95" s="12" t="s">
        <v>398</v>
      </c>
      <c r="B95" t="s">
        <v>379</v>
      </c>
      <c r="C95" s="12" t="s">
        <v>370</v>
      </c>
      <c r="E95" t="str">
        <f>INDEX($T$1:$FA$1,MATCH(MAX(T95:FA95),T95:FA95,0))</f>
        <v>Bijagos</v>
      </c>
      <c r="F95">
        <f>MAX(T95:FA95)/R95</f>
        <v>0.64313314362737761</v>
      </c>
      <c r="G95" s="21" t="str">
        <f t="shared" si="10"/>
        <v>Bijagos</v>
      </c>
      <c r="H95" t="str">
        <f t="shared" si="11"/>
        <v>Beafada</v>
      </c>
      <c r="I95" t="str">
        <f t="shared" si="12"/>
        <v>Papel</v>
      </c>
      <c r="J95" t="str">
        <f t="shared" si="13"/>
        <v>Mancanha</v>
      </c>
      <c r="K95" t="str">
        <f t="shared" si="14"/>
        <v>Mandinka</v>
      </c>
      <c r="L95" t="str">
        <f t="shared" si="15"/>
        <v>Balanta-Ganja</v>
      </c>
      <c r="M95" t="str">
        <f t="shared" si="16"/>
        <v>Fulah</v>
      </c>
      <c r="N95" t="str">
        <f t="shared" si="17"/>
        <v>Manjaco</v>
      </c>
      <c r="O95" t="str">
        <f t="shared" si="18"/>
        <v>Sem</v>
      </c>
      <c r="P95" t="str">
        <f t="shared" si="19"/>
        <v>Susu</v>
      </c>
      <c r="Q95">
        <v>1542</v>
      </c>
      <c r="R95" s="12">
        <v>33385</v>
      </c>
      <c r="AB95" s="12">
        <v>65</v>
      </c>
      <c r="AE95" s="12">
        <v>127</v>
      </c>
      <c r="AJ95" s="12">
        <v>58</v>
      </c>
      <c r="BB95" s="12">
        <v>1457</v>
      </c>
      <c r="BC95" s="12">
        <v>5</v>
      </c>
      <c r="BK95" s="12">
        <v>1199</v>
      </c>
      <c r="BP95" s="12">
        <v>1519</v>
      </c>
      <c r="CX95" s="12">
        <v>625</v>
      </c>
      <c r="CY95" s="12">
        <v>928</v>
      </c>
      <c r="CZ95" s="12">
        <v>1741</v>
      </c>
      <c r="DA95" s="12">
        <v>1875</v>
      </c>
      <c r="DB95" s="12">
        <v>21471</v>
      </c>
      <c r="DC95" s="12">
        <v>2082</v>
      </c>
      <c r="DD95" s="12">
        <v>114</v>
      </c>
      <c r="DE95" s="12">
        <v>62</v>
      </c>
      <c r="DF95" s="12">
        <v>57</v>
      </c>
    </row>
    <row r="96" spans="1:110" x14ac:dyDescent="0.3">
      <c r="A96" s="12" t="s">
        <v>399</v>
      </c>
      <c r="B96" t="s">
        <v>379</v>
      </c>
      <c r="C96" s="12" t="s">
        <v>372</v>
      </c>
      <c r="E96" t="str">
        <f>INDEX($T$1:$FA$1,MATCH(MAX(T96:FA96),T96:FA96,0))</f>
        <v>Fulah</v>
      </c>
      <c r="F96">
        <f>MAX(T96:FA96)/R96</f>
        <v>0.60018803564173073</v>
      </c>
      <c r="G96" s="21" t="str">
        <f t="shared" si="10"/>
        <v>Fulah</v>
      </c>
      <c r="H96" t="str">
        <f t="shared" si="11"/>
        <v>Mandinka</v>
      </c>
      <c r="I96" t="str">
        <f t="shared" si="12"/>
        <v>Balanta-Ganja</v>
      </c>
      <c r="J96" t="str">
        <f t="shared" si="13"/>
        <v>Manjaco</v>
      </c>
      <c r="K96" t="str">
        <f t="shared" si="14"/>
        <v>Sem</v>
      </c>
      <c r="L96" t="str">
        <f t="shared" si="15"/>
        <v>Beafada</v>
      </c>
      <c r="M96" t="str">
        <f t="shared" si="16"/>
        <v>Papel</v>
      </c>
      <c r="N96" t="str">
        <f t="shared" si="17"/>
        <v>Saracule</v>
      </c>
      <c r="O96" t="str">
        <f t="shared" si="18"/>
        <v>Mansoanca</v>
      </c>
      <c r="P96" t="str">
        <f t="shared" si="19"/>
        <v>Mancanha</v>
      </c>
      <c r="Q96">
        <v>5853</v>
      </c>
      <c r="R96" s="12">
        <v>211662</v>
      </c>
      <c r="AB96" s="12">
        <v>192</v>
      </c>
      <c r="AE96" s="12">
        <v>272</v>
      </c>
      <c r="AJ96" s="12">
        <v>58</v>
      </c>
      <c r="BB96" s="12">
        <v>17012</v>
      </c>
      <c r="BC96" s="12">
        <v>587</v>
      </c>
      <c r="BK96" s="12">
        <v>127037</v>
      </c>
      <c r="BP96" s="12">
        <v>48431</v>
      </c>
      <c r="CX96" s="12">
        <v>3075</v>
      </c>
      <c r="CY96" s="12">
        <v>4755</v>
      </c>
      <c r="CZ96" s="12">
        <v>833</v>
      </c>
      <c r="DA96" s="12">
        <v>2316</v>
      </c>
      <c r="DB96" s="12">
        <v>214</v>
      </c>
      <c r="DC96" s="12">
        <v>2713</v>
      </c>
      <c r="DD96" s="12">
        <v>153</v>
      </c>
      <c r="DE96" s="12">
        <v>1985</v>
      </c>
      <c r="DF96" s="12">
        <v>2029</v>
      </c>
    </row>
    <row r="97" spans="1:145" x14ac:dyDescent="0.3">
      <c r="A97" s="12" t="s">
        <v>400</v>
      </c>
      <c r="B97" t="s">
        <v>379</v>
      </c>
      <c r="C97" s="12" t="s">
        <v>374</v>
      </c>
      <c r="E97" t="str">
        <f>INDEX($T$1:$FA$1,MATCH(MAX(T97:FA97),T97:FA97,0))</f>
        <v>Fulah</v>
      </c>
      <c r="F97">
        <f>MAX(T97:FA97)/R97</f>
        <v>0.79569721260537463</v>
      </c>
      <c r="G97" s="21" t="str">
        <f t="shared" si="10"/>
        <v>Fulah</v>
      </c>
      <c r="H97" t="str">
        <f t="shared" si="11"/>
        <v>Mandinka</v>
      </c>
      <c r="I97" t="str">
        <f t="shared" si="12"/>
        <v>Balanta-Ganja</v>
      </c>
      <c r="J97" t="str">
        <f t="shared" si="13"/>
        <v>Sem</v>
      </c>
      <c r="K97" t="str">
        <f t="shared" si="14"/>
        <v>Saracule</v>
      </c>
      <c r="L97" t="str">
        <f t="shared" si="15"/>
        <v>Manjaco</v>
      </c>
      <c r="M97" t="str">
        <f t="shared" si="16"/>
        <v>Mansoanca</v>
      </c>
      <c r="N97" t="str">
        <f t="shared" si="17"/>
        <v>Beafada</v>
      </c>
      <c r="O97" t="str">
        <f t="shared" si="18"/>
        <v>Papel</v>
      </c>
      <c r="P97" t="str">
        <f t="shared" si="19"/>
        <v>Mancanha</v>
      </c>
      <c r="Q97">
        <v>9063</v>
      </c>
      <c r="R97" s="12">
        <v>219811</v>
      </c>
      <c r="AB97" s="12">
        <v>270</v>
      </c>
      <c r="AE97" s="12">
        <v>221</v>
      </c>
      <c r="AJ97" s="12">
        <v>58</v>
      </c>
      <c r="BB97" s="12">
        <v>4007</v>
      </c>
      <c r="BC97" s="12">
        <v>164</v>
      </c>
      <c r="BK97" s="12">
        <v>174903</v>
      </c>
      <c r="BP97" s="12">
        <v>31142</v>
      </c>
      <c r="CX97" s="12">
        <v>3474</v>
      </c>
      <c r="CY97" s="12">
        <v>983</v>
      </c>
      <c r="CZ97" s="12">
        <v>485</v>
      </c>
      <c r="DA97" s="12">
        <v>565</v>
      </c>
      <c r="DB97" s="12">
        <v>424</v>
      </c>
      <c r="DC97" s="12">
        <v>658</v>
      </c>
      <c r="DD97" s="12">
        <v>59</v>
      </c>
      <c r="DE97" s="12">
        <v>970</v>
      </c>
      <c r="DF97" s="12">
        <v>1428</v>
      </c>
    </row>
    <row r="98" spans="1:145" x14ac:dyDescent="0.3">
      <c r="A98" s="12" t="s">
        <v>401</v>
      </c>
      <c r="B98" t="s">
        <v>379</v>
      </c>
      <c r="C98" s="12" t="s">
        <v>376</v>
      </c>
      <c r="E98" t="str">
        <f>INDEX($T$1:$FA$1,MATCH(MAX(T98:FA98),T98:FA98,0))</f>
        <v>Manjaco</v>
      </c>
      <c r="F98">
        <f>MAX(T98:FA98)/R98</f>
        <v>0.36782980053122233</v>
      </c>
      <c r="G98" s="21" t="str">
        <f t="shared" si="10"/>
        <v>Manjaco</v>
      </c>
      <c r="H98" t="str">
        <f t="shared" si="11"/>
        <v>Balanta-Ganja</v>
      </c>
      <c r="I98" t="str">
        <f t="shared" si="12"/>
        <v>Felupe</v>
      </c>
      <c r="J98" t="str">
        <f t="shared" si="13"/>
        <v>Mandinka</v>
      </c>
      <c r="K98" t="str">
        <f t="shared" si="14"/>
        <v>Fulah</v>
      </c>
      <c r="L98" t="str">
        <f t="shared" si="15"/>
        <v>Mancanha</v>
      </c>
      <c r="M98" t="str">
        <f t="shared" si="16"/>
        <v>Balanta Mane</v>
      </c>
      <c r="N98" t="str">
        <f t="shared" si="17"/>
        <v>Papel</v>
      </c>
      <c r="O98" t="str">
        <f t="shared" si="18"/>
        <v>Sem</v>
      </c>
      <c r="P98" t="str">
        <f t="shared" si="19"/>
        <v>Mansoanca</v>
      </c>
      <c r="Q98">
        <v>4783</v>
      </c>
      <c r="R98" s="12">
        <v>192010</v>
      </c>
      <c r="AB98" s="12">
        <v>158</v>
      </c>
      <c r="AE98" s="12">
        <v>111</v>
      </c>
      <c r="AJ98" s="12">
        <v>58</v>
      </c>
      <c r="BB98" s="12">
        <v>55345</v>
      </c>
      <c r="BC98" s="12">
        <v>7367</v>
      </c>
      <c r="BK98" s="12">
        <v>9534</v>
      </c>
      <c r="BP98" s="12">
        <v>11951</v>
      </c>
      <c r="CX98" s="12">
        <v>3945</v>
      </c>
      <c r="CY98" s="12">
        <v>70627</v>
      </c>
      <c r="CZ98" s="12">
        <v>8660</v>
      </c>
      <c r="DA98" s="12">
        <v>4386</v>
      </c>
      <c r="DB98" s="12">
        <v>271</v>
      </c>
      <c r="DC98" s="12">
        <v>776</v>
      </c>
      <c r="DD98" s="12">
        <v>17429</v>
      </c>
      <c r="DE98" s="12">
        <v>1094</v>
      </c>
      <c r="DF98" s="12">
        <v>298</v>
      </c>
    </row>
    <row r="99" spans="1:145" x14ac:dyDescent="0.3">
      <c r="A99" s="12" t="s">
        <v>402</v>
      </c>
      <c r="B99" t="s">
        <v>379</v>
      </c>
      <c r="C99" s="12" t="s">
        <v>378</v>
      </c>
      <c r="E99" t="str">
        <f>INDEX($T$1:$FA$1,MATCH(MAX(T99:FA99),T99:FA99,0))</f>
        <v>Balanta-Ganja</v>
      </c>
      <c r="F99">
        <f>MAX(T99:FA99)/R99</f>
        <v>0.20490806041602785</v>
      </c>
      <c r="G99" s="21" t="str">
        <f t="shared" si="10"/>
        <v>Balanta-Ganja</v>
      </c>
      <c r="H99" t="str">
        <f t="shared" si="11"/>
        <v>Fulah</v>
      </c>
      <c r="I99" t="str">
        <f t="shared" si="12"/>
        <v>Papel</v>
      </c>
      <c r="J99" t="str">
        <f t="shared" si="13"/>
        <v>Mandinka</v>
      </c>
      <c r="K99" t="str">
        <f t="shared" si="14"/>
        <v>Manjaco</v>
      </c>
      <c r="L99" t="str">
        <f t="shared" si="15"/>
        <v>Mancanha</v>
      </c>
      <c r="M99" t="str">
        <f t="shared" si="16"/>
        <v>Sem</v>
      </c>
      <c r="N99" t="str">
        <f t="shared" si="17"/>
        <v>Beafada</v>
      </c>
      <c r="O99" t="str">
        <f t="shared" si="18"/>
        <v>Felupe</v>
      </c>
      <c r="P99" t="str">
        <f t="shared" si="19"/>
        <v>Bijagos</v>
      </c>
      <c r="Q99">
        <v>83</v>
      </c>
      <c r="R99" s="12">
        <v>404396</v>
      </c>
      <c r="AB99" s="12">
        <v>2914</v>
      </c>
      <c r="AE99" s="12">
        <v>1762</v>
      </c>
      <c r="AJ99" s="12">
        <v>58</v>
      </c>
      <c r="BB99" s="12">
        <v>82864</v>
      </c>
      <c r="BC99" s="12">
        <v>2048</v>
      </c>
      <c r="BK99" s="12">
        <v>72938</v>
      </c>
      <c r="BP99" s="12">
        <v>49998</v>
      </c>
      <c r="CX99" s="12">
        <v>20223</v>
      </c>
      <c r="CY99" s="12">
        <v>37948</v>
      </c>
      <c r="CZ99" s="12">
        <v>31944</v>
      </c>
      <c r="DA99" s="12">
        <v>63348</v>
      </c>
      <c r="DB99" s="12">
        <v>5703</v>
      </c>
      <c r="DC99" s="12">
        <v>16268</v>
      </c>
      <c r="DD99" s="12">
        <v>7426</v>
      </c>
      <c r="DE99" s="12">
        <v>5466</v>
      </c>
      <c r="DF99" s="12">
        <v>3488</v>
      </c>
    </row>
    <row r="100" spans="1:145" x14ac:dyDescent="0.3">
      <c r="A100" s="2" t="s">
        <v>403</v>
      </c>
      <c r="B100" t="s">
        <v>393</v>
      </c>
      <c r="C100" s="2" t="s">
        <v>384</v>
      </c>
      <c r="E100" t="str">
        <f>INDEX($T$1:$FA$1,MATCH(MAX(T100:FA100),T100:FA100,0))</f>
        <v>Fulah</v>
      </c>
      <c r="F100">
        <f>MAX(T100:FA100)/R100</f>
        <v>0.2470202893276317</v>
      </c>
      <c r="G100" s="21" t="str">
        <f t="shared" si="10"/>
        <v>Fulah</v>
      </c>
      <c r="H100" t="str">
        <f t="shared" si="11"/>
        <v>Wolof</v>
      </c>
      <c r="I100" t="str">
        <f t="shared" si="12"/>
        <v>Mandinka</v>
      </c>
      <c r="J100" t="str">
        <f t="shared" si="13"/>
        <v>Serer</v>
      </c>
      <c r="K100" t="str">
        <f t="shared" si="14"/>
        <v>Jola-Fony</v>
      </c>
      <c r="L100" t="str">
        <f t="shared" si="15"/>
        <v>Bambara</v>
      </c>
      <c r="M100" t="str">
        <f t="shared" si="16"/>
        <v>Bambara</v>
      </c>
      <c r="N100" t="str">
        <f t="shared" si="17"/>
        <v>Saracule</v>
      </c>
      <c r="O100" t="str">
        <f t="shared" si="18"/>
        <v>Others</v>
      </c>
      <c r="P100" t="str">
        <f t="shared" si="19"/>
        <v>Manjaco</v>
      </c>
      <c r="Q100">
        <v>7</v>
      </c>
      <c r="R100" s="3">
        <v>21982</v>
      </c>
      <c r="AB100" s="2">
        <v>352</v>
      </c>
      <c r="AG100" s="3"/>
      <c r="BD100" s="2">
        <v>835</v>
      </c>
      <c r="BJ100" s="2">
        <v>1209</v>
      </c>
      <c r="BK100" s="2">
        <v>5430</v>
      </c>
      <c r="BN100" s="2">
        <v>5386</v>
      </c>
      <c r="BP100" s="2">
        <v>4440</v>
      </c>
      <c r="BS100" s="2">
        <v>2616</v>
      </c>
      <c r="CF100" s="2">
        <v>835</v>
      </c>
      <c r="CY100" s="2">
        <v>242</v>
      </c>
      <c r="DF100" s="2">
        <v>637</v>
      </c>
    </row>
    <row r="101" spans="1:145" x14ac:dyDescent="0.3">
      <c r="A101" s="2" t="s">
        <v>404</v>
      </c>
      <c r="B101" t="s">
        <v>393</v>
      </c>
      <c r="C101" s="2" t="s">
        <v>385</v>
      </c>
      <c r="E101" t="str">
        <f>INDEX($T$1:$FA$1,MATCH(MAX(T101:FA101),T101:FA101,0))</f>
        <v>Mandinka</v>
      </c>
      <c r="F101">
        <f>MAX(T101:FA101)/R101</f>
        <v>0.31499934194171064</v>
      </c>
      <c r="G101" s="21" t="str">
        <f t="shared" si="10"/>
        <v>Mandinka</v>
      </c>
      <c r="H101" t="str">
        <f t="shared" si="11"/>
        <v>Fulah</v>
      </c>
      <c r="I101" t="str">
        <f t="shared" si="12"/>
        <v>Jola-Fony</v>
      </c>
      <c r="J101" t="str">
        <f t="shared" si="13"/>
        <v>Wolof</v>
      </c>
      <c r="K101" t="str">
        <f t="shared" si="14"/>
        <v>Saracule</v>
      </c>
      <c r="L101" t="str">
        <f t="shared" si="15"/>
        <v>Serer</v>
      </c>
      <c r="M101" t="str">
        <f t="shared" si="16"/>
        <v>Manjaco</v>
      </c>
      <c r="N101" t="str">
        <f t="shared" si="17"/>
        <v>Others</v>
      </c>
      <c r="O101" t="str">
        <f t="shared" si="18"/>
        <v>Krio</v>
      </c>
      <c r="P101" t="str">
        <f t="shared" si="19"/>
        <v>Bambara</v>
      </c>
      <c r="Q101">
        <v>65</v>
      </c>
      <c r="R101" s="3">
        <v>341915</v>
      </c>
      <c r="AB101" s="2">
        <v>6155</v>
      </c>
      <c r="AG101" s="3"/>
      <c r="BD101" s="2">
        <v>3761</v>
      </c>
      <c r="BJ101" s="2">
        <v>50603</v>
      </c>
      <c r="BK101" s="2">
        <v>63254</v>
      </c>
      <c r="BN101" s="2">
        <v>48210</v>
      </c>
      <c r="BP101" s="2">
        <v>107703</v>
      </c>
      <c r="BS101" s="2">
        <v>15386</v>
      </c>
      <c r="CF101" s="2">
        <v>4787</v>
      </c>
      <c r="CY101" s="2">
        <v>9574</v>
      </c>
      <c r="DF101" s="2">
        <v>32482</v>
      </c>
    </row>
    <row r="102" spans="1:145" x14ac:dyDescent="0.3">
      <c r="A102" s="2" t="s">
        <v>405</v>
      </c>
      <c r="B102" t="s">
        <v>393</v>
      </c>
      <c r="C102" s="2" t="s">
        <v>386</v>
      </c>
      <c r="E102" t="str">
        <f>INDEX($T$1:$FA$1,MATCH(MAX(T102:FA102),T102:FA102,0))</f>
        <v>Mandinka</v>
      </c>
      <c r="F102">
        <f>MAX(T102:FA102)/R102</f>
        <v>0.40299970430078086</v>
      </c>
      <c r="G102" s="21" t="str">
        <f t="shared" si="10"/>
        <v>Mandinka</v>
      </c>
      <c r="H102" t="str">
        <f t="shared" si="11"/>
        <v>Fulah</v>
      </c>
      <c r="I102" t="str">
        <f t="shared" si="12"/>
        <v>Jola-Fony</v>
      </c>
      <c r="J102" t="str">
        <f t="shared" si="13"/>
        <v>Wolof</v>
      </c>
      <c r="K102" t="str">
        <f t="shared" si="14"/>
        <v>Saracule</v>
      </c>
      <c r="L102" t="str">
        <f t="shared" si="15"/>
        <v>Serer</v>
      </c>
      <c r="M102" t="str">
        <f t="shared" si="16"/>
        <v>Manjaco</v>
      </c>
      <c r="N102" t="str">
        <f t="shared" si="17"/>
        <v>Others</v>
      </c>
      <c r="O102" t="str">
        <f t="shared" si="18"/>
        <v>Bambara</v>
      </c>
      <c r="P102" t="str">
        <f t="shared" si="19"/>
        <v>Krio</v>
      </c>
      <c r="Q102">
        <v>1746</v>
      </c>
      <c r="R102" s="3">
        <v>1095708</v>
      </c>
      <c r="AB102" s="2">
        <v>17531</v>
      </c>
      <c r="AG102" s="3"/>
      <c r="BD102" s="2">
        <v>7670</v>
      </c>
      <c r="BJ102" s="2">
        <v>162165</v>
      </c>
      <c r="BK102" s="2">
        <v>230099</v>
      </c>
      <c r="BN102" s="2">
        <v>131485</v>
      </c>
      <c r="BP102" s="2">
        <v>441570</v>
      </c>
      <c r="BS102" s="2">
        <v>27393</v>
      </c>
      <c r="CF102" s="2">
        <v>4383</v>
      </c>
      <c r="CY102" s="2">
        <v>25201</v>
      </c>
      <c r="DF102" s="2">
        <v>48211</v>
      </c>
    </row>
    <row r="103" spans="1:145" x14ac:dyDescent="0.3">
      <c r="A103" s="2" t="s">
        <v>406</v>
      </c>
      <c r="B103" t="s">
        <v>393</v>
      </c>
      <c r="C103" s="2" t="s">
        <v>387</v>
      </c>
      <c r="E103" t="str">
        <f>INDEX($T$1:$FA$1,MATCH(MAX(T103:FA103),T103:FA103,0))</f>
        <v>Mandinka</v>
      </c>
      <c r="F103">
        <f>MAX(T103:FA103)/R103</f>
        <v>0.50599993201210181</v>
      </c>
      <c r="G103" s="21" t="str">
        <f t="shared" si="10"/>
        <v>Mandinka</v>
      </c>
      <c r="H103" t="str">
        <f t="shared" si="11"/>
        <v>Fulah</v>
      </c>
      <c r="I103" t="str">
        <f t="shared" si="12"/>
        <v>Wolof</v>
      </c>
      <c r="J103" t="str">
        <f t="shared" si="13"/>
        <v>Saracule</v>
      </c>
      <c r="K103" t="str">
        <f t="shared" si="14"/>
        <v>Jola-Fony</v>
      </c>
      <c r="L103" t="str">
        <f t="shared" si="15"/>
        <v>Manjaco</v>
      </c>
      <c r="M103" t="str">
        <f t="shared" si="16"/>
        <v>Bambara</v>
      </c>
      <c r="N103" t="str">
        <f t="shared" si="17"/>
        <v>Bambara</v>
      </c>
      <c r="O103" t="str">
        <f t="shared" si="18"/>
        <v>Others</v>
      </c>
      <c r="P103" t="str">
        <f t="shared" si="19"/>
        <v>Krio</v>
      </c>
      <c r="Q103">
        <v>1500</v>
      </c>
      <c r="R103" s="3">
        <v>88251</v>
      </c>
      <c r="AB103" s="2">
        <v>352</v>
      </c>
      <c r="AG103" s="3"/>
      <c r="BD103" s="2">
        <v>530</v>
      </c>
      <c r="BJ103" s="2">
        <v>971</v>
      </c>
      <c r="BK103" s="2">
        <v>31594</v>
      </c>
      <c r="BN103" s="2">
        <v>5648</v>
      </c>
      <c r="BP103" s="2">
        <v>44655</v>
      </c>
      <c r="BS103" s="2">
        <v>530</v>
      </c>
      <c r="CF103" s="2">
        <v>88</v>
      </c>
      <c r="CY103" s="2">
        <v>618</v>
      </c>
      <c r="DF103" s="2">
        <v>3265</v>
      </c>
    </row>
    <row r="104" spans="1:145" x14ac:dyDescent="0.3">
      <c r="A104" s="2" t="s">
        <v>407</v>
      </c>
      <c r="B104" t="s">
        <v>393</v>
      </c>
      <c r="C104" s="2" t="s">
        <v>388</v>
      </c>
      <c r="E104" t="str">
        <f>INDEX($T$1:$FA$1,MATCH(MAX(T104:FA104),T104:FA104,0))</f>
        <v>Wolof</v>
      </c>
      <c r="F104">
        <f>MAX(T104:FA104)/R104</f>
        <v>0.34599874392622221</v>
      </c>
      <c r="G104" s="21" t="str">
        <f t="shared" si="10"/>
        <v>Wolof</v>
      </c>
      <c r="H104" t="str">
        <f t="shared" si="11"/>
        <v>Mandinka</v>
      </c>
      <c r="I104" t="str">
        <f t="shared" si="12"/>
        <v>Fulah</v>
      </c>
      <c r="J104" t="str">
        <f t="shared" si="13"/>
        <v>Serer</v>
      </c>
      <c r="K104" t="str">
        <f t="shared" si="14"/>
        <v>Bambara</v>
      </c>
      <c r="L104" t="str">
        <f t="shared" si="15"/>
        <v>Manjaco</v>
      </c>
      <c r="M104" t="str">
        <f t="shared" si="16"/>
        <v>Others</v>
      </c>
      <c r="N104" t="str">
        <f t="shared" si="17"/>
        <v>Jola-Fony</v>
      </c>
      <c r="O104" t="str">
        <f t="shared" si="18"/>
        <v>Saracule</v>
      </c>
      <c r="P104" t="str">
        <f t="shared" si="19"/>
        <v>Krio</v>
      </c>
      <c r="Q104">
        <v>2250</v>
      </c>
      <c r="R104" s="3">
        <v>242024</v>
      </c>
      <c r="AB104" s="2">
        <v>1695</v>
      </c>
      <c r="AG104" s="3"/>
      <c r="BD104" s="2">
        <v>12101</v>
      </c>
      <c r="BJ104" s="2">
        <v>1694</v>
      </c>
      <c r="BK104" s="2">
        <v>54455</v>
      </c>
      <c r="BN104" s="2">
        <v>83740</v>
      </c>
      <c r="BP104" s="2">
        <v>65831</v>
      </c>
      <c r="BS104" s="2">
        <v>18878</v>
      </c>
      <c r="CF104" s="2">
        <v>242</v>
      </c>
      <c r="CY104" s="2">
        <v>1936</v>
      </c>
      <c r="DF104" s="2">
        <v>1452</v>
      </c>
    </row>
    <row r="105" spans="1:145" x14ac:dyDescent="0.3">
      <c r="A105" s="2" t="s">
        <v>408</v>
      </c>
      <c r="B105" t="s">
        <v>393</v>
      </c>
      <c r="C105" s="2" t="s">
        <v>389</v>
      </c>
      <c r="E105" t="str">
        <f>INDEX($T$1:$FA$1,MATCH(MAX(T105:FA105),T105:FA105,0))</f>
        <v>Fulah</v>
      </c>
      <c r="F105">
        <f>MAX(T105:FA105)/R105</f>
        <v>0.41699665989463175</v>
      </c>
      <c r="G105" s="21" t="str">
        <f t="shared" si="10"/>
        <v>Fulah</v>
      </c>
      <c r="H105" t="str">
        <f t="shared" si="11"/>
        <v>Wolof</v>
      </c>
      <c r="I105" t="str">
        <f t="shared" si="12"/>
        <v>Mandinka</v>
      </c>
      <c r="J105" t="str">
        <f t="shared" si="13"/>
        <v>Others</v>
      </c>
      <c r="K105" t="str">
        <f t="shared" si="14"/>
        <v>Others</v>
      </c>
      <c r="L105" t="str">
        <f t="shared" si="15"/>
        <v>Serer</v>
      </c>
      <c r="M105" t="str">
        <f t="shared" si="16"/>
        <v>Jola-Fony</v>
      </c>
      <c r="N105" t="str">
        <f t="shared" si="17"/>
        <v>Jola-Fony</v>
      </c>
      <c r="O105" t="str">
        <f t="shared" si="18"/>
        <v>Manjaco</v>
      </c>
      <c r="P105" t="str">
        <f t="shared" si="19"/>
        <v>.</v>
      </c>
      <c r="Q105">
        <v>1632</v>
      </c>
      <c r="R105" s="3">
        <v>116164</v>
      </c>
      <c r="AB105" s="2">
        <v>581</v>
      </c>
      <c r="AG105" s="3"/>
      <c r="BD105" s="2">
        <v>581</v>
      </c>
      <c r="BJ105" s="2">
        <v>232</v>
      </c>
      <c r="BK105" s="2">
        <v>48440</v>
      </c>
      <c r="BN105" s="2">
        <v>40077</v>
      </c>
      <c r="BP105" s="2">
        <v>25440</v>
      </c>
      <c r="BS105" s="2">
        <v>465</v>
      </c>
      <c r="CF105" s="2">
        <v>0</v>
      </c>
      <c r="CY105" s="2">
        <v>116</v>
      </c>
      <c r="DF105" s="2">
        <v>232</v>
      </c>
    </row>
    <row r="106" spans="1:145" x14ac:dyDescent="0.3">
      <c r="A106" s="2" t="s">
        <v>409</v>
      </c>
      <c r="B106" t="s">
        <v>393</v>
      </c>
      <c r="C106" s="2" t="s">
        <v>390</v>
      </c>
      <c r="E106" t="str">
        <f>INDEX($T$1:$FA$1,MATCH(MAX(T106:FA106),T106:FA106,0))</f>
        <v>Fulah</v>
      </c>
      <c r="F106">
        <f>MAX(T106:FA106)/R106</f>
        <v>0.41499865640481487</v>
      </c>
      <c r="G106" s="21" t="str">
        <f t="shared" si="10"/>
        <v>Fulah</v>
      </c>
      <c r="H106" t="str">
        <f t="shared" si="11"/>
        <v>Wolof</v>
      </c>
      <c r="I106" t="str">
        <f t="shared" si="12"/>
        <v>Mandinka</v>
      </c>
      <c r="J106" t="str">
        <f t="shared" si="13"/>
        <v>Saracule</v>
      </c>
      <c r="K106" t="str">
        <f t="shared" si="14"/>
        <v>Bambara</v>
      </c>
      <c r="L106" t="str">
        <f t="shared" si="15"/>
        <v>Bambara</v>
      </c>
      <c r="M106" t="str">
        <f t="shared" si="16"/>
        <v>Others</v>
      </c>
      <c r="N106" t="str">
        <f t="shared" si="17"/>
        <v>Serer</v>
      </c>
      <c r="O106" t="str">
        <f t="shared" si="18"/>
        <v>Manjaco</v>
      </c>
      <c r="P106" t="str">
        <f t="shared" si="19"/>
        <v>.</v>
      </c>
      <c r="Q106">
        <v>1405</v>
      </c>
      <c r="R106" s="3">
        <v>145133</v>
      </c>
      <c r="AB106" s="2">
        <v>725</v>
      </c>
      <c r="AG106" s="3"/>
      <c r="BD106" s="2">
        <v>726</v>
      </c>
      <c r="BJ106" s="2">
        <v>726</v>
      </c>
      <c r="BK106" s="2">
        <v>60230</v>
      </c>
      <c r="BN106" s="2">
        <v>39912</v>
      </c>
      <c r="BP106" s="2">
        <v>33090</v>
      </c>
      <c r="BS106" s="2">
        <v>581</v>
      </c>
      <c r="CF106" s="2">
        <v>0</v>
      </c>
      <c r="CY106" s="2">
        <v>290</v>
      </c>
      <c r="DF106" s="2">
        <v>8853</v>
      </c>
    </row>
    <row r="107" spans="1:145" x14ac:dyDescent="0.3">
      <c r="A107" s="2" t="s">
        <v>410</v>
      </c>
      <c r="B107" t="s">
        <v>393</v>
      </c>
      <c r="C107" s="2" t="s">
        <v>391</v>
      </c>
      <c r="E107" t="str">
        <f>INDEX($T$1:$FA$1,MATCH(MAX(T107:FA107),T107:FA107,0))</f>
        <v>Saracule</v>
      </c>
      <c r="F107">
        <f>MAX(T107:FA107)/R107</f>
        <v>0.3710007101130296</v>
      </c>
      <c r="G107" s="21" t="str">
        <f t="shared" si="10"/>
        <v>Saracule</v>
      </c>
      <c r="H107" t="str">
        <f t="shared" si="11"/>
        <v>Fulah</v>
      </c>
      <c r="I107" t="str">
        <f t="shared" si="12"/>
        <v>Mandinka</v>
      </c>
      <c r="J107" t="str">
        <f t="shared" si="13"/>
        <v>Bambara</v>
      </c>
      <c r="K107" t="str">
        <f t="shared" si="14"/>
        <v>Bambara</v>
      </c>
      <c r="L107" t="str">
        <f t="shared" si="15"/>
        <v>Jola-Fony</v>
      </c>
      <c r="M107" t="str">
        <f t="shared" si="16"/>
        <v>Serer</v>
      </c>
      <c r="N107" t="str">
        <f t="shared" si="17"/>
        <v>Others</v>
      </c>
      <c r="O107" t="str">
        <f t="shared" si="18"/>
        <v>Manjaco</v>
      </c>
      <c r="P107" t="str">
        <f t="shared" si="19"/>
        <v>.</v>
      </c>
      <c r="Q107">
        <v>2079</v>
      </c>
      <c r="R107" s="3">
        <v>254889</v>
      </c>
      <c r="AB107" s="2">
        <v>509</v>
      </c>
      <c r="AG107" s="3"/>
      <c r="BD107" s="2">
        <v>1529</v>
      </c>
      <c r="BJ107" s="2">
        <v>765</v>
      </c>
      <c r="BK107" s="2">
        <v>83094</v>
      </c>
      <c r="BN107" s="2">
        <v>1529</v>
      </c>
      <c r="BP107" s="2">
        <v>72134</v>
      </c>
      <c r="BS107" s="2">
        <v>510</v>
      </c>
      <c r="CF107" s="2">
        <v>0</v>
      </c>
      <c r="CY107" s="2">
        <v>255</v>
      </c>
      <c r="DF107" s="2">
        <v>94564</v>
      </c>
    </row>
    <row r="108" spans="1:145" x14ac:dyDescent="0.3">
      <c r="A108" s="2" t="s">
        <v>525</v>
      </c>
      <c r="B108" s="12" t="s">
        <v>524</v>
      </c>
      <c r="C108" t="s">
        <v>446</v>
      </c>
      <c r="D108" s="18" t="s">
        <v>447</v>
      </c>
      <c r="E108" t="str">
        <f>INDEX($T$1:$FA$1,MATCH(MAX(T108:FA108),T108:FA108,0))</f>
        <v>Mooré</v>
      </c>
      <c r="F108">
        <f>MAX(T108:FA108)/R108</f>
        <v>0.29200115642690977</v>
      </c>
      <c r="G108" s="21" t="str">
        <f t="shared" si="10"/>
        <v>Mooré</v>
      </c>
      <c r="H108" t="str">
        <f t="shared" si="11"/>
        <v>Bwamu (Ou Bwamou)</v>
      </c>
      <c r="I108" t="str">
        <f t="shared" si="12"/>
        <v>Marka (Ou Dafing)</v>
      </c>
      <c r="J108" t="str">
        <f t="shared" si="13"/>
        <v>Fulfudé (Ou Peulh)</v>
      </c>
      <c r="K108" t="str">
        <f t="shared" si="14"/>
        <v>Others</v>
      </c>
      <c r="L108" t="str">
        <f t="shared" si="15"/>
        <v>Ko</v>
      </c>
      <c r="M108" t="str">
        <f t="shared" si="16"/>
        <v>Nuni (Nounouma)</v>
      </c>
      <c r="N108" t="str">
        <f t="shared" si="17"/>
        <v>Bambara</v>
      </c>
      <c r="O108" t="str">
        <f t="shared" si="18"/>
        <v>Bobo</v>
      </c>
      <c r="P108" t="str">
        <f t="shared" si="19"/>
        <v>San (Ou Samogho Ou Samo)</v>
      </c>
      <c r="Q108">
        <v>4543</v>
      </c>
      <c r="R108" s="18">
        <v>297468</v>
      </c>
      <c r="AB108" s="2">
        <v>20228</v>
      </c>
      <c r="BD108" s="2">
        <v>10709</v>
      </c>
      <c r="BU108" s="2">
        <v>0</v>
      </c>
      <c r="BW108" s="2"/>
      <c r="BX108" s="2">
        <v>0</v>
      </c>
      <c r="DG108" s="2">
        <v>0</v>
      </c>
      <c r="DH108" s="2">
        <v>0</v>
      </c>
      <c r="DI108" s="2">
        <v>0</v>
      </c>
      <c r="DJ108" s="2">
        <v>2677</v>
      </c>
      <c r="DK108" s="2">
        <v>75557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20823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19038</v>
      </c>
      <c r="DZ108" s="2">
        <v>0</v>
      </c>
      <c r="EA108" s="2">
        <v>0</v>
      </c>
      <c r="EB108" s="2">
        <v>0</v>
      </c>
      <c r="EC108" s="2">
        <v>0</v>
      </c>
      <c r="ED108" s="2">
        <v>49082</v>
      </c>
      <c r="EE108" s="2">
        <v>0</v>
      </c>
      <c r="EF108" s="2">
        <v>86861</v>
      </c>
      <c r="EG108" s="2">
        <v>0</v>
      </c>
      <c r="EH108" s="2">
        <v>0</v>
      </c>
      <c r="EI108" s="2">
        <v>12196</v>
      </c>
      <c r="EJ108" s="2">
        <v>297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</row>
    <row r="109" spans="1:145" x14ac:dyDescent="0.3">
      <c r="A109" s="2" t="s">
        <v>526</v>
      </c>
      <c r="B109" s="12" t="s">
        <v>524</v>
      </c>
      <c r="C109" t="s">
        <v>446</v>
      </c>
      <c r="D109" s="18" t="s">
        <v>448</v>
      </c>
      <c r="E109" t="str">
        <f>INDEX($T$1:$FA$1,MATCH(MAX(T109:FA109),T109:FA109,0))</f>
        <v>Mooré</v>
      </c>
      <c r="F109">
        <f>MAX(T109:FA109)/R109</f>
        <v>0.51499903455152762</v>
      </c>
      <c r="G109" s="21" t="str">
        <f t="shared" si="10"/>
        <v>Mooré</v>
      </c>
      <c r="H109" t="str">
        <f t="shared" si="11"/>
        <v>Bobo</v>
      </c>
      <c r="I109" t="str">
        <f t="shared" si="12"/>
        <v>Bwamu (Ou Bwamou)</v>
      </c>
      <c r="J109" t="str">
        <f t="shared" si="13"/>
        <v>Marka (Ou Dafing)</v>
      </c>
      <c r="K109" t="str">
        <f t="shared" si="14"/>
        <v>Fulfudé (Ou Peulh)</v>
      </c>
      <c r="L109" t="str">
        <f t="shared" si="15"/>
        <v>Bambara</v>
      </c>
      <c r="M109" t="str">
        <f t="shared" si="16"/>
        <v>Bambara</v>
      </c>
      <c r="N109" t="str">
        <f t="shared" si="17"/>
        <v>Others</v>
      </c>
      <c r="O109" t="str">
        <f t="shared" si="18"/>
        <v>Dogon (Ou Kaado)</v>
      </c>
      <c r="P109" t="str">
        <f t="shared" si="19"/>
        <v>.</v>
      </c>
      <c r="Q109">
        <v>5905</v>
      </c>
      <c r="R109" s="18">
        <v>346989</v>
      </c>
      <c r="AB109" s="2">
        <v>9716</v>
      </c>
      <c r="BD109" s="2">
        <v>12492</v>
      </c>
      <c r="BU109" s="2">
        <v>0</v>
      </c>
      <c r="BW109" s="2"/>
      <c r="BX109" s="2">
        <v>0</v>
      </c>
      <c r="DG109" s="2">
        <v>0</v>
      </c>
      <c r="DH109" s="2">
        <v>0</v>
      </c>
      <c r="DI109" s="2">
        <v>0</v>
      </c>
      <c r="DJ109" s="2">
        <v>57947</v>
      </c>
      <c r="DK109" s="2">
        <v>35046</v>
      </c>
      <c r="DL109" s="2">
        <v>0</v>
      </c>
      <c r="DM109" s="2">
        <v>0</v>
      </c>
      <c r="DN109" s="2">
        <v>0</v>
      </c>
      <c r="DO109" s="2">
        <v>2776</v>
      </c>
      <c r="DP109" s="2">
        <v>0</v>
      </c>
      <c r="DQ109" s="2">
        <v>0</v>
      </c>
      <c r="DR109" s="2">
        <v>18390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19431</v>
      </c>
      <c r="EE109" s="2">
        <v>0</v>
      </c>
      <c r="EF109" s="2">
        <v>178699</v>
      </c>
      <c r="EG109" s="2">
        <v>0</v>
      </c>
      <c r="EH109" s="2">
        <v>0</v>
      </c>
      <c r="EI109" s="2">
        <v>0</v>
      </c>
      <c r="EJ109" s="2">
        <v>12492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</row>
    <row r="110" spans="1:145" x14ac:dyDescent="0.3">
      <c r="A110" s="2" t="s">
        <v>527</v>
      </c>
      <c r="B110" s="12" t="s">
        <v>524</v>
      </c>
      <c r="C110" t="s">
        <v>446</v>
      </c>
      <c r="D110" s="18" t="s">
        <v>449</v>
      </c>
      <c r="E110" t="str">
        <f>INDEX($T$1:$FA$1,MATCH(MAX(T110:FA110),T110:FA110,0))</f>
        <v>Bwamu (Ou Bwamou)</v>
      </c>
      <c r="F110">
        <f>MAX(T110:FA110)/R110</f>
        <v>0.29599903665472754</v>
      </c>
      <c r="G110" s="21" t="str">
        <f t="shared" si="10"/>
        <v>Bwamu (Ou Bwamou)</v>
      </c>
      <c r="H110" t="str">
        <f t="shared" si="11"/>
        <v>Bambara</v>
      </c>
      <c r="I110" t="str">
        <f t="shared" si="12"/>
        <v>Marka (Ou Dafing)</v>
      </c>
      <c r="J110" t="str">
        <f t="shared" si="13"/>
        <v>Fulfudé (Ou Peulh)</v>
      </c>
      <c r="K110" t="str">
        <f t="shared" si="14"/>
        <v>Dogon (Ou Kaado)</v>
      </c>
      <c r="L110" t="str">
        <f t="shared" si="15"/>
        <v>Dogon (Ou Kaado)</v>
      </c>
      <c r="M110" t="str">
        <f t="shared" si="16"/>
        <v>Others</v>
      </c>
      <c r="N110" t="str">
        <f t="shared" si="17"/>
        <v>San (Ou Samogho Ou Samo)</v>
      </c>
      <c r="O110" t="str">
        <f t="shared" si="18"/>
        <v>Bobo</v>
      </c>
      <c r="P110" t="str">
        <f t="shared" si="19"/>
        <v>.</v>
      </c>
      <c r="Q110">
        <v>7477</v>
      </c>
      <c r="R110" s="18">
        <v>357089</v>
      </c>
      <c r="AB110" s="2">
        <v>12856</v>
      </c>
      <c r="BD110" s="2">
        <v>82845</v>
      </c>
      <c r="BU110" s="2">
        <v>0</v>
      </c>
      <c r="BW110" s="2"/>
      <c r="BX110" s="2">
        <v>0</v>
      </c>
      <c r="DG110" s="2">
        <v>0</v>
      </c>
      <c r="DH110" s="2">
        <v>0</v>
      </c>
      <c r="DI110" s="2">
        <v>0</v>
      </c>
      <c r="DJ110" s="2">
        <v>2500</v>
      </c>
      <c r="DK110" s="2">
        <v>105698</v>
      </c>
      <c r="DL110" s="2">
        <v>0</v>
      </c>
      <c r="DM110" s="2">
        <v>0</v>
      </c>
      <c r="DN110" s="2">
        <v>0</v>
      </c>
      <c r="DO110" s="2">
        <v>29995</v>
      </c>
      <c r="DP110" s="2">
        <v>0</v>
      </c>
      <c r="DQ110" s="2">
        <v>0</v>
      </c>
      <c r="DR110" s="2">
        <v>34281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53206</v>
      </c>
      <c r="EE110" s="2">
        <v>0</v>
      </c>
      <c r="EF110" s="2">
        <v>29995</v>
      </c>
      <c r="EG110" s="2">
        <v>0</v>
      </c>
      <c r="EH110" s="2">
        <v>0</v>
      </c>
      <c r="EI110" s="2">
        <v>0</v>
      </c>
      <c r="EJ110" s="2">
        <v>5713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</row>
    <row r="111" spans="1:145" x14ac:dyDescent="0.3">
      <c r="A111" s="2" t="s">
        <v>528</v>
      </c>
      <c r="B111" s="12" t="s">
        <v>524</v>
      </c>
      <c r="C111" t="s">
        <v>446</v>
      </c>
      <c r="D111" s="18" t="s">
        <v>450</v>
      </c>
      <c r="E111" t="str">
        <f>INDEX($T$1:$FA$1,MATCH(MAX(T111:FA111),T111:FA111,0))</f>
        <v>Mooré</v>
      </c>
      <c r="F111">
        <f>MAX(T111:FA111)/R111</f>
        <v>0.30400116456950516</v>
      </c>
      <c r="G111" s="21" t="str">
        <f t="shared" si="10"/>
        <v>Mooré</v>
      </c>
      <c r="H111" t="str">
        <f t="shared" si="11"/>
        <v>Marka (Ou Dafing)</v>
      </c>
      <c r="I111" t="str">
        <f t="shared" si="12"/>
        <v>Bwamu (Ou Bwamou)</v>
      </c>
      <c r="J111" t="str">
        <f t="shared" si="13"/>
        <v>Nuni (Nounouma)</v>
      </c>
      <c r="K111" t="str">
        <f t="shared" si="14"/>
        <v>Bambara</v>
      </c>
      <c r="L111" t="str">
        <f t="shared" si="15"/>
        <v>Fulfudé (Ou Peulh)</v>
      </c>
      <c r="M111" t="str">
        <f t="shared" si="16"/>
        <v>Others</v>
      </c>
      <c r="N111" t="str">
        <f t="shared" si="17"/>
        <v>San (Ou Samogho Ou Samo)</v>
      </c>
      <c r="O111" t="str">
        <f t="shared" si="18"/>
        <v>Bobo</v>
      </c>
      <c r="P111" t="str">
        <f t="shared" si="19"/>
        <v>Ko</v>
      </c>
      <c r="Q111">
        <v>6878</v>
      </c>
      <c r="R111" s="18">
        <v>391561</v>
      </c>
      <c r="AB111" s="2">
        <v>11746</v>
      </c>
      <c r="BD111" s="2">
        <v>30150</v>
      </c>
      <c r="BU111" s="2">
        <v>0</v>
      </c>
      <c r="BW111" s="2"/>
      <c r="BX111" s="2">
        <v>0</v>
      </c>
      <c r="DG111" s="2">
        <v>0</v>
      </c>
      <c r="DH111" s="2">
        <v>0</v>
      </c>
      <c r="DI111" s="2">
        <v>0</v>
      </c>
      <c r="DJ111" s="2">
        <v>1958</v>
      </c>
      <c r="DK111" s="2">
        <v>65391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25060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392</v>
      </c>
      <c r="DZ111" s="2">
        <v>0</v>
      </c>
      <c r="EA111" s="2">
        <v>0</v>
      </c>
      <c r="EB111" s="2">
        <v>0</v>
      </c>
      <c r="EC111" s="2">
        <v>0</v>
      </c>
      <c r="ED111" s="2">
        <v>103372</v>
      </c>
      <c r="EE111" s="2">
        <v>0</v>
      </c>
      <c r="EF111" s="2">
        <v>119035</v>
      </c>
      <c r="EG111" s="2">
        <v>0</v>
      </c>
      <c r="EH111" s="2">
        <v>0</v>
      </c>
      <c r="EI111" s="2">
        <v>30933</v>
      </c>
      <c r="EJ111" s="2">
        <v>3524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</row>
    <row r="112" spans="1:145" x14ac:dyDescent="0.3">
      <c r="A112" s="2" t="s">
        <v>529</v>
      </c>
      <c r="B112" s="12" t="s">
        <v>524</v>
      </c>
      <c r="C112" t="s">
        <v>446</v>
      </c>
      <c r="D112" s="18" t="s">
        <v>451</v>
      </c>
      <c r="E112" t="str">
        <f>INDEX($T$1:$FA$1,MATCH(MAX(T112:FA112),T112:FA112,0))</f>
        <v>San (Ou Samogho Ou Samo)</v>
      </c>
      <c r="F112">
        <f>MAX(T112:FA112)/R112</f>
        <v>0.46599835985498611</v>
      </c>
      <c r="G112" s="21" t="str">
        <f t="shared" si="10"/>
        <v>San (Ou Samogho Ou Samo)</v>
      </c>
      <c r="H112" t="str">
        <f t="shared" si="11"/>
        <v>Mooré</v>
      </c>
      <c r="I112" t="str">
        <f t="shared" si="12"/>
        <v>Marka (Ou Dafing)</v>
      </c>
      <c r="J112" t="str">
        <f t="shared" si="13"/>
        <v>Others</v>
      </c>
      <c r="K112" t="str">
        <f t="shared" si="14"/>
        <v>Fulfudé (Ou Peulh)</v>
      </c>
      <c r="L112" t="str">
        <f t="shared" si="15"/>
        <v>Bambara</v>
      </c>
      <c r="M112" t="str">
        <f t="shared" si="16"/>
        <v>Nuni (Nounouma)</v>
      </c>
      <c r="N112" t="str">
        <f t="shared" si="17"/>
        <v>Bwamu (Ou Bwamou)</v>
      </c>
      <c r="O112" t="str">
        <f t="shared" si="18"/>
        <v>.</v>
      </c>
      <c r="P112" t="str">
        <f t="shared" si="19"/>
        <v>.</v>
      </c>
      <c r="Q112">
        <v>3721</v>
      </c>
      <c r="R112" s="18">
        <v>223151</v>
      </c>
      <c r="AB112" s="2">
        <v>15175</v>
      </c>
      <c r="BD112" s="2">
        <v>2678</v>
      </c>
      <c r="BU112" s="2">
        <v>0</v>
      </c>
      <c r="BW112" s="2"/>
      <c r="BX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223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7810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41060</v>
      </c>
      <c r="EE112" s="2">
        <v>0</v>
      </c>
      <c r="EF112" s="2">
        <v>50878</v>
      </c>
      <c r="EG112" s="2">
        <v>0</v>
      </c>
      <c r="EH112" s="2">
        <v>0</v>
      </c>
      <c r="EI112" s="2">
        <v>1339</v>
      </c>
      <c r="EJ112" s="2">
        <v>103988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</row>
    <row r="113" spans="1:145" x14ac:dyDescent="0.3">
      <c r="A113" s="2" t="s">
        <v>530</v>
      </c>
      <c r="B113" s="12" t="s">
        <v>524</v>
      </c>
      <c r="C113" t="s">
        <v>446</v>
      </c>
      <c r="D113" s="18" t="s">
        <v>452</v>
      </c>
      <c r="E113" t="str">
        <f>INDEX($T$1:$FA$1,MATCH(MAX(T113:FA113),T113:FA113,0))</f>
        <v>San (Ou Samogho Ou Samo)</v>
      </c>
      <c r="F113">
        <f>MAX(T113:FA113)/R113</f>
        <v>0.50900140696324003</v>
      </c>
      <c r="G113" s="21" t="str">
        <f t="shared" si="10"/>
        <v>San (Ou Samogho Ou Samo)</v>
      </c>
      <c r="H113" t="str">
        <f t="shared" si="11"/>
        <v>Mooré</v>
      </c>
      <c r="I113" t="str">
        <f t="shared" si="12"/>
        <v>Bambara</v>
      </c>
      <c r="J113" t="str">
        <f t="shared" si="13"/>
        <v>Marka (Ou Dafing)</v>
      </c>
      <c r="K113" t="str">
        <f t="shared" si="14"/>
        <v>Fulfudé (Ou Peulh)</v>
      </c>
      <c r="L113" t="str">
        <f t="shared" si="15"/>
        <v>Others</v>
      </c>
      <c r="M113" t="str">
        <f t="shared" si="16"/>
        <v>Bobo</v>
      </c>
      <c r="N113" t="str">
        <f t="shared" si="17"/>
        <v>Bobo</v>
      </c>
      <c r="O113" t="str">
        <f t="shared" si="18"/>
        <v>Bobo</v>
      </c>
      <c r="P113" t="str">
        <f t="shared" si="19"/>
        <v>.</v>
      </c>
      <c r="Q113">
        <v>6022</v>
      </c>
      <c r="R113" s="18">
        <v>285011</v>
      </c>
      <c r="AB113" s="2">
        <v>9119</v>
      </c>
      <c r="BD113" s="2">
        <v>25936</v>
      </c>
      <c r="BU113" s="2">
        <v>0</v>
      </c>
      <c r="BW113" s="2"/>
      <c r="BX113" s="2">
        <v>0</v>
      </c>
      <c r="DG113" s="2">
        <v>0</v>
      </c>
      <c r="DH113" s="2">
        <v>0</v>
      </c>
      <c r="DI113" s="2">
        <v>0</v>
      </c>
      <c r="DJ113" s="2">
        <v>285</v>
      </c>
      <c r="DK113" s="2">
        <v>285</v>
      </c>
      <c r="DL113" s="2">
        <v>0</v>
      </c>
      <c r="DM113" s="2">
        <v>0</v>
      </c>
      <c r="DN113" s="2">
        <v>0</v>
      </c>
      <c r="DO113" s="2">
        <v>285</v>
      </c>
      <c r="DP113" s="2">
        <v>0</v>
      </c>
      <c r="DQ113" s="2">
        <v>0</v>
      </c>
      <c r="DR113" s="2">
        <v>16246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22801</v>
      </c>
      <c r="EE113" s="2">
        <v>0</v>
      </c>
      <c r="EF113" s="2">
        <v>64983</v>
      </c>
      <c r="EG113" s="2">
        <v>0</v>
      </c>
      <c r="EH113" s="2">
        <v>0</v>
      </c>
      <c r="EI113" s="2">
        <v>0</v>
      </c>
      <c r="EJ113" s="2">
        <v>145071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</row>
    <row r="114" spans="1:145" x14ac:dyDescent="0.3">
      <c r="A114" s="2" t="s">
        <v>531</v>
      </c>
      <c r="B114" s="12" t="s">
        <v>524</v>
      </c>
      <c r="C114" t="s">
        <v>453</v>
      </c>
      <c r="D114" s="18" t="s">
        <v>454</v>
      </c>
      <c r="E114" t="str">
        <f>INDEX($T$1:$FA$1,MATCH(MAX(T114:FA114),T114:FA114,0))</f>
        <v>Mooré</v>
      </c>
      <c r="F114">
        <f>MAX(T114:FA114)/R114</f>
        <v>0.25000039491788079</v>
      </c>
      <c r="G114" s="21" t="str">
        <f t="shared" si="10"/>
        <v>Mooré</v>
      </c>
      <c r="H114" t="str">
        <f t="shared" si="11"/>
        <v>Bambara</v>
      </c>
      <c r="I114" t="str">
        <f t="shared" si="12"/>
        <v>Others</v>
      </c>
      <c r="J114" t="str">
        <f t="shared" si="13"/>
        <v>Karaboro</v>
      </c>
      <c r="K114" t="str">
        <f t="shared" si="14"/>
        <v>Gouin</v>
      </c>
      <c r="L114" t="str">
        <f t="shared" si="15"/>
        <v>Fulfudé (Ou Peulh)</v>
      </c>
      <c r="M114" t="str">
        <f t="shared" si="16"/>
        <v>Turka</v>
      </c>
      <c r="N114" t="str">
        <f t="shared" si="17"/>
        <v>French</v>
      </c>
      <c r="O114" t="str">
        <f t="shared" si="18"/>
        <v>French</v>
      </c>
      <c r="P114" t="str">
        <f t="shared" si="19"/>
        <v>French</v>
      </c>
      <c r="Q114">
        <v>15462</v>
      </c>
      <c r="R114" s="18">
        <v>633043</v>
      </c>
      <c r="AB114" s="2">
        <v>86096</v>
      </c>
      <c r="BD114" s="2">
        <v>121544</v>
      </c>
      <c r="BU114" s="2">
        <v>0</v>
      </c>
      <c r="BW114" s="2"/>
      <c r="BX114" s="2">
        <v>6963</v>
      </c>
      <c r="DG114" s="2">
        <v>0</v>
      </c>
      <c r="DH114" s="2">
        <v>0</v>
      </c>
      <c r="DI114" s="2">
        <v>0</v>
      </c>
      <c r="DJ114" s="2">
        <v>6330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48111</v>
      </c>
      <c r="DS114" s="2">
        <v>76598</v>
      </c>
      <c r="DT114" s="2">
        <v>0</v>
      </c>
      <c r="DU114" s="2">
        <v>0</v>
      </c>
      <c r="DV114" s="2">
        <v>0</v>
      </c>
      <c r="DW114" s="2">
        <v>86094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158261</v>
      </c>
      <c r="EG114" s="2">
        <v>0</v>
      </c>
      <c r="EH114" s="2">
        <v>0</v>
      </c>
      <c r="EI114" s="2">
        <v>0</v>
      </c>
      <c r="EJ114" s="2">
        <v>0</v>
      </c>
      <c r="EK114" s="2">
        <v>6963</v>
      </c>
      <c r="EL114" s="2">
        <v>0</v>
      </c>
      <c r="EM114" s="2">
        <v>0</v>
      </c>
      <c r="EN114" s="2">
        <v>6963</v>
      </c>
      <c r="EO114" s="2">
        <v>29120</v>
      </c>
    </row>
    <row r="115" spans="1:145" x14ac:dyDescent="0.3">
      <c r="A115" s="2" t="s">
        <v>532</v>
      </c>
      <c r="B115" s="12" t="s">
        <v>524</v>
      </c>
      <c r="C115" t="s">
        <v>453</v>
      </c>
      <c r="D115" s="18" t="s">
        <v>455</v>
      </c>
      <c r="E115" t="str">
        <f>INDEX($T$1:$FA$1,MATCH(MAX(T115:FA115),T115:FA115,0))</f>
        <v>Sénoufo</v>
      </c>
      <c r="F115">
        <f>MAX(T115:FA115)/R115</f>
        <v>0.60999983279735592</v>
      </c>
      <c r="G115" s="21" t="str">
        <f t="shared" si="10"/>
        <v>Sénoufo</v>
      </c>
      <c r="H115" t="str">
        <f t="shared" si="11"/>
        <v>Bambara</v>
      </c>
      <c r="I115" t="str">
        <f t="shared" si="12"/>
        <v>Turka</v>
      </c>
      <c r="J115" t="str">
        <f t="shared" si="13"/>
        <v>Others</v>
      </c>
      <c r="K115" t="str">
        <f t="shared" si="14"/>
        <v>Fulfudé (Ou Peulh)</v>
      </c>
      <c r="L115" t="str">
        <f t="shared" si="15"/>
        <v>Mooré</v>
      </c>
      <c r="M115" t="str">
        <f t="shared" si="16"/>
        <v>French</v>
      </c>
      <c r="N115" t="str">
        <f t="shared" si="17"/>
        <v>Gouin</v>
      </c>
      <c r="O115" t="str">
        <f t="shared" si="18"/>
        <v>Bobo</v>
      </c>
      <c r="P115" t="str">
        <f t="shared" si="19"/>
        <v>Bobo</v>
      </c>
      <c r="Q115">
        <v>3112</v>
      </c>
      <c r="R115" s="18">
        <v>179423</v>
      </c>
      <c r="AB115" s="2">
        <v>15253</v>
      </c>
      <c r="BD115" s="2">
        <v>24940</v>
      </c>
      <c r="BU115" s="2">
        <v>0</v>
      </c>
      <c r="BW115" s="2"/>
      <c r="BX115" s="2">
        <v>1435</v>
      </c>
      <c r="DG115" s="2">
        <v>0</v>
      </c>
      <c r="DH115" s="2">
        <v>0</v>
      </c>
      <c r="DI115" s="2">
        <v>0</v>
      </c>
      <c r="DJ115" s="2">
        <v>179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7715</v>
      </c>
      <c r="DS115" s="2">
        <v>359</v>
      </c>
      <c r="DT115" s="2">
        <v>0</v>
      </c>
      <c r="DU115" s="2">
        <v>0</v>
      </c>
      <c r="DV115" s="2">
        <v>0</v>
      </c>
      <c r="DW115" s="2">
        <v>179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2332</v>
      </c>
      <c r="EG115" s="2">
        <v>0</v>
      </c>
      <c r="EH115" s="2">
        <v>0</v>
      </c>
      <c r="EI115" s="2">
        <v>0</v>
      </c>
      <c r="EJ115" s="2">
        <v>0</v>
      </c>
      <c r="EK115" s="2">
        <v>109448</v>
      </c>
      <c r="EL115" s="2">
        <v>0</v>
      </c>
      <c r="EM115" s="2">
        <v>0</v>
      </c>
      <c r="EN115" s="2">
        <v>179</v>
      </c>
      <c r="EO115" s="2">
        <v>17404</v>
      </c>
    </row>
    <row r="116" spans="1:145" x14ac:dyDescent="0.3">
      <c r="A116" s="2" t="s">
        <v>533</v>
      </c>
      <c r="B116" s="12" t="s">
        <v>524</v>
      </c>
      <c r="C116" t="s">
        <v>456</v>
      </c>
      <c r="D116" s="18" t="s">
        <v>457</v>
      </c>
      <c r="E116" t="str">
        <f>INDEX($T$1:$FA$1,MATCH(MAX(T116:FA116),T116:FA116,0))</f>
        <v>Mooré</v>
      </c>
      <c r="F116">
        <f>MAX(T116:FA116)/R116</f>
        <v>0.80600016367562655</v>
      </c>
      <c r="G116" s="21" t="str">
        <f t="shared" si="10"/>
        <v>Mooré</v>
      </c>
      <c r="H116" t="str">
        <f t="shared" si="11"/>
        <v>French</v>
      </c>
      <c r="I116" t="str">
        <f t="shared" si="12"/>
        <v>Others</v>
      </c>
      <c r="J116" t="str">
        <f t="shared" si="13"/>
        <v>Bambara</v>
      </c>
      <c r="K116" t="str">
        <f t="shared" si="14"/>
        <v>Fulfudé (Ou Peulh)</v>
      </c>
      <c r="L116" t="str">
        <f t="shared" si="15"/>
        <v>Bissa</v>
      </c>
      <c r="M116" t="str">
        <f t="shared" si="16"/>
        <v>.</v>
      </c>
      <c r="N116" t="str">
        <f t="shared" si="17"/>
        <v>.</v>
      </c>
      <c r="O116" t="str">
        <f t="shared" si="18"/>
        <v>.</v>
      </c>
      <c r="P116" t="str">
        <f t="shared" si="19"/>
        <v>.</v>
      </c>
      <c r="Q116">
        <v>2869</v>
      </c>
      <c r="R116" s="18">
        <v>3030384</v>
      </c>
      <c r="AB116" s="2">
        <v>127276</v>
      </c>
      <c r="BD116" s="2">
        <v>87881</v>
      </c>
      <c r="BU116" s="2">
        <v>0</v>
      </c>
      <c r="BW116" s="2"/>
      <c r="BX116" s="2">
        <v>300008</v>
      </c>
      <c r="DG116" s="2">
        <v>0</v>
      </c>
      <c r="DH116" s="2">
        <v>0</v>
      </c>
      <c r="DI116" s="2">
        <v>27273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45456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2442490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</row>
    <row r="117" spans="1:145" x14ac:dyDescent="0.3">
      <c r="A117" s="2" t="s">
        <v>534</v>
      </c>
      <c r="B117" s="12" t="s">
        <v>524</v>
      </c>
      <c r="C117" t="s">
        <v>458</v>
      </c>
      <c r="D117" s="18" t="s">
        <v>459</v>
      </c>
      <c r="E117" t="str">
        <f>INDEX($T$1:$FA$1,MATCH(MAX(T117:FA117),T117:FA117,0))</f>
        <v>Bissa</v>
      </c>
      <c r="F117">
        <f>MAX(T117:FA117)/R117</f>
        <v>0.65499977637519091</v>
      </c>
      <c r="G117" s="21" t="str">
        <f t="shared" si="10"/>
        <v>Bissa</v>
      </c>
      <c r="H117" t="str">
        <f t="shared" si="11"/>
        <v>Mooré</v>
      </c>
      <c r="I117" t="str">
        <f t="shared" si="12"/>
        <v>Fulfudé (Ou Peulh)</v>
      </c>
      <c r="J117" t="str">
        <f t="shared" si="13"/>
        <v>Koussassé</v>
      </c>
      <c r="K117" t="str">
        <f t="shared" si="14"/>
        <v>French</v>
      </c>
      <c r="L117" t="str">
        <f t="shared" si="15"/>
        <v>Kusaal</v>
      </c>
      <c r="M117" t="str">
        <f t="shared" si="16"/>
        <v>Others</v>
      </c>
      <c r="N117" t="str">
        <f t="shared" si="17"/>
        <v>Bambara</v>
      </c>
      <c r="O117" t="str">
        <f t="shared" si="18"/>
        <v>Birifor</v>
      </c>
      <c r="P117" t="str">
        <f t="shared" si="19"/>
        <v>Birifor</v>
      </c>
      <c r="Q117">
        <v>6498</v>
      </c>
      <c r="R117" s="18">
        <v>737843</v>
      </c>
      <c r="AB117" s="2">
        <v>3688</v>
      </c>
      <c r="BD117" s="2">
        <v>1476</v>
      </c>
      <c r="BU117" s="2">
        <v>0</v>
      </c>
      <c r="BW117" s="2"/>
      <c r="BX117" s="2">
        <v>6641</v>
      </c>
      <c r="DG117" s="2">
        <v>0</v>
      </c>
      <c r="DH117" s="2">
        <v>738</v>
      </c>
      <c r="DI117" s="2">
        <v>483287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53863</v>
      </c>
      <c r="DS117" s="2">
        <v>0</v>
      </c>
      <c r="DT117" s="2">
        <v>738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16233</v>
      </c>
      <c r="EB117" s="2">
        <v>3689</v>
      </c>
      <c r="EC117" s="2">
        <v>0</v>
      </c>
      <c r="ED117" s="2">
        <v>0</v>
      </c>
      <c r="EE117" s="2">
        <v>0</v>
      </c>
      <c r="EF117" s="2">
        <v>167490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</row>
    <row r="118" spans="1:145" x14ac:dyDescent="0.3">
      <c r="A118" s="2" t="s">
        <v>535</v>
      </c>
      <c r="B118" s="12" t="s">
        <v>524</v>
      </c>
      <c r="C118" t="s">
        <v>458</v>
      </c>
      <c r="D118" s="18" t="s">
        <v>460</v>
      </c>
      <c r="E118" t="str">
        <f>INDEX($T$1:$FA$1,MATCH(MAX(T118:FA118),T118:FA118,0))</f>
        <v>Mooré</v>
      </c>
      <c r="F118">
        <f>MAX(T118:FA118)/R118</f>
        <v>0.67099965806686446</v>
      </c>
      <c r="G118" s="21" t="str">
        <f t="shared" si="10"/>
        <v>Mooré</v>
      </c>
      <c r="H118" t="str">
        <f t="shared" si="11"/>
        <v>Bissa</v>
      </c>
      <c r="I118" t="str">
        <f t="shared" si="12"/>
        <v>Moba</v>
      </c>
      <c r="J118" t="str">
        <f t="shared" si="13"/>
        <v>Fulfudé (Ou Peulh)</v>
      </c>
      <c r="K118" t="str">
        <f t="shared" si="14"/>
        <v>Others</v>
      </c>
      <c r="L118" t="str">
        <f t="shared" si="15"/>
        <v>Gourmantché (Ou Gulmancéma)</v>
      </c>
      <c r="M118" t="str">
        <f t="shared" si="16"/>
        <v>French</v>
      </c>
      <c r="N118" t="str">
        <f t="shared" si="17"/>
        <v>Bambara</v>
      </c>
      <c r="O118" t="str">
        <f t="shared" si="18"/>
        <v>Bambara</v>
      </c>
      <c r="P118" t="str">
        <f t="shared" si="19"/>
        <v>.</v>
      </c>
      <c r="Q118">
        <v>5352</v>
      </c>
      <c r="R118" s="18">
        <v>362644</v>
      </c>
      <c r="AB118" s="2">
        <v>15231</v>
      </c>
      <c r="BD118" s="2">
        <v>363</v>
      </c>
      <c r="BU118" s="2">
        <v>0</v>
      </c>
      <c r="BW118" s="2"/>
      <c r="BX118" s="2">
        <v>725</v>
      </c>
      <c r="DG118" s="2">
        <v>0</v>
      </c>
      <c r="DH118" s="2">
        <v>363</v>
      </c>
      <c r="DI118" s="2">
        <v>38440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25385</v>
      </c>
      <c r="DS118" s="2">
        <v>0</v>
      </c>
      <c r="DT118" s="2">
        <v>11242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27561</v>
      </c>
      <c r="EF118" s="2">
        <v>243334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</row>
    <row r="119" spans="1:145" x14ac:dyDescent="0.3">
      <c r="A119" s="2" t="s">
        <v>536</v>
      </c>
      <c r="B119" s="12" t="s">
        <v>524</v>
      </c>
      <c r="C119" t="s">
        <v>458</v>
      </c>
      <c r="D119" s="18" t="s">
        <v>461</v>
      </c>
      <c r="E119" t="str">
        <f>INDEX($T$1:$FA$1,MATCH(MAX(T119:FA119),T119:FA119,0))</f>
        <v>Mooré</v>
      </c>
      <c r="F119">
        <f>MAX(T119:FA119)/R119</f>
        <v>0.92299920211824071</v>
      </c>
      <c r="G119" s="21" t="str">
        <f t="shared" si="10"/>
        <v>Mooré</v>
      </c>
      <c r="H119" t="str">
        <f t="shared" si="11"/>
        <v>Fulfudé (Ou Peulh)</v>
      </c>
      <c r="I119" t="str">
        <f t="shared" si="12"/>
        <v>Bissa</v>
      </c>
      <c r="J119" t="str">
        <f t="shared" si="13"/>
        <v>French</v>
      </c>
      <c r="K119" t="str">
        <f t="shared" si="14"/>
        <v>Others</v>
      </c>
      <c r="L119" t="str">
        <f t="shared" si="15"/>
        <v>Gourmantché (Ou Gulmancéma)</v>
      </c>
      <c r="M119" t="str">
        <f t="shared" si="16"/>
        <v>Bambara</v>
      </c>
      <c r="N119" t="str">
        <f t="shared" si="17"/>
        <v>.</v>
      </c>
      <c r="O119" t="str">
        <f t="shared" si="18"/>
        <v>.</v>
      </c>
      <c r="P119" t="str">
        <f t="shared" si="19"/>
        <v>.</v>
      </c>
      <c r="Q119">
        <v>2795</v>
      </c>
      <c r="R119" s="18">
        <v>480021</v>
      </c>
      <c r="AB119" s="2">
        <v>1921</v>
      </c>
      <c r="BD119" s="2">
        <v>480</v>
      </c>
      <c r="BU119" s="2">
        <v>0</v>
      </c>
      <c r="BW119" s="2"/>
      <c r="BX119" s="2">
        <v>4320</v>
      </c>
      <c r="DG119" s="2">
        <v>0</v>
      </c>
      <c r="DH119" s="2">
        <v>0</v>
      </c>
      <c r="DI119" s="2">
        <v>6720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22561</v>
      </c>
      <c r="DS119" s="2">
        <v>0</v>
      </c>
      <c r="DT119" s="2">
        <v>960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443059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</row>
    <row r="120" spans="1:145" x14ac:dyDescent="0.3">
      <c r="A120" s="2" t="s">
        <v>537</v>
      </c>
      <c r="B120" s="12" t="s">
        <v>524</v>
      </c>
      <c r="C120" t="s">
        <v>462</v>
      </c>
      <c r="D120" s="18" t="s">
        <v>463</v>
      </c>
      <c r="E120" t="str">
        <f>INDEX($T$1:$FA$1,MATCH(MAX(T120:FA120),T120:FA120,0))</f>
        <v>Mooré</v>
      </c>
      <c r="F120">
        <f>MAX(T120:FA120)/R120</f>
        <v>0.9319993110025333</v>
      </c>
      <c r="G120" s="21" t="str">
        <f t="shared" si="10"/>
        <v>Mooré</v>
      </c>
      <c r="H120" t="str">
        <f t="shared" si="11"/>
        <v>Fulfudé (Ou Peulh)</v>
      </c>
      <c r="I120" t="str">
        <f t="shared" si="12"/>
        <v>French</v>
      </c>
      <c r="J120" t="str">
        <f t="shared" si="13"/>
        <v>Others</v>
      </c>
      <c r="K120" t="str">
        <f t="shared" si="14"/>
        <v>Koromfé</v>
      </c>
      <c r="L120" t="str">
        <f t="shared" si="15"/>
        <v>Bambara</v>
      </c>
      <c r="M120" t="str">
        <f t="shared" si="16"/>
        <v>.</v>
      </c>
      <c r="N120" t="str">
        <f t="shared" si="17"/>
        <v>.</v>
      </c>
      <c r="O120" t="str">
        <f t="shared" si="18"/>
        <v>.</v>
      </c>
      <c r="P120" t="str">
        <f t="shared" si="19"/>
        <v>.</v>
      </c>
      <c r="Q120">
        <v>4011</v>
      </c>
      <c r="R120" s="18">
        <v>476054</v>
      </c>
      <c r="AB120" s="2">
        <v>1905</v>
      </c>
      <c r="BD120" s="2">
        <v>476</v>
      </c>
      <c r="BU120" s="2">
        <v>0</v>
      </c>
      <c r="BW120" s="2"/>
      <c r="BX120" s="2">
        <v>2380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25707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1904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443682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</row>
    <row r="121" spans="1:145" x14ac:dyDescent="0.3">
      <c r="A121" s="2" t="s">
        <v>538</v>
      </c>
      <c r="B121" s="12" t="s">
        <v>524</v>
      </c>
      <c r="C121" t="s">
        <v>462</v>
      </c>
      <c r="D121" s="18" t="s">
        <v>464</v>
      </c>
      <c r="E121" t="str">
        <f>INDEX($T$1:$FA$1,MATCH(MAX(T121:FA121),T121:FA121,0))</f>
        <v>Mooré</v>
      </c>
      <c r="F121">
        <f>MAX(T121:FA121)/R121</f>
        <v>0.80000038925955053</v>
      </c>
      <c r="G121" s="21" t="str">
        <f t="shared" si="10"/>
        <v>Mooré</v>
      </c>
      <c r="H121" t="str">
        <f t="shared" si="11"/>
        <v>Fulfudé (Ou Peulh)</v>
      </c>
      <c r="I121" t="str">
        <f t="shared" si="12"/>
        <v>Gourmantché (Ou Gulmancéma)</v>
      </c>
      <c r="J121" t="str">
        <f t="shared" si="13"/>
        <v>Others</v>
      </c>
      <c r="K121" t="str">
        <f t="shared" si="14"/>
        <v>Marka (Ou Dafing)</v>
      </c>
      <c r="L121" t="str">
        <f t="shared" si="15"/>
        <v>French</v>
      </c>
      <c r="M121" t="str">
        <f t="shared" si="16"/>
        <v>French</v>
      </c>
      <c r="N121" t="str">
        <f t="shared" si="17"/>
        <v>French</v>
      </c>
      <c r="O121" t="str">
        <f t="shared" si="18"/>
        <v>Bissa</v>
      </c>
      <c r="P121" t="str">
        <f t="shared" si="19"/>
        <v>.</v>
      </c>
      <c r="Q121">
        <v>6385</v>
      </c>
      <c r="R121" s="18">
        <v>513796</v>
      </c>
      <c r="AB121" s="2">
        <v>6165</v>
      </c>
      <c r="BD121" s="2">
        <v>0</v>
      </c>
      <c r="BU121" s="2">
        <v>0</v>
      </c>
      <c r="BW121" s="2"/>
      <c r="BX121" s="2">
        <v>1028</v>
      </c>
      <c r="DG121" s="2">
        <v>0</v>
      </c>
      <c r="DH121" s="2">
        <v>0</v>
      </c>
      <c r="DI121" s="2">
        <v>514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59600</v>
      </c>
      <c r="DS121" s="2">
        <v>0</v>
      </c>
      <c r="DT121" s="2">
        <v>31855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1028</v>
      </c>
      <c r="EA121" s="2">
        <v>0</v>
      </c>
      <c r="EB121" s="2">
        <v>0</v>
      </c>
      <c r="EC121" s="2">
        <v>0</v>
      </c>
      <c r="ED121" s="2">
        <v>1541</v>
      </c>
      <c r="EE121" s="2">
        <v>0</v>
      </c>
      <c r="EF121" s="2">
        <v>411037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1028</v>
      </c>
      <c r="EN121" s="2">
        <v>0</v>
      </c>
      <c r="EO121" s="2">
        <v>0</v>
      </c>
    </row>
    <row r="122" spans="1:145" x14ac:dyDescent="0.3">
      <c r="A122" s="2" t="s">
        <v>539</v>
      </c>
      <c r="B122" s="12" t="s">
        <v>524</v>
      </c>
      <c r="C122" t="s">
        <v>462</v>
      </c>
      <c r="D122" s="18" t="s">
        <v>465</v>
      </c>
      <c r="E122" t="str">
        <f>INDEX($T$1:$FA$1,MATCH(MAX(T122:FA122),T122:FA122,0))</f>
        <v>Mooré</v>
      </c>
      <c r="F122">
        <f>MAX(T122:FA122)/R122</f>
        <v>0.91999945751616996</v>
      </c>
      <c r="G122" s="21" t="str">
        <f t="shared" si="10"/>
        <v>Mooré</v>
      </c>
      <c r="H122" t="str">
        <f t="shared" si="11"/>
        <v>Fulfudé (Ou Peulh)</v>
      </c>
      <c r="I122" t="str">
        <f t="shared" si="12"/>
        <v>Others</v>
      </c>
      <c r="J122" t="str">
        <f t="shared" si="13"/>
        <v>French</v>
      </c>
      <c r="K122" t="str">
        <f t="shared" si="14"/>
        <v>Bambara</v>
      </c>
      <c r="L122" t="str">
        <f t="shared" si="15"/>
        <v>Bambara</v>
      </c>
      <c r="M122" t="str">
        <f t="shared" si="16"/>
        <v>.</v>
      </c>
      <c r="N122" t="str">
        <f t="shared" si="17"/>
        <v>.</v>
      </c>
      <c r="O122" t="str">
        <f t="shared" si="18"/>
        <v>.</v>
      </c>
      <c r="P122" t="str">
        <f t="shared" si="19"/>
        <v>.</v>
      </c>
      <c r="Q122">
        <v>9274</v>
      </c>
      <c r="R122" s="18">
        <v>884819</v>
      </c>
      <c r="AB122" s="2">
        <v>7963</v>
      </c>
      <c r="BD122" s="2">
        <v>885</v>
      </c>
      <c r="BU122" s="2">
        <v>0</v>
      </c>
      <c r="BW122" s="2"/>
      <c r="BX122" s="2">
        <v>5309</v>
      </c>
      <c r="DG122" s="2">
        <v>0</v>
      </c>
      <c r="DH122" s="2">
        <v>0</v>
      </c>
      <c r="DI122" s="2">
        <v>885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55744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814033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</row>
    <row r="123" spans="1:145" x14ac:dyDescent="0.3">
      <c r="A123" s="2" t="s">
        <v>540</v>
      </c>
      <c r="B123" s="12" t="s">
        <v>524</v>
      </c>
      <c r="C123" t="s">
        <v>466</v>
      </c>
      <c r="D123" s="18" t="s">
        <v>467</v>
      </c>
      <c r="E123" t="str">
        <f>INDEX($T$1:$FA$1,MATCH(MAX(T123:FA123),T123:FA123,0))</f>
        <v>Mooré</v>
      </c>
      <c r="F123">
        <f>MAX(T123:FA123)/R123</f>
        <v>0.90899930260443174</v>
      </c>
      <c r="G123" s="21" t="str">
        <f t="shared" si="10"/>
        <v>Mooré</v>
      </c>
      <c r="H123" t="str">
        <f t="shared" si="11"/>
        <v>Gourounsi</v>
      </c>
      <c r="I123" t="str">
        <f t="shared" si="12"/>
        <v>French</v>
      </c>
      <c r="J123" t="str">
        <f t="shared" si="13"/>
        <v>Others</v>
      </c>
      <c r="K123" t="str">
        <f t="shared" si="14"/>
        <v>Fulfudé (Ou Peulh)</v>
      </c>
      <c r="L123" t="str">
        <f t="shared" si="15"/>
        <v>Dagara</v>
      </c>
      <c r="M123" t="str">
        <f t="shared" si="16"/>
        <v>.</v>
      </c>
      <c r="N123" t="str">
        <f t="shared" si="17"/>
        <v>.</v>
      </c>
      <c r="O123" t="str">
        <f t="shared" si="18"/>
        <v>.</v>
      </c>
      <c r="P123" t="str">
        <f t="shared" si="19"/>
        <v>.</v>
      </c>
      <c r="Q123">
        <v>4277</v>
      </c>
      <c r="R123" s="18">
        <v>689709</v>
      </c>
      <c r="AB123" s="2">
        <v>11035</v>
      </c>
      <c r="BD123" s="2">
        <v>0</v>
      </c>
      <c r="BU123" s="2">
        <v>0</v>
      </c>
      <c r="BW123" s="2"/>
      <c r="BX123" s="2">
        <v>13794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690</v>
      </c>
      <c r="DN123" s="2">
        <v>0</v>
      </c>
      <c r="DO123" s="2">
        <v>0</v>
      </c>
      <c r="DP123" s="2">
        <v>0</v>
      </c>
      <c r="DQ123" s="2">
        <v>0</v>
      </c>
      <c r="DR123" s="2">
        <v>5518</v>
      </c>
      <c r="DS123" s="2">
        <v>0</v>
      </c>
      <c r="DT123" s="2">
        <v>0</v>
      </c>
      <c r="DU123" s="2">
        <v>31727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626945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</row>
    <row r="124" spans="1:145" x14ac:dyDescent="0.3">
      <c r="A124" s="2" t="s">
        <v>541</v>
      </c>
      <c r="B124" s="12" t="s">
        <v>524</v>
      </c>
      <c r="C124" t="s">
        <v>466</v>
      </c>
      <c r="D124" s="18" t="s">
        <v>468</v>
      </c>
      <c r="E124" t="str">
        <f>INDEX($T$1:$FA$1,MATCH(MAX(T124:FA124),T124:FA124,0))</f>
        <v>Gourounsi</v>
      </c>
      <c r="F124">
        <f>MAX(T124:FA124)/R124</f>
        <v>0.81699977273713853</v>
      </c>
      <c r="G124" s="21" t="str">
        <f t="shared" si="10"/>
        <v>Gourounsi</v>
      </c>
      <c r="H124" t="str">
        <f t="shared" si="11"/>
        <v>Mooré</v>
      </c>
      <c r="I124" t="str">
        <f t="shared" si="12"/>
        <v>Fulfudé (Ou Peulh)</v>
      </c>
      <c r="J124" t="str">
        <f t="shared" si="13"/>
        <v>Others</v>
      </c>
      <c r="K124" t="str">
        <f t="shared" si="14"/>
        <v>Others</v>
      </c>
      <c r="L124" t="str">
        <f t="shared" si="15"/>
        <v>.</v>
      </c>
      <c r="M124" t="str">
        <f t="shared" si="16"/>
        <v>.</v>
      </c>
      <c r="N124" t="str">
        <f t="shared" si="17"/>
        <v>.</v>
      </c>
      <c r="O124" t="str">
        <f t="shared" si="18"/>
        <v>.</v>
      </c>
      <c r="P124" t="str">
        <f t="shared" si="19"/>
        <v>.</v>
      </c>
      <c r="Q124">
        <v>5111</v>
      </c>
      <c r="R124" s="18">
        <v>391617</v>
      </c>
      <c r="AB124" s="2">
        <v>3133</v>
      </c>
      <c r="BD124" s="2">
        <v>0</v>
      </c>
      <c r="BU124" s="2">
        <v>0</v>
      </c>
      <c r="BW124" s="2"/>
      <c r="BX124" s="2">
        <v>3133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10965</v>
      </c>
      <c r="DS124" s="2">
        <v>0</v>
      </c>
      <c r="DT124" s="2">
        <v>0</v>
      </c>
      <c r="DU124" s="2">
        <v>319951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54435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</row>
    <row r="125" spans="1:145" x14ac:dyDescent="0.3">
      <c r="A125" s="2" t="s">
        <v>542</v>
      </c>
      <c r="B125" s="12" t="s">
        <v>524</v>
      </c>
      <c r="C125" t="s">
        <v>466</v>
      </c>
      <c r="D125" s="18" t="s">
        <v>469</v>
      </c>
      <c r="E125" t="str">
        <f>INDEX($T$1:$FA$1,MATCH(MAX(T125:FA125),T125:FA125,0))</f>
        <v>Mooré</v>
      </c>
      <c r="F125">
        <f>MAX(T125:FA125)/R125</f>
        <v>0.45600128160247777</v>
      </c>
      <c r="G125" s="21" t="str">
        <f t="shared" si="10"/>
        <v>Mooré</v>
      </c>
      <c r="H125" t="str">
        <f t="shared" si="11"/>
        <v>Gourounsi</v>
      </c>
      <c r="I125" t="str">
        <f t="shared" si="12"/>
        <v>Fulfudé (Ou Peulh)</v>
      </c>
      <c r="J125" t="str">
        <f t="shared" si="13"/>
        <v>Dagara</v>
      </c>
      <c r="K125" t="str">
        <f t="shared" si="14"/>
        <v>Others</v>
      </c>
      <c r="L125" t="str">
        <f t="shared" si="15"/>
        <v>French</v>
      </c>
      <c r="M125" t="str">
        <f t="shared" si="16"/>
        <v>.</v>
      </c>
      <c r="N125" t="str">
        <f t="shared" si="17"/>
        <v>.</v>
      </c>
      <c r="O125" t="str">
        <f t="shared" si="18"/>
        <v>.</v>
      </c>
      <c r="P125" t="str">
        <f t="shared" si="19"/>
        <v>.</v>
      </c>
      <c r="Q125">
        <v>6705</v>
      </c>
      <c r="R125" s="18">
        <v>337078</v>
      </c>
      <c r="AB125" s="2">
        <v>15842</v>
      </c>
      <c r="BD125" s="2">
        <v>0</v>
      </c>
      <c r="BU125" s="2">
        <v>0</v>
      </c>
      <c r="BW125" s="2"/>
      <c r="BX125" s="2">
        <v>2360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21573</v>
      </c>
      <c r="DN125" s="2">
        <v>0</v>
      </c>
      <c r="DO125" s="2">
        <v>0</v>
      </c>
      <c r="DP125" s="2">
        <v>0</v>
      </c>
      <c r="DQ125" s="2">
        <v>0</v>
      </c>
      <c r="DR125" s="2">
        <v>35056</v>
      </c>
      <c r="DS125" s="2">
        <v>0</v>
      </c>
      <c r="DT125" s="2">
        <v>0</v>
      </c>
      <c r="DU125" s="2">
        <v>108539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153708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</row>
    <row r="126" spans="1:145" x14ac:dyDescent="0.3">
      <c r="A126" s="2" t="s">
        <v>543</v>
      </c>
      <c r="B126" s="12" t="s">
        <v>524</v>
      </c>
      <c r="C126" t="s">
        <v>466</v>
      </c>
      <c r="D126" s="18" t="s">
        <v>470</v>
      </c>
      <c r="E126" t="str">
        <f>INDEX($T$1:$FA$1,MATCH(MAX(T126:FA126),T126:FA126,0))</f>
        <v>Mooré</v>
      </c>
      <c r="F126">
        <f>MAX(T126:FA126)/R126</f>
        <v>0.67999966905361742</v>
      </c>
      <c r="G126" s="21" t="str">
        <f t="shared" si="10"/>
        <v>Mooré</v>
      </c>
      <c r="H126" t="str">
        <f t="shared" si="11"/>
        <v>Gourounsi</v>
      </c>
      <c r="I126" t="str">
        <f t="shared" si="12"/>
        <v>Fulfudé (Ou Peulh)</v>
      </c>
      <c r="J126" t="str">
        <f t="shared" si="13"/>
        <v>Others</v>
      </c>
      <c r="K126" t="str">
        <f t="shared" si="14"/>
        <v>French</v>
      </c>
      <c r="L126" t="str">
        <f t="shared" si="15"/>
        <v>Dagara</v>
      </c>
      <c r="M126" t="str">
        <f t="shared" si="16"/>
        <v>.</v>
      </c>
      <c r="N126" t="str">
        <f t="shared" si="17"/>
        <v>.</v>
      </c>
      <c r="O126" t="str">
        <f t="shared" si="18"/>
        <v>.</v>
      </c>
      <c r="P126" t="str">
        <f t="shared" si="19"/>
        <v>.</v>
      </c>
      <c r="Q126">
        <v>5294</v>
      </c>
      <c r="R126" s="18">
        <v>241731</v>
      </c>
      <c r="AB126" s="2">
        <v>4593</v>
      </c>
      <c r="BD126" s="2">
        <v>0</v>
      </c>
      <c r="BU126" s="2">
        <v>0</v>
      </c>
      <c r="BW126" s="2"/>
      <c r="BX126" s="2">
        <v>967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242</v>
      </c>
      <c r="DN126" s="2">
        <v>0</v>
      </c>
      <c r="DO126" s="2">
        <v>0</v>
      </c>
      <c r="DP126" s="2">
        <v>0</v>
      </c>
      <c r="DQ126" s="2">
        <v>0</v>
      </c>
      <c r="DR126" s="2">
        <v>30216</v>
      </c>
      <c r="DS126" s="2">
        <v>0</v>
      </c>
      <c r="DT126" s="2">
        <v>0</v>
      </c>
      <c r="DU126" s="2">
        <v>41336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164377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</row>
    <row r="127" spans="1:145" x14ac:dyDescent="0.3">
      <c r="A127" s="2" t="s">
        <v>544</v>
      </c>
      <c r="B127" s="12" t="s">
        <v>524</v>
      </c>
      <c r="C127" t="s">
        <v>471</v>
      </c>
      <c r="D127" s="18" t="s">
        <v>472</v>
      </c>
      <c r="E127" t="str">
        <f>INDEX($T$1:$FA$1,MATCH(MAX(T127:FA127),T127:FA127,0))</f>
        <v>Mooré</v>
      </c>
      <c r="F127">
        <f>MAX(T127:FA127)/R127</f>
        <v>0.9449994659450992</v>
      </c>
      <c r="G127" s="21" t="str">
        <f t="shared" si="10"/>
        <v>Mooré</v>
      </c>
      <c r="H127" t="str">
        <f t="shared" si="11"/>
        <v>Fulfudé (Ou Peulh)</v>
      </c>
      <c r="I127" t="str">
        <f t="shared" si="12"/>
        <v>Others</v>
      </c>
      <c r="J127" t="str">
        <f t="shared" si="13"/>
        <v>French</v>
      </c>
      <c r="K127" t="str">
        <f t="shared" si="14"/>
        <v>Bambara</v>
      </c>
      <c r="L127" t="str">
        <f t="shared" si="15"/>
        <v>.</v>
      </c>
      <c r="M127" t="str">
        <f t="shared" si="16"/>
        <v>.</v>
      </c>
      <c r="N127" t="str">
        <f t="shared" si="17"/>
        <v>.</v>
      </c>
      <c r="O127" t="str">
        <f t="shared" si="18"/>
        <v>.</v>
      </c>
      <c r="P127" t="str">
        <f t="shared" si="19"/>
        <v>.</v>
      </c>
      <c r="Q127">
        <v>3948</v>
      </c>
      <c r="R127" s="18">
        <v>280870</v>
      </c>
      <c r="AB127" s="2">
        <v>2247</v>
      </c>
      <c r="BD127" s="2">
        <v>281</v>
      </c>
      <c r="BU127" s="2">
        <v>0</v>
      </c>
      <c r="BW127" s="2"/>
      <c r="BX127" s="2">
        <v>1404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11516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265422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</row>
    <row r="128" spans="1:145" x14ac:dyDescent="0.3">
      <c r="A128" s="2" t="s">
        <v>545</v>
      </c>
      <c r="B128" s="12" t="s">
        <v>524</v>
      </c>
      <c r="C128" t="s">
        <v>471</v>
      </c>
      <c r="D128" s="18" t="s">
        <v>473</v>
      </c>
      <c r="E128" t="str">
        <f>INDEX($T$1:$FA$1,MATCH(MAX(T128:FA128),T128:FA128,0))</f>
        <v>Kasséna (Ou Kassem)</v>
      </c>
      <c r="F128">
        <f>MAX(T128:FA128)/R128</f>
        <v>0.55100196102463539</v>
      </c>
      <c r="G128" s="21" t="str">
        <f t="shared" si="10"/>
        <v>Kasséna (Ou Kassem)</v>
      </c>
      <c r="H128" t="str">
        <f t="shared" si="11"/>
        <v>Nankana</v>
      </c>
      <c r="I128" t="str">
        <f t="shared" si="12"/>
        <v>Mooré</v>
      </c>
      <c r="J128" t="str">
        <f t="shared" si="13"/>
        <v>Fulfudé (Ou Peulh)</v>
      </c>
      <c r="K128" t="str">
        <f t="shared" si="14"/>
        <v>Others</v>
      </c>
      <c r="L128" t="str">
        <f t="shared" si="15"/>
        <v>Ninkare</v>
      </c>
      <c r="M128" t="str">
        <f t="shared" si="16"/>
        <v>French</v>
      </c>
      <c r="N128" t="str">
        <f t="shared" si="17"/>
        <v>Bambara</v>
      </c>
      <c r="O128" t="str">
        <f t="shared" si="18"/>
        <v>Bissa</v>
      </c>
      <c r="P128" t="str">
        <f t="shared" si="19"/>
        <v>Bissa</v>
      </c>
      <c r="Q128">
        <v>3862</v>
      </c>
      <c r="R128" s="18">
        <v>195816</v>
      </c>
      <c r="AB128" s="2">
        <v>3915</v>
      </c>
      <c r="BD128" s="2">
        <v>392</v>
      </c>
      <c r="BU128" s="2">
        <v>0</v>
      </c>
      <c r="BW128" s="2"/>
      <c r="BX128" s="2">
        <v>1567</v>
      </c>
      <c r="DG128" s="2">
        <v>0</v>
      </c>
      <c r="DH128" s="2">
        <v>0</v>
      </c>
      <c r="DI128" s="2">
        <v>196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8616</v>
      </c>
      <c r="DS128" s="2">
        <v>0</v>
      </c>
      <c r="DT128" s="2">
        <v>196</v>
      </c>
      <c r="DU128" s="2">
        <v>0</v>
      </c>
      <c r="DV128" s="2">
        <v>0</v>
      </c>
      <c r="DW128" s="2">
        <v>0</v>
      </c>
      <c r="DX128" s="2">
        <v>107895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24477</v>
      </c>
      <c r="EG128" s="2">
        <v>45429</v>
      </c>
      <c r="EH128" s="2">
        <v>3133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</row>
    <row r="129" spans="1:145" x14ac:dyDescent="0.3">
      <c r="A129" s="2" t="s">
        <v>546</v>
      </c>
      <c r="B129" s="12" t="s">
        <v>524</v>
      </c>
      <c r="C129" t="s">
        <v>471</v>
      </c>
      <c r="D129" s="18" t="s">
        <v>474</v>
      </c>
      <c r="E129" t="str">
        <f>INDEX($T$1:$FA$1,MATCH(MAX(T129:FA129),T129:FA129,0))</f>
        <v>Mooré</v>
      </c>
      <c r="F129">
        <f>MAX(T129:FA129)/R129</f>
        <v>0.71199987181336022</v>
      </c>
      <c r="G129" s="21" t="str">
        <f t="shared" si="10"/>
        <v>Mooré</v>
      </c>
      <c r="H129" t="str">
        <f t="shared" si="11"/>
        <v>Bissa</v>
      </c>
      <c r="I129" t="str">
        <f t="shared" si="12"/>
        <v>Fulfudé (Ou Peulh)</v>
      </c>
      <c r="J129" t="str">
        <f t="shared" si="13"/>
        <v>French</v>
      </c>
      <c r="K129" t="str">
        <f t="shared" si="14"/>
        <v>Others</v>
      </c>
      <c r="L129" t="str">
        <f t="shared" si="15"/>
        <v>Bambara</v>
      </c>
      <c r="M129" t="str">
        <f t="shared" si="16"/>
        <v>Bambara</v>
      </c>
      <c r="N129" t="str">
        <f t="shared" si="17"/>
        <v>Bambara</v>
      </c>
      <c r="O129" t="str">
        <f t="shared" si="18"/>
        <v>.</v>
      </c>
      <c r="P129" t="str">
        <f t="shared" si="19"/>
        <v>.</v>
      </c>
      <c r="Q129">
        <v>3667</v>
      </c>
      <c r="R129" s="18">
        <v>312045</v>
      </c>
      <c r="AB129" s="2">
        <v>937</v>
      </c>
      <c r="BD129" s="2">
        <v>312</v>
      </c>
      <c r="BU129" s="2">
        <v>0</v>
      </c>
      <c r="BW129" s="2"/>
      <c r="BX129" s="2">
        <v>3120</v>
      </c>
      <c r="DG129" s="2">
        <v>0</v>
      </c>
      <c r="DH129" s="2">
        <v>0</v>
      </c>
      <c r="DI129" s="2">
        <v>62409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22467</v>
      </c>
      <c r="DS129" s="2">
        <v>0</v>
      </c>
      <c r="DT129" s="2">
        <v>312</v>
      </c>
      <c r="DU129" s="2">
        <v>0</v>
      </c>
      <c r="DV129" s="2">
        <v>0</v>
      </c>
      <c r="DW129" s="2">
        <v>0</v>
      </c>
      <c r="DX129" s="2">
        <v>312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222176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</row>
    <row r="130" spans="1:145" x14ac:dyDescent="0.3">
      <c r="A130" s="2" t="s">
        <v>547</v>
      </c>
      <c r="B130" s="12" t="s">
        <v>524</v>
      </c>
      <c r="C130" t="s">
        <v>475</v>
      </c>
      <c r="D130" s="18" t="s">
        <v>476</v>
      </c>
      <c r="E130" t="str">
        <f>INDEX($T$1:$FA$1,MATCH(MAX(T130:FA130),T130:FA130,0))</f>
        <v>Bambara</v>
      </c>
      <c r="F130">
        <f>MAX(T130:FA130)/R130</f>
        <v>0.41599972991543971</v>
      </c>
      <c r="G130" s="21" t="str">
        <f t="shared" si="10"/>
        <v>Bambara</v>
      </c>
      <c r="H130" t="str">
        <f t="shared" si="11"/>
        <v>Mooré</v>
      </c>
      <c r="I130" t="str">
        <f t="shared" si="12"/>
        <v>Bobo</v>
      </c>
      <c r="J130" t="str">
        <f t="shared" si="13"/>
        <v>Others</v>
      </c>
      <c r="K130" t="str">
        <f t="shared" si="14"/>
        <v>Fulfudé (Ou Peulh)</v>
      </c>
      <c r="L130" t="str">
        <f t="shared" si="15"/>
        <v>French</v>
      </c>
      <c r="M130" t="str">
        <f t="shared" si="16"/>
        <v>San (Ou Samogho Ou Samo)</v>
      </c>
      <c r="N130" t="str">
        <f t="shared" si="17"/>
        <v>Toussian</v>
      </c>
      <c r="O130" t="str">
        <f t="shared" si="18"/>
        <v>Bwamu (Ou Bwamou)</v>
      </c>
      <c r="P130" t="str">
        <f t="shared" si="19"/>
        <v>Sénoufo</v>
      </c>
      <c r="Q130">
        <v>11546</v>
      </c>
      <c r="R130" s="18">
        <v>1510638</v>
      </c>
      <c r="AB130" s="2">
        <v>98191</v>
      </c>
      <c r="BD130" s="2">
        <v>628425</v>
      </c>
      <c r="BU130" s="2">
        <v>0</v>
      </c>
      <c r="BW130" s="2"/>
      <c r="BX130" s="2">
        <v>39277</v>
      </c>
      <c r="DG130" s="2">
        <v>0</v>
      </c>
      <c r="DH130" s="2">
        <v>0</v>
      </c>
      <c r="DI130" s="2">
        <v>0</v>
      </c>
      <c r="DJ130" s="2">
        <v>216021</v>
      </c>
      <c r="DK130" s="2">
        <v>9064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46830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433553</v>
      </c>
      <c r="EG130" s="2">
        <v>0</v>
      </c>
      <c r="EH130" s="2">
        <v>0</v>
      </c>
      <c r="EI130" s="2">
        <v>0</v>
      </c>
      <c r="EJ130" s="2">
        <v>18128</v>
      </c>
      <c r="EK130" s="2">
        <v>4532</v>
      </c>
      <c r="EL130" s="2">
        <v>0</v>
      </c>
      <c r="EM130" s="2">
        <v>0</v>
      </c>
      <c r="EN130" s="2">
        <v>16617</v>
      </c>
      <c r="EO130" s="2">
        <v>0</v>
      </c>
    </row>
    <row r="131" spans="1:145" x14ac:dyDescent="0.3">
      <c r="A131" s="2" t="s">
        <v>548</v>
      </c>
      <c r="B131" s="12" t="s">
        <v>524</v>
      </c>
      <c r="C131" t="s">
        <v>475</v>
      </c>
      <c r="D131" s="18" t="s">
        <v>477</v>
      </c>
      <c r="E131" t="str">
        <f>INDEX($T$1:$FA$1,MATCH(MAX(T131:FA131),T131:FA131,0))</f>
        <v>Sénoufo</v>
      </c>
      <c r="F131">
        <f>MAX(T131:FA131)/R131</f>
        <v>0.42100117765015038</v>
      </c>
      <c r="G131" s="21" t="str">
        <f t="shared" si="10"/>
        <v>Sénoufo</v>
      </c>
      <c r="H131" t="str">
        <f t="shared" si="11"/>
        <v>Mooré</v>
      </c>
      <c r="I131" t="str">
        <f t="shared" si="12"/>
        <v>Bambara</v>
      </c>
      <c r="J131" t="str">
        <f t="shared" si="13"/>
        <v>Others</v>
      </c>
      <c r="K131" t="str">
        <f t="shared" si="14"/>
        <v>Toussian</v>
      </c>
      <c r="L131" t="str">
        <f t="shared" si="15"/>
        <v>Fulfudé (Ou Peulh)</v>
      </c>
      <c r="M131" t="str">
        <f t="shared" si="16"/>
        <v>San (Ou Samogho Ou Samo)</v>
      </c>
      <c r="N131" t="str">
        <f t="shared" si="17"/>
        <v>Bobo</v>
      </c>
      <c r="O131" t="str">
        <f t="shared" si="18"/>
        <v>French</v>
      </c>
      <c r="P131" t="str">
        <f t="shared" si="19"/>
        <v>Bwamu (Ou Bwamou)</v>
      </c>
      <c r="Q131">
        <v>8446</v>
      </c>
      <c r="R131" s="18">
        <v>399949</v>
      </c>
      <c r="AB131" s="2">
        <v>51193</v>
      </c>
      <c r="BD131" s="2">
        <v>53593</v>
      </c>
      <c r="BU131" s="2">
        <v>0</v>
      </c>
      <c r="BW131" s="2"/>
      <c r="BX131" s="2">
        <v>1600</v>
      </c>
      <c r="DG131" s="2">
        <v>0</v>
      </c>
      <c r="DH131" s="2">
        <v>0</v>
      </c>
      <c r="DI131" s="2">
        <v>0</v>
      </c>
      <c r="DJ131" s="2">
        <v>5199</v>
      </c>
      <c r="DK131" s="2">
        <v>800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21597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53993</v>
      </c>
      <c r="EG131" s="2">
        <v>0</v>
      </c>
      <c r="EH131" s="2">
        <v>0</v>
      </c>
      <c r="EI131" s="2">
        <v>0</v>
      </c>
      <c r="EJ131" s="2">
        <v>19198</v>
      </c>
      <c r="EK131" s="2">
        <v>168379</v>
      </c>
      <c r="EL131" s="2">
        <v>0</v>
      </c>
      <c r="EM131" s="2">
        <v>0</v>
      </c>
      <c r="EN131" s="2">
        <v>24397</v>
      </c>
      <c r="EO131" s="2">
        <v>0</v>
      </c>
    </row>
    <row r="132" spans="1:145" x14ac:dyDescent="0.3">
      <c r="A132" s="2" t="s">
        <v>549</v>
      </c>
      <c r="B132" s="12" t="s">
        <v>524</v>
      </c>
      <c r="C132" t="s">
        <v>475</v>
      </c>
      <c r="D132" s="18" t="s">
        <v>478</v>
      </c>
      <c r="E132" t="str">
        <f>INDEX($T$1:$FA$1,MATCH(MAX(T132:FA132),T132:FA132,0))</f>
        <v>Mooré</v>
      </c>
      <c r="F132">
        <f>MAX(T132:FA132)/R132</f>
        <v>0.47899943204769585</v>
      </c>
      <c r="G132" s="21" t="str">
        <f t="shared" ref="G132:G195" si="20">IF(LARGE(T132:GG132,1) = 0,".", _xlfn.XLOOKUP(LARGE(T132:GG132,1),T132:GG132,$T$1:$GG$1))</f>
        <v>Mooré</v>
      </c>
      <c r="H132" t="str">
        <f t="shared" ref="H132:H195" si="21">IF(LARGE(T132:GG132,2) = 0,".", _xlfn.XLOOKUP(LARGE(T132:GG132,2),T132:GG132,$T$1:$GG$1))</f>
        <v>Bwamu (Ou Bwamou)</v>
      </c>
      <c r="I132" t="str">
        <f t="shared" ref="I132:I195" si="22">IF(LARGE(T132:GG132,3) = 0,".", _xlfn.XLOOKUP(LARGE(T132:GG132,3),T132:GG132,$T$1:$GG$1))</f>
        <v>Others</v>
      </c>
      <c r="J132" t="str">
        <f t="shared" ref="J132:J195" si="23">IF(LARGE(T132:GG132,4) = 0,".", _xlfn.XLOOKUP(LARGE(T132:GG132,4),T132:GG132,$T$1:$GG$1))</f>
        <v>Fulfudé (Ou Peulh)</v>
      </c>
      <c r="K132" t="str">
        <f t="shared" ref="K132:K195" si="24">IF(LARGE(T132:GG132,5) = 0,".", _xlfn.XLOOKUP(LARGE(T132:GG132,5),T132:GG132,$T$1:$GG$1))</f>
        <v>Bambara</v>
      </c>
      <c r="L132" t="str">
        <f t="shared" ref="L132:L195" si="25">IF(LARGE(T132:GG132,6) = 0,".", _xlfn.XLOOKUP(LARGE(T132:GG132,6),T132:GG132,$T$1:$GG$1))</f>
        <v>Bobo</v>
      </c>
      <c r="M132" t="str">
        <f t="shared" ref="M132:M195" si="26">IF(LARGE(T132:GG132,7) = 0,".", _xlfn.XLOOKUP(LARGE(T132:GG132,7),T132:GG132,$T$1:$GG$1))</f>
        <v>French</v>
      </c>
      <c r="N132" t="str">
        <f t="shared" ref="N132:N195" si="27">IF(LARGE(T132:GG132,8) = 0,".", _xlfn.XLOOKUP(LARGE(T132:GG132,8),T132:GG132,$T$1:$GG$1))</f>
        <v>San (Ou Samogho Ou Samo)</v>
      </c>
      <c r="O132" t="str">
        <f t="shared" ref="O132:O195" si="28">IF(LARGE(T132:GG132,9) = 0,".", _xlfn.XLOOKUP(LARGE(T132:GG132,9),T132:GG132,$T$1:$GG$1))</f>
        <v>.</v>
      </c>
      <c r="P132" t="str">
        <f t="shared" ref="P132:P195" si="29">IF(LARGE(T132:GG132,10) = 0,".", _xlfn.XLOOKUP(LARGE(T132:GG132,10),T132:GG132,$T$1:$GG$1))</f>
        <v>.</v>
      </c>
      <c r="Q132">
        <v>5626</v>
      </c>
      <c r="R132" s="18">
        <v>329253</v>
      </c>
      <c r="AB132" s="2">
        <v>32265</v>
      </c>
      <c r="BD132" s="2">
        <v>11195</v>
      </c>
      <c r="BU132" s="2">
        <v>0</v>
      </c>
      <c r="BW132" s="2"/>
      <c r="BX132" s="2">
        <v>1976</v>
      </c>
      <c r="DG132" s="2">
        <v>0</v>
      </c>
      <c r="DH132" s="2">
        <v>0</v>
      </c>
      <c r="DI132" s="2">
        <v>0</v>
      </c>
      <c r="DJ132" s="2">
        <v>2305</v>
      </c>
      <c r="DK132" s="2">
        <v>98776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24365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157712</v>
      </c>
      <c r="EG132" s="2">
        <v>0</v>
      </c>
      <c r="EH132" s="2">
        <v>0</v>
      </c>
      <c r="EI132" s="2">
        <v>0</v>
      </c>
      <c r="EJ132" s="2">
        <v>659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</row>
    <row r="133" spans="1:145" x14ac:dyDescent="0.3">
      <c r="A133" s="2" t="s">
        <v>550</v>
      </c>
      <c r="B133" s="12" t="s">
        <v>524</v>
      </c>
      <c r="C133" t="s">
        <v>479</v>
      </c>
      <c r="D133" s="18" t="s">
        <v>480</v>
      </c>
      <c r="E133" t="str">
        <f>INDEX($T$1:$FA$1,MATCH(MAX(T133:FA133),T133:FA133,0))</f>
        <v>Gourmantché (Ou Gulmancéma)</v>
      </c>
      <c r="F133">
        <f>MAX(T133:FA133)/R133</f>
        <v>0.82399966887221421</v>
      </c>
      <c r="G133" s="21" t="str">
        <f t="shared" si="20"/>
        <v>Gourmantché (Ou Gulmancéma)</v>
      </c>
      <c r="H133" t="str">
        <f t="shared" si="21"/>
        <v>Mooré</v>
      </c>
      <c r="I133" t="str">
        <f t="shared" si="22"/>
        <v>Fulfudé (Ou Peulh)</v>
      </c>
      <c r="J133" t="str">
        <f t="shared" si="23"/>
        <v>Others</v>
      </c>
      <c r="K133" t="str">
        <f t="shared" si="24"/>
        <v>French</v>
      </c>
      <c r="L133" t="str">
        <f t="shared" si="25"/>
        <v>Bambara</v>
      </c>
      <c r="M133" t="str">
        <f t="shared" si="26"/>
        <v>Bambara</v>
      </c>
      <c r="N133" t="str">
        <f t="shared" si="27"/>
        <v>Bambara</v>
      </c>
      <c r="O133" t="str">
        <f t="shared" si="28"/>
        <v>.</v>
      </c>
      <c r="P133" t="str">
        <f t="shared" si="29"/>
        <v>.</v>
      </c>
      <c r="Q133">
        <v>8528</v>
      </c>
      <c r="R133" s="18">
        <v>676476</v>
      </c>
      <c r="AB133" s="2">
        <v>2031</v>
      </c>
      <c r="BD133" s="2">
        <v>676</v>
      </c>
      <c r="BU133" s="2">
        <v>0</v>
      </c>
      <c r="BW133" s="2"/>
      <c r="BX133" s="2">
        <v>2029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676</v>
      </c>
      <c r="DO133" s="2">
        <v>0</v>
      </c>
      <c r="DP133" s="2">
        <v>0</v>
      </c>
      <c r="DQ133" s="2">
        <v>0</v>
      </c>
      <c r="DR133" s="2">
        <v>54795</v>
      </c>
      <c r="DS133" s="2">
        <v>0</v>
      </c>
      <c r="DT133" s="2">
        <v>557416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58177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676</v>
      </c>
      <c r="EN133" s="2">
        <v>0</v>
      </c>
      <c r="EO133" s="2">
        <v>0</v>
      </c>
    </row>
    <row r="134" spans="1:145" x14ac:dyDescent="0.3">
      <c r="A134" s="2" t="s">
        <v>551</v>
      </c>
      <c r="B134" s="12" t="s">
        <v>524</v>
      </c>
      <c r="C134" t="s">
        <v>479</v>
      </c>
      <c r="D134" s="18" t="s">
        <v>481</v>
      </c>
      <c r="E134" t="str">
        <f>INDEX($T$1:$FA$1,MATCH(MAX(T134:FA134),T134:FA134,0))</f>
        <v>Gourmantché (Ou Gulmancéma)</v>
      </c>
      <c r="F134">
        <f>MAX(T134:FA134)/R134</f>
        <v>0.4709999771329263</v>
      </c>
      <c r="G134" s="21" t="str">
        <f t="shared" si="20"/>
        <v>Gourmantché (Ou Gulmancéma)</v>
      </c>
      <c r="H134" t="str">
        <f t="shared" si="21"/>
        <v>Mooré</v>
      </c>
      <c r="I134" t="str">
        <f t="shared" si="22"/>
        <v>Fulfudé (Ou Peulh)</v>
      </c>
      <c r="J134" t="str">
        <f t="shared" si="23"/>
        <v>French</v>
      </c>
      <c r="K134" t="str">
        <f t="shared" si="24"/>
        <v>Others</v>
      </c>
      <c r="L134" t="str">
        <f t="shared" si="25"/>
        <v>Bambara</v>
      </c>
      <c r="M134" t="str">
        <f t="shared" si="26"/>
        <v>Hausa</v>
      </c>
      <c r="N134" t="str">
        <f t="shared" si="27"/>
        <v>Hausa</v>
      </c>
      <c r="O134" t="str">
        <f t="shared" si="28"/>
        <v>.</v>
      </c>
      <c r="P134" t="str">
        <f t="shared" si="29"/>
        <v>.</v>
      </c>
      <c r="Q134">
        <v>11177</v>
      </c>
      <c r="R134" s="18">
        <v>437310</v>
      </c>
      <c r="AB134" s="2">
        <v>3062</v>
      </c>
      <c r="BD134" s="2">
        <v>1312</v>
      </c>
      <c r="BU134" s="2">
        <v>437</v>
      </c>
      <c r="BW134" s="2"/>
      <c r="BX134" s="2">
        <v>6997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437</v>
      </c>
      <c r="DO134" s="2">
        <v>0</v>
      </c>
      <c r="DP134" s="2">
        <v>0</v>
      </c>
      <c r="DQ134" s="2">
        <v>0</v>
      </c>
      <c r="DR134" s="2">
        <v>41544</v>
      </c>
      <c r="DS134" s="2">
        <v>0</v>
      </c>
      <c r="DT134" s="2">
        <v>205973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177548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</row>
    <row r="135" spans="1:145" x14ac:dyDescent="0.3">
      <c r="A135" s="2" t="s">
        <v>552</v>
      </c>
      <c r="B135" s="12" t="s">
        <v>524</v>
      </c>
      <c r="C135" t="s">
        <v>479</v>
      </c>
      <c r="D135" s="18" t="s">
        <v>482</v>
      </c>
      <c r="E135" t="str">
        <f>INDEX($T$1:$FA$1,MATCH(MAX(T135:FA135),T135:FA135,0))</f>
        <v>Gourmantché (Ou Gulmancéma)</v>
      </c>
      <c r="F135">
        <f>MAX(T135:FA135)/R135</f>
        <v>0.86200333320707545</v>
      </c>
      <c r="G135" s="21" t="str">
        <f t="shared" si="20"/>
        <v>Gourmantché (Ou Gulmancéma)</v>
      </c>
      <c r="H135" t="str">
        <f t="shared" si="21"/>
        <v>Fulfudé (Ou Peulh)</v>
      </c>
      <c r="I135" t="str">
        <f t="shared" si="22"/>
        <v>Hausa</v>
      </c>
      <c r="J135" t="str">
        <f t="shared" si="23"/>
        <v>Hausa</v>
      </c>
      <c r="K135" t="str">
        <f t="shared" si="24"/>
        <v>Djerma</v>
      </c>
      <c r="L135" t="str">
        <f t="shared" si="25"/>
        <v>Others</v>
      </c>
      <c r="M135" t="str">
        <f t="shared" si="26"/>
        <v>French</v>
      </c>
      <c r="N135" t="str">
        <f t="shared" si="27"/>
        <v>Bambara</v>
      </c>
      <c r="O135" t="str">
        <f t="shared" si="28"/>
        <v>.</v>
      </c>
      <c r="P135" t="str">
        <f t="shared" si="29"/>
        <v>.</v>
      </c>
      <c r="Q135">
        <v>5109</v>
      </c>
      <c r="R135" s="18">
        <v>105604</v>
      </c>
      <c r="AB135" s="2">
        <v>739</v>
      </c>
      <c r="BD135" s="2">
        <v>106</v>
      </c>
      <c r="BU135" s="2">
        <v>1373</v>
      </c>
      <c r="BW135" s="2"/>
      <c r="BX135" s="2">
        <v>211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950</v>
      </c>
      <c r="DO135" s="2">
        <v>0</v>
      </c>
      <c r="DP135" s="2">
        <v>0</v>
      </c>
      <c r="DQ135" s="2">
        <v>0</v>
      </c>
      <c r="DR135" s="2">
        <v>9821</v>
      </c>
      <c r="DS135" s="2">
        <v>0</v>
      </c>
      <c r="DT135" s="2">
        <v>91031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1373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</row>
    <row r="136" spans="1:145" x14ac:dyDescent="0.3">
      <c r="A136" s="2" t="s">
        <v>553</v>
      </c>
      <c r="B136" s="12" t="s">
        <v>524</v>
      </c>
      <c r="C136" t="s">
        <v>479</v>
      </c>
      <c r="D136" s="18" t="s">
        <v>483</v>
      </c>
      <c r="E136" t="str">
        <f>INDEX($T$1:$FA$1,MATCH(MAX(T136:FA136),T136:FA136,0))</f>
        <v>Gourmantché (Ou Gulmancéma)</v>
      </c>
      <c r="F136">
        <f>MAX(T136:FA136)/R136</f>
        <v>0.62700328002583228</v>
      </c>
      <c r="G136" s="21" t="str">
        <f t="shared" si="20"/>
        <v>Gourmantché (Ou Gulmancéma)</v>
      </c>
      <c r="H136" t="str">
        <f t="shared" si="21"/>
        <v>Fulfudé (Ou Peulh)</v>
      </c>
      <c r="I136" t="str">
        <f t="shared" si="22"/>
        <v>Mooré</v>
      </c>
      <c r="J136" t="str">
        <f t="shared" si="23"/>
        <v>Tamachèque (Ou Bella)</v>
      </c>
      <c r="K136" t="str">
        <f t="shared" si="24"/>
        <v>Others</v>
      </c>
      <c r="L136" t="str">
        <f t="shared" si="25"/>
        <v>Hausa</v>
      </c>
      <c r="M136" t="str">
        <f t="shared" si="26"/>
        <v>Bambara</v>
      </c>
      <c r="N136" t="str">
        <f t="shared" si="27"/>
        <v>Bambara</v>
      </c>
      <c r="O136" t="str">
        <f t="shared" si="28"/>
        <v>Bambara</v>
      </c>
      <c r="P136" t="str">
        <f t="shared" si="29"/>
        <v>.</v>
      </c>
      <c r="Q136">
        <v>6921</v>
      </c>
      <c r="R136" s="18">
        <v>117682</v>
      </c>
      <c r="AB136" s="2">
        <v>470</v>
      </c>
      <c r="BD136" s="2">
        <v>118</v>
      </c>
      <c r="BU136" s="2">
        <v>235</v>
      </c>
      <c r="BW136" s="2"/>
      <c r="BX136" s="2">
        <v>118</v>
      </c>
      <c r="DG136" s="2">
        <v>118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24596</v>
      </c>
      <c r="DS136" s="2">
        <v>0</v>
      </c>
      <c r="DT136" s="2">
        <v>73787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17299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941</v>
      </c>
      <c r="EN136" s="2">
        <v>0</v>
      </c>
      <c r="EO136" s="2">
        <v>0</v>
      </c>
    </row>
    <row r="137" spans="1:145" x14ac:dyDescent="0.3">
      <c r="A137" s="2" t="s">
        <v>554</v>
      </c>
      <c r="B137" s="12" t="s">
        <v>524</v>
      </c>
      <c r="C137" t="s">
        <v>479</v>
      </c>
      <c r="D137" s="18" t="s">
        <v>484</v>
      </c>
      <c r="E137" t="str">
        <f>INDEX($T$1:$FA$1,MATCH(MAX(T137:FA137),T137:FA137,0))</f>
        <v>Gourmantché (Ou Gulmancéma)</v>
      </c>
      <c r="F137">
        <f>MAX(T137:FA137)/R137</f>
        <v>0.61200066696052546</v>
      </c>
      <c r="G137" s="21" t="str">
        <f t="shared" si="20"/>
        <v>Gourmantché (Ou Gulmancéma)</v>
      </c>
      <c r="H137" t="str">
        <f t="shared" si="21"/>
        <v>Mooré</v>
      </c>
      <c r="I137" t="str">
        <f t="shared" si="22"/>
        <v>Fulfudé (Ou Peulh)</v>
      </c>
      <c r="J137" t="str">
        <f t="shared" si="23"/>
        <v>Others</v>
      </c>
      <c r="K137" t="str">
        <f t="shared" si="24"/>
        <v>Biali</v>
      </c>
      <c r="L137" t="str">
        <f t="shared" si="25"/>
        <v>French</v>
      </c>
      <c r="M137" t="str">
        <f t="shared" si="26"/>
        <v>Hausa</v>
      </c>
      <c r="N137" t="str">
        <f t="shared" si="27"/>
        <v>Bambara</v>
      </c>
      <c r="O137" t="str">
        <f t="shared" si="28"/>
        <v>Djerma</v>
      </c>
      <c r="P137" t="str">
        <f t="shared" si="29"/>
        <v>.</v>
      </c>
      <c r="Q137">
        <v>14831</v>
      </c>
      <c r="R137" s="18">
        <v>605733</v>
      </c>
      <c r="AB137" s="2">
        <v>9086</v>
      </c>
      <c r="BD137" s="2">
        <v>1817</v>
      </c>
      <c r="BU137" s="2">
        <v>2423</v>
      </c>
      <c r="BW137" s="2"/>
      <c r="BX137" s="2">
        <v>3634</v>
      </c>
      <c r="DG137" s="2">
        <v>7875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606</v>
      </c>
      <c r="DO137" s="2">
        <v>0</v>
      </c>
      <c r="DP137" s="2">
        <v>0</v>
      </c>
      <c r="DQ137" s="2">
        <v>0</v>
      </c>
      <c r="DR137" s="2">
        <v>58150</v>
      </c>
      <c r="DS137" s="2">
        <v>0</v>
      </c>
      <c r="DT137" s="2">
        <v>370709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151433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</row>
    <row r="138" spans="1:145" x14ac:dyDescent="0.3">
      <c r="A138" s="2" t="s">
        <v>555</v>
      </c>
      <c r="B138" s="12" t="s">
        <v>524</v>
      </c>
      <c r="C138" t="s">
        <v>485</v>
      </c>
      <c r="D138" s="18" t="s">
        <v>486</v>
      </c>
      <c r="E138" t="str">
        <f>INDEX($T$1:$FA$1,MATCH(MAX(T138:FA138),T138:FA138,0))</f>
        <v>Mooré</v>
      </c>
      <c r="F138">
        <f>MAX(T138:FA138)/R138</f>
        <v>0.83399935416162108</v>
      </c>
      <c r="G138" s="21" t="str">
        <f t="shared" si="20"/>
        <v>Mooré</v>
      </c>
      <c r="H138" t="str">
        <f t="shared" si="21"/>
        <v>Others</v>
      </c>
      <c r="I138" t="str">
        <f t="shared" si="22"/>
        <v>Fulfudé (Ou Peulh)</v>
      </c>
      <c r="J138" t="str">
        <f t="shared" si="23"/>
        <v>Biali</v>
      </c>
      <c r="K138" t="str">
        <f t="shared" si="24"/>
        <v>Bambara</v>
      </c>
      <c r="L138" t="str">
        <f t="shared" si="25"/>
        <v>Bambara</v>
      </c>
      <c r="M138" t="str">
        <f t="shared" si="26"/>
        <v>Bambara</v>
      </c>
      <c r="N138" t="str">
        <f t="shared" si="27"/>
        <v>.</v>
      </c>
      <c r="O138" t="str">
        <f t="shared" si="28"/>
        <v>.</v>
      </c>
      <c r="P138" t="str">
        <f t="shared" si="29"/>
        <v>.</v>
      </c>
      <c r="Q138">
        <v>3690</v>
      </c>
      <c r="R138" s="18">
        <v>198192</v>
      </c>
      <c r="AB138" s="2">
        <v>16253</v>
      </c>
      <c r="BD138" s="2">
        <v>198</v>
      </c>
      <c r="BU138" s="2">
        <v>0</v>
      </c>
      <c r="BW138" s="2"/>
      <c r="BX138" s="2">
        <v>198</v>
      </c>
      <c r="DG138" s="2">
        <v>396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15657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198</v>
      </c>
      <c r="EF138" s="2">
        <v>165292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</row>
    <row r="139" spans="1:145" x14ac:dyDescent="0.3">
      <c r="A139" s="2" t="s">
        <v>556</v>
      </c>
      <c r="B139" s="12" t="s">
        <v>524</v>
      </c>
      <c r="C139" t="s">
        <v>485</v>
      </c>
      <c r="D139" s="12" t="s">
        <v>487</v>
      </c>
      <c r="E139" t="str">
        <f>INDEX($T$1:$FA$1,MATCH(MAX(T139:FA139),T139:FA139,0))</f>
        <v>Mooré</v>
      </c>
      <c r="F139">
        <f>MAX(T139:FA139)/R139</f>
        <v>0.96499901731705717</v>
      </c>
      <c r="G139" s="21" t="str">
        <f t="shared" si="20"/>
        <v>Mooré</v>
      </c>
      <c r="H139" t="str">
        <f t="shared" si="21"/>
        <v>Fulfudé (Ou Peulh)</v>
      </c>
      <c r="I139" t="str">
        <f t="shared" si="22"/>
        <v>Others</v>
      </c>
      <c r="J139" t="str">
        <f t="shared" si="23"/>
        <v>French</v>
      </c>
      <c r="K139" t="str">
        <f t="shared" si="24"/>
        <v>Bambara</v>
      </c>
      <c r="L139" t="str">
        <f t="shared" si="25"/>
        <v>Bambara</v>
      </c>
      <c r="M139" t="str">
        <f t="shared" si="26"/>
        <v>.</v>
      </c>
      <c r="N139" t="str">
        <f t="shared" si="27"/>
        <v>.</v>
      </c>
      <c r="O139" t="str">
        <f t="shared" si="28"/>
        <v>.</v>
      </c>
      <c r="P139" t="str">
        <f t="shared" si="29"/>
        <v>.</v>
      </c>
      <c r="Q139">
        <v>3981</v>
      </c>
      <c r="R139" s="18">
        <v>457930</v>
      </c>
      <c r="AB139" s="2">
        <v>5037</v>
      </c>
      <c r="BD139" s="2">
        <v>458</v>
      </c>
      <c r="BU139" s="2">
        <v>0</v>
      </c>
      <c r="BW139" s="2"/>
      <c r="BX139" s="2">
        <v>2290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7785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458</v>
      </c>
      <c r="EF139" s="2">
        <v>441902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</row>
    <row r="140" spans="1:145" x14ac:dyDescent="0.3">
      <c r="A140" s="2" t="s">
        <v>557</v>
      </c>
      <c r="B140" s="12" t="s">
        <v>524</v>
      </c>
      <c r="C140" t="s">
        <v>485</v>
      </c>
      <c r="D140" s="18" t="s">
        <v>488</v>
      </c>
      <c r="E140" t="str">
        <f>INDEX($T$1:$FA$1,MATCH(MAX(T140:FA140),T140:FA140,0))</f>
        <v>Mooré</v>
      </c>
      <c r="F140">
        <f>MAX(T140:FA140)/R140</f>
        <v>0.92500015133629954</v>
      </c>
      <c r="G140" s="21" t="str">
        <f t="shared" si="20"/>
        <v>Mooré</v>
      </c>
      <c r="H140" t="str">
        <f t="shared" si="21"/>
        <v>Fulfudé (Ou Peulh)</v>
      </c>
      <c r="I140" t="str">
        <f t="shared" si="22"/>
        <v>Others</v>
      </c>
      <c r="J140" t="str">
        <f t="shared" si="23"/>
        <v>French</v>
      </c>
      <c r="K140" t="str">
        <f t="shared" si="24"/>
        <v>Bambara</v>
      </c>
      <c r="L140" t="str">
        <f t="shared" si="25"/>
        <v>Moba</v>
      </c>
      <c r="M140" t="str">
        <f t="shared" si="26"/>
        <v>Moba</v>
      </c>
      <c r="N140" t="str">
        <f t="shared" si="27"/>
        <v>.</v>
      </c>
      <c r="O140" t="str">
        <f t="shared" si="28"/>
        <v>.</v>
      </c>
      <c r="P140" t="str">
        <f t="shared" si="29"/>
        <v>.</v>
      </c>
      <c r="Q140">
        <v>6764</v>
      </c>
      <c r="R140" s="18">
        <v>825975</v>
      </c>
      <c r="AB140" s="2">
        <v>13215</v>
      </c>
      <c r="BD140" s="2">
        <v>1652</v>
      </c>
      <c r="BU140" s="2">
        <v>0</v>
      </c>
      <c r="BW140" s="2"/>
      <c r="BX140" s="2">
        <v>5782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39647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0</v>
      </c>
      <c r="EA140" s="2">
        <v>0</v>
      </c>
      <c r="EB140" s="2">
        <v>0</v>
      </c>
      <c r="EC140" s="2">
        <v>0</v>
      </c>
      <c r="ED140" s="2">
        <v>0</v>
      </c>
      <c r="EE140" s="2">
        <v>826</v>
      </c>
      <c r="EF140" s="2">
        <v>764027</v>
      </c>
      <c r="EG140" s="2">
        <v>0</v>
      </c>
      <c r="EH140" s="2">
        <v>0</v>
      </c>
      <c r="EI140" s="2">
        <v>0</v>
      </c>
      <c r="EJ140" s="2">
        <v>826</v>
      </c>
      <c r="EK140" s="2">
        <v>0</v>
      </c>
      <c r="EL140" s="2">
        <v>0</v>
      </c>
      <c r="EM140" s="2">
        <v>0</v>
      </c>
      <c r="EN140" s="2">
        <v>0</v>
      </c>
      <c r="EO140" s="2">
        <v>0</v>
      </c>
    </row>
    <row r="141" spans="1:145" x14ac:dyDescent="0.3">
      <c r="A141" s="2" t="s">
        <v>558</v>
      </c>
      <c r="B141" s="12" t="s">
        <v>524</v>
      </c>
      <c r="C141" t="s">
        <v>485</v>
      </c>
      <c r="D141" s="18" t="s">
        <v>489</v>
      </c>
      <c r="E141" t="str">
        <f>INDEX($T$1:$FA$1,MATCH(MAX(T141:FA141),T141:FA141,0))</f>
        <v>Mooré</v>
      </c>
      <c r="F141">
        <f>MAX(T141:FA141)/R141</f>
        <v>0.9699980834770725</v>
      </c>
      <c r="G141" s="21" t="str">
        <f t="shared" si="20"/>
        <v>Mooré</v>
      </c>
      <c r="H141" t="str">
        <f t="shared" si="21"/>
        <v>Fulfudé (Ou Peulh)</v>
      </c>
      <c r="I141" t="str">
        <f t="shared" si="22"/>
        <v>French</v>
      </c>
      <c r="J141" t="str">
        <f t="shared" si="23"/>
        <v>Others</v>
      </c>
      <c r="K141" t="str">
        <f t="shared" si="24"/>
        <v>Bambara</v>
      </c>
      <c r="L141" t="str">
        <f t="shared" si="25"/>
        <v>Bambara</v>
      </c>
      <c r="M141" t="str">
        <f t="shared" si="26"/>
        <v>Bambara</v>
      </c>
      <c r="N141" t="str">
        <f t="shared" si="27"/>
        <v>.</v>
      </c>
      <c r="O141" t="str">
        <f t="shared" si="28"/>
        <v>.</v>
      </c>
      <c r="P141" t="str">
        <f t="shared" si="29"/>
        <v>.</v>
      </c>
      <c r="Q141">
        <v>1982</v>
      </c>
      <c r="R141" s="18">
        <v>240018</v>
      </c>
      <c r="AB141" s="2">
        <v>481</v>
      </c>
      <c r="BD141" s="2">
        <v>240</v>
      </c>
      <c r="BU141" s="2">
        <v>0</v>
      </c>
      <c r="BW141" s="2"/>
      <c r="BX141" s="2">
        <v>960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5040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0</v>
      </c>
      <c r="EA141" s="2">
        <v>0</v>
      </c>
      <c r="EB141" s="2">
        <v>0</v>
      </c>
      <c r="EC141" s="2">
        <v>0</v>
      </c>
      <c r="ED141" s="2">
        <v>0</v>
      </c>
      <c r="EE141" s="2">
        <v>240</v>
      </c>
      <c r="EF141" s="2">
        <v>232817</v>
      </c>
      <c r="EG141" s="2">
        <v>0</v>
      </c>
      <c r="EH141" s="2">
        <v>0</v>
      </c>
      <c r="EI141" s="2">
        <v>0</v>
      </c>
      <c r="EJ141" s="2">
        <v>240</v>
      </c>
      <c r="EK141" s="2">
        <v>0</v>
      </c>
      <c r="EL141" s="2">
        <v>0</v>
      </c>
      <c r="EM141" s="2">
        <v>0</v>
      </c>
      <c r="EN141" s="2">
        <v>0</v>
      </c>
      <c r="EO141" s="2">
        <v>0</v>
      </c>
    </row>
    <row r="142" spans="1:145" x14ac:dyDescent="0.3">
      <c r="A142" s="2" t="s">
        <v>559</v>
      </c>
      <c r="B142" s="12" t="s">
        <v>524</v>
      </c>
      <c r="C142" t="s">
        <v>490</v>
      </c>
      <c r="D142" s="18" t="s">
        <v>491</v>
      </c>
      <c r="E142" t="str">
        <f>INDEX($T$1:$FA$1,MATCH(MAX(T142:FA142),T142:FA142,0))</f>
        <v>Mooré</v>
      </c>
      <c r="F142">
        <f>MAX(T142:FA142)/R142</f>
        <v>0.90400051370962564</v>
      </c>
      <c r="G142" s="21" t="str">
        <f t="shared" si="20"/>
        <v>Mooré</v>
      </c>
      <c r="H142" t="str">
        <f t="shared" si="21"/>
        <v>Fulfudé (Ou Peulh)</v>
      </c>
      <c r="I142" t="str">
        <f t="shared" si="22"/>
        <v>Bissa</v>
      </c>
      <c r="J142" t="str">
        <f t="shared" si="23"/>
        <v>Others</v>
      </c>
      <c r="K142" t="str">
        <f t="shared" si="24"/>
        <v>Others</v>
      </c>
      <c r="L142" t="str">
        <f t="shared" si="25"/>
        <v>Bambara</v>
      </c>
      <c r="M142" t="str">
        <f t="shared" si="26"/>
        <v>Bambara</v>
      </c>
      <c r="N142" t="str">
        <f t="shared" si="27"/>
        <v>.</v>
      </c>
      <c r="O142" t="str">
        <f t="shared" si="28"/>
        <v>.</v>
      </c>
      <c r="P142" t="str">
        <f t="shared" si="29"/>
        <v>.</v>
      </c>
      <c r="Q142">
        <v>4166</v>
      </c>
      <c r="R142" s="18">
        <v>482763</v>
      </c>
      <c r="AB142" s="2">
        <v>1448</v>
      </c>
      <c r="BD142" s="2">
        <v>483</v>
      </c>
      <c r="BU142" s="2">
        <v>0</v>
      </c>
      <c r="BW142" s="2"/>
      <c r="BX142" s="2">
        <v>1448</v>
      </c>
      <c r="DG142" s="2">
        <v>0</v>
      </c>
      <c r="DH142" s="2">
        <v>0</v>
      </c>
      <c r="DI142" s="2">
        <v>10138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32345</v>
      </c>
      <c r="DS142" s="2">
        <v>0</v>
      </c>
      <c r="DT142" s="2">
        <v>483</v>
      </c>
      <c r="DU142" s="2">
        <v>0</v>
      </c>
      <c r="DV142" s="2">
        <v>0</v>
      </c>
      <c r="DW142" s="2">
        <v>0</v>
      </c>
      <c r="DX142" s="2">
        <v>0</v>
      </c>
      <c r="DY142" s="2">
        <v>0</v>
      </c>
      <c r="DZ142" s="2">
        <v>0</v>
      </c>
      <c r="EA142" s="2">
        <v>0</v>
      </c>
      <c r="EB142" s="2">
        <v>0</v>
      </c>
      <c r="EC142" s="2">
        <v>0</v>
      </c>
      <c r="ED142" s="2">
        <v>0</v>
      </c>
      <c r="EE142" s="2">
        <v>0</v>
      </c>
      <c r="EF142" s="2">
        <v>436418</v>
      </c>
      <c r="EG142" s="2">
        <v>0</v>
      </c>
      <c r="EH142" s="2">
        <v>0</v>
      </c>
      <c r="EI142" s="2">
        <v>0</v>
      </c>
      <c r="EJ142" s="2">
        <v>0</v>
      </c>
      <c r="EK142" s="2">
        <v>0</v>
      </c>
      <c r="EL142" s="2">
        <v>0</v>
      </c>
      <c r="EM142" s="2">
        <v>0</v>
      </c>
      <c r="EN142" s="2">
        <v>0</v>
      </c>
      <c r="EO142" s="2">
        <v>0</v>
      </c>
    </row>
    <row r="143" spans="1:145" x14ac:dyDescent="0.3">
      <c r="A143" s="2" t="s">
        <v>560</v>
      </c>
      <c r="B143" s="12" t="s">
        <v>524</v>
      </c>
      <c r="C143" t="s">
        <v>490</v>
      </c>
      <c r="D143" s="18" t="s">
        <v>492</v>
      </c>
      <c r="E143" t="str">
        <f>INDEX($T$1:$FA$1,MATCH(MAX(T143:FA143),T143:FA143,0))</f>
        <v>Mooré</v>
      </c>
      <c r="F143">
        <f>MAX(T143:FA143)/R143</f>
        <v>0.9650025932179076</v>
      </c>
      <c r="G143" s="21" t="str">
        <f t="shared" si="20"/>
        <v>Mooré</v>
      </c>
      <c r="H143" t="str">
        <f t="shared" si="21"/>
        <v>Fulfudé (Ou Peulh)</v>
      </c>
      <c r="I143" t="str">
        <f t="shared" si="22"/>
        <v>French</v>
      </c>
      <c r="J143" t="str">
        <f t="shared" si="23"/>
        <v>Others</v>
      </c>
      <c r="K143" t="str">
        <f t="shared" si="24"/>
        <v>Bambara</v>
      </c>
      <c r="L143" t="str">
        <f t="shared" si="25"/>
        <v>.</v>
      </c>
      <c r="M143" t="str">
        <f t="shared" si="26"/>
        <v>.</v>
      </c>
      <c r="N143" t="str">
        <f t="shared" si="27"/>
        <v>.</v>
      </c>
      <c r="O143" t="str">
        <f t="shared" si="28"/>
        <v>.</v>
      </c>
      <c r="P143" t="str">
        <f t="shared" si="29"/>
        <v>.</v>
      </c>
      <c r="Q143">
        <v>1596</v>
      </c>
      <c r="R143" s="18">
        <v>181242</v>
      </c>
      <c r="AB143" s="2">
        <v>543</v>
      </c>
      <c r="BD143" s="2">
        <v>181</v>
      </c>
      <c r="BU143" s="2">
        <v>0</v>
      </c>
      <c r="BW143" s="2"/>
      <c r="BX143" s="2">
        <v>1994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3625</v>
      </c>
      <c r="DS143" s="2">
        <v>0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0</v>
      </c>
      <c r="DZ143" s="2">
        <v>0</v>
      </c>
      <c r="EA143" s="2">
        <v>0</v>
      </c>
      <c r="EB143" s="2">
        <v>0</v>
      </c>
      <c r="EC143" s="2">
        <v>0</v>
      </c>
      <c r="ED143" s="2">
        <v>0</v>
      </c>
      <c r="EE143" s="2">
        <v>0</v>
      </c>
      <c r="EF143" s="2">
        <v>174899</v>
      </c>
      <c r="EG143" s="2">
        <v>0</v>
      </c>
      <c r="EH143" s="2">
        <v>0</v>
      </c>
      <c r="EI143" s="2">
        <v>0</v>
      </c>
      <c r="EJ143" s="2">
        <v>0</v>
      </c>
      <c r="EK143" s="2">
        <v>0</v>
      </c>
      <c r="EL143" s="2">
        <v>0</v>
      </c>
      <c r="EM143" s="2">
        <v>0</v>
      </c>
      <c r="EN143" s="2">
        <v>0</v>
      </c>
      <c r="EO143" s="2">
        <v>0</v>
      </c>
    </row>
    <row r="144" spans="1:145" x14ac:dyDescent="0.3">
      <c r="A144" s="2" t="s">
        <v>561</v>
      </c>
      <c r="B144" s="12" t="s">
        <v>524</v>
      </c>
      <c r="C144" t="s">
        <v>490</v>
      </c>
      <c r="D144" s="18" t="s">
        <v>493</v>
      </c>
      <c r="E144" t="str">
        <f>INDEX($T$1:$FA$1,MATCH(MAX(T144:FA144),T144:FA144,0))</f>
        <v>Mooré</v>
      </c>
      <c r="F144">
        <f>MAX(T144:FA144)/R144</f>
        <v>0.92499896697170136</v>
      </c>
      <c r="G144" s="21" t="str">
        <f t="shared" si="20"/>
        <v>Mooré</v>
      </c>
      <c r="H144" t="str">
        <f t="shared" si="21"/>
        <v>Fulfudé (Ou Peulh)</v>
      </c>
      <c r="I144" t="str">
        <f t="shared" si="22"/>
        <v>French</v>
      </c>
      <c r="J144" t="str">
        <f t="shared" si="23"/>
        <v>Others</v>
      </c>
      <c r="K144" t="str">
        <f t="shared" si="24"/>
        <v>Bambara</v>
      </c>
      <c r="L144" t="str">
        <f t="shared" si="25"/>
        <v>Bambara</v>
      </c>
      <c r="M144" t="str">
        <f t="shared" si="26"/>
        <v>.</v>
      </c>
      <c r="N144" t="str">
        <f t="shared" si="27"/>
        <v>.</v>
      </c>
      <c r="O144" t="str">
        <f t="shared" si="28"/>
        <v>.</v>
      </c>
      <c r="P144" t="str">
        <f t="shared" si="29"/>
        <v>.</v>
      </c>
      <c r="Q144">
        <v>2841</v>
      </c>
      <c r="R144" s="18">
        <v>314609</v>
      </c>
      <c r="AB144" s="2">
        <v>1573</v>
      </c>
      <c r="BD144" s="2">
        <v>315</v>
      </c>
      <c r="BU144" s="2">
        <v>0</v>
      </c>
      <c r="BW144" s="2"/>
      <c r="BX144" s="2">
        <v>3775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17618</v>
      </c>
      <c r="DS144" s="2">
        <v>0</v>
      </c>
      <c r="DT144" s="2">
        <v>315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0</v>
      </c>
      <c r="EA144" s="2">
        <v>0</v>
      </c>
      <c r="EB144" s="2">
        <v>0</v>
      </c>
      <c r="EC144" s="2">
        <v>0</v>
      </c>
      <c r="ED144" s="2">
        <v>0</v>
      </c>
      <c r="EE144" s="2">
        <v>0</v>
      </c>
      <c r="EF144" s="2">
        <v>291013</v>
      </c>
      <c r="EG144" s="2">
        <v>0</v>
      </c>
      <c r="EH144" s="2">
        <v>0</v>
      </c>
      <c r="EI144" s="2">
        <v>0</v>
      </c>
      <c r="EJ144" s="2">
        <v>0</v>
      </c>
      <c r="EK144" s="2">
        <v>0</v>
      </c>
      <c r="EL144" s="2">
        <v>0</v>
      </c>
      <c r="EM144" s="2">
        <v>0</v>
      </c>
      <c r="EN144" s="2">
        <v>0</v>
      </c>
      <c r="EO144" s="2">
        <v>0</v>
      </c>
    </row>
    <row r="145" spans="1:151" x14ac:dyDescent="0.3">
      <c r="A145" s="2" t="s">
        <v>562</v>
      </c>
      <c r="B145" s="12" t="s">
        <v>524</v>
      </c>
      <c r="C145" t="s">
        <v>494</v>
      </c>
      <c r="D145" s="18" t="s">
        <v>495</v>
      </c>
      <c r="E145" t="str">
        <f>INDEX($T$1:$FA$1,MATCH(MAX(T145:FA145),T145:FA145,0))</f>
        <v>Tamachèque (Ou Bella)</v>
      </c>
      <c r="F145">
        <f>MAX(T145:FA145)/R145</f>
        <v>0.46299761071008683</v>
      </c>
      <c r="G145" s="21" t="str">
        <f t="shared" si="20"/>
        <v>Tamachèque (Ou Bella)</v>
      </c>
      <c r="H145" t="str">
        <f t="shared" si="21"/>
        <v>Fulfudé (Ou Peulh)</v>
      </c>
      <c r="I145" t="str">
        <f t="shared" si="22"/>
        <v>Sonrhaï</v>
      </c>
      <c r="J145" t="str">
        <f t="shared" si="23"/>
        <v>Mooré</v>
      </c>
      <c r="K145" t="str">
        <f t="shared" si="24"/>
        <v>Others</v>
      </c>
      <c r="L145" t="str">
        <f t="shared" si="25"/>
        <v>Hausa</v>
      </c>
      <c r="M145" t="str">
        <f t="shared" si="26"/>
        <v>Gourmantché (Ou Gulmancéma)</v>
      </c>
      <c r="N145" t="str">
        <f t="shared" si="27"/>
        <v>French</v>
      </c>
      <c r="O145" t="str">
        <f t="shared" si="28"/>
        <v>French</v>
      </c>
      <c r="P145" t="str">
        <f t="shared" si="29"/>
        <v>.</v>
      </c>
      <c r="Q145">
        <v>10000</v>
      </c>
      <c r="R145" s="18">
        <v>158206</v>
      </c>
      <c r="AB145" s="2">
        <v>1739</v>
      </c>
      <c r="BD145" s="2">
        <v>0</v>
      </c>
      <c r="BU145" s="2">
        <v>1266</v>
      </c>
      <c r="BW145" s="2"/>
      <c r="BX145" s="2">
        <v>475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475</v>
      </c>
      <c r="DO145" s="2">
        <v>0</v>
      </c>
      <c r="DP145" s="2">
        <v>0</v>
      </c>
      <c r="DQ145" s="2">
        <v>0</v>
      </c>
      <c r="DR145" s="2">
        <v>46671</v>
      </c>
      <c r="DS145" s="2">
        <v>0</v>
      </c>
      <c r="DT145" s="2">
        <v>791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0</v>
      </c>
      <c r="EA145" s="2">
        <v>0</v>
      </c>
      <c r="EB145" s="2">
        <v>0</v>
      </c>
      <c r="EC145" s="2">
        <v>0</v>
      </c>
      <c r="ED145" s="2">
        <v>0</v>
      </c>
      <c r="EE145" s="2">
        <v>0</v>
      </c>
      <c r="EF145" s="2">
        <v>6170</v>
      </c>
      <c r="EG145" s="2">
        <v>0</v>
      </c>
      <c r="EH145" s="2">
        <v>0</v>
      </c>
      <c r="EI145" s="2">
        <v>0</v>
      </c>
      <c r="EJ145" s="2">
        <v>0</v>
      </c>
      <c r="EK145" s="2">
        <v>0</v>
      </c>
      <c r="EL145" s="2">
        <v>27370</v>
      </c>
      <c r="EM145" s="2">
        <v>73249</v>
      </c>
      <c r="EN145" s="2">
        <v>0</v>
      </c>
      <c r="EO145" s="2">
        <v>0</v>
      </c>
    </row>
    <row r="146" spans="1:151" x14ac:dyDescent="0.3">
      <c r="A146" s="2" t="s">
        <v>563</v>
      </c>
      <c r="B146" s="12" t="s">
        <v>524</v>
      </c>
      <c r="C146" t="s">
        <v>494</v>
      </c>
      <c r="D146" s="18" t="s">
        <v>496</v>
      </c>
      <c r="E146" t="str">
        <f>INDEX($T$1:$FA$1,MATCH(MAX(T146:FA146),T146:FA146,0))</f>
        <v>Fulfudé (Ou Peulh)</v>
      </c>
      <c r="F146">
        <f>MAX(T146:FA146)/R146</f>
        <v>0.77900058312495679</v>
      </c>
      <c r="G146" s="21" t="str">
        <f t="shared" si="20"/>
        <v>Fulfudé (Ou Peulh)</v>
      </c>
      <c r="H146" t="str">
        <f t="shared" si="21"/>
        <v>Mooré</v>
      </c>
      <c r="I146" t="str">
        <f t="shared" si="22"/>
        <v>Gourmantché (Ou Gulmancéma)</v>
      </c>
      <c r="J146" t="str">
        <f t="shared" si="23"/>
        <v>Sonrhaï</v>
      </c>
      <c r="K146" t="str">
        <f t="shared" si="24"/>
        <v>Tamachèque (Ou Bella)</v>
      </c>
      <c r="L146" t="str">
        <f t="shared" si="25"/>
        <v>Others</v>
      </c>
      <c r="M146" t="str">
        <f t="shared" si="26"/>
        <v>French</v>
      </c>
      <c r="N146" t="str">
        <f t="shared" si="27"/>
        <v>French</v>
      </c>
      <c r="O146" t="str">
        <f t="shared" si="28"/>
        <v>Koromfé</v>
      </c>
      <c r="P146" t="str">
        <f t="shared" si="29"/>
        <v>Hausa</v>
      </c>
      <c r="Q146">
        <v>7003</v>
      </c>
      <c r="R146" s="18">
        <v>404716</v>
      </c>
      <c r="AB146" s="2">
        <v>6474</v>
      </c>
      <c r="BD146" s="2">
        <v>0</v>
      </c>
      <c r="BU146" s="2">
        <v>405</v>
      </c>
      <c r="BW146" s="2"/>
      <c r="BX146" s="2">
        <v>2833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2833</v>
      </c>
      <c r="DO146" s="2">
        <v>0</v>
      </c>
      <c r="DP146" s="2">
        <v>0</v>
      </c>
      <c r="DQ146" s="2">
        <v>0</v>
      </c>
      <c r="DR146" s="2">
        <v>315274</v>
      </c>
      <c r="DS146" s="2">
        <v>0</v>
      </c>
      <c r="DT146" s="2">
        <v>21855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2024</v>
      </c>
      <c r="EA146" s="2">
        <v>0</v>
      </c>
      <c r="EB146" s="2">
        <v>0</v>
      </c>
      <c r="EC146" s="2">
        <v>0</v>
      </c>
      <c r="ED146" s="2">
        <v>0</v>
      </c>
      <c r="EE146" s="2">
        <v>0</v>
      </c>
      <c r="EF146" s="2">
        <v>22259</v>
      </c>
      <c r="EG146" s="2">
        <v>0</v>
      </c>
      <c r="EH146" s="2">
        <v>0</v>
      </c>
      <c r="EI146" s="2">
        <v>0</v>
      </c>
      <c r="EJ146" s="2">
        <v>0</v>
      </c>
      <c r="EK146" s="2">
        <v>0</v>
      </c>
      <c r="EL146" s="2">
        <v>17403</v>
      </c>
      <c r="EM146" s="2">
        <v>13356</v>
      </c>
      <c r="EN146" s="2">
        <v>0</v>
      </c>
      <c r="EO146" s="2">
        <v>0</v>
      </c>
    </row>
    <row r="147" spans="1:151" x14ac:dyDescent="0.3">
      <c r="A147" s="2" t="s">
        <v>564</v>
      </c>
      <c r="B147" s="12" t="s">
        <v>524</v>
      </c>
      <c r="C147" t="s">
        <v>494</v>
      </c>
      <c r="D147" s="18" t="s">
        <v>497</v>
      </c>
      <c r="E147" t="str">
        <f>INDEX($T$1:$FA$1,MATCH(MAX(T147:FA147),T147:FA147,0))</f>
        <v>Fulfudé (Ou Peulh)</v>
      </c>
      <c r="F147">
        <f>MAX(T147:FA147)/R147</f>
        <v>0.42900118516970476</v>
      </c>
      <c r="G147" s="21" t="str">
        <f t="shared" si="20"/>
        <v>Fulfudé (Ou Peulh)</v>
      </c>
      <c r="H147" t="str">
        <f t="shared" si="21"/>
        <v>Koromfé</v>
      </c>
      <c r="I147" t="str">
        <f t="shared" si="22"/>
        <v>Mooré</v>
      </c>
      <c r="J147" t="str">
        <f t="shared" si="23"/>
        <v>Dogon (Ou Kaado)</v>
      </c>
      <c r="K147" t="str">
        <f t="shared" si="24"/>
        <v>Others</v>
      </c>
      <c r="L147" t="str">
        <f t="shared" si="25"/>
        <v>Sonrhaï</v>
      </c>
      <c r="M147" t="str">
        <f t="shared" si="26"/>
        <v>Tamachèque (Ou Bella)</v>
      </c>
      <c r="N147" t="str">
        <f t="shared" si="27"/>
        <v>Hausa</v>
      </c>
      <c r="O147" t="str">
        <f t="shared" si="28"/>
        <v>Hausa</v>
      </c>
      <c r="P147" t="str">
        <f t="shared" si="29"/>
        <v>.</v>
      </c>
      <c r="Q147">
        <v>12623</v>
      </c>
      <c r="R147" s="18">
        <v>363661</v>
      </c>
      <c r="AB147" s="2">
        <v>8728</v>
      </c>
      <c r="BD147" s="2">
        <v>0</v>
      </c>
      <c r="BU147" s="2">
        <v>364</v>
      </c>
      <c r="BW147" s="2"/>
      <c r="BX147" s="2">
        <v>364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12364</v>
      </c>
      <c r="DP147" s="2">
        <v>0</v>
      </c>
      <c r="DQ147" s="2">
        <v>0</v>
      </c>
      <c r="DR147" s="2">
        <v>156011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95279</v>
      </c>
      <c r="EA147" s="2">
        <v>0</v>
      </c>
      <c r="EB147" s="2">
        <v>0</v>
      </c>
      <c r="EC147" s="2">
        <v>0</v>
      </c>
      <c r="ED147" s="2">
        <v>0</v>
      </c>
      <c r="EE147" s="2">
        <v>0</v>
      </c>
      <c r="EF147" s="2">
        <v>79278</v>
      </c>
      <c r="EG147" s="2">
        <v>0</v>
      </c>
      <c r="EH147" s="2">
        <v>0</v>
      </c>
      <c r="EI147" s="2">
        <v>0</v>
      </c>
      <c r="EJ147" s="2">
        <v>0</v>
      </c>
      <c r="EK147" s="2">
        <v>0</v>
      </c>
      <c r="EL147" s="2">
        <v>6182</v>
      </c>
      <c r="EM147" s="2">
        <v>5091</v>
      </c>
      <c r="EN147" s="2">
        <v>0</v>
      </c>
      <c r="EO147" s="2">
        <v>0</v>
      </c>
    </row>
    <row r="148" spans="1:151" x14ac:dyDescent="0.3">
      <c r="A148" s="2" t="s">
        <v>565</v>
      </c>
      <c r="B148" s="12" t="s">
        <v>524</v>
      </c>
      <c r="C148" t="s">
        <v>494</v>
      </c>
      <c r="D148" s="18" t="s">
        <v>498</v>
      </c>
      <c r="E148" t="str">
        <f>INDEX($T$1:$FA$1,MATCH(MAX(T148:FA148),T148:FA148,0))</f>
        <v>Fulfudé (Ou Peulh)</v>
      </c>
      <c r="F148">
        <f>MAX(T148:FA148)/R148</f>
        <v>0.8080002797300605</v>
      </c>
      <c r="G148" s="21" t="str">
        <f t="shared" si="20"/>
        <v>Fulfudé (Ou Peulh)</v>
      </c>
      <c r="H148" t="str">
        <f t="shared" si="21"/>
        <v>Gourmantché (Ou Gulmancéma)</v>
      </c>
      <c r="I148" t="str">
        <f t="shared" si="22"/>
        <v>Mooré</v>
      </c>
      <c r="J148" t="str">
        <f t="shared" si="23"/>
        <v>Tamachèque (Ou Bella)</v>
      </c>
      <c r="K148" t="str">
        <f t="shared" si="24"/>
        <v>Others</v>
      </c>
      <c r="L148" t="str">
        <f t="shared" si="25"/>
        <v>French</v>
      </c>
      <c r="M148" t="str">
        <f t="shared" si="26"/>
        <v>.</v>
      </c>
      <c r="N148" t="str">
        <f t="shared" si="27"/>
        <v>.</v>
      </c>
      <c r="O148" t="str">
        <f t="shared" si="28"/>
        <v>.</v>
      </c>
      <c r="P148" t="str">
        <f t="shared" si="29"/>
        <v>.</v>
      </c>
      <c r="Q148">
        <v>6529</v>
      </c>
      <c r="R148" s="18">
        <v>171594</v>
      </c>
      <c r="AB148" s="2">
        <v>858</v>
      </c>
      <c r="BD148" s="2">
        <v>0</v>
      </c>
      <c r="BU148" s="2">
        <v>0</v>
      </c>
      <c r="BW148" s="2"/>
      <c r="BX148" s="2">
        <v>343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138648</v>
      </c>
      <c r="DS148" s="2">
        <v>0</v>
      </c>
      <c r="DT148" s="2">
        <v>27455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0</v>
      </c>
      <c r="EA148" s="2">
        <v>0</v>
      </c>
      <c r="EB148" s="2">
        <v>0</v>
      </c>
      <c r="EC148" s="2">
        <v>0</v>
      </c>
      <c r="ED148" s="2">
        <v>0</v>
      </c>
      <c r="EE148" s="2">
        <v>0</v>
      </c>
      <c r="EF148" s="2">
        <v>2231</v>
      </c>
      <c r="EG148" s="2">
        <v>0</v>
      </c>
      <c r="EH148" s="2">
        <v>0</v>
      </c>
      <c r="EI148" s="2">
        <v>0</v>
      </c>
      <c r="EJ148" s="2">
        <v>0</v>
      </c>
      <c r="EK148" s="2">
        <v>0</v>
      </c>
      <c r="EL148" s="2">
        <v>0</v>
      </c>
      <c r="EM148" s="2">
        <v>2059</v>
      </c>
      <c r="EN148" s="2">
        <v>0</v>
      </c>
      <c r="EO148" s="2">
        <v>0</v>
      </c>
    </row>
    <row r="149" spans="1:151" x14ac:dyDescent="0.3">
      <c r="A149" s="2" t="s">
        <v>566</v>
      </c>
      <c r="B149" s="12" t="s">
        <v>524</v>
      </c>
      <c r="C149" t="s">
        <v>499</v>
      </c>
      <c r="D149" s="18" t="s">
        <v>500</v>
      </c>
      <c r="E149" t="str">
        <f>INDEX($T$1:$FA$1,MATCH(MAX(T149:FA149),T149:FA149,0))</f>
        <v>Dagara</v>
      </c>
      <c r="F149">
        <f>MAX(T149:FA149)/R149</f>
        <v>0.2220002212778143</v>
      </c>
      <c r="G149" s="21" t="str">
        <f t="shared" si="20"/>
        <v>Dagara</v>
      </c>
      <c r="H149" t="str">
        <f t="shared" si="21"/>
        <v>Mooré</v>
      </c>
      <c r="I149" t="str">
        <f t="shared" si="22"/>
        <v>Lobi (Ou Lobiri)</v>
      </c>
      <c r="J149" t="str">
        <f t="shared" si="23"/>
        <v>Birifor</v>
      </c>
      <c r="K149" t="str">
        <f t="shared" si="24"/>
        <v>Dyan</v>
      </c>
      <c r="L149" t="str">
        <f t="shared" si="25"/>
        <v>Bambara</v>
      </c>
      <c r="M149" t="str">
        <f t="shared" si="26"/>
        <v>Others</v>
      </c>
      <c r="N149" t="str">
        <f t="shared" si="27"/>
        <v>Fulfudé (Ou Peulh)</v>
      </c>
      <c r="O149" t="str">
        <f t="shared" si="28"/>
        <v>French</v>
      </c>
      <c r="P149" t="str">
        <f t="shared" si="29"/>
        <v>Dogosé</v>
      </c>
      <c r="Q149">
        <v>3417</v>
      </c>
      <c r="R149" s="18">
        <v>153653</v>
      </c>
      <c r="AB149" s="2">
        <v>6760</v>
      </c>
      <c r="BD149" s="2">
        <v>8451</v>
      </c>
      <c r="BU149" s="2">
        <v>0</v>
      </c>
      <c r="BW149" s="2"/>
      <c r="BX149" s="2">
        <v>1537</v>
      </c>
      <c r="DG149" s="2">
        <v>0</v>
      </c>
      <c r="DH149" s="2">
        <v>17055</v>
      </c>
      <c r="DI149" s="2">
        <v>0</v>
      </c>
      <c r="DJ149" s="2">
        <v>0</v>
      </c>
      <c r="DK149" s="2">
        <v>0</v>
      </c>
      <c r="DL149" s="2">
        <v>0</v>
      </c>
      <c r="DM149" s="2">
        <v>34111</v>
      </c>
      <c r="DN149" s="2">
        <v>0</v>
      </c>
      <c r="DO149" s="2">
        <v>0</v>
      </c>
      <c r="DP149" s="2">
        <v>1383</v>
      </c>
      <c r="DQ149" s="2">
        <v>15212</v>
      </c>
      <c r="DR149" s="2">
        <v>5378</v>
      </c>
      <c r="DS149" s="2">
        <v>0</v>
      </c>
      <c r="DT149" s="2">
        <v>0</v>
      </c>
      <c r="DU149" s="2">
        <v>0</v>
      </c>
      <c r="DV149" s="2">
        <v>461</v>
      </c>
      <c r="DW149" s="2">
        <v>0</v>
      </c>
      <c r="DX149" s="2">
        <v>0</v>
      </c>
      <c r="DY149" s="2">
        <v>0</v>
      </c>
      <c r="DZ149" s="2">
        <v>0</v>
      </c>
      <c r="EA149" s="2">
        <v>0</v>
      </c>
      <c r="EB149" s="2">
        <v>0</v>
      </c>
      <c r="EC149" s="2">
        <v>30731</v>
      </c>
      <c r="ED149" s="2">
        <v>0</v>
      </c>
      <c r="EE149" s="2">
        <v>0</v>
      </c>
      <c r="EF149" s="2">
        <v>32574</v>
      </c>
      <c r="EG149" s="2">
        <v>0</v>
      </c>
      <c r="EH149" s="2">
        <v>0</v>
      </c>
      <c r="EI149" s="2">
        <v>0</v>
      </c>
      <c r="EJ149" s="2">
        <v>0</v>
      </c>
      <c r="EK149" s="2">
        <v>0</v>
      </c>
      <c r="EL149" s="2">
        <v>0</v>
      </c>
      <c r="EM149" s="2">
        <v>0</v>
      </c>
      <c r="EN149" s="2">
        <v>0</v>
      </c>
      <c r="EO149" s="2">
        <v>0</v>
      </c>
    </row>
    <row r="150" spans="1:151" x14ac:dyDescent="0.3">
      <c r="A150" s="2" t="s">
        <v>567</v>
      </c>
      <c r="B150" s="12" t="s">
        <v>524</v>
      </c>
      <c r="C150" t="s">
        <v>499</v>
      </c>
      <c r="D150" s="18" t="s">
        <v>501</v>
      </c>
      <c r="E150" t="str">
        <f>INDEX($T$1:$FA$1,MATCH(MAX(T150:FA150),T150:FA150,0))</f>
        <v>Dagara</v>
      </c>
      <c r="F150">
        <f>MAX(T150:FA150)/R150</f>
        <v>0.88499977439877275</v>
      </c>
      <c r="G150" s="21" t="str">
        <f t="shared" si="20"/>
        <v>Dagara</v>
      </c>
      <c r="H150" t="str">
        <f t="shared" si="21"/>
        <v>Mooré</v>
      </c>
      <c r="I150" t="str">
        <f t="shared" si="22"/>
        <v>Others</v>
      </c>
      <c r="J150" t="str">
        <f t="shared" si="23"/>
        <v>Bambara</v>
      </c>
      <c r="K150" t="str">
        <f t="shared" si="24"/>
        <v>Bambara</v>
      </c>
      <c r="L150" t="str">
        <f t="shared" si="25"/>
        <v>Bambara</v>
      </c>
      <c r="M150" t="str">
        <f t="shared" si="26"/>
        <v>Birifor</v>
      </c>
      <c r="N150" t="str">
        <f t="shared" si="27"/>
        <v>Birifor</v>
      </c>
      <c r="O150" t="str">
        <f t="shared" si="28"/>
        <v>.</v>
      </c>
      <c r="P150" t="str">
        <f t="shared" si="29"/>
        <v>.</v>
      </c>
      <c r="Q150">
        <v>2621</v>
      </c>
      <c r="R150" s="18">
        <v>265956</v>
      </c>
      <c r="AB150" s="2">
        <v>4786</v>
      </c>
      <c r="BD150" s="2">
        <v>2394</v>
      </c>
      <c r="BU150" s="2">
        <v>0</v>
      </c>
      <c r="BW150" s="2"/>
      <c r="BX150" s="2">
        <v>2394</v>
      </c>
      <c r="DG150" s="2">
        <v>0</v>
      </c>
      <c r="DH150" s="2">
        <v>266</v>
      </c>
      <c r="DI150" s="2">
        <v>0</v>
      </c>
      <c r="DJ150" s="2">
        <v>0</v>
      </c>
      <c r="DK150" s="2">
        <v>0</v>
      </c>
      <c r="DL150" s="2">
        <v>0</v>
      </c>
      <c r="DM150" s="2">
        <v>235371</v>
      </c>
      <c r="DN150" s="2">
        <v>0</v>
      </c>
      <c r="DO150" s="2">
        <v>0</v>
      </c>
      <c r="DP150" s="2">
        <v>0</v>
      </c>
      <c r="DQ150" s="2">
        <v>0</v>
      </c>
      <c r="DR150" s="2">
        <v>2394</v>
      </c>
      <c r="DS150" s="2">
        <v>0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0</v>
      </c>
      <c r="DZ150" s="2">
        <v>0</v>
      </c>
      <c r="EA150" s="2">
        <v>0</v>
      </c>
      <c r="EB150" s="2">
        <v>0</v>
      </c>
      <c r="EC150" s="2">
        <v>266</v>
      </c>
      <c r="ED150" s="2">
        <v>0</v>
      </c>
      <c r="EE150" s="2">
        <v>0</v>
      </c>
      <c r="EF150" s="2">
        <v>18085</v>
      </c>
      <c r="EG150" s="2">
        <v>0</v>
      </c>
      <c r="EH150" s="2">
        <v>0</v>
      </c>
      <c r="EI150" s="2">
        <v>0</v>
      </c>
      <c r="EJ150" s="2">
        <v>0</v>
      </c>
      <c r="EK150" s="2">
        <v>0</v>
      </c>
      <c r="EL150" s="2">
        <v>0</v>
      </c>
      <c r="EM150" s="2">
        <v>0</v>
      </c>
      <c r="EN150" s="2">
        <v>0</v>
      </c>
      <c r="EO150" s="2">
        <v>0</v>
      </c>
    </row>
    <row r="151" spans="1:151" x14ac:dyDescent="0.3">
      <c r="A151" s="2" t="s">
        <v>568</v>
      </c>
      <c r="B151" s="12" t="s">
        <v>524</v>
      </c>
      <c r="C151" t="s">
        <v>499</v>
      </c>
      <c r="D151" s="18" t="s">
        <v>502</v>
      </c>
      <c r="E151" t="str">
        <f>INDEX($T$1:$FA$1,MATCH(MAX(T151:FA151),T151:FA151,0))</f>
        <v>Birifor</v>
      </c>
      <c r="F151">
        <f>MAX(T151:FA151)/R151</f>
        <v>0.3190011626143659</v>
      </c>
      <c r="G151" s="21" t="str">
        <f t="shared" si="20"/>
        <v>Birifor</v>
      </c>
      <c r="H151" t="str">
        <f t="shared" si="21"/>
        <v>Dagara</v>
      </c>
      <c r="I151" t="str">
        <f t="shared" si="22"/>
        <v>Lobi (Ou Lobiri)</v>
      </c>
      <c r="J151" t="str">
        <f t="shared" si="23"/>
        <v>Mooré</v>
      </c>
      <c r="K151" t="str">
        <f t="shared" si="24"/>
        <v>Fulfudé (Ou Peulh)</v>
      </c>
      <c r="L151" t="str">
        <f t="shared" si="25"/>
        <v>Others</v>
      </c>
      <c r="M151" t="str">
        <f t="shared" si="26"/>
        <v>Bambara</v>
      </c>
      <c r="N151" t="str">
        <f t="shared" si="27"/>
        <v>French</v>
      </c>
      <c r="O151" t="str">
        <f t="shared" si="28"/>
        <v>.</v>
      </c>
      <c r="P151" t="str">
        <f t="shared" si="29"/>
        <v>.</v>
      </c>
      <c r="Q151">
        <v>2856</v>
      </c>
      <c r="R151" s="18">
        <v>98915</v>
      </c>
      <c r="AB151" s="2">
        <v>1682</v>
      </c>
      <c r="BD151" s="2">
        <v>1583</v>
      </c>
      <c r="BU151" s="2">
        <v>0</v>
      </c>
      <c r="BW151" s="2"/>
      <c r="BX151" s="2">
        <v>692</v>
      </c>
      <c r="DG151" s="2">
        <v>0</v>
      </c>
      <c r="DH151" s="2">
        <v>31554</v>
      </c>
      <c r="DI151" s="2">
        <v>0</v>
      </c>
      <c r="DJ151" s="2">
        <v>0</v>
      </c>
      <c r="DK151" s="2">
        <v>0</v>
      </c>
      <c r="DL151" s="2">
        <v>0</v>
      </c>
      <c r="DM151" s="2">
        <v>26410</v>
      </c>
      <c r="DN151" s="2">
        <v>0</v>
      </c>
      <c r="DO151" s="2">
        <v>0</v>
      </c>
      <c r="DP151" s="2">
        <v>0</v>
      </c>
      <c r="DQ151" s="2">
        <v>0</v>
      </c>
      <c r="DR151" s="2">
        <v>6726</v>
      </c>
      <c r="DS151" s="2">
        <v>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0</v>
      </c>
      <c r="DZ151" s="2">
        <v>0</v>
      </c>
      <c r="EA151" s="2">
        <v>0</v>
      </c>
      <c r="EB151" s="2">
        <v>0</v>
      </c>
      <c r="EC151" s="2">
        <v>20278</v>
      </c>
      <c r="ED151" s="2">
        <v>0</v>
      </c>
      <c r="EE151" s="2">
        <v>0</v>
      </c>
      <c r="EF151" s="2">
        <v>9990</v>
      </c>
      <c r="EG151" s="2">
        <v>0</v>
      </c>
      <c r="EH151" s="2">
        <v>0</v>
      </c>
      <c r="EI151" s="2">
        <v>0</v>
      </c>
      <c r="EJ151" s="2">
        <v>0</v>
      </c>
      <c r="EK151" s="2">
        <v>0</v>
      </c>
      <c r="EL151" s="2">
        <v>0</v>
      </c>
      <c r="EM151" s="2">
        <v>0</v>
      </c>
      <c r="EN151" s="2">
        <v>0</v>
      </c>
      <c r="EO151" s="2">
        <v>0</v>
      </c>
    </row>
    <row r="152" spans="1:151" x14ac:dyDescent="0.3">
      <c r="A152" s="2" t="s">
        <v>569</v>
      </c>
      <c r="B152" s="12" t="s">
        <v>524</v>
      </c>
      <c r="C152" t="s">
        <v>499</v>
      </c>
      <c r="D152" s="18" t="s">
        <v>503</v>
      </c>
      <c r="E152" t="str">
        <f>INDEX($T$1:$FA$1,MATCH(MAX(T152:FA152),T152:FA152,0))</f>
        <v>Lobi (Ou Lobiri)</v>
      </c>
      <c r="F152">
        <f>MAX(T152:FA152)/R152</f>
        <v>0.46900128320790768</v>
      </c>
      <c r="G152" s="21" t="str">
        <f t="shared" si="20"/>
        <v>Lobi (Ou Lobiri)</v>
      </c>
      <c r="H152" t="str">
        <f t="shared" si="21"/>
        <v>Birifor</v>
      </c>
      <c r="I152" t="str">
        <f t="shared" si="22"/>
        <v>Mooré</v>
      </c>
      <c r="J152" t="str">
        <f t="shared" si="23"/>
        <v>Dagara</v>
      </c>
      <c r="K152" t="str">
        <f t="shared" si="24"/>
        <v>Bambara</v>
      </c>
      <c r="L152" t="str">
        <f t="shared" si="25"/>
        <v>Fulfudé (Ou Peulh)</v>
      </c>
      <c r="M152" t="str">
        <f t="shared" si="26"/>
        <v>Others</v>
      </c>
      <c r="N152" t="str">
        <f t="shared" si="27"/>
        <v>Kaansa (Ou Gan)</v>
      </c>
      <c r="O152" t="str">
        <f t="shared" si="28"/>
        <v>Dogosé</v>
      </c>
      <c r="P152" t="str">
        <f t="shared" si="29"/>
        <v>French</v>
      </c>
      <c r="Q152">
        <v>7526</v>
      </c>
      <c r="R152" s="18">
        <v>356918</v>
      </c>
      <c r="AB152" s="2">
        <v>9994</v>
      </c>
      <c r="BD152" s="2">
        <v>11421</v>
      </c>
      <c r="BU152" s="2">
        <v>0</v>
      </c>
      <c r="BW152" s="2"/>
      <c r="BX152" s="2">
        <v>2498</v>
      </c>
      <c r="DG152" s="2">
        <v>0</v>
      </c>
      <c r="DH152" s="2">
        <v>72811</v>
      </c>
      <c r="DI152" s="2">
        <v>0</v>
      </c>
      <c r="DJ152" s="2">
        <v>0</v>
      </c>
      <c r="DK152" s="2">
        <v>0</v>
      </c>
      <c r="DL152" s="2">
        <v>0</v>
      </c>
      <c r="DM152" s="2">
        <v>17489</v>
      </c>
      <c r="DN152" s="2">
        <v>0</v>
      </c>
      <c r="DO152" s="2">
        <v>0</v>
      </c>
      <c r="DP152" s="2">
        <v>3569</v>
      </c>
      <c r="DQ152" s="2">
        <v>357</v>
      </c>
      <c r="DR152" s="2">
        <v>10708</v>
      </c>
      <c r="DS152" s="2">
        <v>0</v>
      </c>
      <c r="DT152" s="2">
        <v>0</v>
      </c>
      <c r="DU152" s="2">
        <v>0</v>
      </c>
      <c r="DV152" s="2">
        <v>9280</v>
      </c>
      <c r="DW152" s="2">
        <v>0</v>
      </c>
      <c r="DX152" s="2">
        <v>0</v>
      </c>
      <c r="DY152" s="2">
        <v>0</v>
      </c>
      <c r="DZ152" s="2">
        <v>0</v>
      </c>
      <c r="EA152" s="2">
        <v>0</v>
      </c>
      <c r="EB152" s="2">
        <v>0</v>
      </c>
      <c r="EC152" s="2">
        <v>167395</v>
      </c>
      <c r="ED152" s="2">
        <v>0</v>
      </c>
      <c r="EE152" s="2">
        <v>0</v>
      </c>
      <c r="EF152" s="2">
        <v>51396</v>
      </c>
      <c r="EG152" s="2">
        <v>0</v>
      </c>
      <c r="EH152" s="2">
        <v>0</v>
      </c>
      <c r="EI152" s="2">
        <v>0</v>
      </c>
      <c r="EJ152" s="2">
        <v>0</v>
      </c>
      <c r="EK152" s="2">
        <v>0</v>
      </c>
      <c r="EL152" s="2">
        <v>0</v>
      </c>
      <c r="EM152" s="2">
        <v>0</v>
      </c>
      <c r="EN152" s="2">
        <v>0</v>
      </c>
      <c r="EO152" s="2">
        <v>0</v>
      </c>
    </row>
    <row r="153" spans="1:151" x14ac:dyDescent="0.3">
      <c r="A153" s="20" t="s">
        <v>570</v>
      </c>
      <c r="B153" t="s">
        <v>523</v>
      </c>
      <c r="C153" s="2" t="s">
        <v>298</v>
      </c>
      <c r="D153" s="2" t="s">
        <v>298</v>
      </c>
      <c r="E153" t="str">
        <f>INDEX($T$1:$FA$1,MATCH(MAX(T153:FA153),T153:FA153,0))</f>
        <v>Akan</v>
      </c>
      <c r="F153">
        <f>MAX(T153:FA153)/R153</f>
        <v>0.78006342858945399</v>
      </c>
      <c r="G153" s="21" t="str">
        <f t="shared" si="20"/>
        <v>Akan</v>
      </c>
      <c r="H153" t="str">
        <f t="shared" si="21"/>
        <v>Mole-Dagbani</v>
      </c>
      <c r="I153" t="str">
        <f t="shared" si="22"/>
        <v>Ewe</v>
      </c>
      <c r="J153" t="str">
        <f t="shared" si="23"/>
        <v>Ga-Dangme</v>
      </c>
      <c r="K153" t="str">
        <f t="shared" si="24"/>
        <v>Gurma</v>
      </c>
      <c r="L153" t="str">
        <f t="shared" si="25"/>
        <v>Grusi</v>
      </c>
      <c r="M153" t="str">
        <f t="shared" si="26"/>
        <v>Others</v>
      </c>
      <c r="N153" t="str">
        <f t="shared" si="27"/>
        <v>Mande du Nord</v>
      </c>
      <c r="O153" t="str">
        <f t="shared" si="28"/>
        <v>Guan</v>
      </c>
      <c r="P153" t="e">
        <f t="shared" si="29"/>
        <v>#NUM!</v>
      </c>
      <c r="Q153">
        <v>14259</v>
      </c>
      <c r="R153" s="3">
        <v>2060585</v>
      </c>
      <c r="AB153" s="2">
        <v>20742</v>
      </c>
      <c r="CI153" s="2">
        <v>1607387</v>
      </c>
      <c r="CJ153" s="2">
        <v>15281</v>
      </c>
      <c r="EP153" s="2">
        <v>51829</v>
      </c>
      <c r="EQ153" s="2">
        <v>130947</v>
      </c>
      <c r="ER153" s="2">
        <v>7855</v>
      </c>
      <c r="ES153" s="2">
        <v>32360</v>
      </c>
      <c r="ET153" s="2">
        <v>170927</v>
      </c>
      <c r="EU153" s="2">
        <v>23257</v>
      </c>
    </row>
    <row r="154" spans="1:151" x14ac:dyDescent="0.3">
      <c r="A154" s="20" t="s">
        <v>571</v>
      </c>
      <c r="B154" t="s">
        <v>523</v>
      </c>
      <c r="C154" s="2" t="s">
        <v>510</v>
      </c>
      <c r="D154" s="2" t="s">
        <v>510</v>
      </c>
      <c r="E154" t="str">
        <f>INDEX($T$1:$FA$1,MATCH(MAX(T154:FA154),T154:FA154,0))</f>
        <v>Akan</v>
      </c>
      <c r="F154">
        <f>MAX(T154:FA154)/R154</f>
        <v>0.78522466965589799</v>
      </c>
      <c r="G154" s="21" t="str">
        <f t="shared" si="20"/>
        <v>Akan</v>
      </c>
      <c r="H154" t="str">
        <f t="shared" si="21"/>
        <v>Ewe</v>
      </c>
      <c r="I154" t="str">
        <f t="shared" si="22"/>
        <v>Guan</v>
      </c>
      <c r="J154" t="str">
        <f t="shared" si="23"/>
        <v>Ga-Dangme</v>
      </c>
      <c r="K154" t="str">
        <f t="shared" si="24"/>
        <v>Mole-Dagbani</v>
      </c>
      <c r="L154" t="str">
        <f t="shared" si="25"/>
        <v>Others</v>
      </c>
      <c r="M154" t="str">
        <f t="shared" si="26"/>
        <v>Gurma</v>
      </c>
      <c r="N154" t="str">
        <f t="shared" si="27"/>
        <v>Grusi</v>
      </c>
      <c r="O154" t="str">
        <f t="shared" si="28"/>
        <v>Mande du Nord</v>
      </c>
      <c r="P154" t="e">
        <f t="shared" si="29"/>
        <v>#NUM!</v>
      </c>
      <c r="Q154">
        <v>9664</v>
      </c>
      <c r="R154" s="3">
        <v>2859821</v>
      </c>
      <c r="AB154" s="2">
        <v>44189</v>
      </c>
      <c r="CI154" s="2">
        <v>2245602</v>
      </c>
      <c r="CJ154" s="2">
        <v>18340</v>
      </c>
      <c r="EP154" s="2">
        <v>82361</v>
      </c>
      <c r="EQ154" s="2">
        <v>200801</v>
      </c>
      <c r="ER154" s="2">
        <v>145706</v>
      </c>
      <c r="ES154" s="2">
        <v>32038</v>
      </c>
      <c r="ET154" s="2">
        <v>72241</v>
      </c>
      <c r="EU154" s="2">
        <v>18543</v>
      </c>
    </row>
    <row r="155" spans="1:151" x14ac:dyDescent="0.3">
      <c r="A155" s="20" t="s">
        <v>572</v>
      </c>
      <c r="B155" t="s">
        <v>523</v>
      </c>
      <c r="C155" s="2" t="s">
        <v>511</v>
      </c>
      <c r="D155" s="2" t="s">
        <v>511</v>
      </c>
      <c r="E155" t="str">
        <f>INDEX($T$1:$FA$1,MATCH(MAX(T155:FA155),T155:FA155,0))</f>
        <v>Akan</v>
      </c>
      <c r="F155">
        <f>MAX(T155:FA155)/R155</f>
        <v>0.41119421697559172</v>
      </c>
      <c r="G155" s="21" t="str">
        <f t="shared" si="20"/>
        <v>Akan</v>
      </c>
      <c r="H155" t="str">
        <f t="shared" si="21"/>
        <v>Ga-Dangme</v>
      </c>
      <c r="I155" t="str">
        <f t="shared" si="22"/>
        <v>Ewe</v>
      </c>
      <c r="J155" t="str">
        <f t="shared" si="23"/>
        <v>Mole-Dagbani</v>
      </c>
      <c r="K155" t="str">
        <f t="shared" si="24"/>
        <v>Others</v>
      </c>
      <c r="L155" t="str">
        <f t="shared" si="25"/>
        <v>Gurma</v>
      </c>
      <c r="M155" t="str">
        <f t="shared" si="26"/>
        <v>Guan</v>
      </c>
      <c r="N155" t="str">
        <f t="shared" si="27"/>
        <v>Grusi</v>
      </c>
      <c r="O155" t="str">
        <f t="shared" si="28"/>
        <v>Mande du Nord</v>
      </c>
      <c r="P155" t="e">
        <f t="shared" si="29"/>
        <v>#NUM!</v>
      </c>
      <c r="Q155">
        <v>3699</v>
      </c>
      <c r="R155" s="3">
        <v>5455692</v>
      </c>
      <c r="AB155" s="2">
        <v>145984</v>
      </c>
      <c r="CI155" s="2">
        <v>2243349</v>
      </c>
      <c r="CJ155" s="2">
        <v>56514</v>
      </c>
      <c r="EP155" s="2">
        <v>1340905</v>
      </c>
      <c r="EQ155" s="2">
        <v>1103749</v>
      </c>
      <c r="ER155" s="2">
        <v>84757</v>
      </c>
      <c r="ES155" s="2">
        <v>100211</v>
      </c>
      <c r="ET155" s="2">
        <v>313787</v>
      </c>
      <c r="EU155" s="2">
        <v>66436</v>
      </c>
    </row>
    <row r="156" spans="1:151" x14ac:dyDescent="0.3">
      <c r="A156" s="20" t="s">
        <v>573</v>
      </c>
      <c r="B156" t="s">
        <v>523</v>
      </c>
      <c r="C156" s="2" t="s">
        <v>512</v>
      </c>
      <c r="D156" s="2" t="s">
        <v>512</v>
      </c>
      <c r="E156" t="str">
        <f>INDEX($T$1:$FA$1,MATCH(MAX(T156:FA156),T156:FA156,0))</f>
        <v>Ewe</v>
      </c>
      <c r="F156">
        <f>MAX(T156:FA156)/R156</f>
        <v>0.90250566592728321</v>
      </c>
      <c r="G156" s="21" t="str">
        <f t="shared" si="20"/>
        <v>Ewe</v>
      </c>
      <c r="H156" t="str">
        <f t="shared" si="21"/>
        <v>Akan</v>
      </c>
      <c r="I156" t="str">
        <f t="shared" si="22"/>
        <v>Others</v>
      </c>
      <c r="J156" t="str">
        <f t="shared" si="23"/>
        <v>Guan</v>
      </c>
      <c r="K156" t="str">
        <f t="shared" si="24"/>
        <v>Ga-Dangme</v>
      </c>
      <c r="L156" t="str">
        <f t="shared" si="25"/>
        <v>Gurma</v>
      </c>
      <c r="M156" t="str">
        <f t="shared" si="26"/>
        <v>Mande du Nord</v>
      </c>
      <c r="N156" t="str">
        <f t="shared" si="27"/>
        <v>Mole-Dagbani</v>
      </c>
      <c r="O156" t="str">
        <f t="shared" si="28"/>
        <v>Grusi</v>
      </c>
      <c r="P156" t="e">
        <f t="shared" si="29"/>
        <v>#NUM!</v>
      </c>
      <c r="Q156">
        <v>9825</v>
      </c>
      <c r="R156" s="3">
        <v>1659040</v>
      </c>
      <c r="AB156" s="2">
        <v>32447</v>
      </c>
      <c r="CI156" s="2">
        <v>40851</v>
      </c>
      <c r="CJ156" s="2">
        <v>9638</v>
      </c>
      <c r="EP156" s="2">
        <v>22125</v>
      </c>
      <c r="EQ156" s="2">
        <v>1497293</v>
      </c>
      <c r="ER156" s="2">
        <v>31348</v>
      </c>
      <c r="ES156" s="2">
        <v>16362</v>
      </c>
      <c r="ET156" s="2">
        <v>7086</v>
      </c>
      <c r="EU156" s="2">
        <v>1890</v>
      </c>
    </row>
    <row r="157" spans="1:151" x14ac:dyDescent="0.3">
      <c r="A157" s="20" t="s">
        <v>574</v>
      </c>
      <c r="B157" t="s">
        <v>523</v>
      </c>
      <c r="C157" s="2" t="s">
        <v>283</v>
      </c>
      <c r="D157" s="2" t="s">
        <v>283</v>
      </c>
      <c r="E157" t="str">
        <f>INDEX($T$1:$FA$1,MATCH(MAX(T157:FA157),T157:FA157,0))</f>
        <v>Akan</v>
      </c>
      <c r="F157">
        <f>MAX(T157:FA157)/R157</f>
        <v>0.53377382758652514</v>
      </c>
      <c r="G157" s="21" t="str">
        <f t="shared" si="20"/>
        <v>Akan</v>
      </c>
      <c r="H157" t="str">
        <f t="shared" si="21"/>
        <v>Ga-Dangme</v>
      </c>
      <c r="I157" t="str">
        <f t="shared" si="22"/>
        <v>Ewe</v>
      </c>
      <c r="J157" t="str">
        <f t="shared" si="23"/>
        <v>Guan</v>
      </c>
      <c r="K157" t="str">
        <f t="shared" si="24"/>
        <v>Mole-Dagbani</v>
      </c>
      <c r="L157" t="str">
        <f t="shared" si="25"/>
        <v>Others</v>
      </c>
      <c r="M157" t="str">
        <f t="shared" si="26"/>
        <v>Gurma</v>
      </c>
      <c r="N157" t="str">
        <f t="shared" si="27"/>
        <v>Grusi</v>
      </c>
      <c r="O157" t="str">
        <f t="shared" si="28"/>
        <v>Mande du Nord</v>
      </c>
      <c r="P157" t="e">
        <f t="shared" si="29"/>
        <v>#NUM!</v>
      </c>
      <c r="Q157">
        <v>18964</v>
      </c>
      <c r="R157" s="3">
        <v>2925653</v>
      </c>
      <c r="AB157" s="2">
        <v>48822</v>
      </c>
      <c r="CI157" s="2">
        <v>1561637</v>
      </c>
      <c r="CJ157" s="2">
        <v>11989</v>
      </c>
      <c r="EP157" s="2">
        <v>532053</v>
      </c>
      <c r="EQ157" s="2">
        <v>500502</v>
      </c>
      <c r="ER157" s="2">
        <v>101040</v>
      </c>
      <c r="ES157" s="2">
        <v>44193</v>
      </c>
      <c r="ET157" s="2">
        <v>99908</v>
      </c>
      <c r="EU157" s="2">
        <v>25509</v>
      </c>
    </row>
    <row r="158" spans="1:151" x14ac:dyDescent="0.3">
      <c r="A158" s="20" t="s">
        <v>575</v>
      </c>
      <c r="B158" t="s">
        <v>523</v>
      </c>
      <c r="C158" s="2" t="s">
        <v>513</v>
      </c>
      <c r="D158" s="2" t="s">
        <v>513</v>
      </c>
      <c r="E158" t="str">
        <f>INDEX($T$1:$FA$1,MATCH(MAX(T158:FA158),T158:FA158,0))</f>
        <v>Akan</v>
      </c>
      <c r="F158">
        <f>MAX(T158:FA158)/R158</f>
        <v>0.71744739372365918</v>
      </c>
      <c r="G158" s="21" t="str">
        <f t="shared" si="20"/>
        <v>Akan</v>
      </c>
      <c r="H158" t="str">
        <f t="shared" si="21"/>
        <v>Mole-Dagbani</v>
      </c>
      <c r="I158" t="str">
        <f t="shared" si="22"/>
        <v>Gurma</v>
      </c>
      <c r="J158" t="str">
        <f t="shared" si="23"/>
        <v>Ewe</v>
      </c>
      <c r="K158" t="str">
        <f t="shared" si="24"/>
        <v>Mande du Nord</v>
      </c>
      <c r="L158" t="str">
        <f t="shared" si="25"/>
        <v>Grusi</v>
      </c>
      <c r="M158" t="str">
        <f t="shared" si="26"/>
        <v>Others</v>
      </c>
      <c r="N158" t="str">
        <f t="shared" si="27"/>
        <v>Ga-Dangme</v>
      </c>
      <c r="O158" t="str">
        <f t="shared" si="28"/>
        <v>Guan</v>
      </c>
      <c r="P158" t="e">
        <f t="shared" si="29"/>
        <v>#NUM!</v>
      </c>
      <c r="Q158">
        <v>24380</v>
      </c>
      <c r="R158" s="3">
        <v>5440463</v>
      </c>
      <c r="AB158" s="2">
        <v>83252</v>
      </c>
      <c r="CI158" s="2">
        <v>3903246</v>
      </c>
      <c r="CJ158" s="2">
        <v>143814</v>
      </c>
      <c r="EP158" s="2">
        <v>59663</v>
      </c>
      <c r="EQ158" s="2">
        <v>188029</v>
      </c>
      <c r="ER158" s="2">
        <v>53318</v>
      </c>
      <c r="ES158" s="2">
        <v>205949</v>
      </c>
      <c r="ET158" s="2">
        <v>673455</v>
      </c>
      <c r="EU158" s="2">
        <v>129737</v>
      </c>
    </row>
    <row r="159" spans="1:151" x14ac:dyDescent="0.3">
      <c r="A159" s="20" t="s">
        <v>576</v>
      </c>
      <c r="B159" t="s">
        <v>523</v>
      </c>
      <c r="C159" s="2" t="s">
        <v>514</v>
      </c>
      <c r="D159" s="2" t="s">
        <v>514</v>
      </c>
      <c r="E159" t="str">
        <f>INDEX($T$1:$FA$1,MATCH(MAX(T159:FA159),T159:FA159,0))</f>
        <v>Akan</v>
      </c>
      <c r="F159">
        <f>MAX(T159:FA159)/R159</f>
        <v>0.68611260260568196</v>
      </c>
      <c r="G159" s="21" t="str">
        <f t="shared" si="20"/>
        <v>Akan</v>
      </c>
      <c r="H159" t="str">
        <f t="shared" si="21"/>
        <v>Mole-Dagbani</v>
      </c>
      <c r="I159" t="str">
        <f t="shared" si="22"/>
        <v>Ewe</v>
      </c>
      <c r="J159" t="str">
        <f t="shared" si="23"/>
        <v>Ga-Dangme</v>
      </c>
      <c r="K159" t="str">
        <f t="shared" si="24"/>
        <v>Gurma</v>
      </c>
      <c r="L159" t="str">
        <f t="shared" si="25"/>
        <v>Grusi</v>
      </c>
      <c r="M159" t="str">
        <f t="shared" si="26"/>
        <v>Mande du Nord</v>
      </c>
      <c r="N159" t="str">
        <f t="shared" si="27"/>
        <v>Others</v>
      </c>
      <c r="O159" t="str">
        <f t="shared" si="28"/>
        <v>Guan</v>
      </c>
      <c r="P159" t="e">
        <f t="shared" si="29"/>
        <v>#NUM!</v>
      </c>
      <c r="Q159">
        <v>10074</v>
      </c>
      <c r="R159" s="3">
        <v>880921</v>
      </c>
      <c r="AB159" s="2">
        <v>6397</v>
      </c>
      <c r="CI159" s="2">
        <v>604411</v>
      </c>
      <c r="CJ159" s="2">
        <v>10652</v>
      </c>
      <c r="EP159" s="2">
        <v>25353</v>
      </c>
      <c r="EQ159" s="2">
        <v>39060</v>
      </c>
      <c r="ER159" s="2">
        <v>3603</v>
      </c>
      <c r="ES159" s="2">
        <v>21585</v>
      </c>
      <c r="ET159" s="2">
        <v>156642</v>
      </c>
      <c r="EU159" s="2">
        <v>13218</v>
      </c>
    </row>
    <row r="160" spans="1:151" x14ac:dyDescent="0.3">
      <c r="A160" s="20" t="s">
        <v>577</v>
      </c>
      <c r="B160" t="s">
        <v>523</v>
      </c>
      <c r="C160" s="2" t="s">
        <v>515</v>
      </c>
      <c r="D160" s="2" t="s">
        <v>515</v>
      </c>
      <c r="E160" t="str">
        <f>INDEX($T$1:$FA$1,MATCH(MAX(T160:FA160),T160:FA160,0))</f>
        <v>Akan</v>
      </c>
      <c r="F160">
        <f>MAX(T160:FA160)/R160</f>
        <v>0.60154285349975556</v>
      </c>
      <c r="G160" s="21" t="str">
        <f t="shared" si="20"/>
        <v>Akan</v>
      </c>
      <c r="H160" t="str">
        <f t="shared" si="21"/>
        <v>Mole-Dagbani</v>
      </c>
      <c r="I160" t="str">
        <f t="shared" si="22"/>
        <v>Gurma</v>
      </c>
      <c r="J160" t="str">
        <f t="shared" si="23"/>
        <v>Ewe</v>
      </c>
      <c r="K160" t="str">
        <f t="shared" si="24"/>
        <v>Mande du Nord</v>
      </c>
      <c r="L160" t="str">
        <f t="shared" si="25"/>
        <v>Grusi</v>
      </c>
      <c r="M160" t="str">
        <f t="shared" si="26"/>
        <v>Others</v>
      </c>
      <c r="N160" t="str">
        <f t="shared" si="27"/>
        <v>Ga-Dangme</v>
      </c>
      <c r="O160" t="str">
        <f t="shared" si="28"/>
        <v>Guan</v>
      </c>
      <c r="P160" t="e">
        <f t="shared" si="29"/>
        <v>#NUM!</v>
      </c>
      <c r="Q160">
        <v>5195</v>
      </c>
      <c r="R160" s="3">
        <v>564668</v>
      </c>
      <c r="AB160" s="2">
        <v>11069</v>
      </c>
      <c r="CI160" s="2">
        <v>339672</v>
      </c>
      <c r="CJ160" s="2">
        <v>15953</v>
      </c>
      <c r="EP160" s="2">
        <v>10400</v>
      </c>
      <c r="EQ160" s="2">
        <v>28482</v>
      </c>
      <c r="ER160" s="2">
        <v>3167</v>
      </c>
      <c r="ES160" s="2">
        <v>33175</v>
      </c>
      <c r="ET160" s="2">
        <v>110239</v>
      </c>
      <c r="EU160" s="2">
        <v>12511</v>
      </c>
    </row>
    <row r="161" spans="1:157" x14ac:dyDescent="0.3">
      <c r="A161" s="20" t="s">
        <v>578</v>
      </c>
      <c r="B161" t="s">
        <v>523</v>
      </c>
      <c r="C161" s="2" t="s">
        <v>516</v>
      </c>
      <c r="D161" s="2" t="s">
        <v>516</v>
      </c>
      <c r="E161" t="str">
        <f>INDEX($T$1:$FA$1,MATCH(MAX(T161:FA161),T161:FA161,0))</f>
        <v>Akan</v>
      </c>
      <c r="F161">
        <f>MAX(T161:FA161)/R161</f>
        <v>0.73333283691129514</v>
      </c>
      <c r="G161" s="21" t="str">
        <f t="shared" si="20"/>
        <v>Akan</v>
      </c>
      <c r="H161" t="str">
        <f t="shared" si="21"/>
        <v>Mole-Dagbani</v>
      </c>
      <c r="I161" t="str">
        <f t="shared" si="22"/>
        <v>Mande du Nord</v>
      </c>
      <c r="J161" t="str">
        <f t="shared" si="23"/>
        <v>Grusi</v>
      </c>
      <c r="K161" t="str">
        <f t="shared" si="24"/>
        <v>Ewe</v>
      </c>
      <c r="L161" t="str">
        <f t="shared" si="25"/>
        <v>Others</v>
      </c>
      <c r="M161" t="str">
        <f t="shared" si="26"/>
        <v>Gurma</v>
      </c>
      <c r="N161" t="str">
        <f t="shared" si="27"/>
        <v>Ga-Dangme</v>
      </c>
      <c r="O161" t="str">
        <f t="shared" si="28"/>
        <v>Guan</v>
      </c>
      <c r="P161" t="e">
        <f t="shared" si="29"/>
        <v>#NUM!</v>
      </c>
      <c r="Q161">
        <v>11648</v>
      </c>
      <c r="R161" s="3">
        <v>1208649</v>
      </c>
      <c r="AB161" s="2">
        <v>14517</v>
      </c>
      <c r="CI161" s="2">
        <v>886342</v>
      </c>
      <c r="CJ161" s="2">
        <v>63115</v>
      </c>
      <c r="EP161" s="2">
        <v>8173</v>
      </c>
      <c r="EQ161" s="2">
        <v>17334</v>
      </c>
      <c r="ER161" s="2">
        <v>4186</v>
      </c>
      <c r="ES161" s="2">
        <v>12055</v>
      </c>
      <c r="ET161" s="2">
        <v>176301</v>
      </c>
      <c r="EU161" s="2">
        <v>26626</v>
      </c>
    </row>
    <row r="162" spans="1:157" x14ac:dyDescent="0.3">
      <c r="A162" s="20" t="s">
        <v>579</v>
      </c>
      <c r="B162" t="s">
        <v>523</v>
      </c>
      <c r="C162" s="2" t="s">
        <v>517</v>
      </c>
      <c r="D162" s="2" t="s">
        <v>517</v>
      </c>
      <c r="E162" t="str">
        <f>INDEX($T$1:$FA$1,MATCH(MAX(T162:FA162),T162:FA162,0))</f>
        <v>Akan</v>
      </c>
      <c r="F162">
        <f>MAX(T162:FA162)/R162</f>
        <v>0.34479391723450226</v>
      </c>
      <c r="G162" s="21" t="str">
        <f t="shared" si="20"/>
        <v>Akan</v>
      </c>
      <c r="H162" t="str">
        <f t="shared" si="21"/>
        <v>Mole-Dagbani</v>
      </c>
      <c r="I162" t="str">
        <f t="shared" si="22"/>
        <v>Gurma</v>
      </c>
      <c r="J162" t="str">
        <f t="shared" si="23"/>
        <v>Guan</v>
      </c>
      <c r="K162" t="str">
        <f t="shared" si="24"/>
        <v>Grusi</v>
      </c>
      <c r="L162" t="str">
        <f t="shared" si="25"/>
        <v>Ewe</v>
      </c>
      <c r="M162" t="str">
        <f t="shared" si="26"/>
        <v>Mande du Nord</v>
      </c>
      <c r="N162" t="str">
        <f t="shared" si="27"/>
        <v>Others</v>
      </c>
      <c r="O162" t="str">
        <f t="shared" si="28"/>
        <v>Ga-Dangme</v>
      </c>
      <c r="P162" t="e">
        <f t="shared" si="29"/>
        <v>#NUM!</v>
      </c>
      <c r="Q162">
        <v>23257</v>
      </c>
      <c r="R162" s="3">
        <v>1203400</v>
      </c>
      <c r="AB162" s="2">
        <v>22629</v>
      </c>
      <c r="CI162" s="2">
        <v>414925</v>
      </c>
      <c r="CJ162" s="2">
        <v>51157</v>
      </c>
      <c r="EP162" s="2">
        <v>19284</v>
      </c>
      <c r="EQ162" s="2">
        <v>59143</v>
      </c>
      <c r="ER162" s="2">
        <v>112532</v>
      </c>
      <c r="ES162" s="2">
        <v>188101</v>
      </c>
      <c r="ET162" s="2">
        <v>259102</v>
      </c>
      <c r="EU162" s="2">
        <v>76527</v>
      </c>
    </row>
    <row r="163" spans="1:157" x14ac:dyDescent="0.3">
      <c r="A163" s="20" t="s">
        <v>580</v>
      </c>
      <c r="B163" t="s">
        <v>523</v>
      </c>
      <c r="C163" s="2" t="s">
        <v>518</v>
      </c>
      <c r="D163" s="2" t="s">
        <v>518</v>
      </c>
      <c r="E163" t="str">
        <f>INDEX($T$1:$FA$1,MATCH(MAX(T163:FA163),T163:FA163,0))</f>
        <v>Gurma</v>
      </c>
      <c r="F163">
        <f>MAX(T163:FA163)/R163</f>
        <v>0.45447294606342203</v>
      </c>
      <c r="G163" s="21" t="str">
        <f t="shared" si="20"/>
        <v>Gurma</v>
      </c>
      <c r="H163" t="str">
        <f t="shared" si="21"/>
        <v>Guan</v>
      </c>
      <c r="I163" t="str">
        <f t="shared" si="22"/>
        <v>Ewe</v>
      </c>
      <c r="J163" t="str">
        <f t="shared" si="23"/>
        <v>Akan</v>
      </c>
      <c r="K163" t="str">
        <f t="shared" si="24"/>
        <v>Ga-Dangme</v>
      </c>
      <c r="L163" t="str">
        <f t="shared" si="25"/>
        <v>Others</v>
      </c>
      <c r="M163" t="str">
        <f t="shared" si="26"/>
        <v>Mole-Dagbani</v>
      </c>
      <c r="N163" t="str">
        <f t="shared" si="27"/>
        <v>Mande du Nord</v>
      </c>
      <c r="O163" t="str">
        <f t="shared" si="28"/>
        <v>Grusi</v>
      </c>
      <c r="P163" t="e">
        <f t="shared" si="29"/>
        <v>#NUM!</v>
      </c>
      <c r="Q163">
        <v>11066</v>
      </c>
      <c r="R163" s="3">
        <v>747248</v>
      </c>
      <c r="AB163" s="2">
        <v>19360</v>
      </c>
      <c r="CI163" s="2">
        <v>48510</v>
      </c>
      <c r="CJ163" s="2">
        <v>5958</v>
      </c>
      <c r="EP163" s="2">
        <v>21068</v>
      </c>
      <c r="EQ163" s="2">
        <v>149912</v>
      </c>
      <c r="ER163" s="2">
        <v>152390</v>
      </c>
      <c r="ES163" s="2">
        <v>339604</v>
      </c>
      <c r="ET163" s="2">
        <v>7882</v>
      </c>
      <c r="EU163" s="2">
        <v>2564</v>
      </c>
    </row>
    <row r="164" spans="1:157" x14ac:dyDescent="0.3">
      <c r="A164" s="20" t="s">
        <v>581</v>
      </c>
      <c r="B164" t="s">
        <v>523</v>
      </c>
      <c r="C164" s="2" t="s">
        <v>286</v>
      </c>
      <c r="D164" s="2" t="s">
        <v>286</v>
      </c>
      <c r="E164" t="str">
        <f>INDEX($T$1:$FA$1,MATCH(MAX(T164:FA164),T164:FA164,0))</f>
        <v>Mole-Dagbani</v>
      </c>
      <c r="F164">
        <f>MAX(T164:FA164)/R164</f>
        <v>0.62469628146826894</v>
      </c>
      <c r="G164" s="21" t="str">
        <f t="shared" si="20"/>
        <v>Mole-Dagbani</v>
      </c>
      <c r="H164" t="str">
        <f t="shared" si="21"/>
        <v>Gurma</v>
      </c>
      <c r="I164" t="str">
        <f t="shared" si="22"/>
        <v>Mande du Nord</v>
      </c>
      <c r="J164" t="str">
        <f t="shared" si="23"/>
        <v>Akan</v>
      </c>
      <c r="K164" t="str">
        <f t="shared" si="24"/>
        <v>Guan</v>
      </c>
      <c r="L164" t="str">
        <f t="shared" si="25"/>
        <v>Ewe</v>
      </c>
      <c r="M164" t="str">
        <f t="shared" si="26"/>
        <v>Others</v>
      </c>
      <c r="N164" t="str">
        <f t="shared" si="27"/>
        <v>Grusi</v>
      </c>
      <c r="O164" t="str">
        <f t="shared" si="28"/>
        <v>Ga-Dangme</v>
      </c>
      <c r="P164" t="e">
        <f t="shared" si="29"/>
        <v>#NUM!</v>
      </c>
      <c r="Q164">
        <v>24850</v>
      </c>
      <c r="R164" s="3">
        <v>2310939</v>
      </c>
      <c r="AB164" s="2">
        <v>15465</v>
      </c>
      <c r="CI164" s="2">
        <v>39983</v>
      </c>
      <c r="CJ164" s="2">
        <v>41855</v>
      </c>
      <c r="EP164" s="2">
        <v>4836</v>
      </c>
      <c r="EQ164" s="2">
        <v>23504</v>
      </c>
      <c r="ER164" s="2">
        <v>39305</v>
      </c>
      <c r="ES164" s="2">
        <v>687133</v>
      </c>
      <c r="ET164" s="2">
        <v>1443635</v>
      </c>
      <c r="EU164" s="2">
        <v>15223</v>
      </c>
    </row>
    <row r="165" spans="1:157" x14ac:dyDescent="0.3">
      <c r="A165" s="20" t="s">
        <v>582</v>
      </c>
      <c r="B165" t="s">
        <v>523</v>
      </c>
      <c r="C165" s="2" t="s">
        <v>519</v>
      </c>
      <c r="D165" s="2" t="s">
        <v>519</v>
      </c>
      <c r="E165" t="str">
        <f>INDEX($T$1:$FA$1,MATCH(MAX(T165:FA165),T165:FA165,0))</f>
        <v>Guan</v>
      </c>
      <c r="F165">
        <f>MAX(T165:FA165)/R165</f>
        <v>0.38645972697186137</v>
      </c>
      <c r="G165" s="21" t="str">
        <f t="shared" si="20"/>
        <v>Guan</v>
      </c>
      <c r="H165" t="str">
        <f t="shared" si="21"/>
        <v>Mole-Dagbani</v>
      </c>
      <c r="I165" t="str">
        <f t="shared" si="22"/>
        <v>Grusi</v>
      </c>
      <c r="J165" t="str">
        <f t="shared" si="23"/>
        <v>Mande du Nord</v>
      </c>
      <c r="K165" t="str">
        <f t="shared" si="24"/>
        <v>Ewe</v>
      </c>
      <c r="L165" t="str">
        <f t="shared" si="25"/>
        <v>Gurma</v>
      </c>
      <c r="M165" t="str">
        <f t="shared" si="26"/>
        <v>Akan</v>
      </c>
      <c r="N165" t="str">
        <f t="shared" si="27"/>
        <v>Others</v>
      </c>
      <c r="O165" t="str">
        <f t="shared" si="28"/>
        <v>Ga-Dangme</v>
      </c>
      <c r="P165" t="e">
        <f t="shared" si="29"/>
        <v>#NUM!</v>
      </c>
      <c r="Q165">
        <v>35863</v>
      </c>
      <c r="R165" s="3">
        <v>653266</v>
      </c>
      <c r="AB165" s="2">
        <v>17179</v>
      </c>
      <c r="CI165" s="2">
        <v>23849</v>
      </c>
      <c r="CJ165" s="2">
        <v>37240</v>
      </c>
      <c r="EP165" s="2">
        <v>4207</v>
      </c>
      <c r="EQ165" s="2">
        <v>28450</v>
      </c>
      <c r="ER165" s="2">
        <v>252461</v>
      </c>
      <c r="ES165" s="2">
        <v>28281</v>
      </c>
      <c r="ET165" s="2">
        <v>211206</v>
      </c>
      <c r="EU165" s="2">
        <v>50393</v>
      </c>
    </row>
    <row r="166" spans="1:157" x14ac:dyDescent="0.3">
      <c r="A166" s="20" t="s">
        <v>583</v>
      </c>
      <c r="B166" t="s">
        <v>523</v>
      </c>
      <c r="C166" s="2" t="s">
        <v>520</v>
      </c>
      <c r="D166" s="2" t="s">
        <v>520</v>
      </c>
      <c r="E166" t="str">
        <f>INDEX($T$1:$FA$1,MATCH(MAX(T166:FA166),T166:FA166,0))</f>
        <v>Mole-Dagbani</v>
      </c>
      <c r="F166">
        <f>MAX(T166:FA166)/R166</f>
        <v>0.53040158070615806</v>
      </c>
      <c r="G166" s="21" t="str">
        <f t="shared" si="20"/>
        <v>Mole-Dagbani</v>
      </c>
      <c r="H166" t="str">
        <f t="shared" si="21"/>
        <v>Gurma</v>
      </c>
      <c r="I166" t="str">
        <f t="shared" si="22"/>
        <v>Akan</v>
      </c>
      <c r="J166" t="str">
        <f t="shared" si="23"/>
        <v>Mande du Nord</v>
      </c>
      <c r="K166" t="str">
        <f t="shared" si="24"/>
        <v>Grusi</v>
      </c>
      <c r="L166" t="str">
        <f t="shared" si="25"/>
        <v>Others</v>
      </c>
      <c r="M166" t="str">
        <f t="shared" si="26"/>
        <v>Ewe</v>
      </c>
      <c r="N166" t="str">
        <f t="shared" si="27"/>
        <v>Guan</v>
      </c>
      <c r="O166" t="str">
        <f t="shared" si="28"/>
        <v>Ga-Dangme</v>
      </c>
      <c r="P166" t="e">
        <f t="shared" si="29"/>
        <v>#NUM!</v>
      </c>
      <c r="Q166">
        <v>9074</v>
      </c>
      <c r="R166" s="3">
        <v>658946</v>
      </c>
      <c r="AB166" s="2">
        <v>6207</v>
      </c>
      <c r="CI166" s="2">
        <v>62304</v>
      </c>
      <c r="CJ166" s="2">
        <v>27495</v>
      </c>
      <c r="EP166" s="2">
        <v>278</v>
      </c>
      <c r="EQ166" s="2">
        <v>2438</v>
      </c>
      <c r="ER166" s="2">
        <v>1470</v>
      </c>
      <c r="ES166" s="2">
        <v>192321</v>
      </c>
      <c r="ET166" s="2">
        <v>349506</v>
      </c>
      <c r="EU166" s="2">
        <v>16927</v>
      </c>
    </row>
    <row r="167" spans="1:157" x14ac:dyDescent="0.3">
      <c r="A167" s="20" t="s">
        <v>584</v>
      </c>
      <c r="B167" t="s">
        <v>523</v>
      </c>
      <c r="C167" s="2" t="s">
        <v>521</v>
      </c>
      <c r="D167" s="2" t="s">
        <v>521</v>
      </c>
      <c r="E167" t="str">
        <f>INDEX($T$1:$FA$1,MATCH(MAX(T167:FA167),T167:FA167,0))</f>
        <v>Mole-Dagbani</v>
      </c>
      <c r="F167">
        <f>MAX(T167:FA167)/R167</f>
        <v>0.72612136554295714</v>
      </c>
      <c r="G167" s="21" t="str">
        <f t="shared" si="20"/>
        <v>Mole-Dagbani</v>
      </c>
      <c r="H167" t="str">
        <f t="shared" si="21"/>
        <v>Grusi</v>
      </c>
      <c r="I167" t="str">
        <f t="shared" si="22"/>
        <v>Mande du Nord</v>
      </c>
      <c r="J167" t="str">
        <f t="shared" si="23"/>
        <v>Gurma</v>
      </c>
      <c r="K167" t="str">
        <f t="shared" si="24"/>
        <v>Akan</v>
      </c>
      <c r="L167" t="str">
        <f t="shared" si="25"/>
        <v>Others</v>
      </c>
      <c r="M167" t="str">
        <f t="shared" si="26"/>
        <v>Ewe</v>
      </c>
      <c r="N167" t="str">
        <f t="shared" si="27"/>
        <v>Guan</v>
      </c>
      <c r="O167" t="str">
        <f t="shared" si="28"/>
        <v>Ga-Dangme</v>
      </c>
      <c r="P167" t="e">
        <f t="shared" si="29"/>
        <v>#NUM!</v>
      </c>
      <c r="Q167">
        <v>8623</v>
      </c>
      <c r="R167" s="3">
        <v>1301226</v>
      </c>
      <c r="AB167" s="2">
        <v>11232</v>
      </c>
      <c r="CI167" s="2">
        <v>16338</v>
      </c>
      <c r="CJ167" s="2">
        <v>85262</v>
      </c>
      <c r="EP167" s="2">
        <v>1197</v>
      </c>
      <c r="EQ167" s="2">
        <v>2887</v>
      </c>
      <c r="ER167" s="2">
        <v>1350</v>
      </c>
      <c r="ES167" s="2">
        <v>45907</v>
      </c>
      <c r="ET167" s="2">
        <v>944848</v>
      </c>
      <c r="EU167" s="2">
        <v>192205</v>
      </c>
    </row>
    <row r="168" spans="1:157" x14ac:dyDescent="0.3">
      <c r="A168" s="20" t="s">
        <v>585</v>
      </c>
      <c r="B168" t="s">
        <v>523</v>
      </c>
      <c r="C168" s="2" t="s">
        <v>522</v>
      </c>
      <c r="D168" s="2" t="s">
        <v>522</v>
      </c>
      <c r="E168" t="str">
        <f>INDEX($T$1:$FA$1,MATCH(MAX(T168:FA168),T168:FA168,0))</f>
        <v>Mole-Dagbani</v>
      </c>
      <c r="F168">
        <f>MAX(T168:FA168)/R168</f>
        <v>0.77695446044490191</v>
      </c>
      <c r="G168" s="21" t="str">
        <f t="shared" si="20"/>
        <v>Mole-Dagbani</v>
      </c>
      <c r="H168" t="str">
        <f t="shared" si="21"/>
        <v>Grusi</v>
      </c>
      <c r="I168" t="str">
        <f t="shared" si="22"/>
        <v>Akan</v>
      </c>
      <c r="J168" t="str">
        <f t="shared" si="23"/>
        <v>Mande du Nord</v>
      </c>
      <c r="K168" t="str">
        <f t="shared" si="24"/>
        <v>Guan</v>
      </c>
      <c r="L168" t="str">
        <f t="shared" si="25"/>
        <v>Others</v>
      </c>
      <c r="M168" t="str">
        <f t="shared" si="26"/>
        <v>Ewe</v>
      </c>
      <c r="N168" t="str">
        <f t="shared" si="27"/>
        <v>Gurma</v>
      </c>
      <c r="O168" t="str">
        <f t="shared" si="28"/>
        <v>Ga-Dangme</v>
      </c>
      <c r="P168" t="e">
        <f t="shared" si="29"/>
        <v>#NUM!</v>
      </c>
      <c r="Q168">
        <v>19033</v>
      </c>
      <c r="R168" s="3">
        <v>901502</v>
      </c>
      <c r="AB168" s="2">
        <v>2996</v>
      </c>
      <c r="CI168" s="2">
        <v>12278</v>
      </c>
      <c r="CJ168" s="2">
        <v>11793</v>
      </c>
      <c r="EP168" s="2">
        <v>1438</v>
      </c>
      <c r="EQ168" s="2">
        <v>2113</v>
      </c>
      <c r="ER168" s="2">
        <v>3521</v>
      </c>
      <c r="ES168" s="2">
        <v>1911</v>
      </c>
      <c r="ET168" s="2">
        <v>700426</v>
      </c>
      <c r="EU168" s="2">
        <v>165026</v>
      </c>
    </row>
    <row r="169" spans="1:157" x14ac:dyDescent="0.3">
      <c r="A169" s="15" t="s">
        <v>591</v>
      </c>
      <c r="B169" t="s">
        <v>102</v>
      </c>
      <c r="C169" s="15" t="s">
        <v>592</v>
      </c>
      <c r="D169" s="15" t="s">
        <v>592</v>
      </c>
      <c r="E169" t="str">
        <f>INDEX($T$1:$FA$1,MATCH(MAX(T169:FA169),T169:FA169,0))</f>
        <v>Bambara</v>
      </c>
      <c r="F169">
        <f>MAX(T169:FA169)/R169</f>
        <v>0.35825804993257621</v>
      </c>
      <c r="G169" s="21" t="str">
        <f t="shared" si="20"/>
        <v>Bambara</v>
      </c>
      <c r="H169" t="str">
        <f t="shared" si="21"/>
        <v>Soninke</v>
      </c>
      <c r="I169" t="str">
        <f t="shared" si="22"/>
        <v>Fulah</v>
      </c>
      <c r="J169" t="str">
        <f t="shared" si="23"/>
        <v>Xasonga</v>
      </c>
      <c r="K169" t="str">
        <f t="shared" si="24"/>
        <v>Hassaniya Arabic</v>
      </c>
      <c r="L169" t="str">
        <f t="shared" si="25"/>
        <v>Others</v>
      </c>
      <c r="M169" t="str">
        <f t="shared" si="26"/>
        <v>.</v>
      </c>
      <c r="N169" t="str">
        <f t="shared" si="27"/>
        <v>.</v>
      </c>
      <c r="O169" t="str">
        <f t="shared" si="28"/>
        <v>.</v>
      </c>
      <c r="P169" t="str">
        <f t="shared" si="29"/>
        <v>.</v>
      </c>
      <c r="Q169">
        <v>24989</v>
      </c>
      <c r="R169" s="15">
        <v>513172</v>
      </c>
      <c r="AB169" s="15">
        <v>8591</v>
      </c>
      <c r="BD169" s="15">
        <v>183848</v>
      </c>
      <c r="BK169" s="15">
        <v>70447</v>
      </c>
      <c r="BL169" s="3">
        <v>58419</v>
      </c>
      <c r="BR169" s="15">
        <v>10882</v>
      </c>
      <c r="BU169" s="15">
        <v>0</v>
      </c>
      <c r="BW169" s="15">
        <v>0</v>
      </c>
      <c r="DO169" s="15">
        <v>0</v>
      </c>
      <c r="ED169" s="15">
        <v>0</v>
      </c>
      <c r="EM169" s="15">
        <v>0</v>
      </c>
      <c r="EV169" s="2">
        <v>0</v>
      </c>
      <c r="EW169" s="2">
        <v>180985</v>
      </c>
      <c r="EX169" s="15">
        <v>0</v>
      </c>
      <c r="EY169" s="15">
        <v>0</v>
      </c>
      <c r="EZ169" s="15">
        <v>0</v>
      </c>
      <c r="FA169" s="15">
        <v>0</v>
      </c>
    </row>
    <row r="170" spans="1:157" x14ac:dyDescent="0.3">
      <c r="A170" s="15" t="s">
        <v>593</v>
      </c>
      <c r="B170" t="s">
        <v>102</v>
      </c>
      <c r="C170" s="15" t="s">
        <v>592</v>
      </c>
      <c r="D170" s="15" t="s">
        <v>594</v>
      </c>
      <c r="E170" t="str">
        <f>INDEX($T$1:$FA$1,MATCH(MAX(T170:FA170),T170:FA170,0))</f>
        <v>Bambara</v>
      </c>
      <c r="F170">
        <f>MAX(T170:FA170)/R170</f>
        <v>0.42099406369437659</v>
      </c>
      <c r="G170" s="21" t="str">
        <f t="shared" si="20"/>
        <v>Bambara</v>
      </c>
      <c r="H170" t="str">
        <f t="shared" si="21"/>
        <v>Xasonga</v>
      </c>
      <c r="I170" t="str">
        <f t="shared" si="22"/>
        <v>Soninke</v>
      </c>
      <c r="J170" t="str">
        <f t="shared" si="23"/>
        <v>Fulah</v>
      </c>
      <c r="K170" t="str">
        <f t="shared" si="24"/>
        <v>Others</v>
      </c>
      <c r="L170" t="str">
        <f t="shared" si="25"/>
        <v>.</v>
      </c>
      <c r="M170" t="str">
        <f t="shared" si="26"/>
        <v>.</v>
      </c>
      <c r="N170" t="str">
        <f t="shared" si="27"/>
        <v>.</v>
      </c>
      <c r="O170" t="str">
        <f t="shared" si="28"/>
        <v>.</v>
      </c>
      <c r="P170" t="str">
        <f t="shared" si="29"/>
        <v>.</v>
      </c>
      <c r="Q170">
        <v>19810</v>
      </c>
      <c r="R170" s="15">
        <v>233647</v>
      </c>
      <c r="AB170" s="15">
        <v>4482</v>
      </c>
      <c r="BD170" s="15">
        <v>98364</v>
      </c>
      <c r="BK170" s="15">
        <v>9494</v>
      </c>
      <c r="BL170" s="3">
        <v>77531</v>
      </c>
      <c r="BR170" s="15">
        <v>0</v>
      </c>
      <c r="BU170" s="15">
        <v>0</v>
      </c>
      <c r="BW170" s="15">
        <v>0</v>
      </c>
      <c r="DO170" s="15">
        <v>0</v>
      </c>
      <c r="ED170" s="15">
        <v>0</v>
      </c>
      <c r="EM170" s="15">
        <v>0</v>
      </c>
      <c r="EV170" s="2">
        <v>0</v>
      </c>
      <c r="EW170" s="2">
        <v>43776</v>
      </c>
      <c r="EX170" s="15">
        <v>0</v>
      </c>
      <c r="EY170" s="15">
        <v>0</v>
      </c>
      <c r="EZ170" s="15">
        <v>0</v>
      </c>
      <c r="FA170" s="15">
        <v>0</v>
      </c>
    </row>
    <row r="171" spans="1:157" x14ac:dyDescent="0.3">
      <c r="A171" s="15" t="s">
        <v>595</v>
      </c>
      <c r="B171" t="s">
        <v>102</v>
      </c>
      <c r="C171" s="15" t="s">
        <v>592</v>
      </c>
      <c r="D171" s="15" t="s">
        <v>596</v>
      </c>
      <c r="E171" t="str">
        <f>INDEX($T$1:$FA$1,MATCH(MAX(T171:FA171),T171:FA171,0))</f>
        <v>Soninke</v>
      </c>
      <c r="F171">
        <f>MAX(T171:FA171)/R171</f>
        <v>0.4932568989290369</v>
      </c>
      <c r="G171" s="21" t="str">
        <f t="shared" si="20"/>
        <v>Soninke</v>
      </c>
      <c r="H171" t="str">
        <f t="shared" si="21"/>
        <v>Bambara</v>
      </c>
      <c r="I171" t="str">
        <f t="shared" si="22"/>
        <v>Fulah</v>
      </c>
      <c r="J171" t="str">
        <f t="shared" si="23"/>
        <v>Hassaniya Arabic</v>
      </c>
      <c r="K171" t="str">
        <f t="shared" si="24"/>
        <v>Xasonga</v>
      </c>
      <c r="L171" t="str">
        <f t="shared" si="25"/>
        <v>Others</v>
      </c>
      <c r="M171" t="str">
        <f t="shared" si="26"/>
        <v>.</v>
      </c>
      <c r="N171" t="str">
        <f t="shared" si="27"/>
        <v>.</v>
      </c>
      <c r="O171" t="str">
        <f t="shared" si="28"/>
        <v>.</v>
      </c>
      <c r="P171" t="str">
        <f t="shared" si="29"/>
        <v>.</v>
      </c>
      <c r="Q171">
        <v>12606</v>
      </c>
      <c r="R171" s="15">
        <v>211772</v>
      </c>
      <c r="AB171" s="15">
        <v>5950</v>
      </c>
      <c r="BD171" s="15">
        <v>48303</v>
      </c>
      <c r="BK171" s="15">
        <v>25222</v>
      </c>
      <c r="BL171" s="3">
        <v>11659</v>
      </c>
      <c r="BR171" s="15">
        <v>16180</v>
      </c>
      <c r="BU171" s="15">
        <v>0</v>
      </c>
      <c r="BW171" s="15">
        <v>0</v>
      </c>
      <c r="DO171" s="15">
        <v>0</v>
      </c>
      <c r="ED171" s="15">
        <v>0</v>
      </c>
      <c r="EM171" s="15">
        <v>0</v>
      </c>
      <c r="EV171" s="2">
        <v>0</v>
      </c>
      <c r="EW171" s="2">
        <v>104458</v>
      </c>
      <c r="EX171" s="15">
        <v>0</v>
      </c>
      <c r="EY171" s="15">
        <v>0</v>
      </c>
      <c r="EZ171" s="15">
        <v>0</v>
      </c>
      <c r="FA171" s="15">
        <v>0</v>
      </c>
    </row>
    <row r="172" spans="1:157" x14ac:dyDescent="0.3">
      <c r="A172" s="15" t="s">
        <v>597</v>
      </c>
      <c r="B172" t="s">
        <v>102</v>
      </c>
      <c r="C172" s="15" t="s">
        <v>592</v>
      </c>
      <c r="D172" s="15" t="s">
        <v>598</v>
      </c>
      <c r="E172" t="str">
        <f>INDEX($T$1:$FA$1,MATCH(MAX(T172:FA172),T172:FA172,0))</f>
        <v>Bambara</v>
      </c>
      <c r="F172">
        <f>MAX(T172:FA172)/R172</f>
        <v>0.75639685359045927</v>
      </c>
      <c r="G172" s="21" t="str">
        <f t="shared" si="20"/>
        <v>Bambara</v>
      </c>
      <c r="H172" t="str">
        <f t="shared" si="21"/>
        <v>Fulah</v>
      </c>
      <c r="I172" t="str">
        <f t="shared" si="22"/>
        <v>Others</v>
      </c>
      <c r="J172" t="str">
        <f t="shared" si="23"/>
        <v>.</v>
      </c>
      <c r="K172" t="str">
        <f t="shared" si="24"/>
        <v>.</v>
      </c>
      <c r="L172" t="str">
        <f t="shared" si="25"/>
        <v>.</v>
      </c>
      <c r="M172" t="str">
        <f t="shared" si="26"/>
        <v>.</v>
      </c>
      <c r="N172" t="str">
        <f t="shared" si="27"/>
        <v>.</v>
      </c>
      <c r="O172" t="str">
        <f t="shared" si="28"/>
        <v>.</v>
      </c>
      <c r="P172" t="str">
        <f t="shared" si="29"/>
        <v>.</v>
      </c>
      <c r="Q172">
        <v>18074</v>
      </c>
      <c r="R172" s="15">
        <v>197050</v>
      </c>
      <c r="AB172" s="15">
        <v>11178</v>
      </c>
      <c r="BD172" s="15">
        <v>149048</v>
      </c>
      <c r="BK172" s="15">
        <v>36824</v>
      </c>
      <c r="BL172" s="3">
        <v>0</v>
      </c>
      <c r="BR172" s="15">
        <v>0</v>
      </c>
      <c r="BU172" s="15">
        <v>0</v>
      </c>
      <c r="BW172" s="15">
        <v>0</v>
      </c>
      <c r="DO172" s="15">
        <v>0</v>
      </c>
      <c r="ED172" s="15">
        <v>0</v>
      </c>
      <c r="EM172" s="15">
        <v>0</v>
      </c>
      <c r="EV172" s="2">
        <v>0</v>
      </c>
      <c r="EW172" s="2">
        <v>0</v>
      </c>
      <c r="EX172" s="15">
        <v>0</v>
      </c>
      <c r="EY172" s="15">
        <v>0</v>
      </c>
      <c r="EZ172" s="15">
        <v>0</v>
      </c>
      <c r="FA172" s="15">
        <v>0</v>
      </c>
    </row>
    <row r="173" spans="1:157" x14ac:dyDescent="0.3">
      <c r="A173" s="15" t="s">
        <v>599</v>
      </c>
      <c r="B173" t="s">
        <v>102</v>
      </c>
      <c r="C173" s="15" t="s">
        <v>592</v>
      </c>
      <c r="D173" s="15" t="s">
        <v>600</v>
      </c>
      <c r="E173" t="str">
        <f>INDEX($T$1:$FA$1,MATCH(MAX(T173:FA173),T173:FA173,0))</f>
        <v>Bambara</v>
      </c>
      <c r="F173">
        <f>MAX(T173:FA173)/R173</f>
        <v>0.9365802682351092</v>
      </c>
      <c r="G173" s="21" t="str">
        <f t="shared" si="20"/>
        <v>Bambara</v>
      </c>
      <c r="H173" t="str">
        <f t="shared" si="21"/>
        <v>Fulah</v>
      </c>
      <c r="I173" t="str">
        <f t="shared" si="22"/>
        <v>Others</v>
      </c>
      <c r="J173" t="str">
        <f t="shared" si="23"/>
        <v>Soninke</v>
      </c>
      <c r="K173" t="str">
        <f t="shared" si="24"/>
        <v>Xasonga</v>
      </c>
      <c r="L173" t="str">
        <f t="shared" si="25"/>
        <v>Hassaniya Arabic</v>
      </c>
      <c r="M173" t="str">
        <f t="shared" si="26"/>
        <v>.</v>
      </c>
      <c r="N173" t="str">
        <f t="shared" si="27"/>
        <v>.</v>
      </c>
      <c r="O173" t="str">
        <f t="shared" si="28"/>
        <v>.</v>
      </c>
      <c r="P173" t="str">
        <f t="shared" si="29"/>
        <v>.</v>
      </c>
      <c r="Q173">
        <v>35623</v>
      </c>
      <c r="R173" s="15">
        <v>432531</v>
      </c>
      <c r="AB173" s="15">
        <v>7837</v>
      </c>
      <c r="BD173" s="15">
        <v>405100</v>
      </c>
      <c r="BK173" s="15">
        <v>13226</v>
      </c>
      <c r="BL173" s="3">
        <v>1959</v>
      </c>
      <c r="BR173" s="15">
        <v>980</v>
      </c>
      <c r="BU173" s="15">
        <v>0</v>
      </c>
      <c r="BW173" s="15">
        <v>0</v>
      </c>
      <c r="DO173" s="15">
        <v>0</v>
      </c>
      <c r="ED173" s="15">
        <v>0</v>
      </c>
      <c r="EM173" s="15">
        <v>0</v>
      </c>
      <c r="EV173" s="2">
        <v>0</v>
      </c>
      <c r="EW173" s="2">
        <v>3429</v>
      </c>
      <c r="EX173" s="15">
        <v>0</v>
      </c>
      <c r="EY173" s="15">
        <v>0</v>
      </c>
      <c r="EZ173" s="15">
        <v>0</v>
      </c>
      <c r="FA173" s="15">
        <v>0</v>
      </c>
    </row>
    <row r="174" spans="1:157" x14ac:dyDescent="0.3">
      <c r="A174" s="15" t="s">
        <v>601</v>
      </c>
      <c r="B174" t="s">
        <v>102</v>
      </c>
      <c r="C174" s="15" t="s">
        <v>592</v>
      </c>
      <c r="D174" s="15" t="s">
        <v>602</v>
      </c>
      <c r="E174" t="str">
        <f>INDEX($T$1:$FA$1,MATCH(MAX(T174:FA174),T174:FA174,0))</f>
        <v>Soninke</v>
      </c>
      <c r="F174">
        <f>MAX(T174:FA174)/R174</f>
        <v>0.40582983147392609</v>
      </c>
      <c r="G174" s="21" t="str">
        <f t="shared" si="20"/>
        <v>Soninke</v>
      </c>
      <c r="H174" t="str">
        <f t="shared" si="21"/>
        <v>Fulah</v>
      </c>
      <c r="I174" t="str">
        <f t="shared" si="22"/>
        <v>Bambara</v>
      </c>
      <c r="J174" t="str">
        <f t="shared" si="23"/>
        <v>Hassaniya Arabic</v>
      </c>
      <c r="K174" t="str">
        <f t="shared" si="24"/>
        <v>Others</v>
      </c>
      <c r="L174" t="str">
        <f t="shared" si="25"/>
        <v>.</v>
      </c>
      <c r="M174" t="str">
        <f t="shared" si="26"/>
        <v>.</v>
      </c>
      <c r="N174" t="str">
        <f t="shared" si="27"/>
        <v>.</v>
      </c>
      <c r="O174" t="str">
        <f t="shared" si="28"/>
        <v>.</v>
      </c>
      <c r="P174" t="str">
        <f t="shared" si="29"/>
        <v>.</v>
      </c>
      <c r="Q174">
        <v>10573</v>
      </c>
      <c r="R174" s="15">
        <v>228926</v>
      </c>
      <c r="AB174" s="15">
        <v>3593</v>
      </c>
      <c r="BD174" s="15">
        <v>39780</v>
      </c>
      <c r="BK174" s="15">
        <v>81869</v>
      </c>
      <c r="BL174" s="3">
        <v>0</v>
      </c>
      <c r="BR174" s="15">
        <v>10779</v>
      </c>
      <c r="BU174" s="15">
        <v>0</v>
      </c>
      <c r="BW174" s="15">
        <v>0</v>
      </c>
      <c r="DO174" s="15">
        <v>0</v>
      </c>
      <c r="ED174" s="15">
        <v>0</v>
      </c>
      <c r="EM174" s="15">
        <v>0</v>
      </c>
      <c r="EV174" s="2">
        <v>0</v>
      </c>
      <c r="EW174" s="2">
        <v>92905</v>
      </c>
      <c r="EX174" s="15">
        <v>0</v>
      </c>
      <c r="EY174" s="15">
        <v>0</v>
      </c>
      <c r="EZ174" s="15">
        <v>0</v>
      </c>
      <c r="FA174" s="15">
        <v>0</v>
      </c>
    </row>
    <row r="175" spans="1:157" x14ac:dyDescent="0.3">
      <c r="A175" s="15" t="s">
        <v>603</v>
      </c>
      <c r="B175" t="s">
        <v>102</v>
      </c>
      <c r="C175" s="15" t="s">
        <v>592</v>
      </c>
      <c r="D175" s="15" t="s">
        <v>604</v>
      </c>
      <c r="E175" t="str">
        <f>INDEX($T$1:$FA$1,MATCH(MAX(T175:FA175),T175:FA175,0))</f>
        <v>Soninke</v>
      </c>
      <c r="F175">
        <f>MAX(T175:FA175)/R175</f>
        <v>0.85106250389480897</v>
      </c>
      <c r="G175" s="21" t="str">
        <f t="shared" si="20"/>
        <v>Soninke</v>
      </c>
      <c r="H175" t="str">
        <f t="shared" si="21"/>
        <v>Fulah</v>
      </c>
      <c r="I175" t="str">
        <f t="shared" si="22"/>
        <v>Bambara</v>
      </c>
      <c r="J175" t="str">
        <f t="shared" si="23"/>
        <v>Others</v>
      </c>
      <c r="K175" t="str">
        <f t="shared" si="24"/>
        <v>Hassaniya Arabic</v>
      </c>
      <c r="L175" t="str">
        <f t="shared" si="25"/>
        <v>.</v>
      </c>
      <c r="M175" t="str">
        <f t="shared" si="26"/>
        <v>.</v>
      </c>
      <c r="N175" t="str">
        <f t="shared" si="27"/>
        <v>.</v>
      </c>
      <c r="O175" t="str">
        <f t="shared" si="28"/>
        <v>.</v>
      </c>
      <c r="P175" t="str">
        <f t="shared" si="29"/>
        <v>.</v>
      </c>
      <c r="Q175">
        <v>5631</v>
      </c>
      <c r="R175" s="15">
        <v>176517</v>
      </c>
      <c r="AB175" s="15">
        <v>2965</v>
      </c>
      <c r="BD175" s="15">
        <v>10279</v>
      </c>
      <c r="BK175" s="15">
        <v>11267</v>
      </c>
      <c r="BL175" s="3">
        <v>0</v>
      </c>
      <c r="BR175" s="15">
        <v>1779</v>
      </c>
      <c r="BU175" s="15">
        <v>0</v>
      </c>
      <c r="BW175" s="15">
        <v>0</v>
      </c>
      <c r="DO175" s="15">
        <v>0</v>
      </c>
      <c r="ED175" s="15">
        <v>0</v>
      </c>
      <c r="EM175" s="15">
        <v>0</v>
      </c>
      <c r="EV175" s="2">
        <v>0</v>
      </c>
      <c r="EW175" s="2">
        <v>150227</v>
      </c>
      <c r="EX175" s="15">
        <v>0</v>
      </c>
      <c r="EY175" s="15">
        <v>0</v>
      </c>
      <c r="EZ175" s="15">
        <v>0</v>
      </c>
      <c r="FA175" s="15">
        <v>0</v>
      </c>
    </row>
    <row r="176" spans="1:157" x14ac:dyDescent="0.3">
      <c r="A176" s="15" t="s">
        <v>605</v>
      </c>
      <c r="B176" t="s">
        <v>102</v>
      </c>
      <c r="C176" s="15" t="s">
        <v>606</v>
      </c>
      <c r="D176" s="15" t="s">
        <v>606</v>
      </c>
      <c r="E176" t="str">
        <f>INDEX($T$1:$FA$1,MATCH(MAX(T176:FA176),T176:FA176,0))</f>
        <v>Bambara</v>
      </c>
      <c r="F176">
        <f>MAX(T176:FA176)/R176</f>
        <v>0.88307353367108077</v>
      </c>
      <c r="G176" s="21" t="str">
        <f t="shared" si="20"/>
        <v>Bambara</v>
      </c>
      <c r="H176" t="str">
        <f t="shared" si="21"/>
        <v>Fulah</v>
      </c>
      <c r="I176" t="str">
        <f t="shared" si="22"/>
        <v>Others</v>
      </c>
      <c r="J176" t="str">
        <f t="shared" si="23"/>
        <v>Soninke</v>
      </c>
      <c r="K176" t="str">
        <f t="shared" si="24"/>
        <v>.</v>
      </c>
      <c r="L176" t="str">
        <f t="shared" si="25"/>
        <v>.</v>
      </c>
      <c r="M176" t="str">
        <f t="shared" si="26"/>
        <v>.</v>
      </c>
      <c r="N176" t="str">
        <f t="shared" si="27"/>
        <v>.</v>
      </c>
      <c r="O176" t="str">
        <f t="shared" si="28"/>
        <v>.</v>
      </c>
      <c r="P176" t="str">
        <f t="shared" si="29"/>
        <v>.</v>
      </c>
      <c r="Q176">
        <v>30857</v>
      </c>
      <c r="R176" s="15">
        <v>210611</v>
      </c>
      <c r="AB176" s="15">
        <v>4457</v>
      </c>
      <c r="BD176" s="15">
        <v>185985</v>
      </c>
      <c r="BK176" s="15">
        <v>17355</v>
      </c>
      <c r="BL176" s="3">
        <v>0</v>
      </c>
      <c r="BR176" s="15">
        <v>0</v>
      </c>
      <c r="BU176" s="15">
        <v>0</v>
      </c>
      <c r="BW176" s="15">
        <v>0</v>
      </c>
      <c r="DO176" s="15">
        <v>0</v>
      </c>
      <c r="ED176" s="15">
        <v>0</v>
      </c>
      <c r="EM176" s="15">
        <v>0</v>
      </c>
      <c r="EV176" s="2">
        <v>0</v>
      </c>
      <c r="EW176" s="2">
        <v>2814</v>
      </c>
      <c r="EX176" s="15">
        <v>0</v>
      </c>
      <c r="EY176" s="15">
        <v>0</v>
      </c>
      <c r="EZ176" s="15">
        <v>0</v>
      </c>
      <c r="FA176" s="15">
        <v>0</v>
      </c>
    </row>
    <row r="177" spans="1:157" x14ac:dyDescent="0.3">
      <c r="A177" s="15" t="s">
        <v>607</v>
      </c>
      <c r="B177" t="s">
        <v>102</v>
      </c>
      <c r="C177" s="15" t="s">
        <v>606</v>
      </c>
      <c r="D177" s="15" t="s">
        <v>608</v>
      </c>
      <c r="E177" t="str">
        <f>INDEX($T$1:$FA$1,MATCH(MAX(T177:FA177),T177:FA177,0))</f>
        <v>Bambara</v>
      </c>
      <c r="F177">
        <f>MAX(T177:FA177)/R177</f>
        <v>0.54443077406350615</v>
      </c>
      <c r="G177" s="21" t="str">
        <f t="shared" si="20"/>
        <v>Bambara</v>
      </c>
      <c r="H177" t="str">
        <f t="shared" si="21"/>
        <v>Soninke</v>
      </c>
      <c r="I177" t="str">
        <f t="shared" si="22"/>
        <v>Fulah</v>
      </c>
      <c r="J177" t="str">
        <f t="shared" si="23"/>
        <v>Others</v>
      </c>
      <c r="K177" t="str">
        <f t="shared" si="24"/>
        <v>Hassaniya Arabic</v>
      </c>
      <c r="L177" t="str">
        <f t="shared" si="25"/>
        <v>.</v>
      </c>
      <c r="M177" t="str">
        <f t="shared" si="26"/>
        <v>.</v>
      </c>
      <c r="N177" t="str">
        <f t="shared" si="27"/>
        <v>.</v>
      </c>
      <c r="O177" t="str">
        <f t="shared" si="28"/>
        <v>.</v>
      </c>
      <c r="P177" t="str">
        <f t="shared" si="29"/>
        <v>.</v>
      </c>
      <c r="Q177">
        <v>12248</v>
      </c>
      <c r="R177" s="15">
        <v>191005</v>
      </c>
      <c r="AB177" s="15">
        <v>4942</v>
      </c>
      <c r="BD177" s="15">
        <v>103989</v>
      </c>
      <c r="BK177" s="15">
        <v>24493</v>
      </c>
      <c r="BL177" s="3">
        <v>0</v>
      </c>
      <c r="BR177" s="15">
        <v>1504</v>
      </c>
      <c r="BU177" s="15">
        <v>0</v>
      </c>
      <c r="BW177" s="15">
        <v>0</v>
      </c>
      <c r="DO177" s="15">
        <v>0</v>
      </c>
      <c r="ED177" s="15">
        <v>0</v>
      </c>
      <c r="EM177" s="15">
        <v>0</v>
      </c>
      <c r="EV177" s="2">
        <v>0</v>
      </c>
      <c r="EW177" s="2">
        <v>56077</v>
      </c>
      <c r="EX177" s="15">
        <v>0</v>
      </c>
      <c r="EY177" s="15">
        <v>0</v>
      </c>
      <c r="EZ177" s="15">
        <v>0</v>
      </c>
      <c r="FA177" s="15">
        <v>0</v>
      </c>
    </row>
    <row r="178" spans="1:157" x14ac:dyDescent="0.3">
      <c r="A178" s="15" t="s">
        <v>609</v>
      </c>
      <c r="B178" t="s">
        <v>102</v>
      </c>
      <c r="C178" s="15" t="s">
        <v>606</v>
      </c>
      <c r="D178" s="15" t="s">
        <v>610</v>
      </c>
      <c r="E178" t="str">
        <f>INDEX($T$1:$FA$1,MATCH(MAX(T178:FA178),T178:FA178,0))</f>
        <v>Bambara</v>
      </c>
      <c r="F178">
        <f>MAX(T178:FA178)/R178</f>
        <v>0.92784755500197369</v>
      </c>
      <c r="G178" s="21" t="str">
        <f t="shared" si="20"/>
        <v>Bambara</v>
      </c>
      <c r="H178" t="str">
        <f t="shared" si="21"/>
        <v>Fulah</v>
      </c>
      <c r="I178" t="str">
        <f t="shared" si="22"/>
        <v>Others</v>
      </c>
      <c r="J178" t="str">
        <f t="shared" si="23"/>
        <v>Dogon (Ou Kaado)</v>
      </c>
      <c r="K178" t="str">
        <f t="shared" si="24"/>
        <v>Soninke</v>
      </c>
      <c r="L178" t="str">
        <f t="shared" si="25"/>
        <v>Tamachèque (Ou Bella)</v>
      </c>
      <c r="M178" t="str">
        <f t="shared" si="26"/>
        <v>Marka (Ou Dafing)</v>
      </c>
      <c r="N178" t="str">
        <f t="shared" si="27"/>
        <v>.</v>
      </c>
      <c r="O178" t="str">
        <f t="shared" si="28"/>
        <v>.</v>
      </c>
      <c r="P178" t="str">
        <f t="shared" si="29"/>
        <v>.</v>
      </c>
      <c r="Q178">
        <v>4875</v>
      </c>
      <c r="R178" s="15">
        <v>488937</v>
      </c>
      <c r="AB178" s="15">
        <v>6063</v>
      </c>
      <c r="BD178" s="15">
        <v>453659</v>
      </c>
      <c r="BK178" s="15">
        <v>18742</v>
      </c>
      <c r="BL178" s="3">
        <v>0</v>
      </c>
      <c r="BR178" s="15">
        <v>0</v>
      </c>
      <c r="BU178" s="15">
        <v>0</v>
      </c>
      <c r="BW178" s="15">
        <v>0</v>
      </c>
      <c r="DO178" s="15">
        <v>4961</v>
      </c>
      <c r="ED178" s="15">
        <v>1102</v>
      </c>
      <c r="EM178" s="15">
        <v>1654</v>
      </c>
      <c r="EV178" s="2">
        <v>0</v>
      </c>
      <c r="EW178" s="2">
        <v>2756</v>
      </c>
      <c r="EX178" s="15">
        <v>0</v>
      </c>
      <c r="EY178" s="15">
        <v>0</v>
      </c>
      <c r="EZ178" s="15">
        <v>0</v>
      </c>
      <c r="FA178" s="15">
        <v>0</v>
      </c>
    </row>
    <row r="179" spans="1:157" x14ac:dyDescent="0.3">
      <c r="A179" s="15" t="s">
        <v>611</v>
      </c>
      <c r="B179" t="s">
        <v>102</v>
      </c>
      <c r="C179" s="15" t="s">
        <v>606</v>
      </c>
      <c r="D179" s="15" t="s">
        <v>612</v>
      </c>
      <c r="E179" t="str">
        <f>INDEX($T$1:$FA$1,MATCH(MAX(T179:FA179),T179:FA179,0))</f>
        <v>Bambara</v>
      </c>
      <c r="F179">
        <f>MAX(T179:FA179)/R179</f>
        <v>0.95157274049283846</v>
      </c>
      <c r="G179" s="21" t="str">
        <f t="shared" si="20"/>
        <v>Bambara</v>
      </c>
      <c r="H179" t="str">
        <f t="shared" si="21"/>
        <v>Fulah</v>
      </c>
      <c r="I179" t="str">
        <f t="shared" si="22"/>
        <v>Others</v>
      </c>
      <c r="J179" t="str">
        <f t="shared" si="23"/>
        <v>.</v>
      </c>
      <c r="K179" t="str">
        <f t="shared" si="24"/>
        <v>.</v>
      </c>
      <c r="L179" t="str">
        <f t="shared" si="25"/>
        <v>.</v>
      </c>
      <c r="M179" t="str">
        <f t="shared" si="26"/>
        <v>.</v>
      </c>
      <c r="N179" t="str">
        <f t="shared" si="27"/>
        <v>.</v>
      </c>
      <c r="O179" t="str">
        <f t="shared" si="28"/>
        <v>.</v>
      </c>
      <c r="P179" t="str">
        <f t="shared" si="29"/>
        <v>.</v>
      </c>
      <c r="Q179">
        <v>16893</v>
      </c>
      <c r="R179" s="15">
        <v>100398</v>
      </c>
      <c r="AB179" s="15">
        <v>2262</v>
      </c>
      <c r="BD179" s="15">
        <v>95536</v>
      </c>
      <c r="BK179" s="15">
        <v>2600</v>
      </c>
      <c r="BL179" s="3">
        <v>0</v>
      </c>
      <c r="BR179" s="15">
        <v>0</v>
      </c>
      <c r="BU179" s="15">
        <v>0</v>
      </c>
      <c r="BW179" s="15">
        <v>0</v>
      </c>
      <c r="DO179" s="15">
        <v>0</v>
      </c>
      <c r="ED179" s="15">
        <v>0</v>
      </c>
      <c r="EM179" s="15">
        <v>0</v>
      </c>
      <c r="EV179" s="2">
        <v>0</v>
      </c>
      <c r="EW179" s="2">
        <v>0</v>
      </c>
      <c r="EX179" s="15">
        <v>0</v>
      </c>
      <c r="EY179" s="15">
        <v>0</v>
      </c>
      <c r="EZ179" s="15">
        <v>0</v>
      </c>
      <c r="FA179" s="15">
        <v>0</v>
      </c>
    </row>
    <row r="180" spans="1:157" x14ac:dyDescent="0.3">
      <c r="A180" s="15" t="s">
        <v>613</v>
      </c>
      <c r="B180" t="s">
        <v>102</v>
      </c>
      <c r="C180" s="15" t="s">
        <v>606</v>
      </c>
      <c r="D180" s="15" t="s">
        <v>614</v>
      </c>
      <c r="E180" t="str">
        <f>INDEX($T$1:$FA$1,MATCH(MAX(T180:FA180),T180:FA180,0))</f>
        <v>Bambara</v>
      </c>
      <c r="F180">
        <f>MAX(T180:FA180)/R180</f>
        <v>0.89086838504817856</v>
      </c>
      <c r="G180" s="21" t="str">
        <f t="shared" si="20"/>
        <v>Bambara</v>
      </c>
      <c r="H180" t="str">
        <f t="shared" si="21"/>
        <v>Fulah</v>
      </c>
      <c r="I180" t="str">
        <f t="shared" si="22"/>
        <v>Others</v>
      </c>
      <c r="J180" t="str">
        <f t="shared" si="23"/>
        <v>Soninke</v>
      </c>
      <c r="K180" t="str">
        <f t="shared" si="24"/>
        <v>Dogon (Ou Kaado)</v>
      </c>
      <c r="L180" t="str">
        <f t="shared" si="25"/>
        <v>Dogon (Ou Kaado)</v>
      </c>
      <c r="M180" t="str">
        <f t="shared" si="26"/>
        <v>Songhay</v>
      </c>
      <c r="N180" t="str">
        <f t="shared" si="27"/>
        <v>Tamachèque (Ou Bella)</v>
      </c>
      <c r="O180" t="str">
        <f t="shared" si="28"/>
        <v>Tamachèque (Ou Bella)</v>
      </c>
      <c r="P180" t="str">
        <f t="shared" si="29"/>
        <v>Xasonga</v>
      </c>
      <c r="Q180">
        <v>11800</v>
      </c>
      <c r="R180" s="15">
        <v>956753</v>
      </c>
      <c r="AB180" s="15">
        <v>15982</v>
      </c>
      <c r="BD180" s="15">
        <v>852341</v>
      </c>
      <c r="BK180" s="15">
        <v>25570</v>
      </c>
      <c r="BL180" s="3">
        <v>2131</v>
      </c>
      <c r="BR180" s="15">
        <v>0</v>
      </c>
      <c r="BU180" s="15">
        <v>0</v>
      </c>
      <c r="BW180" s="15">
        <v>0</v>
      </c>
      <c r="DO180" s="15">
        <v>12785</v>
      </c>
      <c r="ED180" s="15">
        <v>12785</v>
      </c>
      <c r="EM180" s="15">
        <v>3196</v>
      </c>
      <c r="EV180" s="2">
        <v>10654</v>
      </c>
      <c r="EW180" s="2">
        <v>13851</v>
      </c>
      <c r="EX180" s="15">
        <v>2131</v>
      </c>
      <c r="EY180" s="15">
        <v>2131</v>
      </c>
      <c r="EZ180" s="15">
        <v>0</v>
      </c>
      <c r="FA180" s="15">
        <v>3196</v>
      </c>
    </row>
    <row r="181" spans="1:157" x14ac:dyDescent="0.3">
      <c r="A181" s="15" t="s">
        <v>615</v>
      </c>
      <c r="B181" t="s">
        <v>102</v>
      </c>
      <c r="C181" s="15" t="s">
        <v>606</v>
      </c>
      <c r="D181" s="15" t="s">
        <v>616</v>
      </c>
      <c r="E181" t="str">
        <f>INDEX($T$1:$FA$1,MATCH(MAX(T181:FA181),T181:FA181,0))</f>
        <v>Bambara</v>
      </c>
      <c r="F181">
        <f>MAX(T181:FA181)/R181</f>
        <v>0.94506666666666672</v>
      </c>
      <c r="G181" s="21" t="str">
        <f t="shared" si="20"/>
        <v>Bambara</v>
      </c>
      <c r="H181" t="str">
        <f t="shared" si="21"/>
        <v>Fulah</v>
      </c>
      <c r="I181" t="str">
        <f t="shared" si="22"/>
        <v>Others</v>
      </c>
      <c r="J181" t="str">
        <f t="shared" si="23"/>
        <v>Hassaniya Arabic</v>
      </c>
      <c r="K181" t="str">
        <f t="shared" si="24"/>
        <v>.</v>
      </c>
      <c r="L181" t="str">
        <f t="shared" si="25"/>
        <v>.</v>
      </c>
      <c r="M181" t="str">
        <f t="shared" si="26"/>
        <v>.</v>
      </c>
      <c r="N181" t="str">
        <f t="shared" si="27"/>
        <v>.</v>
      </c>
      <c r="O181" t="str">
        <f t="shared" si="28"/>
        <v>.</v>
      </c>
      <c r="P181" t="str">
        <f t="shared" si="29"/>
        <v>.</v>
      </c>
      <c r="Q181">
        <v>5932</v>
      </c>
      <c r="R181" s="15">
        <v>232500</v>
      </c>
      <c r="AB181" s="15">
        <v>2868</v>
      </c>
      <c r="BD181" s="15">
        <v>219728</v>
      </c>
      <c r="BK181" s="15">
        <v>8601</v>
      </c>
      <c r="BL181" s="3">
        <v>0</v>
      </c>
      <c r="BR181" s="15">
        <v>1303</v>
      </c>
      <c r="BU181" s="15">
        <v>0</v>
      </c>
      <c r="BW181" s="15">
        <v>0</v>
      </c>
      <c r="DO181" s="15">
        <v>0</v>
      </c>
      <c r="ED181" s="15">
        <v>0</v>
      </c>
      <c r="EM181" s="15">
        <v>0</v>
      </c>
      <c r="EV181" s="2">
        <v>0</v>
      </c>
      <c r="EW181" s="2">
        <v>0</v>
      </c>
      <c r="EX181" s="15">
        <v>0</v>
      </c>
      <c r="EY181" s="15">
        <v>0</v>
      </c>
      <c r="EZ181" s="15">
        <v>0</v>
      </c>
      <c r="FA181" s="15">
        <v>0</v>
      </c>
    </row>
    <row r="182" spans="1:157" x14ac:dyDescent="0.3">
      <c r="A182" s="15" t="s">
        <v>617</v>
      </c>
      <c r="B182" t="s">
        <v>102</v>
      </c>
      <c r="C182" s="15" t="s">
        <v>606</v>
      </c>
      <c r="D182" s="15" t="s">
        <v>618</v>
      </c>
      <c r="E182" t="str">
        <f>INDEX($T$1:$FA$1,MATCH(MAX(T182:FA182),T182:FA182,0))</f>
        <v>Soninke</v>
      </c>
      <c r="F182">
        <f>MAX(T182:FA182)/R182</f>
        <v>0.39843078245915736</v>
      </c>
      <c r="G182" s="21" t="str">
        <f t="shared" si="20"/>
        <v>Soninke</v>
      </c>
      <c r="H182" t="str">
        <f t="shared" si="21"/>
        <v>Fulah</v>
      </c>
      <c r="I182" t="str">
        <f t="shared" si="22"/>
        <v>Hassaniya Arabic</v>
      </c>
      <c r="J182" t="str">
        <f t="shared" si="23"/>
        <v>Bambara</v>
      </c>
      <c r="K182" t="str">
        <f t="shared" si="24"/>
        <v>Others</v>
      </c>
      <c r="L182" t="str">
        <f t="shared" si="25"/>
        <v>.</v>
      </c>
      <c r="M182" t="str">
        <f t="shared" si="26"/>
        <v>.</v>
      </c>
      <c r="N182" t="str">
        <f t="shared" si="27"/>
        <v>.</v>
      </c>
      <c r="O182" t="str">
        <f t="shared" si="28"/>
        <v>.</v>
      </c>
      <c r="P182" t="str">
        <f t="shared" si="29"/>
        <v>.</v>
      </c>
      <c r="Q182">
        <v>7745</v>
      </c>
      <c r="R182" s="15">
        <v>241904</v>
      </c>
      <c r="AB182" s="15">
        <v>7058</v>
      </c>
      <c r="BD182" s="15">
        <v>39639</v>
      </c>
      <c r="BK182" s="15">
        <v>56743</v>
      </c>
      <c r="BL182" s="3">
        <v>0</v>
      </c>
      <c r="BR182" s="15">
        <v>42082</v>
      </c>
      <c r="BU182" s="15">
        <v>0</v>
      </c>
      <c r="BW182" s="15">
        <v>0</v>
      </c>
      <c r="DO182" s="15">
        <v>0</v>
      </c>
      <c r="ED182" s="15">
        <v>0</v>
      </c>
      <c r="EM182" s="15">
        <v>0</v>
      </c>
      <c r="EV182" s="2">
        <v>0</v>
      </c>
      <c r="EW182" s="2">
        <v>96382</v>
      </c>
      <c r="EX182" s="15">
        <v>0</v>
      </c>
      <c r="EY182" s="15">
        <v>0</v>
      </c>
      <c r="EZ182" s="15">
        <v>0</v>
      </c>
      <c r="FA182" s="15">
        <v>0</v>
      </c>
    </row>
    <row r="183" spans="1:157" x14ac:dyDescent="0.3">
      <c r="A183" s="15" t="s">
        <v>619</v>
      </c>
      <c r="B183" t="s">
        <v>102</v>
      </c>
      <c r="C183" s="15" t="s">
        <v>620</v>
      </c>
      <c r="D183" s="15" t="s">
        <v>620</v>
      </c>
      <c r="E183" t="str">
        <f>INDEX($T$1:$FA$1,MATCH(MAX(T183:FA183),T183:FA183,0))</f>
        <v>Bambara</v>
      </c>
      <c r="F183">
        <f>MAX(T183:FA183)/R183</f>
        <v>0.6376968750340144</v>
      </c>
      <c r="G183" s="21" t="str">
        <f t="shared" si="20"/>
        <v>Bambara</v>
      </c>
      <c r="H183" t="str">
        <f t="shared" si="21"/>
        <v>Senoufo</v>
      </c>
      <c r="I183" t="str">
        <f t="shared" si="22"/>
        <v>Bankagooma</v>
      </c>
      <c r="J183" t="str">
        <f t="shared" si="23"/>
        <v>Fulah</v>
      </c>
      <c r="K183" t="str">
        <f t="shared" si="24"/>
        <v>Others</v>
      </c>
      <c r="L183" t="str">
        <f t="shared" si="25"/>
        <v>Dogon (Ou Kaado)</v>
      </c>
      <c r="M183" t="str">
        <f t="shared" si="26"/>
        <v>Minianka</v>
      </c>
      <c r="N183" t="str">
        <f t="shared" si="27"/>
        <v>Marka (Ou Dafing)</v>
      </c>
      <c r="O183" t="str">
        <f t="shared" si="28"/>
        <v>Songhay</v>
      </c>
      <c r="P183" t="str">
        <f t="shared" si="29"/>
        <v>Tamachèque (Ou Bella)</v>
      </c>
      <c r="Q183">
        <v>9072</v>
      </c>
      <c r="R183" s="15">
        <v>734984</v>
      </c>
      <c r="AB183" s="15">
        <v>9127</v>
      </c>
      <c r="BD183" s="15">
        <v>468697</v>
      </c>
      <c r="BK183" s="15">
        <v>14102</v>
      </c>
      <c r="BL183" s="3">
        <v>0</v>
      </c>
      <c r="BR183" s="15">
        <v>0</v>
      </c>
      <c r="BU183" s="15">
        <v>0</v>
      </c>
      <c r="BW183" s="15">
        <v>0</v>
      </c>
      <c r="DO183" s="15">
        <v>7466</v>
      </c>
      <c r="ED183" s="15">
        <v>4977</v>
      </c>
      <c r="EM183" s="15">
        <v>1659</v>
      </c>
      <c r="EV183" s="2">
        <v>3318</v>
      </c>
      <c r="EW183" s="2">
        <v>1659</v>
      </c>
      <c r="EX183" s="15">
        <v>196604</v>
      </c>
      <c r="EY183" s="15">
        <v>5807</v>
      </c>
      <c r="EZ183" s="15">
        <v>19909</v>
      </c>
      <c r="FA183" s="15">
        <v>1659</v>
      </c>
    </row>
    <row r="184" spans="1:157" x14ac:dyDescent="0.3">
      <c r="A184" s="15" t="s">
        <v>621</v>
      </c>
      <c r="B184" t="s">
        <v>102</v>
      </c>
      <c r="C184" s="15" t="s">
        <v>620</v>
      </c>
      <c r="D184" s="15" t="s">
        <v>622</v>
      </c>
      <c r="E184" t="str">
        <f>INDEX($T$1:$FA$1,MATCH(MAX(T184:FA184),T184:FA184,0))</f>
        <v>Bambara</v>
      </c>
      <c r="F184">
        <f>MAX(T184:FA184)/R184</f>
        <v>0.93220309412796099</v>
      </c>
      <c r="G184" s="21" t="str">
        <f t="shared" si="20"/>
        <v>Bambara</v>
      </c>
      <c r="H184" t="str">
        <f t="shared" si="21"/>
        <v>Fulah</v>
      </c>
      <c r="I184" t="str">
        <f t="shared" si="22"/>
        <v>Others</v>
      </c>
      <c r="J184" t="str">
        <f t="shared" si="23"/>
        <v>Minianka</v>
      </c>
      <c r="K184" t="str">
        <f t="shared" si="24"/>
        <v>Dogon (Ou Kaado)</v>
      </c>
      <c r="L184" t="str">
        <f t="shared" si="25"/>
        <v>Tamachèque (Ou Bella)</v>
      </c>
      <c r="M184" t="str">
        <f t="shared" si="26"/>
        <v>.</v>
      </c>
      <c r="N184" t="str">
        <f t="shared" si="27"/>
        <v>.</v>
      </c>
      <c r="O184" t="str">
        <f t="shared" si="28"/>
        <v>.</v>
      </c>
      <c r="P184" t="str">
        <f t="shared" si="29"/>
        <v>.</v>
      </c>
      <c r="Q184">
        <v>5188</v>
      </c>
      <c r="R184" s="15">
        <v>458546</v>
      </c>
      <c r="AB184" s="15">
        <v>8291</v>
      </c>
      <c r="BD184" s="15">
        <v>427458</v>
      </c>
      <c r="BK184" s="15">
        <v>13471</v>
      </c>
      <c r="BL184" s="3">
        <v>0</v>
      </c>
      <c r="BR184" s="15">
        <v>0</v>
      </c>
      <c r="BU184" s="15">
        <v>0</v>
      </c>
      <c r="BW184" s="15">
        <v>0</v>
      </c>
      <c r="DO184" s="15">
        <v>3109</v>
      </c>
      <c r="ED184" s="15">
        <v>0</v>
      </c>
      <c r="EM184" s="15">
        <v>1036</v>
      </c>
      <c r="EV184" s="2">
        <v>0</v>
      </c>
      <c r="EW184" s="2">
        <v>0</v>
      </c>
      <c r="EX184" s="15">
        <v>0</v>
      </c>
      <c r="EY184" s="15">
        <v>5181</v>
      </c>
      <c r="EZ184" s="15">
        <v>0</v>
      </c>
      <c r="FA184" s="15">
        <v>0</v>
      </c>
    </row>
    <row r="185" spans="1:157" x14ac:dyDescent="0.3">
      <c r="A185" s="15" t="s">
        <v>623</v>
      </c>
      <c r="B185" t="s">
        <v>102</v>
      </c>
      <c r="C185" s="15" t="s">
        <v>620</v>
      </c>
      <c r="D185" s="15" t="s">
        <v>624</v>
      </c>
      <c r="E185" t="str">
        <f>INDEX($T$1:$FA$1,MATCH(MAX(T185:FA185),T185:FA185,0))</f>
        <v>Bambara</v>
      </c>
      <c r="F185">
        <f>MAX(T185:FA185)/R185</f>
        <v>0.40878185455875043</v>
      </c>
      <c r="G185" s="21" t="str">
        <f t="shared" si="20"/>
        <v>Bambara</v>
      </c>
      <c r="H185" t="str">
        <f t="shared" si="21"/>
        <v>Senoufo</v>
      </c>
      <c r="I185" t="str">
        <f t="shared" si="22"/>
        <v>Bankagooma</v>
      </c>
      <c r="J185" t="str">
        <f t="shared" si="23"/>
        <v>Fulah</v>
      </c>
      <c r="K185" t="str">
        <f t="shared" si="24"/>
        <v>Others</v>
      </c>
      <c r="L185" t="str">
        <f t="shared" si="25"/>
        <v>Minianka</v>
      </c>
      <c r="M185" t="str">
        <f t="shared" si="26"/>
        <v>Dogon (Ou Kaado)</v>
      </c>
      <c r="N185" t="str">
        <f t="shared" si="27"/>
        <v>Marka (Ou Dafing)</v>
      </c>
      <c r="O185" t="str">
        <f t="shared" si="28"/>
        <v>.</v>
      </c>
      <c r="P185" t="str">
        <f t="shared" si="29"/>
        <v>.</v>
      </c>
      <c r="Q185">
        <v>7924</v>
      </c>
      <c r="R185" s="15">
        <v>243411</v>
      </c>
      <c r="AB185" s="15">
        <v>8497</v>
      </c>
      <c r="BD185" s="15">
        <v>99502</v>
      </c>
      <c r="BK185" s="15">
        <v>10964</v>
      </c>
      <c r="BL185" s="3">
        <v>0</v>
      </c>
      <c r="BR185" s="15">
        <v>0</v>
      </c>
      <c r="BU185" s="15">
        <v>0</v>
      </c>
      <c r="BW185" s="15">
        <v>0</v>
      </c>
      <c r="DO185" s="15">
        <v>1645</v>
      </c>
      <c r="ED185" s="15">
        <v>1371</v>
      </c>
      <c r="EM185" s="15">
        <v>0</v>
      </c>
      <c r="EV185" s="2">
        <v>0</v>
      </c>
      <c r="EW185" s="2">
        <v>0</v>
      </c>
      <c r="EX185" s="15">
        <v>87716</v>
      </c>
      <c r="EY185" s="15">
        <v>3838</v>
      </c>
      <c r="EZ185" s="15">
        <v>29878</v>
      </c>
      <c r="FA185" s="15">
        <v>0</v>
      </c>
    </row>
    <row r="186" spans="1:157" x14ac:dyDescent="0.3">
      <c r="A186" s="15" t="s">
        <v>625</v>
      </c>
      <c r="B186" t="s">
        <v>102</v>
      </c>
      <c r="C186" s="15" t="s">
        <v>620</v>
      </c>
      <c r="D186" s="15" t="s">
        <v>626</v>
      </c>
      <c r="E186" t="str">
        <f>INDEX($T$1:$FA$1,MATCH(MAX(T186:FA186),T186:FA186,0))</f>
        <v>Bambara</v>
      </c>
      <c r="F186">
        <f>MAX(T186:FA186)/R186</f>
        <v>0.92420903197625359</v>
      </c>
      <c r="G186" s="21" t="str">
        <f t="shared" si="20"/>
        <v>Bambara</v>
      </c>
      <c r="H186" t="str">
        <f t="shared" si="21"/>
        <v>Fulah</v>
      </c>
      <c r="I186" t="str">
        <f t="shared" si="22"/>
        <v>Others</v>
      </c>
      <c r="J186" t="str">
        <f t="shared" si="23"/>
        <v>Senoufo</v>
      </c>
      <c r="K186" t="str">
        <f t="shared" si="24"/>
        <v>.</v>
      </c>
      <c r="L186" t="str">
        <f t="shared" si="25"/>
        <v>.</v>
      </c>
      <c r="M186" t="str">
        <f t="shared" si="26"/>
        <v>.</v>
      </c>
      <c r="N186" t="str">
        <f t="shared" si="27"/>
        <v>.</v>
      </c>
      <c r="O186" t="str">
        <f t="shared" si="28"/>
        <v>.</v>
      </c>
      <c r="P186" t="str">
        <f t="shared" si="29"/>
        <v>.</v>
      </c>
      <c r="Q186">
        <v>9436</v>
      </c>
      <c r="R186" s="15">
        <v>201462</v>
      </c>
      <c r="AB186" s="15">
        <v>4102</v>
      </c>
      <c r="BD186" s="15">
        <v>186193</v>
      </c>
      <c r="BK186" s="15">
        <v>7521</v>
      </c>
      <c r="BL186" s="3">
        <v>0</v>
      </c>
      <c r="BR186" s="15">
        <v>0</v>
      </c>
      <c r="BU186" s="15">
        <v>0</v>
      </c>
      <c r="BW186" s="15">
        <v>0</v>
      </c>
      <c r="DO186" s="15">
        <v>0</v>
      </c>
      <c r="ED186" s="15">
        <v>0</v>
      </c>
      <c r="EM186" s="15">
        <v>0</v>
      </c>
      <c r="EV186" s="2">
        <v>0</v>
      </c>
      <c r="EW186" s="2">
        <v>0</v>
      </c>
      <c r="EX186" s="15">
        <v>3646</v>
      </c>
      <c r="EY186" s="15">
        <v>0</v>
      </c>
      <c r="EZ186" s="15">
        <v>0</v>
      </c>
      <c r="FA186" s="15">
        <v>0</v>
      </c>
    </row>
    <row r="187" spans="1:157" x14ac:dyDescent="0.3">
      <c r="A187" s="15" t="s">
        <v>627</v>
      </c>
      <c r="B187" t="s">
        <v>102</v>
      </c>
      <c r="C187" s="15" t="s">
        <v>620</v>
      </c>
      <c r="D187" s="15" t="s">
        <v>628</v>
      </c>
      <c r="E187" t="str">
        <f>INDEX($T$1:$FA$1,MATCH(MAX(T187:FA187),T187:FA187,0))</f>
        <v>Minianka</v>
      </c>
      <c r="F187">
        <f>MAX(T187:FA187)/R187</f>
        <v>0.49714964002253414</v>
      </c>
      <c r="G187" s="21" t="str">
        <f t="shared" si="20"/>
        <v>Minianka</v>
      </c>
      <c r="H187" t="str">
        <f t="shared" si="21"/>
        <v>Bambara</v>
      </c>
      <c r="I187" t="str">
        <f t="shared" si="22"/>
        <v>Others</v>
      </c>
      <c r="J187" t="str">
        <f t="shared" si="23"/>
        <v>Fulah</v>
      </c>
      <c r="K187" t="str">
        <f t="shared" si="24"/>
        <v>Dogon (Ou Kaado)</v>
      </c>
      <c r="L187" t="str">
        <f t="shared" si="25"/>
        <v>Marka (Ou Dafing)</v>
      </c>
      <c r="M187" t="str">
        <f t="shared" si="26"/>
        <v>Soninke</v>
      </c>
      <c r="N187" t="str">
        <f t="shared" si="27"/>
        <v>Soninke</v>
      </c>
      <c r="O187" t="str">
        <f t="shared" si="28"/>
        <v>.</v>
      </c>
      <c r="P187" t="str">
        <f t="shared" si="29"/>
        <v>.</v>
      </c>
      <c r="Q187">
        <v>15424</v>
      </c>
      <c r="R187" s="15">
        <v>580453</v>
      </c>
      <c r="AB187" s="15">
        <v>10589</v>
      </c>
      <c r="BD187" s="15">
        <v>260774</v>
      </c>
      <c r="BK187" s="15">
        <v>7280</v>
      </c>
      <c r="BL187" s="3">
        <v>0</v>
      </c>
      <c r="BR187" s="15">
        <v>0</v>
      </c>
      <c r="BU187" s="15">
        <v>0</v>
      </c>
      <c r="BW187" s="15">
        <v>0</v>
      </c>
      <c r="DO187" s="15">
        <v>5295</v>
      </c>
      <c r="ED187" s="15">
        <v>3971</v>
      </c>
      <c r="EM187" s="15">
        <v>0</v>
      </c>
      <c r="EV187" s="2">
        <v>0</v>
      </c>
      <c r="EW187" s="2">
        <v>1986</v>
      </c>
      <c r="EX187" s="15">
        <v>1986</v>
      </c>
      <c r="EY187" s="15">
        <v>288572</v>
      </c>
      <c r="EZ187" s="15">
        <v>0</v>
      </c>
      <c r="FA187" s="15">
        <v>0</v>
      </c>
    </row>
    <row r="188" spans="1:157" x14ac:dyDescent="0.3">
      <c r="A188" s="15" t="s">
        <v>629</v>
      </c>
      <c r="B188" t="s">
        <v>102</v>
      </c>
      <c r="C188" s="15" t="s">
        <v>620</v>
      </c>
      <c r="D188" s="15" t="s">
        <v>630</v>
      </c>
      <c r="E188" t="str">
        <f>INDEX($T$1:$FA$1,MATCH(MAX(T188:FA188),T188:FA188,0))</f>
        <v>Bambara</v>
      </c>
      <c r="F188">
        <f>MAX(T188:FA188)/R188</f>
        <v>0.93325874283672672</v>
      </c>
      <c r="G188" s="21" t="str">
        <f t="shared" si="20"/>
        <v>Bambara</v>
      </c>
      <c r="H188" t="str">
        <f t="shared" si="21"/>
        <v>Others</v>
      </c>
      <c r="I188" t="str">
        <f t="shared" si="22"/>
        <v>Bozo</v>
      </c>
      <c r="J188" t="str">
        <f t="shared" si="23"/>
        <v>Dogon (Ou Kaado)</v>
      </c>
      <c r="K188" t="str">
        <f t="shared" si="24"/>
        <v>Fulah</v>
      </c>
      <c r="L188" t="str">
        <f t="shared" si="25"/>
        <v>.</v>
      </c>
      <c r="M188" t="str">
        <f t="shared" si="26"/>
        <v>.</v>
      </c>
      <c r="N188" t="str">
        <f t="shared" si="27"/>
        <v>.</v>
      </c>
      <c r="O188" t="str">
        <f t="shared" si="28"/>
        <v>.</v>
      </c>
      <c r="P188" t="str">
        <f t="shared" si="29"/>
        <v>.</v>
      </c>
      <c r="Q188">
        <v>4606</v>
      </c>
      <c r="R188" s="15">
        <v>212717</v>
      </c>
      <c r="AB188" s="15">
        <v>6257</v>
      </c>
      <c r="BD188" s="15">
        <v>198520</v>
      </c>
      <c r="BK188" s="15">
        <v>1684</v>
      </c>
      <c r="BL188" s="3">
        <v>0</v>
      </c>
      <c r="BR188" s="15">
        <v>0</v>
      </c>
      <c r="BU188" s="15">
        <v>0</v>
      </c>
      <c r="BW188" s="15">
        <v>0</v>
      </c>
      <c r="DO188" s="15">
        <v>2647</v>
      </c>
      <c r="ED188" s="15">
        <v>0</v>
      </c>
      <c r="EM188" s="15">
        <v>0</v>
      </c>
      <c r="EV188" s="2">
        <v>0</v>
      </c>
      <c r="EW188" s="2">
        <v>0</v>
      </c>
      <c r="EX188" s="15">
        <v>0</v>
      </c>
      <c r="EY188" s="15">
        <v>0</v>
      </c>
      <c r="EZ188" s="15">
        <v>0</v>
      </c>
      <c r="FA188" s="15">
        <v>3609</v>
      </c>
    </row>
    <row r="189" spans="1:157" x14ac:dyDescent="0.3">
      <c r="A189" s="15" t="s">
        <v>631</v>
      </c>
      <c r="B189" t="s">
        <v>102</v>
      </c>
      <c r="C189" s="15" t="s">
        <v>620</v>
      </c>
      <c r="D189" s="15" t="s">
        <v>632</v>
      </c>
      <c r="E189" t="str">
        <f>INDEX($T$1:$FA$1,MATCH(MAX(T189:FA189),T189:FA189,0))</f>
        <v>Minianka</v>
      </c>
      <c r="F189">
        <f>MAX(T189:FA189)/R189</f>
        <v>0.53802349649820891</v>
      </c>
      <c r="G189" s="21" t="str">
        <f t="shared" si="20"/>
        <v>Minianka</v>
      </c>
      <c r="H189" t="str">
        <f t="shared" si="21"/>
        <v>Marka (Ou Dafing)</v>
      </c>
      <c r="I189" t="str">
        <f t="shared" si="22"/>
        <v>Bambara</v>
      </c>
      <c r="J189" t="str">
        <f t="shared" si="23"/>
        <v>Fulah</v>
      </c>
      <c r="K189" t="str">
        <f t="shared" si="24"/>
        <v>Dogon (Ou Kaado)</v>
      </c>
      <c r="L189" t="str">
        <f t="shared" si="25"/>
        <v>Others</v>
      </c>
      <c r="M189" t="str">
        <f t="shared" si="26"/>
        <v>.</v>
      </c>
      <c r="N189" t="str">
        <f t="shared" si="27"/>
        <v>.</v>
      </c>
      <c r="O189" t="str">
        <f t="shared" si="28"/>
        <v>.</v>
      </c>
      <c r="P189" t="str">
        <f t="shared" si="29"/>
        <v>.</v>
      </c>
      <c r="Q189">
        <v>2546</v>
      </c>
      <c r="R189" s="15">
        <v>211606</v>
      </c>
      <c r="AB189" s="15">
        <v>3604</v>
      </c>
      <c r="BD189" s="15">
        <v>33867</v>
      </c>
      <c r="BK189" s="15">
        <v>6965</v>
      </c>
      <c r="BL189" s="3">
        <v>0</v>
      </c>
      <c r="BR189" s="15">
        <v>0</v>
      </c>
      <c r="BU189" s="15">
        <v>0</v>
      </c>
      <c r="BW189" s="15">
        <v>0</v>
      </c>
      <c r="DO189" s="15">
        <v>4323</v>
      </c>
      <c r="ED189" s="15">
        <v>48998</v>
      </c>
      <c r="EM189" s="15">
        <v>0</v>
      </c>
      <c r="EV189" s="2">
        <v>0</v>
      </c>
      <c r="EW189" s="2">
        <v>0</v>
      </c>
      <c r="EX189" s="15">
        <v>0</v>
      </c>
      <c r="EY189" s="15">
        <v>113849</v>
      </c>
      <c r="EZ189" s="15">
        <v>0</v>
      </c>
      <c r="FA189" s="15">
        <v>0</v>
      </c>
    </row>
    <row r="190" spans="1:157" x14ac:dyDescent="0.3">
      <c r="A190" s="15" t="s">
        <v>633</v>
      </c>
      <c r="B190" t="s">
        <v>102</v>
      </c>
      <c r="C190" s="15" t="s">
        <v>634</v>
      </c>
      <c r="D190" s="15" t="s">
        <v>634</v>
      </c>
      <c r="E190" t="str">
        <f>INDEX($T$1:$FA$1,MATCH(MAX(T190:FA190),T190:FA190,0))</f>
        <v>Bambara</v>
      </c>
      <c r="F190">
        <f>MAX(T190:FA190)/R190</f>
        <v>0.91675944348275784</v>
      </c>
      <c r="G190" s="21" t="str">
        <f t="shared" si="20"/>
        <v>Bambara</v>
      </c>
      <c r="H190" t="str">
        <f t="shared" si="21"/>
        <v>Fulah</v>
      </c>
      <c r="I190" t="str">
        <f t="shared" si="22"/>
        <v>Others</v>
      </c>
      <c r="J190" t="str">
        <f t="shared" si="23"/>
        <v>Songhay</v>
      </c>
      <c r="K190" t="str">
        <f t="shared" si="24"/>
        <v>Dogon (Ou Kaado)</v>
      </c>
      <c r="L190" t="str">
        <f t="shared" si="25"/>
        <v>Dogon (Ou Kaado)</v>
      </c>
      <c r="M190" t="str">
        <f t="shared" si="26"/>
        <v>Tamachèque (Ou Bella)</v>
      </c>
      <c r="N190" t="str">
        <f t="shared" si="27"/>
        <v>Marka (Ou Dafing)</v>
      </c>
      <c r="O190" t="str">
        <f t="shared" si="28"/>
        <v>Soninke</v>
      </c>
      <c r="P190" t="str">
        <f t="shared" si="29"/>
        <v>.</v>
      </c>
      <c r="Q190">
        <v>6714</v>
      </c>
      <c r="R190" s="15">
        <v>696115</v>
      </c>
      <c r="AB190" s="15">
        <v>11589</v>
      </c>
      <c r="BD190" s="15">
        <v>638170</v>
      </c>
      <c r="BK190" s="15">
        <v>23178</v>
      </c>
      <c r="BL190" s="3">
        <v>0</v>
      </c>
      <c r="BR190" s="15">
        <v>0</v>
      </c>
      <c r="BU190" s="15">
        <v>0</v>
      </c>
      <c r="BW190" s="15">
        <v>0</v>
      </c>
      <c r="DO190" s="15">
        <v>4636</v>
      </c>
      <c r="ED190" s="15">
        <v>3090</v>
      </c>
      <c r="EM190" s="15">
        <v>3863</v>
      </c>
      <c r="EV190" s="2">
        <v>5408</v>
      </c>
      <c r="EW190" s="2">
        <v>1545</v>
      </c>
      <c r="EX190" s="15">
        <v>0</v>
      </c>
      <c r="EY190" s="15">
        <v>0</v>
      </c>
      <c r="EZ190" s="15">
        <v>0</v>
      </c>
      <c r="FA190" s="15">
        <v>4636</v>
      </c>
    </row>
    <row r="191" spans="1:157" x14ac:dyDescent="0.3">
      <c r="A191" s="15" t="s">
        <v>635</v>
      </c>
      <c r="B191" t="s">
        <v>102</v>
      </c>
      <c r="C191" s="15" t="s">
        <v>634</v>
      </c>
      <c r="D191" s="15" t="s">
        <v>636</v>
      </c>
      <c r="E191" t="str">
        <f>INDEX($T$1:$FA$1,MATCH(MAX(T191:FA191),T191:FA191,0))</f>
        <v>Bambara</v>
      </c>
      <c r="F191">
        <f>MAX(T191:FA191)/R191</f>
        <v>0.88552049135882804</v>
      </c>
      <c r="G191" s="21" t="str">
        <f t="shared" si="20"/>
        <v>Bambara</v>
      </c>
      <c r="H191" t="str">
        <f t="shared" si="21"/>
        <v>Soninke</v>
      </c>
      <c r="I191" t="str">
        <f t="shared" si="22"/>
        <v>Fulah</v>
      </c>
      <c r="J191" t="str">
        <f t="shared" si="23"/>
        <v>Others</v>
      </c>
      <c r="K191" t="str">
        <f t="shared" si="24"/>
        <v>.</v>
      </c>
      <c r="L191" t="str">
        <f t="shared" si="25"/>
        <v>.</v>
      </c>
      <c r="M191" t="str">
        <f t="shared" si="26"/>
        <v>.</v>
      </c>
      <c r="N191" t="str">
        <f t="shared" si="27"/>
        <v>.</v>
      </c>
      <c r="O191" t="str">
        <f t="shared" si="28"/>
        <v>.</v>
      </c>
      <c r="P191" t="str">
        <f t="shared" si="29"/>
        <v>.</v>
      </c>
      <c r="Q191">
        <v>6123</v>
      </c>
      <c r="R191" s="15">
        <v>202866</v>
      </c>
      <c r="AB191" s="15">
        <v>5237</v>
      </c>
      <c r="BD191" s="15">
        <v>179642</v>
      </c>
      <c r="BK191" s="15">
        <v>8880</v>
      </c>
      <c r="BL191" s="3">
        <v>0</v>
      </c>
      <c r="BR191" s="15">
        <v>0</v>
      </c>
      <c r="BU191" s="15">
        <v>0</v>
      </c>
      <c r="BW191" s="15">
        <v>0</v>
      </c>
      <c r="DO191" s="15">
        <v>0</v>
      </c>
      <c r="ED191" s="15">
        <v>0</v>
      </c>
      <c r="EM191" s="15">
        <v>0</v>
      </c>
      <c r="EV191" s="2">
        <v>0</v>
      </c>
      <c r="EW191" s="2">
        <v>9107</v>
      </c>
      <c r="EX191" s="15">
        <v>0</v>
      </c>
      <c r="EY191" s="15">
        <v>0</v>
      </c>
      <c r="EZ191" s="15">
        <v>0</v>
      </c>
      <c r="FA191" s="15">
        <v>0</v>
      </c>
    </row>
    <row r="192" spans="1:157" x14ac:dyDescent="0.3">
      <c r="A192" s="15" t="s">
        <v>637</v>
      </c>
      <c r="B192" t="s">
        <v>102</v>
      </c>
      <c r="C192" s="15" t="s">
        <v>634</v>
      </c>
      <c r="D192" s="15" t="s">
        <v>638</v>
      </c>
      <c r="E192" t="str">
        <f>INDEX($T$1:$FA$1,MATCH(MAX(T192:FA192),T192:FA192,0))</f>
        <v>Bambara</v>
      </c>
      <c r="F192">
        <f>MAX(T192:FA192)/R192</f>
        <v>0.82366274437919051</v>
      </c>
      <c r="G192" s="21" t="str">
        <f t="shared" si="20"/>
        <v>Bambara</v>
      </c>
      <c r="H192" t="str">
        <f t="shared" si="21"/>
        <v>Minianka</v>
      </c>
      <c r="I192" t="str">
        <f t="shared" si="22"/>
        <v>Fulah</v>
      </c>
      <c r="J192" t="str">
        <f t="shared" si="23"/>
        <v>Others</v>
      </c>
      <c r="K192" t="str">
        <f t="shared" si="24"/>
        <v>Dogon (Ou Kaado)</v>
      </c>
      <c r="L192" t="str">
        <f t="shared" si="25"/>
        <v>Marka (Ou Dafing)</v>
      </c>
      <c r="M192" t="str">
        <f t="shared" si="26"/>
        <v>.</v>
      </c>
      <c r="N192" t="str">
        <f t="shared" si="27"/>
        <v>.</v>
      </c>
      <c r="O192" t="str">
        <f t="shared" si="28"/>
        <v>.</v>
      </c>
      <c r="P192" t="str">
        <f t="shared" si="29"/>
        <v>.</v>
      </c>
      <c r="Q192">
        <v>6407</v>
      </c>
      <c r="R192" s="15">
        <v>283678</v>
      </c>
      <c r="AB192" s="15">
        <v>3550</v>
      </c>
      <c r="BD192" s="15">
        <v>233655</v>
      </c>
      <c r="BK192" s="15">
        <v>3873</v>
      </c>
      <c r="BL192" s="3">
        <v>0</v>
      </c>
      <c r="BR192" s="15">
        <v>0</v>
      </c>
      <c r="BU192" s="15">
        <v>0</v>
      </c>
      <c r="BW192" s="15">
        <v>0</v>
      </c>
      <c r="DO192" s="15">
        <v>2582</v>
      </c>
      <c r="ED192" s="15">
        <v>2259</v>
      </c>
      <c r="EM192" s="15">
        <v>0</v>
      </c>
      <c r="EV192" s="2">
        <v>0</v>
      </c>
      <c r="EW192" s="2">
        <v>0</v>
      </c>
      <c r="EX192" s="15">
        <v>0</v>
      </c>
      <c r="EY192" s="15">
        <v>37759</v>
      </c>
      <c r="EZ192" s="15">
        <v>0</v>
      </c>
      <c r="FA192" s="15">
        <v>0</v>
      </c>
    </row>
    <row r="193" spans="1:157" x14ac:dyDescent="0.3">
      <c r="A193" s="15" t="s">
        <v>639</v>
      </c>
      <c r="B193" t="s">
        <v>102</v>
      </c>
      <c r="C193" s="15" t="s">
        <v>634</v>
      </c>
      <c r="D193" s="15" t="s">
        <v>640</v>
      </c>
      <c r="E193" t="str">
        <f>INDEX($T$1:$FA$1,MATCH(MAX(T193:FA193),T193:FA193,0))</f>
        <v>Bambara</v>
      </c>
      <c r="F193">
        <f>MAX(T193:FA193)/R193</f>
        <v>0.79481270941260695</v>
      </c>
      <c r="G193" s="21" t="str">
        <f t="shared" si="20"/>
        <v>Bambara</v>
      </c>
      <c r="H193" t="str">
        <f t="shared" si="21"/>
        <v>Fulah</v>
      </c>
      <c r="I193" t="str">
        <f t="shared" si="22"/>
        <v>Bozo</v>
      </c>
      <c r="J193" t="str">
        <f t="shared" si="23"/>
        <v>Others</v>
      </c>
      <c r="K193" t="str">
        <f t="shared" si="24"/>
        <v>Tamachèque (Ou Bella)</v>
      </c>
      <c r="L193" t="str">
        <f t="shared" si="25"/>
        <v>Marka (Ou Dafing)</v>
      </c>
      <c r="M193" t="str">
        <f t="shared" si="26"/>
        <v>Songhay</v>
      </c>
      <c r="N193" t="str">
        <f t="shared" si="27"/>
        <v>.</v>
      </c>
      <c r="O193" t="str">
        <f t="shared" si="28"/>
        <v>.</v>
      </c>
      <c r="P193" t="str">
        <f t="shared" si="29"/>
        <v>.</v>
      </c>
      <c r="Q193">
        <v>15961</v>
      </c>
      <c r="R193" s="15">
        <v>236077</v>
      </c>
      <c r="AB193" s="15">
        <v>12243</v>
      </c>
      <c r="BD193" s="15">
        <v>187637</v>
      </c>
      <c r="BK193" s="15">
        <v>18098</v>
      </c>
      <c r="BL193" s="3">
        <v>0</v>
      </c>
      <c r="BR193" s="15">
        <v>0</v>
      </c>
      <c r="BU193" s="15">
        <v>0</v>
      </c>
      <c r="BW193" s="15">
        <v>0</v>
      </c>
      <c r="DO193" s="15">
        <v>0</v>
      </c>
      <c r="ED193" s="15">
        <v>1331</v>
      </c>
      <c r="EM193" s="15">
        <v>1863</v>
      </c>
      <c r="EV193" s="2">
        <v>1065</v>
      </c>
      <c r="EW193" s="2">
        <v>0</v>
      </c>
      <c r="EX193" s="15">
        <v>0</v>
      </c>
      <c r="EY193" s="15">
        <v>0</v>
      </c>
      <c r="EZ193" s="15">
        <v>0</v>
      </c>
      <c r="FA193" s="15">
        <v>13840</v>
      </c>
    </row>
    <row r="194" spans="1:157" x14ac:dyDescent="0.3">
      <c r="A194" s="15" t="s">
        <v>641</v>
      </c>
      <c r="B194" t="s">
        <v>102</v>
      </c>
      <c r="C194" s="15" t="s">
        <v>634</v>
      </c>
      <c r="D194" s="15" t="s">
        <v>642</v>
      </c>
      <c r="E194" t="str">
        <f>INDEX($T$1:$FA$1,MATCH(MAX(T194:FA194),T194:FA194,0))</f>
        <v>Bambara</v>
      </c>
      <c r="F194">
        <f>MAX(T194:FA194)/R194</f>
        <v>0.75084618947518433</v>
      </c>
      <c r="G194" s="21" t="str">
        <f t="shared" si="20"/>
        <v>Bambara</v>
      </c>
      <c r="H194" t="str">
        <f t="shared" si="21"/>
        <v>Fulah</v>
      </c>
      <c r="I194" t="str">
        <f t="shared" si="22"/>
        <v>Tamachèque (Ou Bella)</v>
      </c>
      <c r="J194" t="str">
        <f t="shared" si="23"/>
        <v>Others</v>
      </c>
      <c r="K194" t="str">
        <f t="shared" si="24"/>
        <v>Dogon (Ou Kaado)</v>
      </c>
      <c r="L194" t="str">
        <f t="shared" si="25"/>
        <v>Hassaniya Arabic</v>
      </c>
      <c r="M194" t="str">
        <f t="shared" si="26"/>
        <v>Hassaniya Arabic</v>
      </c>
      <c r="N194" t="str">
        <f t="shared" si="27"/>
        <v>Bozo</v>
      </c>
      <c r="O194" t="str">
        <f t="shared" si="28"/>
        <v>Minianka</v>
      </c>
      <c r="P194" t="str">
        <f t="shared" si="29"/>
        <v>Marka (Ou Dafing)</v>
      </c>
      <c r="Q194">
        <v>6120</v>
      </c>
      <c r="R194" s="15">
        <v>364871</v>
      </c>
      <c r="AB194" s="15">
        <v>8638</v>
      </c>
      <c r="BD194" s="15">
        <v>273962</v>
      </c>
      <c r="BK194" s="15">
        <v>35376</v>
      </c>
      <c r="BL194" s="3">
        <v>0</v>
      </c>
      <c r="BR194" s="15">
        <v>7816</v>
      </c>
      <c r="BU194" s="15">
        <v>0</v>
      </c>
      <c r="BW194" s="15">
        <v>0</v>
      </c>
      <c r="DO194" s="15">
        <v>8227</v>
      </c>
      <c r="ED194" s="15">
        <v>2468</v>
      </c>
      <c r="EM194" s="15">
        <v>9461</v>
      </c>
      <c r="EV194" s="2">
        <v>7816</v>
      </c>
      <c r="EW194" s="2">
        <v>2468</v>
      </c>
      <c r="EX194" s="15">
        <v>0</v>
      </c>
      <c r="EY194" s="15">
        <v>4114</v>
      </c>
      <c r="EZ194" s="15">
        <v>0</v>
      </c>
      <c r="FA194" s="15">
        <v>4525</v>
      </c>
    </row>
    <row r="195" spans="1:157" x14ac:dyDescent="0.3">
      <c r="A195" s="15" t="s">
        <v>643</v>
      </c>
      <c r="B195" t="s">
        <v>102</v>
      </c>
      <c r="C195" s="15" t="s">
        <v>634</v>
      </c>
      <c r="D195" s="15" t="s">
        <v>644</v>
      </c>
      <c r="E195" t="str">
        <f>INDEX($T$1:$FA$1,MATCH(MAX(T195:FA195),T195:FA195,0))</f>
        <v>Bambara</v>
      </c>
      <c r="F195">
        <f>MAX(T195:FA195)/R195</f>
        <v>0.60426002583832161</v>
      </c>
      <c r="G195" s="21" t="str">
        <f t="shared" si="20"/>
        <v>Bambara</v>
      </c>
      <c r="H195" t="str">
        <f t="shared" si="21"/>
        <v>Minianka</v>
      </c>
      <c r="I195" t="str">
        <f t="shared" si="22"/>
        <v>Marka (Ou Dafing)</v>
      </c>
      <c r="J195" t="str">
        <f t="shared" si="23"/>
        <v>Others</v>
      </c>
      <c r="K195" t="str">
        <f t="shared" si="24"/>
        <v>Fulah</v>
      </c>
      <c r="L195" t="str">
        <f t="shared" si="25"/>
        <v>Dogon (Ou Kaado)</v>
      </c>
      <c r="M195" t="str">
        <f t="shared" si="26"/>
        <v>Soninke</v>
      </c>
      <c r="N195" t="str">
        <f t="shared" si="27"/>
        <v>.</v>
      </c>
      <c r="O195" t="str">
        <f t="shared" si="28"/>
        <v>.</v>
      </c>
      <c r="P195" t="str">
        <f t="shared" si="29"/>
        <v>.</v>
      </c>
      <c r="Q195">
        <v>15461</v>
      </c>
      <c r="R195" s="15">
        <v>333613</v>
      </c>
      <c r="AB195" s="15">
        <v>12717</v>
      </c>
      <c r="BD195" s="15">
        <v>201589</v>
      </c>
      <c r="BK195" s="15">
        <v>7106</v>
      </c>
      <c r="BL195" s="3">
        <v>0</v>
      </c>
      <c r="BR195" s="15">
        <v>0</v>
      </c>
      <c r="BU195" s="15">
        <v>0</v>
      </c>
      <c r="BW195" s="15">
        <v>0</v>
      </c>
      <c r="DO195" s="15">
        <v>1870</v>
      </c>
      <c r="ED195" s="15">
        <v>29546</v>
      </c>
      <c r="EM195" s="15">
        <v>0</v>
      </c>
      <c r="EV195" s="2">
        <v>0</v>
      </c>
      <c r="EW195" s="2">
        <v>1496</v>
      </c>
      <c r="EX195" s="15">
        <v>0</v>
      </c>
      <c r="EY195" s="15">
        <v>79289</v>
      </c>
      <c r="EZ195" s="15">
        <v>0</v>
      </c>
      <c r="FA195" s="15">
        <v>0</v>
      </c>
    </row>
    <row r="196" spans="1:157" x14ac:dyDescent="0.3">
      <c r="A196" s="15" t="s">
        <v>645</v>
      </c>
      <c r="B196" t="s">
        <v>102</v>
      </c>
      <c r="C196" s="15" t="s">
        <v>634</v>
      </c>
      <c r="D196" s="15" t="s">
        <v>646</v>
      </c>
      <c r="E196" t="str">
        <f>INDEX($T$1:$FA$1,MATCH(MAX(T196:FA196),T196:FA196,0))</f>
        <v>Marka (Ou Dafing)</v>
      </c>
      <c r="F196">
        <f>MAX(T196:FA196)/R196</f>
        <v>0.74468296786038923</v>
      </c>
      <c r="G196" s="21" t="str">
        <f t="shared" ref="G196:G215" si="30">IF(LARGE(T196:GG196,1) = 0,".", _xlfn.XLOOKUP(LARGE(T196:GG196,1),T196:GG196,$T$1:$GG$1))</f>
        <v>Marka (Ou Dafing)</v>
      </c>
      <c r="H196" t="str">
        <f t="shared" ref="H196:H215" si="31">IF(LARGE(T196:GG196,2) = 0,".", _xlfn.XLOOKUP(LARGE(T196:GG196,2),T196:GG196,$T$1:$GG$1))</f>
        <v>Bambara</v>
      </c>
      <c r="I196" t="str">
        <f t="shared" ref="I196:I215" si="32">IF(LARGE(T196:GG196,3) = 0,".", _xlfn.XLOOKUP(LARGE(T196:GG196,3),T196:GG196,$T$1:$GG$1))</f>
        <v>Dogon (Ou Kaado)</v>
      </c>
      <c r="J196" t="str">
        <f t="shared" ref="J196:J215" si="33">IF(LARGE(T196:GG196,4) = 0,".", _xlfn.XLOOKUP(LARGE(T196:GG196,4),T196:GG196,$T$1:$GG$1))</f>
        <v>Fulah</v>
      </c>
      <c r="K196" t="str">
        <f t="shared" ref="K196:K215" si="34">IF(LARGE(T196:GG196,5) = 0,".", _xlfn.XLOOKUP(LARGE(T196:GG196,5),T196:GG196,$T$1:$GG$1))</f>
        <v>Others</v>
      </c>
      <c r="L196" t="str">
        <f t="shared" ref="L196:L215" si="35">IF(LARGE(T196:GG196,6) = 0,".", _xlfn.XLOOKUP(LARGE(T196:GG196,6),T196:GG196,$T$1:$GG$1))</f>
        <v>Minianka</v>
      </c>
      <c r="M196" t="str">
        <f t="shared" ref="M196:M215" si="36">IF(LARGE(T196:GG196,7) = 0,".", _xlfn.XLOOKUP(LARGE(T196:GG196,7),T196:GG196,$T$1:$GG$1))</f>
        <v>.</v>
      </c>
      <c r="N196" t="str">
        <f t="shared" ref="N196:N215" si="37">IF(LARGE(T196:GG196,8) = 0,".", _xlfn.XLOOKUP(LARGE(T196:GG196,8),T196:GG196,$T$1:$GG$1))</f>
        <v>.</v>
      </c>
      <c r="O196" t="str">
        <f t="shared" ref="O196:O215" si="38">IF(LARGE(T196:GG196,9) = 0,".", _xlfn.XLOOKUP(LARGE(T196:GG196,9),T196:GG196,$T$1:$GG$1))</f>
        <v>.</v>
      </c>
      <c r="P196" t="str">
        <f t="shared" ref="P196:P215" si="39">IF(LARGE(T196:GG196,10) = 0,".", _xlfn.XLOOKUP(LARGE(T196:GG196,10),T196:GG196,$T$1:$GG$1))</f>
        <v>.</v>
      </c>
      <c r="Q196">
        <v>19730</v>
      </c>
      <c r="R196" s="15">
        <v>221129</v>
      </c>
      <c r="AB196" s="15">
        <v>5448</v>
      </c>
      <c r="BD196" s="15">
        <v>21543</v>
      </c>
      <c r="BK196" s="15">
        <v>6438</v>
      </c>
      <c r="BL196" s="3">
        <v>0</v>
      </c>
      <c r="BR196" s="15">
        <v>0</v>
      </c>
      <c r="BU196" s="15">
        <v>0</v>
      </c>
      <c r="BW196" s="15">
        <v>0</v>
      </c>
      <c r="DO196" s="15">
        <v>17829</v>
      </c>
      <c r="ED196" s="15">
        <v>164671</v>
      </c>
      <c r="EM196" s="15">
        <v>0</v>
      </c>
      <c r="EV196" s="2">
        <v>0</v>
      </c>
      <c r="EW196" s="2">
        <v>0</v>
      </c>
      <c r="EX196" s="15">
        <v>0</v>
      </c>
      <c r="EY196" s="15">
        <v>5200</v>
      </c>
      <c r="EZ196" s="15">
        <v>0</v>
      </c>
      <c r="FA196" s="15">
        <v>0</v>
      </c>
    </row>
    <row r="197" spans="1:157" x14ac:dyDescent="0.3">
      <c r="A197" s="15" t="s">
        <v>647</v>
      </c>
      <c r="B197" t="s">
        <v>102</v>
      </c>
      <c r="C197" s="15" t="s">
        <v>648</v>
      </c>
      <c r="D197" s="15" t="s">
        <v>648</v>
      </c>
      <c r="E197" t="str">
        <f>INDEX($T$1:$FA$1,MATCH(MAX(T197:FA197),T197:FA197,0))</f>
        <v>Fulah</v>
      </c>
      <c r="F197">
        <f>MAX(T197:FA197)/R197</f>
        <v>0.36353532752334611</v>
      </c>
      <c r="G197" s="21" t="str">
        <f t="shared" si="30"/>
        <v>Fulah</v>
      </c>
      <c r="H197" t="str">
        <f t="shared" si="31"/>
        <v>Bambara</v>
      </c>
      <c r="I197" t="str">
        <f t="shared" si="32"/>
        <v>Bozo</v>
      </c>
      <c r="J197" t="str">
        <f t="shared" si="33"/>
        <v>Songhay</v>
      </c>
      <c r="K197" t="str">
        <f t="shared" si="34"/>
        <v>Dogon (Ou Kaado)</v>
      </c>
      <c r="L197" t="str">
        <f t="shared" si="35"/>
        <v>Others</v>
      </c>
      <c r="M197" t="str">
        <f t="shared" si="36"/>
        <v>Tamachèque (Ou Bella)</v>
      </c>
      <c r="N197" t="str">
        <f t="shared" si="37"/>
        <v>Soninke</v>
      </c>
      <c r="O197" t="str">
        <f t="shared" si="38"/>
        <v>Marka (Ou Dafing)</v>
      </c>
      <c r="P197" t="str">
        <f t="shared" si="39"/>
        <v>Bankagooma</v>
      </c>
      <c r="Q197">
        <v>11917</v>
      </c>
      <c r="R197" s="15">
        <v>368905</v>
      </c>
      <c r="AB197" s="15">
        <v>9376</v>
      </c>
      <c r="BD197" s="15">
        <v>108837</v>
      </c>
      <c r="BK197" s="15">
        <v>134110</v>
      </c>
      <c r="BL197" s="3">
        <v>0</v>
      </c>
      <c r="BR197" s="15">
        <v>0</v>
      </c>
      <c r="BU197" s="15">
        <v>0</v>
      </c>
      <c r="BW197" s="15">
        <v>0</v>
      </c>
      <c r="DO197" s="15">
        <v>13859</v>
      </c>
      <c r="ED197" s="15">
        <v>1631</v>
      </c>
      <c r="EM197" s="15">
        <v>7745</v>
      </c>
      <c r="EV197" s="2">
        <v>22827</v>
      </c>
      <c r="EW197" s="2">
        <v>7337</v>
      </c>
      <c r="EX197" s="15">
        <v>0</v>
      </c>
      <c r="EY197" s="15">
        <v>0</v>
      </c>
      <c r="EZ197" s="15">
        <v>1223</v>
      </c>
      <c r="FA197" s="15">
        <v>61960</v>
      </c>
    </row>
    <row r="198" spans="1:157" x14ac:dyDescent="0.3">
      <c r="A198" s="15" t="s">
        <v>649</v>
      </c>
      <c r="B198" t="s">
        <v>102</v>
      </c>
      <c r="C198" s="15" t="s">
        <v>648</v>
      </c>
      <c r="D198" s="15" t="s">
        <v>650</v>
      </c>
      <c r="E198" t="str">
        <f>INDEX($T$1:$FA$1,MATCH(MAX(T198:FA198),T198:FA198,0))</f>
        <v>Dogon (Ou Kaado)</v>
      </c>
      <c r="F198">
        <f>MAX(T198:FA198)/R198</f>
        <v>0.87610701342453168</v>
      </c>
      <c r="G198" s="21" t="str">
        <f t="shared" si="30"/>
        <v>Dogon (Ou Kaado)</v>
      </c>
      <c r="H198" t="str">
        <f t="shared" si="31"/>
        <v>Fulah</v>
      </c>
      <c r="I198" t="str">
        <f t="shared" si="32"/>
        <v>Others</v>
      </c>
      <c r="J198" t="str">
        <f t="shared" si="33"/>
        <v>Bambara</v>
      </c>
      <c r="K198" t="str">
        <f t="shared" si="34"/>
        <v>Bozo</v>
      </c>
      <c r="L198" t="str">
        <f t="shared" si="35"/>
        <v>.</v>
      </c>
      <c r="M198" t="str">
        <f t="shared" si="36"/>
        <v>.</v>
      </c>
      <c r="N198" t="str">
        <f t="shared" si="37"/>
        <v>.</v>
      </c>
      <c r="O198" t="str">
        <f t="shared" si="38"/>
        <v>.</v>
      </c>
      <c r="P198" t="str">
        <f t="shared" si="39"/>
        <v>.</v>
      </c>
      <c r="Q198">
        <v>6319</v>
      </c>
      <c r="R198" s="15">
        <v>313456</v>
      </c>
      <c r="AB198" s="15">
        <v>8668</v>
      </c>
      <c r="BD198" s="15">
        <v>5548</v>
      </c>
      <c r="BK198" s="15">
        <v>22192</v>
      </c>
      <c r="BL198" s="3">
        <v>0</v>
      </c>
      <c r="BR198" s="15">
        <v>0</v>
      </c>
      <c r="BU198" s="15">
        <v>0</v>
      </c>
      <c r="BW198" s="15">
        <v>0</v>
      </c>
      <c r="DO198" s="15">
        <v>274621</v>
      </c>
      <c r="ED198" s="15">
        <v>0</v>
      </c>
      <c r="EM198" s="15">
        <v>0</v>
      </c>
      <c r="EV198" s="2">
        <v>0</v>
      </c>
      <c r="EW198" s="2">
        <v>0</v>
      </c>
      <c r="EX198" s="15">
        <v>0</v>
      </c>
      <c r="EY198" s="15">
        <v>0</v>
      </c>
      <c r="EZ198" s="15">
        <v>0</v>
      </c>
      <c r="FA198" s="15">
        <v>2427</v>
      </c>
    </row>
    <row r="199" spans="1:157" x14ac:dyDescent="0.3">
      <c r="A199" s="15" t="s">
        <v>651</v>
      </c>
      <c r="B199" t="s">
        <v>102</v>
      </c>
      <c r="C199" s="15" t="s">
        <v>648</v>
      </c>
      <c r="D199" s="15" t="s">
        <v>652</v>
      </c>
      <c r="E199" t="str">
        <f>INDEX($T$1:$FA$1,MATCH(MAX(T199:FA199),T199:FA199,0))</f>
        <v>Dogon (Ou Kaado)</v>
      </c>
      <c r="F199">
        <f>MAX(T199:FA199)/R199</f>
        <v>0.60937547209716891</v>
      </c>
      <c r="G199" s="21" t="str">
        <f t="shared" si="30"/>
        <v>Dogon (Ou Kaado)</v>
      </c>
      <c r="H199" t="str">
        <f t="shared" si="31"/>
        <v>Fulah</v>
      </c>
      <c r="I199" t="str">
        <f t="shared" si="32"/>
        <v>Marka (Ou Dafing)</v>
      </c>
      <c r="J199" t="str">
        <f t="shared" si="33"/>
        <v>Others</v>
      </c>
      <c r="K199" t="str">
        <f t="shared" si="34"/>
        <v>Bambara</v>
      </c>
      <c r="L199" t="str">
        <f t="shared" si="35"/>
        <v>Bankagooma</v>
      </c>
      <c r="M199" t="str">
        <f t="shared" si="36"/>
        <v>Tamachèque (Ou Bella)</v>
      </c>
      <c r="N199" t="str">
        <f t="shared" si="37"/>
        <v>Bozo</v>
      </c>
      <c r="O199" t="str">
        <f t="shared" si="38"/>
        <v>.</v>
      </c>
      <c r="P199" t="str">
        <f t="shared" si="39"/>
        <v>.</v>
      </c>
      <c r="Q199">
        <v>4457</v>
      </c>
      <c r="R199" s="15">
        <v>264776</v>
      </c>
      <c r="AB199" s="15">
        <v>11820</v>
      </c>
      <c r="BD199" s="15">
        <v>7388</v>
      </c>
      <c r="BK199" s="15">
        <v>43144</v>
      </c>
      <c r="BL199" s="3">
        <v>0</v>
      </c>
      <c r="BR199" s="15">
        <v>0</v>
      </c>
      <c r="BU199" s="15">
        <v>0</v>
      </c>
      <c r="BW199" s="15">
        <v>0</v>
      </c>
      <c r="DO199" s="15">
        <v>161348</v>
      </c>
      <c r="ED199" s="15">
        <v>36052</v>
      </c>
      <c r="EM199" s="15">
        <v>1478</v>
      </c>
      <c r="EV199" s="2">
        <v>0</v>
      </c>
      <c r="EW199" s="2">
        <v>0</v>
      </c>
      <c r="EX199" s="15">
        <v>0</v>
      </c>
      <c r="EY199" s="15">
        <v>0</v>
      </c>
      <c r="EZ199" s="15">
        <v>2364</v>
      </c>
      <c r="FA199" s="15">
        <v>1182</v>
      </c>
    </row>
    <row r="200" spans="1:157" x14ac:dyDescent="0.3">
      <c r="A200" s="15" t="s">
        <v>653</v>
      </c>
      <c r="B200" t="s">
        <v>102</v>
      </c>
      <c r="C200" s="15" t="s">
        <v>648</v>
      </c>
      <c r="D200" s="15" t="s">
        <v>654</v>
      </c>
      <c r="E200" t="str">
        <f>INDEX($T$1:$FA$1,MATCH(MAX(T200:FA200),T200:FA200,0))</f>
        <v>Bozo</v>
      </c>
      <c r="F200">
        <f>MAX(T200:FA200)/R200</f>
        <v>0.33815548934087603</v>
      </c>
      <c r="G200" s="21" t="str">
        <f t="shared" si="30"/>
        <v>Bozo</v>
      </c>
      <c r="H200" t="str">
        <f t="shared" si="31"/>
        <v>Bambara</v>
      </c>
      <c r="I200" t="str">
        <f t="shared" si="32"/>
        <v>Fulah</v>
      </c>
      <c r="J200" t="str">
        <f t="shared" si="33"/>
        <v>Songhay</v>
      </c>
      <c r="K200" t="str">
        <f t="shared" si="34"/>
        <v>Dogon (Ou Kaado)</v>
      </c>
      <c r="L200" t="str">
        <f t="shared" si="35"/>
        <v>Others</v>
      </c>
      <c r="M200" t="str">
        <f t="shared" si="36"/>
        <v>Marka (Ou Dafing)</v>
      </c>
      <c r="N200" t="str">
        <f t="shared" si="37"/>
        <v>Tamachèque (Ou Bella)</v>
      </c>
      <c r="O200" t="str">
        <f t="shared" si="38"/>
        <v>Soninke</v>
      </c>
      <c r="P200" t="str">
        <f t="shared" si="39"/>
        <v>.</v>
      </c>
      <c r="Q200">
        <v>24826</v>
      </c>
      <c r="R200" s="15">
        <v>208413</v>
      </c>
      <c r="AB200" s="15">
        <v>3707</v>
      </c>
      <c r="BD200" s="15">
        <v>60507</v>
      </c>
      <c r="BK200" s="15">
        <v>46366</v>
      </c>
      <c r="BL200" s="3">
        <v>0</v>
      </c>
      <c r="BR200" s="15">
        <v>0</v>
      </c>
      <c r="BU200" s="15">
        <v>0</v>
      </c>
      <c r="BW200" s="15">
        <v>0</v>
      </c>
      <c r="DO200" s="15">
        <v>8346</v>
      </c>
      <c r="ED200" s="15">
        <v>2782</v>
      </c>
      <c r="EM200" s="15">
        <v>1855</v>
      </c>
      <c r="EV200" s="2">
        <v>12751</v>
      </c>
      <c r="EW200" s="2">
        <v>1623</v>
      </c>
      <c r="EX200" s="15">
        <v>0</v>
      </c>
      <c r="EY200" s="15">
        <v>0</v>
      </c>
      <c r="EZ200" s="15">
        <v>0</v>
      </c>
      <c r="FA200" s="15">
        <v>70476</v>
      </c>
    </row>
    <row r="201" spans="1:157" x14ac:dyDescent="0.3">
      <c r="A201" s="15" t="s">
        <v>655</v>
      </c>
      <c r="B201" t="s">
        <v>102</v>
      </c>
      <c r="C201" s="15" t="s">
        <v>648</v>
      </c>
      <c r="D201" s="15" t="s">
        <v>656</v>
      </c>
      <c r="E201" t="str">
        <f>INDEX($T$1:$FA$1,MATCH(MAX(T201:FA201),T201:FA201,0))</f>
        <v>Fulah</v>
      </c>
      <c r="F201">
        <f>MAX(T201:FA201)/R201</f>
        <v>0.40266801824632537</v>
      </c>
      <c r="G201" s="21" t="str">
        <f t="shared" si="30"/>
        <v>Fulah</v>
      </c>
      <c r="H201" t="str">
        <f t="shared" si="31"/>
        <v>Dogon (Ou Kaado)</v>
      </c>
      <c r="I201" t="str">
        <f t="shared" si="32"/>
        <v>Songhay</v>
      </c>
      <c r="J201" t="str">
        <f t="shared" si="33"/>
        <v>Bambara</v>
      </c>
      <c r="K201" t="str">
        <f t="shared" si="34"/>
        <v>Tamachèque (Ou Bella)</v>
      </c>
      <c r="L201" t="str">
        <f t="shared" si="35"/>
        <v>Others</v>
      </c>
      <c r="M201" t="str">
        <f t="shared" si="36"/>
        <v>Arabic</v>
      </c>
      <c r="N201" t="str">
        <f t="shared" si="37"/>
        <v>Arabic</v>
      </c>
      <c r="O201" t="str">
        <f t="shared" si="38"/>
        <v>.</v>
      </c>
      <c r="P201" t="str">
        <f t="shared" si="39"/>
        <v>.</v>
      </c>
      <c r="Q201">
        <v>10990</v>
      </c>
      <c r="R201" s="15">
        <v>246625</v>
      </c>
      <c r="AB201" s="15">
        <v>7681</v>
      </c>
      <c r="BD201" s="15">
        <v>14814</v>
      </c>
      <c r="BK201" s="15">
        <v>99308</v>
      </c>
      <c r="BL201" s="3">
        <v>0</v>
      </c>
      <c r="BR201" s="15">
        <v>0</v>
      </c>
      <c r="BU201" s="15">
        <v>0</v>
      </c>
      <c r="BW201" s="15">
        <v>1372</v>
      </c>
      <c r="DO201" s="15">
        <v>80928</v>
      </c>
      <c r="ED201" s="15">
        <v>0</v>
      </c>
      <c r="EM201" s="15">
        <v>14265</v>
      </c>
      <c r="EV201" s="2">
        <v>26885</v>
      </c>
      <c r="EW201" s="2">
        <v>1372</v>
      </c>
      <c r="EX201" s="15">
        <v>0</v>
      </c>
      <c r="EY201" s="15">
        <v>0</v>
      </c>
      <c r="EZ201" s="15">
        <v>0</v>
      </c>
      <c r="FA201" s="15">
        <v>0</v>
      </c>
    </row>
    <row r="202" spans="1:157" x14ac:dyDescent="0.3">
      <c r="A202" s="15" t="s">
        <v>657</v>
      </c>
      <c r="B202" t="s">
        <v>102</v>
      </c>
      <c r="C202" s="15" t="s">
        <v>648</v>
      </c>
      <c r="D202" s="15" t="s">
        <v>658</v>
      </c>
      <c r="E202" t="str">
        <f>INDEX($T$1:$FA$1,MATCH(MAX(T202:FA202),T202:FA202,0))</f>
        <v>Dogon (Ou Kaado)</v>
      </c>
      <c r="F202">
        <f>MAX(T202:FA202)/R202</f>
        <v>0.81614343592020677</v>
      </c>
      <c r="G202" s="21" t="str">
        <f t="shared" si="30"/>
        <v>Dogon (Ou Kaado)</v>
      </c>
      <c r="H202" t="str">
        <f t="shared" si="31"/>
        <v>Fulah</v>
      </c>
      <c r="I202" t="str">
        <f t="shared" si="32"/>
        <v>Others</v>
      </c>
      <c r="J202" t="str">
        <f t="shared" si="33"/>
        <v>Bambara</v>
      </c>
      <c r="K202" t="str">
        <f t="shared" si="34"/>
        <v>Bambara</v>
      </c>
      <c r="L202" t="str">
        <f t="shared" si="35"/>
        <v>Tamachèque (Ou Bella)</v>
      </c>
      <c r="M202" t="str">
        <f t="shared" si="36"/>
        <v>.</v>
      </c>
      <c r="N202" t="str">
        <f t="shared" si="37"/>
        <v>.</v>
      </c>
      <c r="O202" t="str">
        <f t="shared" si="38"/>
        <v>.</v>
      </c>
      <c r="P202" t="str">
        <f t="shared" si="39"/>
        <v>.</v>
      </c>
      <c r="Q202">
        <v>7468</v>
      </c>
      <c r="R202" s="15">
        <v>362587</v>
      </c>
      <c r="AB202" s="15">
        <v>26017</v>
      </c>
      <c r="BD202" s="15">
        <v>2845</v>
      </c>
      <c r="BK202" s="15">
        <v>33738</v>
      </c>
      <c r="BL202" s="3">
        <v>0</v>
      </c>
      <c r="BR202" s="15">
        <v>2845</v>
      </c>
      <c r="BU202" s="15">
        <v>0</v>
      </c>
      <c r="BW202" s="15">
        <v>0</v>
      </c>
      <c r="DO202" s="15">
        <v>295923</v>
      </c>
      <c r="ED202" s="15">
        <v>0</v>
      </c>
      <c r="EM202" s="15">
        <v>1219</v>
      </c>
      <c r="EV202" s="2">
        <v>0</v>
      </c>
      <c r="EW202" s="2">
        <v>0</v>
      </c>
      <c r="EX202" s="15">
        <v>0</v>
      </c>
      <c r="EY202" s="15">
        <v>0</v>
      </c>
      <c r="EZ202" s="15">
        <v>0</v>
      </c>
      <c r="FA202" s="15">
        <v>0</v>
      </c>
    </row>
    <row r="203" spans="1:157" x14ac:dyDescent="0.3">
      <c r="A203" s="15" t="s">
        <v>659</v>
      </c>
      <c r="B203" t="s">
        <v>102</v>
      </c>
      <c r="C203" s="15" t="s">
        <v>648</v>
      </c>
      <c r="D203" s="15" t="s">
        <v>660</v>
      </c>
      <c r="E203" t="str">
        <f>INDEX($T$1:$FA$1,MATCH(MAX(T203:FA203),T203:FA203,0))</f>
        <v>Fulah</v>
      </c>
      <c r="F203">
        <f>MAX(T203:FA203)/R203</f>
        <v>0.61105177874346317</v>
      </c>
      <c r="G203" s="21" t="str">
        <f t="shared" si="30"/>
        <v>Fulah</v>
      </c>
      <c r="H203" t="str">
        <f t="shared" si="31"/>
        <v>Bozo</v>
      </c>
      <c r="I203" t="str">
        <f t="shared" si="32"/>
        <v>Bambara</v>
      </c>
      <c r="J203" t="str">
        <f t="shared" si="33"/>
        <v>Tamachèque (Ou Bella)</v>
      </c>
      <c r="K203" t="str">
        <f t="shared" si="34"/>
        <v>Others</v>
      </c>
      <c r="L203" t="str">
        <f t="shared" si="35"/>
        <v>Songhay</v>
      </c>
      <c r="M203" t="str">
        <f t="shared" si="36"/>
        <v>.</v>
      </c>
      <c r="N203" t="str">
        <f t="shared" si="37"/>
        <v>.</v>
      </c>
      <c r="O203" t="str">
        <f t="shared" si="38"/>
        <v>.</v>
      </c>
      <c r="P203" t="str">
        <f t="shared" si="39"/>
        <v>.</v>
      </c>
      <c r="Q203">
        <v>7691</v>
      </c>
      <c r="R203" s="15">
        <v>162924</v>
      </c>
      <c r="AB203" s="15">
        <v>6661</v>
      </c>
      <c r="BD203" s="15">
        <v>16202</v>
      </c>
      <c r="BK203" s="15">
        <v>99555</v>
      </c>
      <c r="BL203" s="3">
        <v>0</v>
      </c>
      <c r="BR203" s="15">
        <v>0</v>
      </c>
      <c r="BU203" s="15">
        <v>0</v>
      </c>
      <c r="BW203" s="15">
        <v>0</v>
      </c>
      <c r="DO203" s="15">
        <v>0</v>
      </c>
      <c r="ED203" s="15">
        <v>0</v>
      </c>
      <c r="EM203" s="15">
        <v>7741</v>
      </c>
      <c r="EV203" s="2">
        <v>1980</v>
      </c>
      <c r="EW203" s="2">
        <v>0</v>
      </c>
      <c r="EX203" s="15">
        <v>0</v>
      </c>
      <c r="EY203" s="15">
        <v>0</v>
      </c>
      <c r="EZ203" s="15">
        <v>0</v>
      </c>
      <c r="FA203" s="15">
        <v>30785</v>
      </c>
    </row>
    <row r="204" spans="1:157" x14ac:dyDescent="0.3">
      <c r="A204" s="15" t="s">
        <v>661</v>
      </c>
      <c r="B204" t="s">
        <v>102</v>
      </c>
      <c r="C204" s="15" t="s">
        <v>648</v>
      </c>
      <c r="D204" s="15" t="s">
        <v>662</v>
      </c>
      <c r="E204" t="str">
        <f>INDEX($T$1:$FA$1,MATCH(MAX(T204:FA204),T204:FA204,0))</f>
        <v>Fulah</v>
      </c>
      <c r="F204">
        <f>MAX(T204:FA204)/R204</f>
        <v>0.4241036462316744</v>
      </c>
      <c r="G204" s="21" t="str">
        <f t="shared" si="30"/>
        <v>Fulah</v>
      </c>
      <c r="H204" t="str">
        <f t="shared" si="31"/>
        <v>Songhay</v>
      </c>
      <c r="I204" t="str">
        <f t="shared" si="32"/>
        <v>Bozo</v>
      </c>
      <c r="J204" t="str">
        <f t="shared" si="33"/>
        <v>Bambara</v>
      </c>
      <c r="K204" t="str">
        <f t="shared" si="34"/>
        <v>Tamachèque (Ou Bella)</v>
      </c>
      <c r="L204" t="str">
        <f t="shared" si="35"/>
        <v>Others</v>
      </c>
      <c r="M204" t="str">
        <f t="shared" si="36"/>
        <v>.</v>
      </c>
      <c r="N204" t="str">
        <f t="shared" si="37"/>
        <v>.</v>
      </c>
      <c r="O204" t="str">
        <f t="shared" si="38"/>
        <v>.</v>
      </c>
      <c r="P204" t="str">
        <f t="shared" si="39"/>
        <v>.</v>
      </c>
      <c r="Q204">
        <v>4735</v>
      </c>
      <c r="R204" s="15">
        <v>108523</v>
      </c>
      <c r="AB204" s="15">
        <v>3149</v>
      </c>
      <c r="BD204" s="15">
        <v>10053</v>
      </c>
      <c r="BK204" s="15">
        <v>46025</v>
      </c>
      <c r="BL204" s="3">
        <v>0</v>
      </c>
      <c r="BR204" s="15">
        <v>0</v>
      </c>
      <c r="BU204" s="15">
        <v>0</v>
      </c>
      <c r="BW204" s="15">
        <v>0</v>
      </c>
      <c r="DO204" s="15">
        <v>0</v>
      </c>
      <c r="ED204" s="15">
        <v>0</v>
      </c>
      <c r="EM204" s="15">
        <v>5450</v>
      </c>
      <c r="EV204" s="2">
        <v>25920</v>
      </c>
      <c r="EW204" s="2">
        <v>0</v>
      </c>
      <c r="EX204" s="15">
        <v>0</v>
      </c>
      <c r="EY204" s="15">
        <v>0</v>
      </c>
      <c r="EZ204" s="15">
        <v>0</v>
      </c>
      <c r="FA204" s="15">
        <v>17926</v>
      </c>
    </row>
    <row r="205" spans="1:157" x14ac:dyDescent="0.3">
      <c r="A205" s="15" t="s">
        <v>663</v>
      </c>
      <c r="B205" t="s">
        <v>102</v>
      </c>
      <c r="C205" s="15" t="s">
        <v>664</v>
      </c>
      <c r="D205" s="15" t="s">
        <v>664</v>
      </c>
      <c r="E205" t="str">
        <f>INDEX($T$1:$FA$1,MATCH(MAX(T205:FA205),T205:FA205,0))</f>
        <v>Songhay</v>
      </c>
      <c r="F205">
        <f>MAX(T205:FA205)/R205</f>
        <v>0.37101815782860015</v>
      </c>
      <c r="G205" s="21" t="str">
        <f t="shared" si="30"/>
        <v>Songhay</v>
      </c>
      <c r="H205" t="str">
        <f t="shared" si="31"/>
        <v>Tamachèque (Ou Bella)</v>
      </c>
      <c r="I205" t="str">
        <f t="shared" si="32"/>
        <v>Arabic</v>
      </c>
      <c r="J205" t="str">
        <f t="shared" si="33"/>
        <v>Hassaniya Arabic</v>
      </c>
      <c r="K205" t="str">
        <f t="shared" si="34"/>
        <v>Bambara</v>
      </c>
      <c r="L205" t="str">
        <f t="shared" si="35"/>
        <v>Others</v>
      </c>
      <c r="M205" t="str">
        <f t="shared" si="36"/>
        <v>.</v>
      </c>
      <c r="N205" t="str">
        <f t="shared" si="37"/>
        <v>.</v>
      </c>
      <c r="O205" t="str">
        <f t="shared" si="38"/>
        <v>.</v>
      </c>
      <c r="P205" t="str">
        <f t="shared" si="39"/>
        <v>.</v>
      </c>
      <c r="Q205">
        <v>145193</v>
      </c>
      <c r="R205" s="15">
        <v>127328</v>
      </c>
      <c r="AB205" s="15">
        <v>3634</v>
      </c>
      <c r="BD205" s="15">
        <v>4333</v>
      </c>
      <c r="BK205" s="15">
        <v>0</v>
      </c>
      <c r="BL205" s="3">
        <v>0</v>
      </c>
      <c r="BR205" s="15">
        <v>8526</v>
      </c>
      <c r="BU205" s="15">
        <v>0</v>
      </c>
      <c r="BW205" s="15">
        <v>25018</v>
      </c>
      <c r="DO205" s="15">
        <v>0</v>
      </c>
      <c r="ED205" s="15">
        <v>0</v>
      </c>
      <c r="EM205" s="15">
        <v>38576</v>
      </c>
      <c r="EV205" s="2">
        <v>47241</v>
      </c>
      <c r="EW205" s="2">
        <v>0</v>
      </c>
      <c r="EX205" s="15">
        <v>0</v>
      </c>
      <c r="EY205" s="15">
        <v>0</v>
      </c>
      <c r="EZ205" s="15">
        <v>0</v>
      </c>
      <c r="FA205" s="15">
        <v>0</v>
      </c>
    </row>
    <row r="206" spans="1:157" x14ac:dyDescent="0.3">
      <c r="A206" s="15" t="s">
        <v>665</v>
      </c>
      <c r="B206" t="s">
        <v>102</v>
      </c>
      <c r="C206" s="15" t="s">
        <v>664</v>
      </c>
      <c r="D206" s="15" t="s">
        <v>666</v>
      </c>
      <c r="E206" t="str">
        <f>INDEX($T$1:$FA$1,MATCH(MAX(T206:FA206),T206:FA206,0))</f>
        <v>Songhay</v>
      </c>
      <c r="F206">
        <f>MAX(T206:FA206)/R206</f>
        <v>0.73029609432706244</v>
      </c>
      <c r="G206" s="21" t="str">
        <f t="shared" si="30"/>
        <v>Songhay</v>
      </c>
      <c r="H206" t="str">
        <f t="shared" si="31"/>
        <v>Tamachèque (Ou Bella)</v>
      </c>
      <c r="I206" t="str">
        <f t="shared" si="32"/>
        <v>Fulah</v>
      </c>
      <c r="J206" t="str">
        <f t="shared" si="33"/>
        <v>Others</v>
      </c>
      <c r="K206" t="str">
        <f t="shared" si="34"/>
        <v>Bozo</v>
      </c>
      <c r="L206" t="str">
        <f t="shared" si="35"/>
        <v>Bambara</v>
      </c>
      <c r="M206" t="str">
        <f t="shared" si="36"/>
        <v>.</v>
      </c>
      <c r="N206" t="str">
        <f t="shared" si="37"/>
        <v>.</v>
      </c>
      <c r="O206" t="str">
        <f t="shared" si="38"/>
        <v>.</v>
      </c>
      <c r="P206" t="str">
        <f t="shared" si="39"/>
        <v>.</v>
      </c>
      <c r="Q206">
        <v>115915</v>
      </c>
      <c r="R206" s="15">
        <v>109661</v>
      </c>
      <c r="AB206" s="15">
        <v>2313</v>
      </c>
      <c r="BD206" s="15">
        <v>1947</v>
      </c>
      <c r="BK206" s="15">
        <v>7911</v>
      </c>
      <c r="BL206" s="3">
        <v>0</v>
      </c>
      <c r="BR206" s="15">
        <v>0</v>
      </c>
      <c r="BU206" s="15">
        <v>0</v>
      </c>
      <c r="BW206" s="15">
        <v>0</v>
      </c>
      <c r="DO206" s="15">
        <v>0</v>
      </c>
      <c r="ED206" s="15">
        <v>0</v>
      </c>
      <c r="EM206" s="15">
        <v>15336</v>
      </c>
      <c r="EV206" s="2">
        <v>80085</v>
      </c>
      <c r="EW206" s="2">
        <v>0</v>
      </c>
      <c r="EX206" s="15">
        <v>0</v>
      </c>
      <c r="EY206" s="15">
        <v>0</v>
      </c>
      <c r="EZ206" s="15">
        <v>0</v>
      </c>
      <c r="FA206" s="15">
        <v>2069</v>
      </c>
    </row>
    <row r="207" spans="1:157" x14ac:dyDescent="0.3">
      <c r="A207" s="15" t="s">
        <v>667</v>
      </c>
      <c r="B207" t="s">
        <v>102</v>
      </c>
      <c r="C207" s="15" t="s">
        <v>664</v>
      </c>
      <c r="D207" s="15" t="s">
        <v>668</v>
      </c>
      <c r="E207" t="str">
        <f>INDEX($T$1:$FA$1,MATCH(MAX(T207:FA207),T207:FA207,0))</f>
        <v>Songhay</v>
      </c>
      <c r="F207">
        <f>MAX(T207:FA207)/R207</f>
        <v>0.44966265553859469</v>
      </c>
      <c r="G207" s="21" t="str">
        <f t="shared" si="30"/>
        <v>Songhay</v>
      </c>
      <c r="H207" t="str">
        <f t="shared" si="31"/>
        <v>Tamachèque (Ou Bella)</v>
      </c>
      <c r="I207" t="str">
        <f t="shared" si="32"/>
        <v>Hassaniya Arabic</v>
      </c>
      <c r="J207" t="str">
        <f t="shared" si="33"/>
        <v>Fulah</v>
      </c>
      <c r="K207" t="str">
        <f t="shared" si="34"/>
        <v>Others</v>
      </c>
      <c r="L207" t="str">
        <f t="shared" si="35"/>
        <v>Bambara</v>
      </c>
      <c r="M207" t="str">
        <f t="shared" si="36"/>
        <v>Arabic</v>
      </c>
      <c r="N207" t="str">
        <f t="shared" si="37"/>
        <v>.</v>
      </c>
      <c r="O207" t="str">
        <f t="shared" si="38"/>
        <v>.</v>
      </c>
      <c r="P207" t="str">
        <f t="shared" si="39"/>
        <v>.</v>
      </c>
      <c r="Q207">
        <v>42737</v>
      </c>
      <c r="R207" s="15">
        <v>151329</v>
      </c>
      <c r="AB207" s="15">
        <v>4233</v>
      </c>
      <c r="BD207" s="15">
        <v>3216</v>
      </c>
      <c r="BK207" s="15">
        <v>5586</v>
      </c>
      <c r="BL207" s="3">
        <v>0</v>
      </c>
      <c r="BR207" s="15">
        <v>8971</v>
      </c>
      <c r="BU207" s="15">
        <v>0</v>
      </c>
      <c r="BW207" s="15">
        <v>2031</v>
      </c>
      <c r="DO207" s="15">
        <v>0</v>
      </c>
      <c r="ED207" s="15">
        <v>0</v>
      </c>
      <c r="EM207" s="15">
        <v>59245</v>
      </c>
      <c r="EV207" s="2">
        <v>68047</v>
      </c>
      <c r="EW207" s="2">
        <v>0</v>
      </c>
      <c r="EX207" s="15">
        <v>0</v>
      </c>
      <c r="EY207" s="15">
        <v>0</v>
      </c>
      <c r="EZ207" s="15">
        <v>0</v>
      </c>
      <c r="FA207" s="15">
        <v>0</v>
      </c>
    </row>
    <row r="208" spans="1:157" x14ac:dyDescent="0.3">
      <c r="A208" s="15" t="s">
        <v>669</v>
      </c>
      <c r="B208" t="s">
        <v>102</v>
      </c>
      <c r="C208" s="15" t="s">
        <v>664</v>
      </c>
      <c r="D208" s="15" t="s">
        <v>670</v>
      </c>
      <c r="E208" t="str">
        <f>INDEX($T$1:$FA$1,MATCH(MAX(T208:FA208),T208:FA208,0))</f>
        <v>Tamachèque (Ou Bella)</v>
      </c>
      <c r="F208">
        <f>MAX(T208:FA208)/R208</f>
        <v>0.49663613520304772</v>
      </c>
      <c r="G208" s="21" t="str">
        <f t="shared" si="30"/>
        <v>Tamachèque (Ou Bella)</v>
      </c>
      <c r="H208" t="str">
        <f t="shared" si="31"/>
        <v>Songhay</v>
      </c>
      <c r="I208" t="str">
        <f t="shared" si="32"/>
        <v>Others</v>
      </c>
      <c r="J208" t="str">
        <f t="shared" si="33"/>
        <v>Others</v>
      </c>
      <c r="K208" t="str">
        <f t="shared" si="34"/>
        <v>Hassaniya Arabic</v>
      </c>
      <c r="L208" t="str">
        <f t="shared" si="35"/>
        <v>Arabic</v>
      </c>
      <c r="M208" t="str">
        <f t="shared" si="36"/>
        <v>.</v>
      </c>
      <c r="N208" t="str">
        <f t="shared" si="37"/>
        <v>.</v>
      </c>
      <c r="O208" t="str">
        <f t="shared" si="38"/>
        <v>.</v>
      </c>
      <c r="P208" t="str">
        <f t="shared" si="39"/>
        <v>.</v>
      </c>
      <c r="Q208">
        <v>9843</v>
      </c>
      <c r="R208" s="15">
        <v>111033</v>
      </c>
      <c r="AB208" s="15">
        <v>3983</v>
      </c>
      <c r="BD208" s="15">
        <v>0</v>
      </c>
      <c r="BK208" s="15">
        <v>3983</v>
      </c>
      <c r="BL208" s="3">
        <v>0</v>
      </c>
      <c r="BR208" s="15">
        <v>1867</v>
      </c>
      <c r="BU208" s="15">
        <v>0</v>
      </c>
      <c r="BW208" s="15">
        <v>1743</v>
      </c>
      <c r="DO208" s="15">
        <v>0</v>
      </c>
      <c r="ED208" s="15">
        <v>0</v>
      </c>
      <c r="EM208" s="15">
        <v>55143</v>
      </c>
      <c r="EV208" s="2">
        <v>44314</v>
      </c>
      <c r="EW208" s="2">
        <v>0</v>
      </c>
      <c r="EX208" s="15">
        <v>0</v>
      </c>
      <c r="EY208" s="15">
        <v>0</v>
      </c>
      <c r="EZ208" s="15">
        <v>0</v>
      </c>
      <c r="FA208" s="15">
        <v>0</v>
      </c>
    </row>
    <row r="209" spans="1:157" x14ac:dyDescent="0.3">
      <c r="A209" s="15" t="s">
        <v>671</v>
      </c>
      <c r="B209" t="s">
        <v>102</v>
      </c>
      <c r="C209" s="15" t="s">
        <v>664</v>
      </c>
      <c r="D209" s="15" t="s">
        <v>672</v>
      </c>
      <c r="E209" t="str">
        <f>INDEX($T$1:$FA$1,MATCH(MAX(T209:FA209),T209:FA209,0))</f>
        <v>Songhay</v>
      </c>
      <c r="F209">
        <f>MAX(T209:FA209)/R209</f>
        <v>0.38222318487021351</v>
      </c>
      <c r="G209" s="21" t="str">
        <f t="shared" si="30"/>
        <v>Songhay</v>
      </c>
      <c r="H209" t="str">
        <f t="shared" si="31"/>
        <v>Fulah</v>
      </c>
      <c r="I209" t="str">
        <f t="shared" si="32"/>
        <v>Bambara</v>
      </c>
      <c r="J209" t="str">
        <f t="shared" si="33"/>
        <v>Tamachèque (Ou Bella)</v>
      </c>
      <c r="K209" t="str">
        <f t="shared" si="34"/>
        <v>Arabic</v>
      </c>
      <c r="L209" t="str">
        <f t="shared" si="35"/>
        <v>Bozo</v>
      </c>
      <c r="M209" t="str">
        <f t="shared" si="36"/>
        <v>Others</v>
      </c>
      <c r="N209" t="str">
        <f t="shared" si="37"/>
        <v>Hassaniya Arabic</v>
      </c>
      <c r="O209" t="str">
        <f t="shared" si="38"/>
        <v>Soninke</v>
      </c>
      <c r="P209" t="str">
        <f t="shared" si="39"/>
        <v>.</v>
      </c>
      <c r="Q209">
        <v>331856</v>
      </c>
      <c r="R209" s="15">
        <v>175442</v>
      </c>
      <c r="AB209" s="15">
        <v>2340</v>
      </c>
      <c r="BD209" s="15">
        <v>19883</v>
      </c>
      <c r="BK209" s="15">
        <v>57116</v>
      </c>
      <c r="BL209" s="3">
        <v>0</v>
      </c>
      <c r="BR209" s="15">
        <v>1949</v>
      </c>
      <c r="BU209" s="15">
        <v>0</v>
      </c>
      <c r="BW209" s="15">
        <v>3704</v>
      </c>
      <c r="DO209" s="15">
        <v>0</v>
      </c>
      <c r="ED209" s="15">
        <v>0</v>
      </c>
      <c r="EM209" s="15">
        <v>18519</v>
      </c>
      <c r="EV209" s="2">
        <v>67058</v>
      </c>
      <c r="EW209" s="2">
        <v>1754</v>
      </c>
      <c r="EX209" s="15">
        <v>0</v>
      </c>
      <c r="EY209" s="15">
        <v>0</v>
      </c>
      <c r="EZ209" s="15">
        <v>0</v>
      </c>
      <c r="FA209" s="15">
        <v>3119</v>
      </c>
    </row>
    <row r="210" spans="1:157" x14ac:dyDescent="0.3">
      <c r="A210" s="15" t="s">
        <v>673</v>
      </c>
      <c r="B210" t="s">
        <v>102</v>
      </c>
      <c r="C210" s="15" t="s">
        <v>674</v>
      </c>
      <c r="D210" s="15" t="s">
        <v>674</v>
      </c>
      <c r="E210" t="str">
        <f>INDEX($T$1:$FA$1,MATCH(MAX(T210:FA210),T210:FA210,0))</f>
        <v>Songhay</v>
      </c>
      <c r="F210">
        <f>MAX(T210:FA210)/R210</f>
        <v>0.64516250234829986</v>
      </c>
      <c r="G210" s="21" t="str">
        <f t="shared" si="30"/>
        <v>Songhay</v>
      </c>
      <c r="H210" t="str">
        <f t="shared" si="31"/>
        <v>Tamachèque (Ou Bella)</v>
      </c>
      <c r="I210" t="str">
        <f t="shared" si="32"/>
        <v>Bambara</v>
      </c>
      <c r="J210" t="str">
        <f t="shared" si="33"/>
        <v>Others</v>
      </c>
      <c r="K210" t="str">
        <f t="shared" si="34"/>
        <v>Hassaniya Arabic</v>
      </c>
      <c r="L210" t="str">
        <f t="shared" si="35"/>
        <v>Fulah</v>
      </c>
      <c r="M210" t="str">
        <f t="shared" si="36"/>
        <v>Arabic</v>
      </c>
      <c r="N210" t="str">
        <f t="shared" si="37"/>
        <v>.</v>
      </c>
      <c r="O210" t="str">
        <f t="shared" si="38"/>
        <v>.</v>
      </c>
      <c r="P210" t="str">
        <f t="shared" si="39"/>
        <v>.</v>
      </c>
      <c r="Q210">
        <v>29816</v>
      </c>
      <c r="R210" s="15">
        <v>239535</v>
      </c>
      <c r="AB210" s="15">
        <v>6661</v>
      </c>
      <c r="BD210" s="15">
        <v>10924</v>
      </c>
      <c r="BK210" s="15">
        <v>2664</v>
      </c>
      <c r="BL210" s="3">
        <v>0</v>
      </c>
      <c r="BR210" s="15">
        <v>2931</v>
      </c>
      <c r="BU210" s="15">
        <v>0</v>
      </c>
      <c r="BW210" s="15">
        <v>2132</v>
      </c>
      <c r="DO210" s="15">
        <v>0</v>
      </c>
      <c r="ED210" s="15">
        <v>0</v>
      </c>
      <c r="EM210" s="15">
        <v>59684</v>
      </c>
      <c r="EV210" s="2">
        <v>154539</v>
      </c>
      <c r="EW210" s="2">
        <v>0</v>
      </c>
      <c r="EX210" s="15">
        <v>0</v>
      </c>
      <c r="EY210" s="15">
        <v>0</v>
      </c>
      <c r="EZ210" s="15">
        <v>0</v>
      </c>
      <c r="FA210" s="15">
        <v>0</v>
      </c>
    </row>
    <row r="211" spans="1:157" x14ac:dyDescent="0.3">
      <c r="A211" s="15" t="s">
        <v>675</v>
      </c>
      <c r="B211" t="s">
        <v>102</v>
      </c>
      <c r="C211" s="15" t="s">
        <v>674</v>
      </c>
      <c r="D211" s="15" t="s">
        <v>676</v>
      </c>
      <c r="E211" t="str">
        <f>INDEX($T$1:$FA$1,MATCH(MAX(T211:FA211),T211:FA211,0))</f>
        <v>Songhay</v>
      </c>
      <c r="F211">
        <f>MAX(T211:FA211)/R211</f>
        <v>0.47874622024508728</v>
      </c>
      <c r="G211" s="21" t="str">
        <f t="shared" si="30"/>
        <v>Songhay</v>
      </c>
      <c r="H211" t="str">
        <f t="shared" si="31"/>
        <v>Tamachèque (Ou Bella)</v>
      </c>
      <c r="I211" t="str">
        <f t="shared" si="32"/>
        <v>Others</v>
      </c>
      <c r="J211" t="str">
        <f t="shared" si="33"/>
        <v>Fulah</v>
      </c>
      <c r="K211" t="str">
        <f t="shared" si="34"/>
        <v>Bambara</v>
      </c>
      <c r="L211" t="str">
        <f t="shared" si="35"/>
        <v>.</v>
      </c>
      <c r="M211" t="str">
        <f t="shared" si="36"/>
        <v>.</v>
      </c>
      <c r="N211" t="str">
        <f t="shared" si="37"/>
        <v>.</v>
      </c>
      <c r="O211" t="str">
        <f t="shared" si="38"/>
        <v>.</v>
      </c>
      <c r="P211" t="str">
        <f t="shared" si="39"/>
        <v>.</v>
      </c>
      <c r="Q211">
        <v>24124</v>
      </c>
      <c r="R211" s="15">
        <v>131953</v>
      </c>
      <c r="AB211" s="15">
        <v>18155</v>
      </c>
      <c r="BD211" s="15">
        <v>3542</v>
      </c>
      <c r="BK211" s="15">
        <v>8266</v>
      </c>
      <c r="BL211" s="3">
        <v>0</v>
      </c>
      <c r="BR211" s="15">
        <v>0</v>
      </c>
      <c r="BU211" s="15">
        <v>0</v>
      </c>
      <c r="BW211" s="15">
        <v>0</v>
      </c>
      <c r="DO211" s="15">
        <v>0</v>
      </c>
      <c r="ED211" s="15">
        <v>0</v>
      </c>
      <c r="EM211" s="15">
        <v>38818</v>
      </c>
      <c r="EV211" s="2">
        <v>63172</v>
      </c>
      <c r="EW211" s="2">
        <v>0</v>
      </c>
      <c r="EX211" s="15">
        <v>0</v>
      </c>
      <c r="EY211" s="15">
        <v>0</v>
      </c>
      <c r="EZ211" s="15">
        <v>0</v>
      </c>
      <c r="FA211" s="15">
        <v>0</v>
      </c>
    </row>
    <row r="212" spans="1:157" x14ac:dyDescent="0.3">
      <c r="A212" s="15" t="s">
        <v>677</v>
      </c>
      <c r="B212" t="s">
        <v>102</v>
      </c>
      <c r="C212" s="15" t="s">
        <v>674</v>
      </c>
      <c r="D212" s="15" t="s">
        <v>678</v>
      </c>
      <c r="E212" t="str">
        <f>INDEX($T$1:$FA$1,MATCH(MAX(T212:FA212),T212:FA212,0))</f>
        <v>Songhay</v>
      </c>
      <c r="F212">
        <f>MAX(T212:FA212)/R212</f>
        <v>0.66292540391887245</v>
      </c>
      <c r="G212" s="21" t="str">
        <f t="shared" si="30"/>
        <v>Songhay</v>
      </c>
      <c r="H212" t="str">
        <f t="shared" si="31"/>
        <v>Hassaniya Arabic</v>
      </c>
      <c r="I212" t="str">
        <f t="shared" si="32"/>
        <v>Tamachèque (Ou Bella)</v>
      </c>
      <c r="J212" t="str">
        <f t="shared" si="33"/>
        <v>Arabic</v>
      </c>
      <c r="K212" t="str">
        <f t="shared" si="34"/>
        <v>Others</v>
      </c>
      <c r="L212" t="str">
        <f t="shared" si="35"/>
        <v>Bozo</v>
      </c>
      <c r="M212" t="str">
        <f t="shared" si="36"/>
        <v>Bambara</v>
      </c>
      <c r="N212" t="str">
        <f t="shared" si="37"/>
        <v>.</v>
      </c>
      <c r="O212" t="str">
        <f t="shared" si="38"/>
        <v>.</v>
      </c>
      <c r="P212" t="str">
        <f t="shared" si="39"/>
        <v>.</v>
      </c>
      <c r="Q212">
        <v>40920</v>
      </c>
      <c r="R212" s="15">
        <v>116360</v>
      </c>
      <c r="AB212" s="15">
        <v>1830</v>
      </c>
      <c r="BD212" s="15">
        <v>1307</v>
      </c>
      <c r="BK212" s="15">
        <v>0</v>
      </c>
      <c r="BL212" s="3">
        <v>0</v>
      </c>
      <c r="BR212" s="15">
        <v>16866</v>
      </c>
      <c r="BU212" s="15">
        <v>0</v>
      </c>
      <c r="BW212" s="15">
        <v>2092</v>
      </c>
      <c r="DO212" s="15">
        <v>0</v>
      </c>
      <c r="ED212" s="15">
        <v>0</v>
      </c>
      <c r="EM212" s="15">
        <v>15689</v>
      </c>
      <c r="EV212" s="2">
        <v>77138</v>
      </c>
      <c r="EW212" s="2">
        <v>0</v>
      </c>
      <c r="EX212" s="15">
        <v>0</v>
      </c>
      <c r="EY212" s="15">
        <v>0</v>
      </c>
      <c r="EZ212" s="15">
        <v>0</v>
      </c>
      <c r="FA212" s="15">
        <v>1438</v>
      </c>
    </row>
    <row r="213" spans="1:157" x14ac:dyDescent="0.3">
      <c r="A213" s="15" t="s">
        <v>679</v>
      </c>
      <c r="B213" t="s">
        <v>102</v>
      </c>
      <c r="C213" s="15" t="s">
        <v>674</v>
      </c>
      <c r="D213" s="15" t="s">
        <v>680</v>
      </c>
      <c r="E213" t="str">
        <f>INDEX($T$1:$FA$1,MATCH(MAX(T213:FA213),T213:FA213,0))</f>
        <v>Tamachèque (Ou Bella)</v>
      </c>
      <c r="F213">
        <f>MAX(T213:FA213)/R213</f>
        <v>0.5655942412222712</v>
      </c>
      <c r="G213" s="21" t="str">
        <f t="shared" si="30"/>
        <v>Tamachèque (Ou Bella)</v>
      </c>
      <c r="H213" t="str">
        <f t="shared" si="31"/>
        <v>Others</v>
      </c>
      <c r="I213" t="str">
        <f t="shared" si="32"/>
        <v>Songhay</v>
      </c>
      <c r="J213" t="str">
        <f t="shared" si="33"/>
        <v>Hausa</v>
      </c>
      <c r="K213" t="str">
        <f t="shared" si="34"/>
        <v>.</v>
      </c>
      <c r="L213" t="str">
        <f t="shared" si="35"/>
        <v>.</v>
      </c>
      <c r="M213" t="str">
        <f t="shared" si="36"/>
        <v>.</v>
      </c>
      <c r="N213" t="str">
        <f t="shared" si="37"/>
        <v>.</v>
      </c>
      <c r="O213" t="str">
        <f t="shared" si="38"/>
        <v>.</v>
      </c>
      <c r="P213" t="str">
        <f t="shared" si="39"/>
        <v>.</v>
      </c>
      <c r="Q213">
        <v>81027</v>
      </c>
      <c r="R213" s="15">
        <v>54456</v>
      </c>
      <c r="AB213" s="15">
        <v>19273</v>
      </c>
      <c r="BD213" s="15">
        <v>0</v>
      </c>
      <c r="BK213" s="15">
        <v>0</v>
      </c>
      <c r="BL213" s="3">
        <v>0</v>
      </c>
      <c r="BR213" s="15">
        <v>0</v>
      </c>
      <c r="BU213" s="15">
        <v>1561</v>
      </c>
      <c r="BW213" s="15">
        <v>0</v>
      </c>
      <c r="DO213" s="15">
        <v>0</v>
      </c>
      <c r="ED213" s="15">
        <v>0</v>
      </c>
      <c r="EM213" s="15">
        <v>30800</v>
      </c>
      <c r="EV213" s="2">
        <v>2822</v>
      </c>
      <c r="EW213" s="2">
        <v>0</v>
      </c>
      <c r="EX213" s="15">
        <v>0</v>
      </c>
      <c r="EY213" s="15">
        <v>0</v>
      </c>
      <c r="EZ213" s="15">
        <v>0</v>
      </c>
      <c r="FA213" s="15">
        <v>0</v>
      </c>
    </row>
    <row r="214" spans="1:157" x14ac:dyDescent="0.3">
      <c r="A214" s="15" t="s">
        <v>681</v>
      </c>
      <c r="B214" t="s">
        <v>102</v>
      </c>
      <c r="C214" s="15" t="s">
        <v>682</v>
      </c>
      <c r="D214" s="15" t="s">
        <v>682</v>
      </c>
      <c r="E214" t="str">
        <f>INDEX($T$1:$FA$1,MATCH(MAX(T214:FA214),T214:FA214,0))</f>
        <v>Tamachèque (Ou Bella)</v>
      </c>
      <c r="F214">
        <f>MAX(T214:FA214)/R214</f>
        <v>0.84828533045955801</v>
      </c>
      <c r="G214" s="21" t="str">
        <f t="shared" si="30"/>
        <v>Tamachèque (Ou Bella)</v>
      </c>
      <c r="H214" t="str">
        <f t="shared" si="31"/>
        <v>Arabic</v>
      </c>
      <c r="I214" t="str">
        <f t="shared" si="32"/>
        <v>Bambara</v>
      </c>
      <c r="J214" t="str">
        <f t="shared" si="33"/>
        <v>Others</v>
      </c>
      <c r="K214" t="str">
        <f t="shared" si="34"/>
        <v>Songhay</v>
      </c>
      <c r="L214" t="str">
        <f t="shared" si="35"/>
        <v>.</v>
      </c>
      <c r="M214" t="str">
        <f t="shared" si="36"/>
        <v>.</v>
      </c>
      <c r="N214" t="str">
        <f t="shared" si="37"/>
        <v>.</v>
      </c>
      <c r="O214" t="str">
        <f t="shared" si="38"/>
        <v>.</v>
      </c>
      <c r="P214" t="str">
        <f t="shared" si="39"/>
        <v>.</v>
      </c>
      <c r="Q214">
        <v>8240</v>
      </c>
      <c r="R214" s="16">
        <v>67739</v>
      </c>
      <c r="AB214" s="15">
        <v>2700</v>
      </c>
      <c r="BD214" s="15">
        <v>2776</v>
      </c>
      <c r="BK214" s="15">
        <v>0</v>
      </c>
      <c r="BL214" s="3">
        <v>0</v>
      </c>
      <c r="BR214" s="15">
        <v>0</v>
      </c>
      <c r="BU214" s="15">
        <v>0</v>
      </c>
      <c r="BW214" s="15">
        <v>2851</v>
      </c>
      <c r="DO214" s="15">
        <v>0</v>
      </c>
      <c r="ED214" s="15">
        <v>0</v>
      </c>
      <c r="EM214" s="15">
        <v>57462</v>
      </c>
      <c r="EV214" s="2">
        <v>1950</v>
      </c>
      <c r="EW214" s="2">
        <v>0</v>
      </c>
      <c r="EX214" s="15">
        <v>0</v>
      </c>
      <c r="EY214" s="15">
        <v>0</v>
      </c>
      <c r="EZ214" s="15">
        <v>0</v>
      </c>
      <c r="FA214" s="15">
        <v>0</v>
      </c>
    </row>
    <row r="215" spans="1:157" x14ac:dyDescent="0.3">
      <c r="A215" s="15" t="s">
        <v>683</v>
      </c>
      <c r="B215" t="s">
        <v>102</v>
      </c>
      <c r="C215" s="15" t="s">
        <v>684</v>
      </c>
      <c r="D215" s="15" t="s">
        <v>684</v>
      </c>
      <c r="E215" t="str">
        <f>INDEX($T$1:$FA$1,MATCH(MAX(T215:FA215),T215:FA215,0))</f>
        <v>Bambara</v>
      </c>
      <c r="F215">
        <f>MAX(T215:FA215)/R215</f>
        <v>0.88157919448332545</v>
      </c>
      <c r="G215" s="21" t="str">
        <f t="shared" si="30"/>
        <v>Bambara</v>
      </c>
      <c r="H215" t="str">
        <f t="shared" si="31"/>
        <v>Soninke</v>
      </c>
      <c r="I215" t="str">
        <f t="shared" si="32"/>
        <v>Others</v>
      </c>
      <c r="J215" t="str">
        <f t="shared" si="33"/>
        <v>Songhay</v>
      </c>
      <c r="K215" t="str">
        <f t="shared" si="34"/>
        <v>Fulah</v>
      </c>
      <c r="L215" t="str">
        <f t="shared" si="35"/>
        <v>Dogon (Ou Kaado)</v>
      </c>
      <c r="M215" t="str">
        <f t="shared" si="36"/>
        <v>Marka (Ou Dafing)</v>
      </c>
      <c r="N215" t="str">
        <f t="shared" si="37"/>
        <v>Xasonga</v>
      </c>
      <c r="O215" t="str">
        <f t="shared" si="38"/>
        <v>Tamachèque (Ou Bella)</v>
      </c>
      <c r="P215" t="str">
        <f t="shared" si="39"/>
        <v>Tamachèque (Ou Bella)</v>
      </c>
      <c r="Q215">
        <v>244</v>
      </c>
      <c r="R215" s="16">
        <v>1810366</v>
      </c>
      <c r="AB215" s="15">
        <v>41686</v>
      </c>
      <c r="BD215" s="15">
        <v>1595981</v>
      </c>
      <c r="BK215" s="15">
        <v>27791</v>
      </c>
      <c r="BL215" s="3">
        <v>5955</v>
      </c>
      <c r="BR215" s="15">
        <v>0</v>
      </c>
      <c r="BU215" s="15">
        <v>0</v>
      </c>
      <c r="BW215" s="15">
        <v>0</v>
      </c>
      <c r="DO215" s="15">
        <v>25806</v>
      </c>
      <c r="ED215" s="15">
        <v>15880</v>
      </c>
      <c r="EM215" s="15">
        <v>3970</v>
      </c>
      <c r="EV215" s="2">
        <v>29776</v>
      </c>
      <c r="EW215" s="2">
        <v>55581</v>
      </c>
      <c r="EX215" s="15">
        <v>3970</v>
      </c>
      <c r="EY215" s="15">
        <v>1985</v>
      </c>
      <c r="EZ215" s="15">
        <v>0</v>
      </c>
      <c r="FA215" s="15">
        <v>1985</v>
      </c>
    </row>
  </sheetData>
  <phoneticPr fontId="2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73EEB-39B3-4B47-920E-56F80FC8A9C1}">
  <dimension ref="A1:O28"/>
  <sheetViews>
    <sheetView workbookViewId="0">
      <selection sqref="A1:O28"/>
    </sheetView>
  </sheetViews>
  <sheetFormatPr defaultRowHeight="14.4" x14ac:dyDescent="0.3"/>
  <sheetData>
    <row r="1" spans="1:15" x14ac:dyDescent="0.3">
      <c r="A1" t="s">
        <v>685</v>
      </c>
      <c r="B1" t="s">
        <v>686</v>
      </c>
      <c r="C1" t="s">
        <v>687</v>
      </c>
      <c r="D1" t="s">
        <v>688</v>
      </c>
      <c r="E1" t="s">
        <v>689</v>
      </c>
      <c r="F1" t="s">
        <v>690</v>
      </c>
      <c r="G1" t="s">
        <v>691</v>
      </c>
      <c r="H1" t="s">
        <v>692</v>
      </c>
      <c r="I1" t="s">
        <v>693</v>
      </c>
      <c r="J1" t="s">
        <v>694</v>
      </c>
      <c r="K1" t="s">
        <v>695</v>
      </c>
      <c r="L1" t="s">
        <v>696</v>
      </c>
      <c r="M1" t="s">
        <v>697</v>
      </c>
      <c r="N1" t="s">
        <v>698</v>
      </c>
      <c r="O1" t="s">
        <v>699</v>
      </c>
    </row>
    <row r="2" spans="1:15" x14ac:dyDescent="0.3">
      <c r="A2">
        <v>0</v>
      </c>
      <c r="B2" t="s">
        <v>700</v>
      </c>
      <c r="C2" t="s">
        <v>218</v>
      </c>
      <c r="D2" t="s">
        <v>217</v>
      </c>
      <c r="E2" t="s">
        <v>701</v>
      </c>
      <c r="F2" t="s">
        <v>218</v>
      </c>
      <c r="G2" t="s">
        <v>702</v>
      </c>
      <c r="H2" t="s">
        <v>271</v>
      </c>
      <c r="I2" t="s">
        <v>703</v>
      </c>
      <c r="J2" s="13">
        <v>45386</v>
      </c>
      <c r="K2" s="13">
        <v>45432</v>
      </c>
      <c r="L2" t="s">
        <v>704</v>
      </c>
      <c r="M2">
        <v>78.483227999999997</v>
      </c>
      <c r="N2">
        <v>0.800674</v>
      </c>
      <c r="O2">
        <v>6.587E-3</v>
      </c>
    </row>
    <row r="3" spans="1:15" x14ac:dyDescent="0.3">
      <c r="A3">
        <v>1</v>
      </c>
      <c r="B3" t="s">
        <v>700</v>
      </c>
      <c r="C3" t="s">
        <v>705</v>
      </c>
      <c r="D3" t="s">
        <v>219</v>
      </c>
      <c r="E3" t="s">
        <v>706</v>
      </c>
      <c r="F3" t="s">
        <v>218</v>
      </c>
      <c r="G3" t="s">
        <v>702</v>
      </c>
      <c r="H3" t="s">
        <v>271</v>
      </c>
      <c r="I3" t="s">
        <v>703</v>
      </c>
      <c r="J3" s="13">
        <v>45386</v>
      </c>
      <c r="K3" s="13">
        <v>45432</v>
      </c>
      <c r="L3" t="s">
        <v>704</v>
      </c>
      <c r="M3">
        <v>14.050609</v>
      </c>
      <c r="N3">
        <v>0.21582699999999999</v>
      </c>
      <c r="O3">
        <v>1.1789999999999999E-3</v>
      </c>
    </row>
    <row r="4" spans="1:15" x14ac:dyDescent="0.3">
      <c r="A4">
        <v>2</v>
      </c>
      <c r="B4" t="s">
        <v>700</v>
      </c>
      <c r="C4" t="s">
        <v>222</v>
      </c>
      <c r="D4" t="s">
        <v>221</v>
      </c>
      <c r="E4" t="s">
        <v>707</v>
      </c>
      <c r="F4" t="s">
        <v>218</v>
      </c>
      <c r="G4" t="s">
        <v>702</v>
      </c>
      <c r="H4" t="s">
        <v>271</v>
      </c>
      <c r="I4" t="s">
        <v>703</v>
      </c>
      <c r="J4" s="13">
        <v>45386</v>
      </c>
      <c r="K4" s="13">
        <v>45432</v>
      </c>
      <c r="L4" t="s">
        <v>704</v>
      </c>
      <c r="M4">
        <v>357.71601700000002</v>
      </c>
      <c r="N4">
        <v>0.91894699999999996</v>
      </c>
      <c r="O4">
        <v>3.0027000000000002E-2</v>
      </c>
    </row>
    <row r="5" spans="1:15" x14ac:dyDescent="0.3">
      <c r="A5">
        <v>3</v>
      </c>
      <c r="B5" t="s">
        <v>700</v>
      </c>
      <c r="C5" t="s">
        <v>231</v>
      </c>
      <c r="D5" t="s">
        <v>229</v>
      </c>
      <c r="E5" t="s">
        <v>708</v>
      </c>
      <c r="F5" t="s">
        <v>230</v>
      </c>
      <c r="G5" t="s">
        <v>709</v>
      </c>
      <c r="H5" t="s">
        <v>271</v>
      </c>
      <c r="I5" t="s">
        <v>703</v>
      </c>
      <c r="J5" s="13">
        <v>45386</v>
      </c>
      <c r="K5" s="13">
        <v>45432</v>
      </c>
      <c r="L5" t="s">
        <v>704</v>
      </c>
      <c r="M5">
        <v>1333.5230759999999</v>
      </c>
      <c r="N5">
        <v>1.4535100000000001</v>
      </c>
      <c r="O5">
        <v>0.111958</v>
      </c>
    </row>
    <row r="6" spans="1:15" x14ac:dyDescent="0.3">
      <c r="A6">
        <v>4</v>
      </c>
      <c r="B6" t="s">
        <v>700</v>
      </c>
      <c r="C6" t="s">
        <v>230</v>
      </c>
      <c r="D6" t="s">
        <v>232</v>
      </c>
      <c r="E6" t="s">
        <v>710</v>
      </c>
      <c r="F6" t="s">
        <v>230</v>
      </c>
      <c r="G6" t="s">
        <v>709</v>
      </c>
      <c r="H6" t="s">
        <v>271</v>
      </c>
      <c r="I6" t="s">
        <v>703</v>
      </c>
      <c r="J6" s="13">
        <v>45386</v>
      </c>
      <c r="K6" s="13">
        <v>45432</v>
      </c>
      <c r="L6" t="s">
        <v>704</v>
      </c>
      <c r="M6">
        <v>1286.651333</v>
      </c>
      <c r="N6">
        <v>1.5928329999999999</v>
      </c>
      <c r="O6">
        <v>0.108006</v>
      </c>
    </row>
    <row r="7" spans="1:15" x14ac:dyDescent="0.3">
      <c r="A7">
        <v>5</v>
      </c>
      <c r="B7" t="s">
        <v>700</v>
      </c>
      <c r="C7" t="s">
        <v>711</v>
      </c>
      <c r="D7" t="s">
        <v>233</v>
      </c>
      <c r="E7" t="s">
        <v>712</v>
      </c>
      <c r="F7" t="s">
        <v>230</v>
      </c>
      <c r="G7" t="s">
        <v>709</v>
      </c>
      <c r="H7" t="s">
        <v>271</v>
      </c>
      <c r="I7" t="s">
        <v>703</v>
      </c>
      <c r="J7" s="13">
        <v>45386</v>
      </c>
      <c r="K7" s="13">
        <v>45432</v>
      </c>
      <c r="L7" t="s">
        <v>704</v>
      </c>
      <c r="M7">
        <v>2241.5917599999998</v>
      </c>
      <c r="N7">
        <v>2.2345109999999999</v>
      </c>
      <c r="O7">
        <v>0.188171</v>
      </c>
    </row>
    <row r="8" spans="1:15" x14ac:dyDescent="0.3">
      <c r="A8">
        <v>6</v>
      </c>
      <c r="B8" t="s">
        <v>700</v>
      </c>
      <c r="C8" t="s">
        <v>254</v>
      </c>
      <c r="D8" t="s">
        <v>253</v>
      </c>
      <c r="E8" t="s">
        <v>713</v>
      </c>
      <c r="F8" t="s">
        <v>254</v>
      </c>
      <c r="G8" t="s">
        <v>714</v>
      </c>
      <c r="H8" t="s">
        <v>271</v>
      </c>
      <c r="I8" t="s">
        <v>703</v>
      </c>
      <c r="J8" s="13">
        <v>45386</v>
      </c>
      <c r="K8" s="13">
        <v>45432</v>
      </c>
      <c r="L8" t="s">
        <v>704</v>
      </c>
      <c r="M8">
        <v>2623.3723949999999</v>
      </c>
      <c r="N8">
        <v>2.690477</v>
      </c>
      <c r="O8">
        <v>0.219778</v>
      </c>
    </row>
    <row r="9" spans="1:15" x14ac:dyDescent="0.3">
      <c r="A9">
        <v>7</v>
      </c>
      <c r="B9" t="s">
        <v>700</v>
      </c>
      <c r="C9" t="s">
        <v>256</v>
      </c>
      <c r="D9" t="s">
        <v>255</v>
      </c>
      <c r="E9" t="s">
        <v>715</v>
      </c>
      <c r="F9" t="s">
        <v>254</v>
      </c>
      <c r="G9" t="s">
        <v>714</v>
      </c>
      <c r="H9" t="s">
        <v>271</v>
      </c>
      <c r="I9" t="s">
        <v>703</v>
      </c>
      <c r="J9" s="13">
        <v>45386</v>
      </c>
      <c r="K9" s="13">
        <v>45432</v>
      </c>
      <c r="L9" t="s">
        <v>704</v>
      </c>
      <c r="M9">
        <v>2935.0659959999998</v>
      </c>
      <c r="N9">
        <v>3.1741380000000001</v>
      </c>
      <c r="O9">
        <v>0.24540100000000001</v>
      </c>
    </row>
    <row r="10" spans="1:15" x14ac:dyDescent="0.3">
      <c r="A10">
        <v>8</v>
      </c>
      <c r="B10" t="s">
        <v>700</v>
      </c>
      <c r="C10" t="s">
        <v>272</v>
      </c>
      <c r="D10" t="s">
        <v>257</v>
      </c>
      <c r="E10" t="s">
        <v>716</v>
      </c>
      <c r="F10" t="s">
        <v>272</v>
      </c>
      <c r="G10" t="s">
        <v>717</v>
      </c>
      <c r="H10" t="s">
        <v>271</v>
      </c>
      <c r="I10" t="s">
        <v>703</v>
      </c>
      <c r="J10" s="13">
        <v>45386</v>
      </c>
      <c r="K10" s="13">
        <v>45432</v>
      </c>
      <c r="L10" t="s">
        <v>704</v>
      </c>
      <c r="M10">
        <v>2671.7288020000001</v>
      </c>
      <c r="N10">
        <v>2.8268589999999998</v>
      </c>
      <c r="O10">
        <v>0.22364800000000001</v>
      </c>
    </row>
    <row r="11" spans="1:15" x14ac:dyDescent="0.3">
      <c r="A11">
        <v>9</v>
      </c>
      <c r="B11" t="s">
        <v>700</v>
      </c>
      <c r="C11" t="s">
        <v>250</v>
      </c>
      <c r="D11" t="s">
        <v>249</v>
      </c>
      <c r="E11" t="s">
        <v>718</v>
      </c>
      <c r="F11" t="s">
        <v>250</v>
      </c>
      <c r="G11" t="s">
        <v>719</v>
      </c>
      <c r="H11" t="s">
        <v>271</v>
      </c>
      <c r="I11" t="s">
        <v>703</v>
      </c>
      <c r="J11" s="13">
        <v>45386</v>
      </c>
      <c r="K11" s="13">
        <v>45432</v>
      </c>
      <c r="L11" t="s">
        <v>704</v>
      </c>
      <c r="M11">
        <v>1905.0726440000001</v>
      </c>
      <c r="N11">
        <v>2.4316629999999999</v>
      </c>
      <c r="O11">
        <v>0.15942799999999999</v>
      </c>
    </row>
    <row r="12" spans="1:15" x14ac:dyDescent="0.3">
      <c r="A12">
        <v>10</v>
      </c>
      <c r="B12" t="s">
        <v>700</v>
      </c>
      <c r="C12" t="s">
        <v>252</v>
      </c>
      <c r="D12" t="s">
        <v>251</v>
      </c>
      <c r="E12" t="s">
        <v>720</v>
      </c>
      <c r="F12" t="s">
        <v>250</v>
      </c>
      <c r="G12" t="s">
        <v>719</v>
      </c>
      <c r="H12" t="s">
        <v>271</v>
      </c>
      <c r="I12" t="s">
        <v>703</v>
      </c>
      <c r="J12" s="13">
        <v>45386</v>
      </c>
      <c r="K12" s="13">
        <v>45432</v>
      </c>
      <c r="L12" t="s">
        <v>704</v>
      </c>
      <c r="M12">
        <v>2326.6198250000002</v>
      </c>
      <c r="N12">
        <v>2.2195339999999999</v>
      </c>
      <c r="O12">
        <v>0.19442999999999999</v>
      </c>
    </row>
    <row r="13" spans="1:15" x14ac:dyDescent="0.3">
      <c r="A13">
        <v>11</v>
      </c>
      <c r="B13" t="s">
        <v>700</v>
      </c>
      <c r="C13" t="s">
        <v>273</v>
      </c>
      <c r="D13" t="s">
        <v>247</v>
      </c>
      <c r="E13" t="s">
        <v>721</v>
      </c>
      <c r="F13" t="s">
        <v>273</v>
      </c>
      <c r="G13" t="s">
        <v>722</v>
      </c>
      <c r="H13" t="s">
        <v>271</v>
      </c>
      <c r="I13" t="s">
        <v>703</v>
      </c>
      <c r="J13" s="13">
        <v>45386</v>
      </c>
      <c r="K13" s="13">
        <v>45432</v>
      </c>
      <c r="L13" t="s">
        <v>704</v>
      </c>
      <c r="M13">
        <v>7013.9713810000003</v>
      </c>
      <c r="N13">
        <v>5.6805450000000004</v>
      </c>
      <c r="O13">
        <v>0.58388399999999996</v>
      </c>
    </row>
    <row r="14" spans="1:15" x14ac:dyDescent="0.3">
      <c r="A14">
        <v>12</v>
      </c>
      <c r="B14" t="s">
        <v>700</v>
      </c>
      <c r="C14" t="s">
        <v>274</v>
      </c>
      <c r="D14" t="s">
        <v>265</v>
      </c>
      <c r="E14" t="s">
        <v>723</v>
      </c>
      <c r="F14" t="s">
        <v>274</v>
      </c>
      <c r="G14" t="s">
        <v>724</v>
      </c>
      <c r="H14" t="s">
        <v>271</v>
      </c>
      <c r="I14" t="s">
        <v>703</v>
      </c>
      <c r="J14" s="13">
        <v>45386</v>
      </c>
      <c r="K14" s="13">
        <v>45432</v>
      </c>
      <c r="L14" t="s">
        <v>704</v>
      </c>
      <c r="M14">
        <v>3591.311314</v>
      </c>
      <c r="N14">
        <v>3.518481</v>
      </c>
      <c r="O14">
        <v>0.29906500000000003</v>
      </c>
    </row>
    <row r="15" spans="1:15" x14ac:dyDescent="0.3">
      <c r="A15">
        <v>13</v>
      </c>
      <c r="B15" t="s">
        <v>700</v>
      </c>
      <c r="C15" t="s">
        <v>725</v>
      </c>
      <c r="D15" t="s">
        <v>267</v>
      </c>
      <c r="E15" t="s">
        <v>726</v>
      </c>
      <c r="F15" t="s">
        <v>274</v>
      </c>
      <c r="G15" t="s">
        <v>724</v>
      </c>
      <c r="H15" t="s">
        <v>271</v>
      </c>
      <c r="I15" t="s">
        <v>703</v>
      </c>
      <c r="J15" s="13">
        <v>45386</v>
      </c>
      <c r="K15" s="13">
        <v>45432</v>
      </c>
      <c r="L15" t="s">
        <v>704</v>
      </c>
      <c r="M15">
        <v>5485.8037340000001</v>
      </c>
      <c r="N15">
        <v>5.4333049999999998</v>
      </c>
      <c r="O15">
        <v>0.45706200000000002</v>
      </c>
    </row>
    <row r="16" spans="1:15" x14ac:dyDescent="0.3">
      <c r="A16">
        <v>14</v>
      </c>
      <c r="B16" t="s">
        <v>700</v>
      </c>
      <c r="C16" t="s">
        <v>727</v>
      </c>
      <c r="D16" t="s">
        <v>239</v>
      </c>
      <c r="E16" t="s">
        <v>728</v>
      </c>
      <c r="F16" t="s">
        <v>242</v>
      </c>
      <c r="G16" t="s">
        <v>729</v>
      </c>
      <c r="H16" t="s">
        <v>271</v>
      </c>
      <c r="I16" t="s">
        <v>703</v>
      </c>
      <c r="J16" s="13">
        <v>45386</v>
      </c>
      <c r="K16" s="13">
        <v>45432</v>
      </c>
      <c r="L16" t="s">
        <v>704</v>
      </c>
      <c r="M16">
        <v>3948.29538</v>
      </c>
      <c r="N16">
        <v>3.2818679999999998</v>
      </c>
      <c r="O16">
        <v>0.33224700000000001</v>
      </c>
    </row>
    <row r="17" spans="1:15" x14ac:dyDescent="0.3">
      <c r="A17">
        <v>15</v>
      </c>
      <c r="B17" t="s">
        <v>700</v>
      </c>
      <c r="C17" t="s">
        <v>242</v>
      </c>
      <c r="D17" t="s">
        <v>241</v>
      </c>
      <c r="E17" t="s">
        <v>730</v>
      </c>
      <c r="F17" t="s">
        <v>242</v>
      </c>
      <c r="G17" t="s">
        <v>729</v>
      </c>
      <c r="H17" t="s">
        <v>271</v>
      </c>
      <c r="I17" t="s">
        <v>703</v>
      </c>
      <c r="J17" s="13">
        <v>45386</v>
      </c>
      <c r="K17" s="13">
        <v>45432</v>
      </c>
      <c r="L17" t="s">
        <v>704</v>
      </c>
      <c r="M17">
        <v>5677.9518589999998</v>
      </c>
      <c r="N17">
        <v>2.929818</v>
      </c>
      <c r="O17">
        <v>0.47878500000000002</v>
      </c>
    </row>
    <row r="18" spans="1:15" x14ac:dyDescent="0.3">
      <c r="A18">
        <v>16</v>
      </c>
      <c r="B18" t="s">
        <v>700</v>
      </c>
      <c r="C18" t="s">
        <v>275</v>
      </c>
      <c r="D18" t="s">
        <v>235</v>
      </c>
      <c r="E18" t="s">
        <v>731</v>
      </c>
      <c r="F18" t="s">
        <v>275</v>
      </c>
      <c r="G18" t="s">
        <v>732</v>
      </c>
      <c r="H18" t="s">
        <v>271</v>
      </c>
      <c r="I18" t="s">
        <v>703</v>
      </c>
      <c r="J18" s="13">
        <v>45386</v>
      </c>
      <c r="K18" s="13">
        <v>45432</v>
      </c>
      <c r="L18" t="s">
        <v>704</v>
      </c>
      <c r="M18">
        <v>14438.081308999999</v>
      </c>
      <c r="N18">
        <v>6.0495729999999996</v>
      </c>
      <c r="O18">
        <v>1.2134499999999999</v>
      </c>
    </row>
    <row r="19" spans="1:15" x14ac:dyDescent="0.3">
      <c r="A19">
        <v>17</v>
      </c>
      <c r="B19" t="s">
        <v>700</v>
      </c>
      <c r="C19" t="s">
        <v>733</v>
      </c>
      <c r="D19" t="s">
        <v>237</v>
      </c>
      <c r="E19" t="s">
        <v>734</v>
      </c>
      <c r="F19" t="s">
        <v>276</v>
      </c>
      <c r="G19" t="s">
        <v>735</v>
      </c>
      <c r="H19" t="s">
        <v>271</v>
      </c>
      <c r="I19" t="s">
        <v>703</v>
      </c>
      <c r="J19" s="13">
        <v>45386</v>
      </c>
      <c r="K19" s="13">
        <v>45432</v>
      </c>
      <c r="L19" t="s">
        <v>704</v>
      </c>
      <c r="M19">
        <v>800.58492200000001</v>
      </c>
      <c r="N19">
        <v>1.324144</v>
      </c>
      <c r="O19">
        <v>6.7579E-2</v>
      </c>
    </row>
    <row r="20" spans="1:15" x14ac:dyDescent="0.3">
      <c r="A20">
        <v>18</v>
      </c>
      <c r="B20" t="s">
        <v>700</v>
      </c>
      <c r="C20" t="s">
        <v>736</v>
      </c>
      <c r="D20" t="s">
        <v>269</v>
      </c>
      <c r="E20" t="s">
        <v>737</v>
      </c>
      <c r="F20" t="s">
        <v>277</v>
      </c>
      <c r="G20" t="s">
        <v>738</v>
      </c>
      <c r="H20" t="s">
        <v>271</v>
      </c>
      <c r="I20" t="s">
        <v>703</v>
      </c>
      <c r="J20" s="13">
        <v>45386</v>
      </c>
      <c r="K20" s="13">
        <v>45432</v>
      </c>
      <c r="L20" t="s">
        <v>704</v>
      </c>
      <c r="M20">
        <v>1754.9571330000001</v>
      </c>
      <c r="N20">
        <v>2.4727809999999999</v>
      </c>
      <c r="O20">
        <v>0.14601800000000001</v>
      </c>
    </row>
    <row r="21" spans="1:15" x14ac:dyDescent="0.3">
      <c r="A21">
        <v>19</v>
      </c>
      <c r="B21" t="s">
        <v>700</v>
      </c>
      <c r="C21" t="s">
        <v>739</v>
      </c>
      <c r="D21" t="s">
        <v>243</v>
      </c>
      <c r="E21" t="s">
        <v>740</v>
      </c>
      <c r="F21" t="s">
        <v>278</v>
      </c>
      <c r="G21" t="s">
        <v>741</v>
      </c>
      <c r="H21" t="s">
        <v>271</v>
      </c>
      <c r="I21" t="s">
        <v>703</v>
      </c>
      <c r="J21" s="13">
        <v>45386</v>
      </c>
      <c r="K21" s="13">
        <v>45432</v>
      </c>
      <c r="L21" t="s">
        <v>704</v>
      </c>
      <c r="M21">
        <v>6691.5166259999996</v>
      </c>
      <c r="N21">
        <v>5.5482060000000004</v>
      </c>
      <c r="O21">
        <v>0.56024600000000002</v>
      </c>
    </row>
    <row r="22" spans="1:15" x14ac:dyDescent="0.3">
      <c r="A22">
        <v>20</v>
      </c>
      <c r="B22" t="s">
        <v>700</v>
      </c>
      <c r="C22" t="s">
        <v>278</v>
      </c>
      <c r="D22" t="s">
        <v>245</v>
      </c>
      <c r="E22" t="s">
        <v>742</v>
      </c>
      <c r="F22" t="s">
        <v>278</v>
      </c>
      <c r="G22" t="s">
        <v>741</v>
      </c>
      <c r="H22" t="s">
        <v>271</v>
      </c>
      <c r="I22" t="s">
        <v>703</v>
      </c>
      <c r="J22" s="13">
        <v>45386</v>
      </c>
      <c r="K22" s="13">
        <v>45432</v>
      </c>
      <c r="L22" t="s">
        <v>704</v>
      </c>
      <c r="M22">
        <v>13365.570581</v>
      </c>
      <c r="N22">
        <v>10.607201</v>
      </c>
      <c r="O22">
        <v>1.115858</v>
      </c>
    </row>
    <row r="23" spans="1:15" x14ac:dyDescent="0.3">
      <c r="A23">
        <v>21</v>
      </c>
      <c r="B23" t="s">
        <v>700</v>
      </c>
      <c r="C23" t="s">
        <v>743</v>
      </c>
      <c r="D23" t="s">
        <v>259</v>
      </c>
      <c r="E23" t="s">
        <v>744</v>
      </c>
      <c r="F23" t="s">
        <v>279</v>
      </c>
      <c r="G23" t="s">
        <v>745</v>
      </c>
      <c r="H23" t="s">
        <v>271</v>
      </c>
      <c r="I23" t="s">
        <v>703</v>
      </c>
      <c r="J23" s="13">
        <v>45386</v>
      </c>
      <c r="K23" s="13">
        <v>45432</v>
      </c>
      <c r="L23" t="s">
        <v>704</v>
      </c>
      <c r="M23">
        <v>1890.466893</v>
      </c>
      <c r="N23">
        <v>2.471492</v>
      </c>
      <c r="O23">
        <v>0.158474</v>
      </c>
    </row>
    <row r="24" spans="1:15" x14ac:dyDescent="0.3">
      <c r="A24">
        <v>22</v>
      </c>
      <c r="B24" t="s">
        <v>700</v>
      </c>
      <c r="C24" t="s">
        <v>279</v>
      </c>
      <c r="D24" t="s">
        <v>262</v>
      </c>
      <c r="E24" t="s">
        <v>746</v>
      </c>
      <c r="F24" t="s">
        <v>279</v>
      </c>
      <c r="G24" t="s">
        <v>745</v>
      </c>
      <c r="H24" t="s">
        <v>271</v>
      </c>
      <c r="I24" t="s">
        <v>703</v>
      </c>
      <c r="J24" s="13">
        <v>45386</v>
      </c>
      <c r="K24" s="13">
        <v>45432</v>
      </c>
      <c r="L24" t="s">
        <v>704</v>
      </c>
      <c r="M24">
        <v>1602.8928719999999</v>
      </c>
      <c r="N24">
        <v>2.025185</v>
      </c>
      <c r="O24">
        <v>0.13453799999999999</v>
      </c>
    </row>
    <row r="25" spans="1:15" x14ac:dyDescent="0.3">
      <c r="A25">
        <v>23</v>
      </c>
      <c r="B25" t="s">
        <v>700</v>
      </c>
      <c r="C25" t="s">
        <v>264</v>
      </c>
      <c r="D25" t="s">
        <v>263</v>
      </c>
      <c r="E25" t="s">
        <v>747</v>
      </c>
      <c r="F25" t="s">
        <v>279</v>
      </c>
      <c r="G25" t="s">
        <v>745</v>
      </c>
      <c r="H25" t="s">
        <v>271</v>
      </c>
      <c r="I25" t="s">
        <v>703</v>
      </c>
      <c r="J25" s="13">
        <v>45386</v>
      </c>
      <c r="K25" s="13">
        <v>45432</v>
      </c>
      <c r="L25" t="s">
        <v>704</v>
      </c>
      <c r="M25">
        <v>3084.4198649999998</v>
      </c>
      <c r="N25">
        <v>2.799248</v>
      </c>
      <c r="O25">
        <v>0.259293</v>
      </c>
    </row>
    <row r="26" spans="1:15" x14ac:dyDescent="0.3">
      <c r="A26">
        <v>24</v>
      </c>
      <c r="B26" t="s">
        <v>700</v>
      </c>
      <c r="C26" t="s">
        <v>225</v>
      </c>
      <c r="D26" t="s">
        <v>223</v>
      </c>
      <c r="E26" t="s">
        <v>748</v>
      </c>
      <c r="F26" t="s">
        <v>224</v>
      </c>
      <c r="G26" t="s">
        <v>749</v>
      </c>
      <c r="H26" t="s">
        <v>271</v>
      </c>
      <c r="I26" t="s">
        <v>703</v>
      </c>
      <c r="J26" s="13">
        <v>45386</v>
      </c>
      <c r="K26" s="13">
        <v>45432</v>
      </c>
      <c r="L26" t="s">
        <v>704</v>
      </c>
      <c r="M26">
        <v>5327.3902099999996</v>
      </c>
      <c r="N26">
        <v>3.1441080000000001</v>
      </c>
      <c r="O26">
        <v>0.443689</v>
      </c>
    </row>
    <row r="27" spans="1:15" x14ac:dyDescent="0.3">
      <c r="A27">
        <v>25</v>
      </c>
      <c r="B27" t="s">
        <v>700</v>
      </c>
      <c r="C27" t="s">
        <v>227</v>
      </c>
      <c r="D27" t="s">
        <v>226</v>
      </c>
      <c r="E27" t="s">
        <v>750</v>
      </c>
      <c r="F27" t="s">
        <v>224</v>
      </c>
      <c r="G27" t="s">
        <v>749</v>
      </c>
      <c r="H27" t="s">
        <v>271</v>
      </c>
      <c r="I27" t="s">
        <v>703</v>
      </c>
      <c r="J27" s="13">
        <v>45386</v>
      </c>
      <c r="K27" s="13">
        <v>45432</v>
      </c>
      <c r="L27" t="s">
        <v>704</v>
      </c>
      <c r="M27">
        <v>877.80421899999999</v>
      </c>
      <c r="N27">
        <v>1.208297</v>
      </c>
      <c r="O27">
        <v>7.2992000000000001E-2</v>
      </c>
    </row>
    <row r="28" spans="1:15" x14ac:dyDescent="0.3">
      <c r="A28">
        <v>26</v>
      </c>
      <c r="B28" t="s">
        <v>700</v>
      </c>
      <c r="C28" t="s">
        <v>224</v>
      </c>
      <c r="D28" t="s">
        <v>228</v>
      </c>
      <c r="E28" t="s">
        <v>751</v>
      </c>
      <c r="F28" t="s">
        <v>224</v>
      </c>
      <c r="G28" t="s">
        <v>749</v>
      </c>
      <c r="H28" t="s">
        <v>271</v>
      </c>
      <c r="I28" t="s">
        <v>703</v>
      </c>
      <c r="J28" s="13">
        <v>45386</v>
      </c>
      <c r="K28" s="13">
        <v>45432</v>
      </c>
      <c r="L28" t="s">
        <v>704</v>
      </c>
      <c r="M28">
        <v>1125.824748</v>
      </c>
      <c r="N28">
        <v>1.908671</v>
      </c>
      <c r="O28">
        <v>9.3631000000000006E-2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AC48E-AB9F-4C9E-BB3C-30AC51384A2A}">
  <dimension ref="A1:D214"/>
  <sheetViews>
    <sheetView workbookViewId="0">
      <selection activeCell="G26" sqref="G26"/>
    </sheetView>
  </sheetViews>
  <sheetFormatPr defaultRowHeight="14.4" x14ac:dyDescent="0.3"/>
  <sheetData>
    <row r="1" spans="1:4" x14ac:dyDescent="0.3">
      <c r="A1" t="s">
        <v>685</v>
      </c>
      <c r="B1" t="s">
        <v>764</v>
      </c>
      <c r="C1" t="s">
        <v>765</v>
      </c>
      <c r="D1" t="s">
        <v>766</v>
      </c>
    </row>
    <row r="2" spans="1:4" x14ac:dyDescent="0.3">
      <c r="A2">
        <v>0</v>
      </c>
      <c r="B2" t="s">
        <v>700</v>
      </c>
      <c r="C2" t="s">
        <v>683</v>
      </c>
      <c r="D2">
        <v>244</v>
      </c>
    </row>
    <row r="3" spans="1:4" x14ac:dyDescent="0.3">
      <c r="A3">
        <v>1</v>
      </c>
      <c r="B3" t="s">
        <v>700</v>
      </c>
      <c r="C3" t="s">
        <v>675</v>
      </c>
      <c r="D3">
        <v>24124</v>
      </c>
    </row>
    <row r="4" spans="1:4" x14ac:dyDescent="0.3">
      <c r="A4">
        <v>2</v>
      </c>
      <c r="B4" t="s">
        <v>700</v>
      </c>
      <c r="C4" t="s">
        <v>677</v>
      </c>
      <c r="D4">
        <v>40920</v>
      </c>
    </row>
    <row r="5" spans="1:4" x14ac:dyDescent="0.3">
      <c r="A5">
        <v>3</v>
      </c>
      <c r="B5" t="s">
        <v>700</v>
      </c>
      <c r="C5" t="s">
        <v>673</v>
      </c>
      <c r="D5">
        <v>29816</v>
      </c>
    </row>
    <row r="6" spans="1:4" x14ac:dyDescent="0.3">
      <c r="A6">
        <v>4</v>
      </c>
      <c r="B6" t="s">
        <v>700</v>
      </c>
      <c r="C6" t="s">
        <v>679</v>
      </c>
      <c r="D6">
        <v>81027</v>
      </c>
    </row>
    <row r="7" spans="1:4" x14ac:dyDescent="0.3">
      <c r="A7">
        <v>5</v>
      </c>
      <c r="B7" t="s">
        <v>700</v>
      </c>
      <c r="C7" t="s">
        <v>593</v>
      </c>
      <c r="D7">
        <v>19810</v>
      </c>
    </row>
    <row r="8" spans="1:4" x14ac:dyDescent="0.3">
      <c r="A8">
        <v>6</v>
      </c>
      <c r="B8" t="s">
        <v>700</v>
      </c>
      <c r="C8" t="s">
        <v>595</v>
      </c>
      <c r="D8">
        <v>12606</v>
      </c>
    </row>
    <row r="9" spans="1:4" x14ac:dyDescent="0.3">
      <c r="A9">
        <v>7</v>
      </c>
      <c r="B9" t="s">
        <v>700</v>
      </c>
      <c r="C9" t="s">
        <v>591</v>
      </c>
      <c r="D9">
        <v>24989</v>
      </c>
    </row>
    <row r="10" spans="1:4" x14ac:dyDescent="0.3">
      <c r="A10">
        <v>8</v>
      </c>
      <c r="B10" t="s">
        <v>700</v>
      </c>
      <c r="C10" t="s">
        <v>597</v>
      </c>
      <c r="D10">
        <v>18074</v>
      </c>
    </row>
    <row r="11" spans="1:4" x14ac:dyDescent="0.3">
      <c r="A11">
        <v>9</v>
      </c>
      <c r="B11" t="s">
        <v>700</v>
      </c>
      <c r="C11" t="s">
        <v>599</v>
      </c>
      <c r="D11">
        <v>35623</v>
      </c>
    </row>
    <row r="12" spans="1:4" x14ac:dyDescent="0.3">
      <c r="A12">
        <v>10</v>
      </c>
      <c r="B12" t="s">
        <v>700</v>
      </c>
      <c r="C12" t="s">
        <v>601</v>
      </c>
      <c r="D12">
        <v>10573</v>
      </c>
    </row>
    <row r="13" spans="1:4" x14ac:dyDescent="0.3">
      <c r="A13">
        <v>11</v>
      </c>
      <c r="B13" t="s">
        <v>700</v>
      </c>
      <c r="C13" t="s">
        <v>603</v>
      </c>
      <c r="D13">
        <v>5631</v>
      </c>
    </row>
    <row r="14" spans="1:4" x14ac:dyDescent="0.3">
      <c r="A14">
        <v>12</v>
      </c>
      <c r="B14" t="s">
        <v>700</v>
      </c>
      <c r="C14" t="s">
        <v>663</v>
      </c>
      <c r="D14">
        <v>145193</v>
      </c>
    </row>
    <row r="15" spans="1:4" x14ac:dyDescent="0.3">
      <c r="A15">
        <v>13</v>
      </c>
      <c r="B15" t="s">
        <v>700</v>
      </c>
      <c r="C15" t="s">
        <v>681</v>
      </c>
      <c r="D15">
        <v>8240</v>
      </c>
    </row>
    <row r="16" spans="1:4" x14ac:dyDescent="0.3">
      <c r="A16">
        <v>14</v>
      </c>
      <c r="B16" t="s">
        <v>700</v>
      </c>
      <c r="C16" t="s">
        <v>607</v>
      </c>
      <c r="D16">
        <v>12248</v>
      </c>
    </row>
    <row r="17" spans="1:4" x14ac:dyDescent="0.3">
      <c r="A17">
        <v>15</v>
      </c>
      <c r="B17" t="s">
        <v>700</v>
      </c>
      <c r="C17" t="s">
        <v>609</v>
      </c>
      <c r="D17">
        <v>4875</v>
      </c>
    </row>
    <row r="18" spans="1:4" x14ac:dyDescent="0.3">
      <c r="A18">
        <v>16</v>
      </c>
      <c r="B18" t="s">
        <v>700</v>
      </c>
      <c r="C18" t="s">
        <v>611</v>
      </c>
      <c r="D18">
        <v>16893</v>
      </c>
    </row>
    <row r="19" spans="1:4" x14ac:dyDescent="0.3">
      <c r="A19">
        <v>17</v>
      </c>
      <c r="B19" t="s">
        <v>700</v>
      </c>
      <c r="C19" t="s">
        <v>613</v>
      </c>
      <c r="D19">
        <v>11800</v>
      </c>
    </row>
    <row r="20" spans="1:4" x14ac:dyDescent="0.3">
      <c r="A20">
        <v>18</v>
      </c>
      <c r="B20" t="s">
        <v>700</v>
      </c>
      <c r="C20" t="s">
        <v>615</v>
      </c>
      <c r="D20">
        <v>5932</v>
      </c>
    </row>
    <row r="21" spans="1:4" x14ac:dyDescent="0.3">
      <c r="A21">
        <v>19</v>
      </c>
      <c r="B21" t="s">
        <v>700</v>
      </c>
      <c r="C21" t="s">
        <v>605</v>
      </c>
      <c r="D21">
        <v>30857</v>
      </c>
    </row>
    <row r="22" spans="1:4" x14ac:dyDescent="0.3">
      <c r="A22">
        <v>20</v>
      </c>
      <c r="B22" t="s">
        <v>700</v>
      </c>
      <c r="C22" t="s">
        <v>617</v>
      </c>
      <c r="D22">
        <v>7745</v>
      </c>
    </row>
    <row r="23" spans="1:4" x14ac:dyDescent="0.3">
      <c r="A23">
        <v>21</v>
      </c>
      <c r="B23" t="s">
        <v>700</v>
      </c>
      <c r="C23" t="s">
        <v>649</v>
      </c>
      <c r="D23">
        <v>6319</v>
      </c>
    </row>
    <row r="24" spans="1:4" x14ac:dyDescent="0.3">
      <c r="A24">
        <v>22</v>
      </c>
      <c r="B24" t="s">
        <v>700</v>
      </c>
      <c r="C24" t="s">
        <v>651</v>
      </c>
      <c r="D24">
        <v>4457</v>
      </c>
    </row>
    <row r="25" spans="1:4" x14ac:dyDescent="0.3">
      <c r="A25">
        <v>23</v>
      </c>
      <c r="B25" t="s">
        <v>700</v>
      </c>
      <c r="C25" t="s">
        <v>653</v>
      </c>
      <c r="D25">
        <v>24826</v>
      </c>
    </row>
    <row r="26" spans="1:4" x14ac:dyDescent="0.3">
      <c r="A26">
        <v>24</v>
      </c>
      <c r="B26" t="s">
        <v>700</v>
      </c>
      <c r="C26" t="s">
        <v>655</v>
      </c>
      <c r="D26">
        <v>10990</v>
      </c>
    </row>
    <row r="27" spans="1:4" x14ac:dyDescent="0.3">
      <c r="A27">
        <v>25</v>
      </c>
      <c r="B27" t="s">
        <v>700</v>
      </c>
      <c r="C27" t="s">
        <v>657</v>
      </c>
      <c r="D27">
        <v>7468</v>
      </c>
    </row>
    <row r="28" spans="1:4" x14ac:dyDescent="0.3">
      <c r="A28">
        <v>26</v>
      </c>
      <c r="B28" t="s">
        <v>700</v>
      </c>
      <c r="C28" t="s">
        <v>647</v>
      </c>
      <c r="D28">
        <v>11917</v>
      </c>
    </row>
    <row r="29" spans="1:4" x14ac:dyDescent="0.3">
      <c r="A29">
        <v>27</v>
      </c>
      <c r="B29" t="s">
        <v>700</v>
      </c>
      <c r="C29" t="s">
        <v>659</v>
      </c>
      <c r="D29">
        <v>7691</v>
      </c>
    </row>
    <row r="30" spans="1:4" x14ac:dyDescent="0.3">
      <c r="A30">
        <v>28</v>
      </c>
      <c r="B30" t="s">
        <v>700</v>
      </c>
      <c r="C30" t="s">
        <v>661</v>
      </c>
      <c r="D30">
        <v>4735</v>
      </c>
    </row>
    <row r="31" spans="1:4" x14ac:dyDescent="0.3">
      <c r="A31">
        <v>29</v>
      </c>
      <c r="B31" t="s">
        <v>700</v>
      </c>
      <c r="C31" t="s">
        <v>635</v>
      </c>
      <c r="D31">
        <v>6123</v>
      </c>
    </row>
    <row r="32" spans="1:4" x14ac:dyDescent="0.3">
      <c r="A32">
        <v>30</v>
      </c>
      <c r="B32" t="s">
        <v>700</v>
      </c>
      <c r="C32" t="s">
        <v>637</v>
      </c>
      <c r="D32">
        <v>6407</v>
      </c>
    </row>
    <row r="33" spans="1:4" x14ac:dyDescent="0.3">
      <c r="A33">
        <v>31</v>
      </c>
      <c r="B33" t="s">
        <v>700</v>
      </c>
      <c r="C33" t="s">
        <v>639</v>
      </c>
      <c r="D33">
        <v>15961</v>
      </c>
    </row>
    <row r="34" spans="1:4" x14ac:dyDescent="0.3">
      <c r="A34">
        <v>32</v>
      </c>
      <c r="B34" t="s">
        <v>700</v>
      </c>
      <c r="C34" t="s">
        <v>641</v>
      </c>
      <c r="D34">
        <v>6120</v>
      </c>
    </row>
    <row r="35" spans="1:4" x14ac:dyDescent="0.3">
      <c r="A35">
        <v>33</v>
      </c>
      <c r="B35" t="s">
        <v>700</v>
      </c>
      <c r="C35" t="s">
        <v>643</v>
      </c>
      <c r="D35">
        <v>15461</v>
      </c>
    </row>
    <row r="36" spans="1:4" x14ac:dyDescent="0.3">
      <c r="A36">
        <v>34</v>
      </c>
      <c r="B36" t="s">
        <v>700</v>
      </c>
      <c r="C36" t="s">
        <v>633</v>
      </c>
      <c r="D36">
        <v>6714</v>
      </c>
    </row>
    <row r="37" spans="1:4" x14ac:dyDescent="0.3">
      <c r="A37">
        <v>35</v>
      </c>
      <c r="B37" t="s">
        <v>700</v>
      </c>
      <c r="C37" t="s">
        <v>645</v>
      </c>
      <c r="D37">
        <v>19730</v>
      </c>
    </row>
    <row r="38" spans="1:4" x14ac:dyDescent="0.3">
      <c r="A38">
        <v>36</v>
      </c>
      <c r="B38" t="s">
        <v>700</v>
      </c>
      <c r="C38" t="s">
        <v>621</v>
      </c>
      <c r="D38">
        <v>5188</v>
      </c>
    </row>
    <row r="39" spans="1:4" x14ac:dyDescent="0.3">
      <c r="A39">
        <v>37</v>
      </c>
      <c r="B39" t="s">
        <v>700</v>
      </c>
      <c r="C39" t="s">
        <v>623</v>
      </c>
      <c r="D39">
        <v>7924</v>
      </c>
    </row>
    <row r="40" spans="1:4" x14ac:dyDescent="0.3">
      <c r="A40">
        <v>38</v>
      </c>
      <c r="B40" t="s">
        <v>700</v>
      </c>
      <c r="C40" t="s">
        <v>625</v>
      </c>
      <c r="D40">
        <v>9436</v>
      </c>
    </row>
    <row r="41" spans="1:4" x14ac:dyDescent="0.3">
      <c r="A41">
        <v>39</v>
      </c>
      <c r="B41" t="s">
        <v>700</v>
      </c>
      <c r="C41" t="s">
        <v>627</v>
      </c>
      <c r="D41">
        <v>15424</v>
      </c>
    </row>
    <row r="42" spans="1:4" x14ac:dyDescent="0.3">
      <c r="A42">
        <v>40</v>
      </c>
      <c r="B42" t="s">
        <v>700</v>
      </c>
      <c r="C42" t="s">
        <v>619</v>
      </c>
      <c r="D42">
        <v>9072</v>
      </c>
    </row>
    <row r="43" spans="1:4" x14ac:dyDescent="0.3">
      <c r="A43">
        <v>41</v>
      </c>
      <c r="B43" t="s">
        <v>700</v>
      </c>
      <c r="C43" t="s">
        <v>629</v>
      </c>
      <c r="D43">
        <v>4606</v>
      </c>
    </row>
    <row r="44" spans="1:4" x14ac:dyDescent="0.3">
      <c r="A44">
        <v>42</v>
      </c>
      <c r="B44" t="s">
        <v>700</v>
      </c>
      <c r="C44" t="s">
        <v>631</v>
      </c>
      <c r="D44">
        <v>2546</v>
      </c>
    </row>
    <row r="45" spans="1:4" x14ac:dyDescent="0.3">
      <c r="A45">
        <v>43</v>
      </c>
      <c r="B45" t="s">
        <v>700</v>
      </c>
      <c r="C45" t="s">
        <v>665</v>
      </c>
      <c r="D45">
        <v>115915</v>
      </c>
    </row>
    <row r="46" spans="1:4" x14ac:dyDescent="0.3">
      <c r="A46">
        <v>44</v>
      </c>
      <c r="B46" t="s">
        <v>700</v>
      </c>
      <c r="C46" t="s">
        <v>667</v>
      </c>
      <c r="D46">
        <v>42737</v>
      </c>
    </row>
    <row r="47" spans="1:4" x14ac:dyDescent="0.3">
      <c r="A47">
        <v>45</v>
      </c>
      <c r="B47" t="s">
        <v>700</v>
      </c>
      <c r="C47" t="s">
        <v>669</v>
      </c>
      <c r="D47">
        <v>9843</v>
      </c>
    </row>
    <row r="48" spans="1:4" x14ac:dyDescent="0.3">
      <c r="A48">
        <v>46</v>
      </c>
      <c r="B48" t="s">
        <v>700</v>
      </c>
      <c r="C48" t="s">
        <v>671</v>
      </c>
      <c r="D48">
        <v>331856</v>
      </c>
    </row>
    <row r="49" spans="1:4" x14ac:dyDescent="0.3">
      <c r="A49">
        <v>47</v>
      </c>
      <c r="B49" t="s">
        <v>700</v>
      </c>
      <c r="C49" t="s">
        <v>577</v>
      </c>
      <c r="D49">
        <v>5195</v>
      </c>
    </row>
    <row r="50" spans="1:4" x14ac:dyDescent="0.3">
      <c r="A50">
        <v>48</v>
      </c>
      <c r="B50" t="s">
        <v>700</v>
      </c>
      <c r="C50" t="s">
        <v>575</v>
      </c>
      <c r="D50">
        <v>24380</v>
      </c>
    </row>
    <row r="51" spans="1:4" x14ac:dyDescent="0.3">
      <c r="A51">
        <v>49</v>
      </c>
      <c r="B51" t="s">
        <v>700</v>
      </c>
      <c r="C51" t="s">
        <v>578</v>
      </c>
      <c r="D51">
        <v>11648</v>
      </c>
    </row>
    <row r="52" spans="1:4" x14ac:dyDescent="0.3">
      <c r="A52">
        <v>50</v>
      </c>
      <c r="B52" t="s">
        <v>700</v>
      </c>
      <c r="C52" t="s">
        <v>579</v>
      </c>
      <c r="D52">
        <v>23257</v>
      </c>
    </row>
    <row r="53" spans="1:4" x14ac:dyDescent="0.3">
      <c r="A53">
        <v>51</v>
      </c>
      <c r="B53" t="s">
        <v>700</v>
      </c>
      <c r="C53" t="s">
        <v>571</v>
      </c>
      <c r="D53">
        <v>9664</v>
      </c>
    </row>
    <row r="54" spans="1:4" x14ac:dyDescent="0.3">
      <c r="A54">
        <v>52</v>
      </c>
      <c r="B54" t="s">
        <v>700</v>
      </c>
      <c r="C54" t="s">
        <v>574</v>
      </c>
      <c r="D54">
        <v>18964</v>
      </c>
    </row>
    <row r="55" spans="1:4" x14ac:dyDescent="0.3">
      <c r="A55">
        <v>53</v>
      </c>
      <c r="B55" t="s">
        <v>700</v>
      </c>
      <c r="C55" t="s">
        <v>572</v>
      </c>
      <c r="D55">
        <v>3699</v>
      </c>
    </row>
    <row r="56" spans="1:4" x14ac:dyDescent="0.3">
      <c r="A56">
        <v>54</v>
      </c>
      <c r="B56" t="s">
        <v>700</v>
      </c>
      <c r="C56" t="s">
        <v>583</v>
      </c>
      <c r="D56">
        <v>9074</v>
      </c>
    </row>
    <row r="57" spans="1:4" x14ac:dyDescent="0.3">
      <c r="A57">
        <v>55</v>
      </c>
      <c r="B57" t="s">
        <v>700</v>
      </c>
      <c r="C57" t="s">
        <v>581</v>
      </c>
      <c r="D57">
        <v>24850</v>
      </c>
    </row>
    <row r="58" spans="1:4" x14ac:dyDescent="0.3">
      <c r="A58">
        <v>56</v>
      </c>
      <c r="B58" t="s">
        <v>700</v>
      </c>
      <c r="C58" t="s">
        <v>580</v>
      </c>
      <c r="D58">
        <v>11066</v>
      </c>
    </row>
    <row r="59" spans="1:4" x14ac:dyDescent="0.3">
      <c r="A59">
        <v>57</v>
      </c>
      <c r="B59" t="s">
        <v>700</v>
      </c>
      <c r="C59" t="s">
        <v>582</v>
      </c>
      <c r="D59">
        <v>35863</v>
      </c>
    </row>
    <row r="60" spans="1:4" x14ac:dyDescent="0.3">
      <c r="A60">
        <v>58</v>
      </c>
      <c r="B60" t="s">
        <v>700</v>
      </c>
      <c r="C60" t="s">
        <v>584</v>
      </c>
      <c r="D60">
        <v>8623</v>
      </c>
    </row>
    <row r="61" spans="1:4" x14ac:dyDescent="0.3">
      <c r="A61">
        <v>59</v>
      </c>
      <c r="B61" t="s">
        <v>700</v>
      </c>
      <c r="C61" t="s">
        <v>585</v>
      </c>
      <c r="D61">
        <v>19033</v>
      </c>
    </row>
    <row r="62" spans="1:4" x14ac:dyDescent="0.3">
      <c r="A62">
        <v>60</v>
      </c>
      <c r="B62" t="s">
        <v>700</v>
      </c>
      <c r="C62" t="s">
        <v>573</v>
      </c>
      <c r="D62">
        <v>9825</v>
      </c>
    </row>
    <row r="63" spans="1:4" x14ac:dyDescent="0.3">
      <c r="A63">
        <v>61</v>
      </c>
      <c r="B63" t="s">
        <v>700</v>
      </c>
      <c r="C63" t="s">
        <v>570</v>
      </c>
      <c r="D63">
        <v>14259</v>
      </c>
    </row>
    <row r="64" spans="1:4" x14ac:dyDescent="0.3">
      <c r="A64">
        <v>62</v>
      </c>
      <c r="B64" t="s">
        <v>700</v>
      </c>
      <c r="C64" t="s">
        <v>576</v>
      </c>
      <c r="D64">
        <v>10074</v>
      </c>
    </row>
    <row r="65" spans="1:4" x14ac:dyDescent="0.3">
      <c r="A65">
        <v>63</v>
      </c>
      <c r="B65" t="s">
        <v>700</v>
      </c>
      <c r="C65" t="s">
        <v>525</v>
      </c>
      <c r="D65">
        <v>4543</v>
      </c>
    </row>
    <row r="66" spans="1:4" x14ac:dyDescent="0.3">
      <c r="A66">
        <v>64</v>
      </c>
      <c r="B66" t="s">
        <v>700</v>
      </c>
      <c r="C66" t="s">
        <v>526</v>
      </c>
      <c r="D66">
        <v>5905</v>
      </c>
    </row>
    <row r="67" spans="1:4" x14ac:dyDescent="0.3">
      <c r="A67">
        <v>65</v>
      </c>
      <c r="B67" t="s">
        <v>700</v>
      </c>
      <c r="C67" t="s">
        <v>527</v>
      </c>
      <c r="D67">
        <v>7477</v>
      </c>
    </row>
    <row r="68" spans="1:4" x14ac:dyDescent="0.3">
      <c r="A68">
        <v>66</v>
      </c>
      <c r="B68" t="s">
        <v>700</v>
      </c>
      <c r="C68" t="s">
        <v>528</v>
      </c>
      <c r="D68">
        <v>6878</v>
      </c>
    </row>
    <row r="69" spans="1:4" x14ac:dyDescent="0.3">
      <c r="A69">
        <v>67</v>
      </c>
      <c r="B69" t="s">
        <v>700</v>
      </c>
      <c r="C69" t="s">
        <v>529</v>
      </c>
      <c r="D69">
        <v>3721</v>
      </c>
    </row>
    <row r="70" spans="1:4" x14ac:dyDescent="0.3">
      <c r="A70">
        <v>68</v>
      </c>
      <c r="B70" t="s">
        <v>700</v>
      </c>
      <c r="C70" t="s">
        <v>530</v>
      </c>
      <c r="D70">
        <v>6022</v>
      </c>
    </row>
    <row r="71" spans="1:4" x14ac:dyDescent="0.3">
      <c r="A71">
        <v>69</v>
      </c>
      <c r="B71" t="s">
        <v>700</v>
      </c>
      <c r="C71" t="s">
        <v>531</v>
      </c>
      <c r="D71">
        <v>15462</v>
      </c>
    </row>
    <row r="72" spans="1:4" x14ac:dyDescent="0.3">
      <c r="A72">
        <v>70</v>
      </c>
      <c r="B72" t="s">
        <v>700</v>
      </c>
      <c r="C72" t="s">
        <v>532</v>
      </c>
      <c r="D72">
        <v>3112</v>
      </c>
    </row>
    <row r="73" spans="1:4" x14ac:dyDescent="0.3">
      <c r="A73">
        <v>71</v>
      </c>
      <c r="B73" t="s">
        <v>700</v>
      </c>
      <c r="C73" t="s">
        <v>533</v>
      </c>
      <c r="D73">
        <v>2869</v>
      </c>
    </row>
    <row r="74" spans="1:4" x14ac:dyDescent="0.3">
      <c r="A74">
        <v>72</v>
      </c>
      <c r="B74" t="s">
        <v>700</v>
      </c>
      <c r="C74" t="s">
        <v>534</v>
      </c>
      <c r="D74">
        <v>6498</v>
      </c>
    </row>
    <row r="75" spans="1:4" x14ac:dyDescent="0.3">
      <c r="A75">
        <v>73</v>
      </c>
      <c r="B75" t="s">
        <v>700</v>
      </c>
      <c r="C75" t="s">
        <v>535</v>
      </c>
      <c r="D75">
        <v>5352</v>
      </c>
    </row>
    <row r="76" spans="1:4" x14ac:dyDescent="0.3">
      <c r="A76">
        <v>74</v>
      </c>
      <c r="B76" t="s">
        <v>700</v>
      </c>
      <c r="C76" t="s">
        <v>536</v>
      </c>
      <c r="D76">
        <v>2795</v>
      </c>
    </row>
    <row r="77" spans="1:4" x14ac:dyDescent="0.3">
      <c r="A77">
        <v>75</v>
      </c>
      <c r="B77" t="s">
        <v>700</v>
      </c>
      <c r="C77" t="s">
        <v>537</v>
      </c>
      <c r="D77">
        <v>4011</v>
      </c>
    </row>
    <row r="78" spans="1:4" x14ac:dyDescent="0.3">
      <c r="A78">
        <v>76</v>
      </c>
      <c r="B78" t="s">
        <v>700</v>
      </c>
      <c r="C78" t="s">
        <v>538</v>
      </c>
      <c r="D78">
        <v>6385</v>
      </c>
    </row>
    <row r="79" spans="1:4" x14ac:dyDescent="0.3">
      <c r="A79">
        <v>77</v>
      </c>
      <c r="B79" t="s">
        <v>700</v>
      </c>
      <c r="C79" t="s">
        <v>539</v>
      </c>
      <c r="D79">
        <v>9274</v>
      </c>
    </row>
    <row r="80" spans="1:4" x14ac:dyDescent="0.3">
      <c r="A80">
        <v>78</v>
      </c>
      <c r="B80" t="s">
        <v>700</v>
      </c>
      <c r="C80" t="s">
        <v>540</v>
      </c>
      <c r="D80">
        <v>4277</v>
      </c>
    </row>
    <row r="81" spans="1:4" x14ac:dyDescent="0.3">
      <c r="A81">
        <v>79</v>
      </c>
      <c r="B81" t="s">
        <v>700</v>
      </c>
      <c r="C81" t="s">
        <v>541</v>
      </c>
      <c r="D81">
        <v>5111</v>
      </c>
    </row>
    <row r="82" spans="1:4" x14ac:dyDescent="0.3">
      <c r="A82">
        <v>80</v>
      </c>
      <c r="B82" t="s">
        <v>700</v>
      </c>
      <c r="C82" t="s">
        <v>542</v>
      </c>
      <c r="D82">
        <v>6705</v>
      </c>
    </row>
    <row r="83" spans="1:4" x14ac:dyDescent="0.3">
      <c r="A83">
        <v>81</v>
      </c>
      <c r="B83" t="s">
        <v>700</v>
      </c>
      <c r="C83" t="s">
        <v>543</v>
      </c>
      <c r="D83">
        <v>5294</v>
      </c>
    </row>
    <row r="84" spans="1:4" x14ac:dyDescent="0.3">
      <c r="A84">
        <v>82</v>
      </c>
      <c r="B84" t="s">
        <v>700</v>
      </c>
      <c r="C84" t="s">
        <v>544</v>
      </c>
      <c r="D84">
        <v>3948</v>
      </c>
    </row>
    <row r="85" spans="1:4" x14ac:dyDescent="0.3">
      <c r="A85">
        <v>83</v>
      </c>
      <c r="B85" t="s">
        <v>700</v>
      </c>
      <c r="C85" t="s">
        <v>545</v>
      </c>
      <c r="D85">
        <v>3862</v>
      </c>
    </row>
    <row r="86" spans="1:4" x14ac:dyDescent="0.3">
      <c r="A86">
        <v>84</v>
      </c>
      <c r="B86" t="s">
        <v>700</v>
      </c>
      <c r="C86" t="s">
        <v>546</v>
      </c>
      <c r="D86">
        <v>3667</v>
      </c>
    </row>
    <row r="87" spans="1:4" x14ac:dyDescent="0.3">
      <c r="A87">
        <v>85</v>
      </c>
      <c r="B87" t="s">
        <v>700</v>
      </c>
      <c r="C87" t="s">
        <v>550</v>
      </c>
      <c r="D87">
        <v>8528</v>
      </c>
    </row>
    <row r="88" spans="1:4" x14ac:dyDescent="0.3">
      <c r="A88">
        <v>86</v>
      </c>
      <c r="B88" t="s">
        <v>700</v>
      </c>
      <c r="C88" t="s">
        <v>551</v>
      </c>
      <c r="D88">
        <v>11177</v>
      </c>
    </row>
    <row r="89" spans="1:4" x14ac:dyDescent="0.3">
      <c r="A89">
        <v>87</v>
      </c>
      <c r="B89" t="s">
        <v>700</v>
      </c>
      <c r="C89" t="s">
        <v>552</v>
      </c>
      <c r="D89">
        <v>5109</v>
      </c>
    </row>
    <row r="90" spans="1:4" x14ac:dyDescent="0.3">
      <c r="A90">
        <v>88</v>
      </c>
      <c r="B90" t="s">
        <v>700</v>
      </c>
      <c r="C90" t="s">
        <v>553</v>
      </c>
      <c r="D90">
        <v>6921</v>
      </c>
    </row>
    <row r="91" spans="1:4" x14ac:dyDescent="0.3">
      <c r="A91">
        <v>89</v>
      </c>
      <c r="B91" t="s">
        <v>700</v>
      </c>
      <c r="C91" t="s">
        <v>554</v>
      </c>
      <c r="D91">
        <v>14831</v>
      </c>
    </row>
    <row r="92" spans="1:4" x14ac:dyDescent="0.3">
      <c r="A92">
        <v>90</v>
      </c>
      <c r="B92" t="s">
        <v>700</v>
      </c>
      <c r="C92" t="s">
        <v>547</v>
      </c>
      <c r="D92">
        <v>11546</v>
      </c>
    </row>
    <row r="93" spans="1:4" x14ac:dyDescent="0.3">
      <c r="A93">
        <v>91</v>
      </c>
      <c r="B93" t="s">
        <v>700</v>
      </c>
      <c r="C93" t="s">
        <v>548</v>
      </c>
      <c r="D93">
        <v>8446</v>
      </c>
    </row>
    <row r="94" spans="1:4" x14ac:dyDescent="0.3">
      <c r="A94">
        <v>92</v>
      </c>
      <c r="B94" t="s">
        <v>700</v>
      </c>
      <c r="C94" t="s">
        <v>549</v>
      </c>
      <c r="D94">
        <v>5626</v>
      </c>
    </row>
    <row r="95" spans="1:4" x14ac:dyDescent="0.3">
      <c r="A95">
        <v>93</v>
      </c>
      <c r="B95" t="s">
        <v>700</v>
      </c>
      <c r="C95" t="s">
        <v>555</v>
      </c>
      <c r="D95">
        <v>3690</v>
      </c>
    </row>
    <row r="96" spans="1:4" x14ac:dyDescent="0.3">
      <c r="A96">
        <v>94</v>
      </c>
      <c r="B96" t="s">
        <v>700</v>
      </c>
      <c r="C96" t="s">
        <v>556</v>
      </c>
      <c r="D96">
        <v>3981</v>
      </c>
    </row>
    <row r="97" spans="1:4" x14ac:dyDescent="0.3">
      <c r="A97">
        <v>95</v>
      </c>
      <c r="B97" t="s">
        <v>700</v>
      </c>
      <c r="C97" t="s">
        <v>557</v>
      </c>
      <c r="D97">
        <v>6764</v>
      </c>
    </row>
    <row r="98" spans="1:4" x14ac:dyDescent="0.3">
      <c r="A98">
        <v>96</v>
      </c>
      <c r="B98" t="s">
        <v>700</v>
      </c>
      <c r="C98" t="s">
        <v>558</v>
      </c>
      <c r="D98">
        <v>1982</v>
      </c>
    </row>
    <row r="99" spans="1:4" x14ac:dyDescent="0.3">
      <c r="A99">
        <v>97</v>
      </c>
      <c r="B99" t="s">
        <v>700</v>
      </c>
      <c r="C99" t="s">
        <v>559</v>
      </c>
      <c r="D99">
        <v>4166</v>
      </c>
    </row>
    <row r="100" spans="1:4" x14ac:dyDescent="0.3">
      <c r="A100">
        <v>98</v>
      </c>
      <c r="B100" t="s">
        <v>700</v>
      </c>
      <c r="C100" t="s">
        <v>560</v>
      </c>
      <c r="D100">
        <v>1596</v>
      </c>
    </row>
    <row r="101" spans="1:4" x14ac:dyDescent="0.3">
      <c r="A101">
        <v>99</v>
      </c>
      <c r="B101" t="s">
        <v>700</v>
      </c>
      <c r="C101" t="s">
        <v>561</v>
      </c>
      <c r="D101">
        <v>2841</v>
      </c>
    </row>
    <row r="102" spans="1:4" x14ac:dyDescent="0.3">
      <c r="A102">
        <v>100</v>
      </c>
      <c r="B102" t="s">
        <v>700</v>
      </c>
      <c r="C102" t="s">
        <v>562</v>
      </c>
      <c r="D102">
        <v>10000</v>
      </c>
    </row>
    <row r="103" spans="1:4" x14ac:dyDescent="0.3">
      <c r="A103">
        <v>101</v>
      </c>
      <c r="B103" t="s">
        <v>700</v>
      </c>
      <c r="C103" t="s">
        <v>563</v>
      </c>
      <c r="D103">
        <v>7003</v>
      </c>
    </row>
    <row r="104" spans="1:4" x14ac:dyDescent="0.3">
      <c r="A104">
        <v>102</v>
      </c>
      <c r="B104" t="s">
        <v>700</v>
      </c>
      <c r="C104" t="s">
        <v>564</v>
      </c>
      <c r="D104">
        <v>12623</v>
      </c>
    </row>
    <row r="105" spans="1:4" x14ac:dyDescent="0.3">
      <c r="A105">
        <v>103</v>
      </c>
      <c r="B105" t="s">
        <v>700</v>
      </c>
      <c r="C105" t="s">
        <v>565</v>
      </c>
      <c r="D105">
        <v>6529</v>
      </c>
    </row>
    <row r="106" spans="1:4" x14ac:dyDescent="0.3">
      <c r="A106">
        <v>104</v>
      </c>
      <c r="B106" t="s">
        <v>700</v>
      </c>
      <c r="C106" t="s">
        <v>566</v>
      </c>
      <c r="D106">
        <v>3417</v>
      </c>
    </row>
    <row r="107" spans="1:4" x14ac:dyDescent="0.3">
      <c r="A107">
        <v>105</v>
      </c>
      <c r="B107" t="s">
        <v>700</v>
      </c>
      <c r="C107" t="s">
        <v>567</v>
      </c>
      <c r="D107">
        <v>2621</v>
      </c>
    </row>
    <row r="108" spans="1:4" x14ac:dyDescent="0.3">
      <c r="A108">
        <v>106</v>
      </c>
      <c r="B108" t="s">
        <v>700</v>
      </c>
      <c r="C108" t="s">
        <v>568</v>
      </c>
      <c r="D108">
        <v>2856</v>
      </c>
    </row>
    <row r="109" spans="1:4" x14ac:dyDescent="0.3">
      <c r="A109">
        <v>107</v>
      </c>
      <c r="B109" t="s">
        <v>700</v>
      </c>
      <c r="C109" t="s">
        <v>569</v>
      </c>
      <c r="D109">
        <v>7526</v>
      </c>
    </row>
    <row r="110" spans="1:4" x14ac:dyDescent="0.3">
      <c r="A110">
        <v>108</v>
      </c>
      <c r="B110" t="s">
        <v>700</v>
      </c>
      <c r="C110" t="s">
        <v>404</v>
      </c>
      <c r="D110">
        <v>65</v>
      </c>
    </row>
    <row r="111" spans="1:4" x14ac:dyDescent="0.3">
      <c r="A111">
        <v>109</v>
      </c>
      <c r="B111" t="s">
        <v>700</v>
      </c>
      <c r="C111" t="s">
        <v>406</v>
      </c>
      <c r="D111">
        <v>1500</v>
      </c>
    </row>
    <row r="112" spans="1:4" x14ac:dyDescent="0.3">
      <c r="A112">
        <v>110</v>
      </c>
      <c r="B112" t="s">
        <v>700</v>
      </c>
      <c r="C112" t="s">
        <v>408</v>
      </c>
      <c r="D112">
        <v>1632</v>
      </c>
    </row>
    <row r="113" spans="1:4" x14ac:dyDescent="0.3">
      <c r="A113">
        <v>111</v>
      </c>
      <c r="B113" t="s">
        <v>700</v>
      </c>
      <c r="C113" t="s">
        <v>407</v>
      </c>
      <c r="D113">
        <v>2250</v>
      </c>
    </row>
    <row r="114" spans="1:4" x14ac:dyDescent="0.3">
      <c r="A114">
        <v>112</v>
      </c>
      <c r="B114" t="s">
        <v>700</v>
      </c>
      <c r="C114" t="s">
        <v>410</v>
      </c>
      <c r="D114">
        <v>2079</v>
      </c>
    </row>
    <row r="115" spans="1:4" x14ac:dyDescent="0.3">
      <c r="A115">
        <v>113</v>
      </c>
      <c r="B115" t="s">
        <v>700</v>
      </c>
      <c r="C115" t="s">
        <v>405</v>
      </c>
      <c r="D115">
        <v>1746</v>
      </c>
    </row>
    <row r="116" spans="1:4" x14ac:dyDescent="0.3">
      <c r="A116">
        <v>114</v>
      </c>
      <c r="B116" t="s">
        <v>700</v>
      </c>
      <c r="C116" t="s">
        <v>403</v>
      </c>
      <c r="D116">
        <v>7</v>
      </c>
    </row>
    <row r="117" spans="1:4" x14ac:dyDescent="0.3">
      <c r="A117">
        <v>115</v>
      </c>
      <c r="B117" t="s">
        <v>700</v>
      </c>
      <c r="C117" t="s">
        <v>409</v>
      </c>
      <c r="D117">
        <v>1405</v>
      </c>
    </row>
    <row r="118" spans="1:4" x14ac:dyDescent="0.3">
      <c r="A118">
        <v>116</v>
      </c>
      <c r="B118" t="s">
        <v>700</v>
      </c>
      <c r="C118" t="s">
        <v>399</v>
      </c>
      <c r="D118">
        <v>5853</v>
      </c>
    </row>
    <row r="119" spans="1:4" x14ac:dyDescent="0.3">
      <c r="A119">
        <v>117</v>
      </c>
      <c r="B119" t="s">
        <v>700</v>
      </c>
      <c r="C119" t="s">
        <v>397</v>
      </c>
      <c r="D119">
        <v>757</v>
      </c>
    </row>
    <row r="120" spans="1:4" x14ac:dyDescent="0.3">
      <c r="A120">
        <v>118</v>
      </c>
      <c r="B120" t="s">
        <v>700</v>
      </c>
      <c r="C120" t="s">
        <v>402</v>
      </c>
      <c r="D120">
        <v>83</v>
      </c>
    </row>
    <row r="121" spans="1:4" x14ac:dyDescent="0.3">
      <c r="A121">
        <v>119</v>
      </c>
      <c r="B121" t="s">
        <v>700</v>
      </c>
      <c r="C121" t="s">
        <v>398</v>
      </c>
      <c r="D121">
        <v>1542</v>
      </c>
    </row>
    <row r="122" spans="1:4" x14ac:dyDescent="0.3">
      <c r="A122">
        <v>120</v>
      </c>
      <c r="B122" t="s">
        <v>700</v>
      </c>
      <c r="C122" t="s">
        <v>401</v>
      </c>
      <c r="D122">
        <v>4783</v>
      </c>
    </row>
    <row r="123" spans="1:4" x14ac:dyDescent="0.3">
      <c r="A123">
        <v>121</v>
      </c>
      <c r="B123" t="s">
        <v>700</v>
      </c>
      <c r="C123" t="s">
        <v>400</v>
      </c>
      <c r="D123">
        <v>9063</v>
      </c>
    </row>
    <row r="124" spans="1:4" x14ac:dyDescent="0.3">
      <c r="A124">
        <v>122</v>
      </c>
      <c r="B124" t="s">
        <v>700</v>
      </c>
      <c r="C124" t="s">
        <v>396</v>
      </c>
      <c r="D124">
        <v>5472</v>
      </c>
    </row>
    <row r="125" spans="1:4" x14ac:dyDescent="0.3">
      <c r="A125">
        <v>123</v>
      </c>
      <c r="B125" t="s">
        <v>700</v>
      </c>
      <c r="C125" t="s">
        <v>395</v>
      </c>
      <c r="D125">
        <v>2956</v>
      </c>
    </row>
    <row r="126" spans="1:4" x14ac:dyDescent="0.3">
      <c r="A126">
        <v>124</v>
      </c>
      <c r="B126" t="s">
        <v>700</v>
      </c>
      <c r="C126" t="s">
        <v>394</v>
      </c>
      <c r="D126">
        <v>3465</v>
      </c>
    </row>
    <row r="127" spans="1:4" x14ac:dyDescent="0.3">
      <c r="A127">
        <v>125</v>
      </c>
      <c r="B127" t="s">
        <v>700</v>
      </c>
      <c r="C127" t="s">
        <v>333</v>
      </c>
      <c r="D127">
        <v>321547</v>
      </c>
    </row>
    <row r="128" spans="1:4" x14ac:dyDescent="0.3">
      <c r="A128">
        <v>126</v>
      </c>
      <c r="B128" t="s">
        <v>700</v>
      </c>
      <c r="C128" t="s">
        <v>701</v>
      </c>
      <c r="D128">
        <v>78</v>
      </c>
    </row>
    <row r="129" spans="1:4" x14ac:dyDescent="0.3">
      <c r="A129">
        <v>127</v>
      </c>
      <c r="B129" t="s">
        <v>700</v>
      </c>
      <c r="C129" t="s">
        <v>706</v>
      </c>
      <c r="D129">
        <v>105</v>
      </c>
    </row>
    <row r="130" spans="1:4" x14ac:dyDescent="0.3">
      <c r="A130">
        <v>128</v>
      </c>
      <c r="B130" t="s">
        <v>700</v>
      </c>
      <c r="C130" t="s">
        <v>707</v>
      </c>
      <c r="D130">
        <v>358</v>
      </c>
    </row>
    <row r="131" spans="1:4" x14ac:dyDescent="0.3">
      <c r="A131">
        <v>129</v>
      </c>
      <c r="B131" t="s">
        <v>700</v>
      </c>
      <c r="C131" t="s">
        <v>708</v>
      </c>
      <c r="D131">
        <v>1334</v>
      </c>
    </row>
    <row r="132" spans="1:4" x14ac:dyDescent="0.3">
      <c r="A132">
        <v>130</v>
      </c>
      <c r="B132" t="s">
        <v>700</v>
      </c>
      <c r="C132" t="s">
        <v>710</v>
      </c>
      <c r="D132">
        <v>1287</v>
      </c>
    </row>
    <row r="133" spans="1:4" x14ac:dyDescent="0.3">
      <c r="A133">
        <v>131</v>
      </c>
      <c r="B133" t="s">
        <v>700</v>
      </c>
      <c r="C133" t="s">
        <v>712</v>
      </c>
      <c r="D133">
        <v>2242</v>
      </c>
    </row>
    <row r="134" spans="1:4" x14ac:dyDescent="0.3">
      <c r="A134">
        <v>132</v>
      </c>
      <c r="B134" t="s">
        <v>700</v>
      </c>
      <c r="C134" t="s">
        <v>713</v>
      </c>
      <c r="D134">
        <v>2623</v>
      </c>
    </row>
    <row r="135" spans="1:4" x14ac:dyDescent="0.3">
      <c r="A135">
        <v>133</v>
      </c>
      <c r="B135" t="s">
        <v>700</v>
      </c>
      <c r="C135" t="s">
        <v>715</v>
      </c>
      <c r="D135">
        <v>2935</v>
      </c>
    </row>
    <row r="136" spans="1:4" x14ac:dyDescent="0.3">
      <c r="A136">
        <v>134</v>
      </c>
      <c r="B136" t="s">
        <v>700</v>
      </c>
      <c r="C136" t="s">
        <v>716</v>
      </c>
      <c r="D136">
        <v>13599</v>
      </c>
    </row>
    <row r="137" spans="1:4" x14ac:dyDescent="0.3">
      <c r="A137">
        <v>135</v>
      </c>
      <c r="B137" t="s">
        <v>700</v>
      </c>
      <c r="C137" t="s">
        <v>718</v>
      </c>
      <c r="D137">
        <v>1905</v>
      </c>
    </row>
    <row r="138" spans="1:4" x14ac:dyDescent="0.3">
      <c r="A138">
        <v>136</v>
      </c>
      <c r="B138" t="s">
        <v>700</v>
      </c>
      <c r="C138" t="s">
        <v>720</v>
      </c>
      <c r="D138">
        <v>2327</v>
      </c>
    </row>
    <row r="139" spans="1:4" x14ac:dyDescent="0.3">
      <c r="A139">
        <v>137</v>
      </c>
      <c r="B139" t="s">
        <v>700</v>
      </c>
      <c r="C139" t="s">
        <v>721</v>
      </c>
      <c r="D139">
        <v>16877</v>
      </c>
    </row>
    <row r="140" spans="1:4" x14ac:dyDescent="0.3">
      <c r="A140">
        <v>138</v>
      </c>
      <c r="B140" t="s">
        <v>700</v>
      </c>
      <c r="C140" t="s">
        <v>723</v>
      </c>
      <c r="D140">
        <v>8275</v>
      </c>
    </row>
    <row r="141" spans="1:4" x14ac:dyDescent="0.3">
      <c r="A141">
        <v>139</v>
      </c>
      <c r="B141" t="s">
        <v>700</v>
      </c>
      <c r="C141" t="s">
        <v>726</v>
      </c>
      <c r="D141">
        <v>5486</v>
      </c>
    </row>
    <row r="142" spans="1:4" x14ac:dyDescent="0.3">
      <c r="A142">
        <v>140</v>
      </c>
      <c r="B142" t="s">
        <v>700</v>
      </c>
      <c r="C142" t="s">
        <v>728</v>
      </c>
      <c r="D142">
        <v>3948</v>
      </c>
    </row>
    <row r="143" spans="1:4" x14ac:dyDescent="0.3">
      <c r="A143">
        <v>141</v>
      </c>
      <c r="B143" t="s">
        <v>700</v>
      </c>
      <c r="C143" t="s">
        <v>730</v>
      </c>
      <c r="D143">
        <v>5678</v>
      </c>
    </row>
    <row r="144" spans="1:4" x14ac:dyDescent="0.3">
      <c r="A144">
        <v>142</v>
      </c>
      <c r="B144" t="s">
        <v>700</v>
      </c>
      <c r="C144" t="s">
        <v>731</v>
      </c>
      <c r="D144">
        <v>57784</v>
      </c>
    </row>
    <row r="145" spans="1:4" x14ac:dyDescent="0.3">
      <c r="A145">
        <v>143</v>
      </c>
      <c r="B145" t="s">
        <v>700</v>
      </c>
      <c r="C145" t="s">
        <v>734</v>
      </c>
      <c r="D145">
        <v>6085</v>
      </c>
    </row>
    <row r="146" spans="1:4" x14ac:dyDescent="0.3">
      <c r="A146">
        <v>144</v>
      </c>
      <c r="B146" t="s">
        <v>700</v>
      </c>
      <c r="C146" t="s">
        <v>737</v>
      </c>
      <c r="D146">
        <v>7358</v>
      </c>
    </row>
    <row r="147" spans="1:4" x14ac:dyDescent="0.3">
      <c r="A147">
        <v>145</v>
      </c>
      <c r="B147" t="s">
        <v>700</v>
      </c>
      <c r="C147" t="s">
        <v>740</v>
      </c>
      <c r="D147">
        <v>22356</v>
      </c>
    </row>
    <row r="148" spans="1:4" x14ac:dyDescent="0.3">
      <c r="A148">
        <v>146</v>
      </c>
      <c r="B148" t="s">
        <v>700</v>
      </c>
      <c r="C148" t="s">
        <v>742</v>
      </c>
      <c r="D148">
        <v>20245</v>
      </c>
    </row>
    <row r="149" spans="1:4" x14ac:dyDescent="0.3">
      <c r="A149">
        <v>147</v>
      </c>
      <c r="B149" t="s">
        <v>700</v>
      </c>
      <c r="C149" t="s">
        <v>744</v>
      </c>
      <c r="D149">
        <v>1890</v>
      </c>
    </row>
    <row r="150" spans="1:4" x14ac:dyDescent="0.3">
      <c r="A150">
        <v>148</v>
      </c>
      <c r="B150" t="s">
        <v>700</v>
      </c>
      <c r="C150" t="s">
        <v>746</v>
      </c>
      <c r="D150">
        <v>1603</v>
      </c>
    </row>
    <row r="151" spans="1:4" x14ac:dyDescent="0.3">
      <c r="A151">
        <v>149</v>
      </c>
      <c r="B151" t="s">
        <v>700</v>
      </c>
      <c r="C151" t="s">
        <v>747</v>
      </c>
      <c r="D151">
        <v>3084</v>
      </c>
    </row>
    <row r="152" spans="1:4" x14ac:dyDescent="0.3">
      <c r="A152">
        <v>150</v>
      </c>
      <c r="B152" t="s">
        <v>700</v>
      </c>
      <c r="C152" t="s">
        <v>748</v>
      </c>
      <c r="D152">
        <v>5327</v>
      </c>
    </row>
    <row r="153" spans="1:4" x14ac:dyDescent="0.3">
      <c r="A153">
        <v>151</v>
      </c>
      <c r="B153" t="s">
        <v>700</v>
      </c>
      <c r="C153" t="s">
        <v>750</v>
      </c>
      <c r="D153">
        <v>878</v>
      </c>
    </row>
    <row r="154" spans="1:4" x14ac:dyDescent="0.3">
      <c r="A154">
        <v>152</v>
      </c>
      <c r="B154" t="s">
        <v>700</v>
      </c>
      <c r="C154" t="s">
        <v>751</v>
      </c>
      <c r="D154">
        <v>1126</v>
      </c>
    </row>
    <row r="155" spans="1:4" x14ac:dyDescent="0.3">
      <c r="A155">
        <v>153</v>
      </c>
      <c r="B155" t="s">
        <v>700</v>
      </c>
      <c r="C155" t="s">
        <v>332</v>
      </c>
      <c r="D155">
        <v>95918</v>
      </c>
    </row>
    <row r="156" spans="1:4" x14ac:dyDescent="0.3">
      <c r="A156">
        <v>154</v>
      </c>
      <c r="B156" t="s">
        <v>700</v>
      </c>
      <c r="C156" t="s">
        <v>311</v>
      </c>
      <c r="D156">
        <v>4151</v>
      </c>
    </row>
    <row r="157" spans="1:4" x14ac:dyDescent="0.3">
      <c r="A157">
        <v>155</v>
      </c>
      <c r="B157" t="s">
        <v>700</v>
      </c>
      <c r="C157" t="s">
        <v>312</v>
      </c>
      <c r="D157">
        <v>6217</v>
      </c>
    </row>
    <row r="158" spans="1:4" x14ac:dyDescent="0.3">
      <c r="A158">
        <v>156</v>
      </c>
      <c r="B158" t="s">
        <v>700</v>
      </c>
      <c r="C158" t="s">
        <v>313</v>
      </c>
      <c r="D158">
        <v>5377</v>
      </c>
    </row>
    <row r="159" spans="1:4" x14ac:dyDescent="0.3">
      <c r="A159">
        <v>157</v>
      </c>
      <c r="B159" t="s">
        <v>700</v>
      </c>
      <c r="C159" t="s">
        <v>314</v>
      </c>
      <c r="D159">
        <v>8216</v>
      </c>
    </row>
    <row r="160" spans="1:4" x14ac:dyDescent="0.3">
      <c r="A160">
        <v>158</v>
      </c>
      <c r="B160" t="s">
        <v>700</v>
      </c>
      <c r="C160" t="s">
        <v>315</v>
      </c>
      <c r="D160">
        <v>3083</v>
      </c>
    </row>
    <row r="161" spans="1:4" x14ac:dyDescent="0.3">
      <c r="A161">
        <v>159</v>
      </c>
      <c r="B161" t="s">
        <v>700</v>
      </c>
      <c r="C161" t="s">
        <v>316</v>
      </c>
      <c r="D161">
        <v>12398</v>
      </c>
    </row>
    <row r="162" spans="1:4" x14ac:dyDescent="0.3">
      <c r="A162">
        <v>160</v>
      </c>
      <c r="B162" t="s">
        <v>700</v>
      </c>
      <c r="C162" t="s">
        <v>317</v>
      </c>
      <c r="D162">
        <v>5949</v>
      </c>
    </row>
    <row r="163" spans="1:4" x14ac:dyDescent="0.3">
      <c r="A163">
        <v>161</v>
      </c>
      <c r="B163" t="s">
        <v>700</v>
      </c>
      <c r="C163" t="s">
        <v>318</v>
      </c>
      <c r="D163">
        <v>6363</v>
      </c>
    </row>
    <row r="164" spans="1:4" x14ac:dyDescent="0.3">
      <c r="A164">
        <v>162</v>
      </c>
      <c r="B164" t="s">
        <v>700</v>
      </c>
      <c r="C164" t="s">
        <v>319</v>
      </c>
      <c r="D164">
        <v>5582</v>
      </c>
    </row>
    <row r="165" spans="1:4" x14ac:dyDescent="0.3">
      <c r="A165">
        <v>163</v>
      </c>
      <c r="B165" t="s">
        <v>700</v>
      </c>
      <c r="C165" t="s">
        <v>320</v>
      </c>
      <c r="D165">
        <v>3695</v>
      </c>
    </row>
    <row r="166" spans="1:4" x14ac:dyDescent="0.3">
      <c r="A166">
        <v>164</v>
      </c>
      <c r="B166" t="s">
        <v>700</v>
      </c>
      <c r="C166" t="s">
        <v>321</v>
      </c>
      <c r="D166">
        <v>6959</v>
      </c>
    </row>
    <row r="167" spans="1:4" x14ac:dyDescent="0.3">
      <c r="A167">
        <v>165</v>
      </c>
      <c r="B167" t="s">
        <v>700</v>
      </c>
      <c r="C167" t="s">
        <v>322</v>
      </c>
      <c r="D167">
        <v>3895</v>
      </c>
    </row>
    <row r="168" spans="1:4" x14ac:dyDescent="0.3">
      <c r="A168">
        <v>166</v>
      </c>
      <c r="B168" t="s">
        <v>700</v>
      </c>
      <c r="C168" t="s">
        <v>323</v>
      </c>
      <c r="D168">
        <v>635</v>
      </c>
    </row>
    <row r="169" spans="1:4" x14ac:dyDescent="0.3">
      <c r="A169">
        <v>167</v>
      </c>
      <c r="B169" t="s">
        <v>700</v>
      </c>
      <c r="C169" t="s">
        <v>324</v>
      </c>
      <c r="D169">
        <v>83</v>
      </c>
    </row>
    <row r="170" spans="1:4" x14ac:dyDescent="0.3">
      <c r="A170">
        <v>168</v>
      </c>
      <c r="B170" t="s">
        <v>700</v>
      </c>
      <c r="C170" t="s">
        <v>38</v>
      </c>
      <c r="D170">
        <v>26795</v>
      </c>
    </row>
    <row r="171" spans="1:4" x14ac:dyDescent="0.3">
      <c r="A171">
        <v>169</v>
      </c>
      <c r="B171" t="s">
        <v>700</v>
      </c>
      <c r="C171" t="s">
        <v>39</v>
      </c>
      <c r="D171">
        <v>20536</v>
      </c>
    </row>
    <row r="172" spans="1:4" x14ac:dyDescent="0.3">
      <c r="A172">
        <v>170</v>
      </c>
      <c r="B172" t="s">
        <v>700</v>
      </c>
      <c r="C172" t="s">
        <v>40</v>
      </c>
      <c r="D172">
        <v>3182</v>
      </c>
    </row>
    <row r="173" spans="1:4" x14ac:dyDescent="0.3">
      <c r="A173">
        <v>171</v>
      </c>
      <c r="B173" t="s">
        <v>700</v>
      </c>
      <c r="C173" t="s">
        <v>41</v>
      </c>
      <c r="D173">
        <v>25697</v>
      </c>
    </row>
    <row r="174" spans="1:4" x14ac:dyDescent="0.3">
      <c r="A174">
        <v>172</v>
      </c>
      <c r="B174" t="s">
        <v>700</v>
      </c>
      <c r="C174" t="s">
        <v>42</v>
      </c>
      <c r="D174">
        <v>14023</v>
      </c>
    </row>
    <row r="175" spans="1:4" x14ac:dyDescent="0.3">
      <c r="A175">
        <v>173</v>
      </c>
      <c r="B175" t="s">
        <v>700</v>
      </c>
      <c r="C175" t="s">
        <v>43</v>
      </c>
      <c r="D175">
        <v>11138</v>
      </c>
    </row>
    <row r="176" spans="1:4" x14ac:dyDescent="0.3">
      <c r="A176">
        <v>174</v>
      </c>
      <c r="B176" t="s">
        <v>700</v>
      </c>
      <c r="C176" t="s">
        <v>44</v>
      </c>
      <c r="D176">
        <v>2421</v>
      </c>
    </row>
    <row r="177" spans="1:4" x14ac:dyDescent="0.3">
      <c r="A177">
        <v>175</v>
      </c>
      <c r="B177" t="s">
        <v>700</v>
      </c>
      <c r="C177" t="s">
        <v>45</v>
      </c>
      <c r="D177">
        <v>75</v>
      </c>
    </row>
    <row r="178" spans="1:4" x14ac:dyDescent="0.3">
      <c r="A178">
        <v>176</v>
      </c>
      <c r="B178" t="s">
        <v>700</v>
      </c>
      <c r="C178" t="s">
        <v>46</v>
      </c>
      <c r="D178">
        <v>1578</v>
      </c>
    </row>
    <row r="179" spans="1:4" x14ac:dyDescent="0.3">
      <c r="A179">
        <v>177</v>
      </c>
      <c r="B179" t="s">
        <v>700</v>
      </c>
      <c r="C179" t="s">
        <v>47</v>
      </c>
      <c r="D179">
        <v>1285</v>
      </c>
    </row>
    <row r="180" spans="1:4" x14ac:dyDescent="0.3">
      <c r="A180">
        <v>178</v>
      </c>
      <c r="B180" t="s">
        <v>700</v>
      </c>
      <c r="C180" t="s">
        <v>48</v>
      </c>
      <c r="D180">
        <v>3319</v>
      </c>
    </row>
    <row r="181" spans="1:4" x14ac:dyDescent="0.3">
      <c r="A181">
        <v>179</v>
      </c>
      <c r="B181" t="s">
        <v>700</v>
      </c>
      <c r="C181" t="s">
        <v>49</v>
      </c>
      <c r="D181">
        <v>5235</v>
      </c>
    </row>
    <row r="182" spans="1:4" x14ac:dyDescent="0.3">
      <c r="A182">
        <v>180</v>
      </c>
      <c r="B182" t="s">
        <v>700</v>
      </c>
      <c r="C182" t="s">
        <v>141</v>
      </c>
      <c r="D182">
        <v>12531</v>
      </c>
    </row>
    <row r="183" spans="1:4" x14ac:dyDescent="0.3">
      <c r="A183">
        <v>181</v>
      </c>
      <c r="B183" t="s">
        <v>700</v>
      </c>
      <c r="C183" t="s">
        <v>114</v>
      </c>
      <c r="D183">
        <v>5285</v>
      </c>
    </row>
    <row r="184" spans="1:4" x14ac:dyDescent="0.3">
      <c r="A184">
        <v>182</v>
      </c>
      <c r="B184" t="s">
        <v>700</v>
      </c>
      <c r="C184" t="s">
        <v>115</v>
      </c>
      <c r="D184">
        <v>10921</v>
      </c>
    </row>
    <row r="185" spans="1:4" x14ac:dyDescent="0.3">
      <c r="A185">
        <v>183</v>
      </c>
      <c r="B185" t="s">
        <v>700</v>
      </c>
      <c r="C185" t="s">
        <v>119</v>
      </c>
      <c r="D185">
        <v>436</v>
      </c>
    </row>
    <row r="186" spans="1:4" x14ac:dyDescent="0.3">
      <c r="A186">
        <v>184</v>
      </c>
      <c r="B186" t="s">
        <v>700</v>
      </c>
      <c r="C186" t="s">
        <v>129</v>
      </c>
      <c r="D186">
        <v>5114</v>
      </c>
    </row>
    <row r="187" spans="1:4" x14ac:dyDescent="0.3">
      <c r="A187">
        <v>185</v>
      </c>
      <c r="B187" t="s">
        <v>700</v>
      </c>
      <c r="C187" t="s">
        <v>120</v>
      </c>
      <c r="D187">
        <v>5177</v>
      </c>
    </row>
    <row r="188" spans="1:4" x14ac:dyDescent="0.3">
      <c r="A188">
        <v>186</v>
      </c>
      <c r="B188" t="s">
        <v>700</v>
      </c>
      <c r="C188" t="s">
        <v>138</v>
      </c>
      <c r="D188">
        <v>3096</v>
      </c>
    </row>
    <row r="189" spans="1:4" x14ac:dyDescent="0.3">
      <c r="A189">
        <v>187</v>
      </c>
      <c r="B189" t="s">
        <v>700</v>
      </c>
      <c r="C189" t="s">
        <v>121</v>
      </c>
      <c r="D189">
        <v>11457</v>
      </c>
    </row>
    <row r="190" spans="1:4" x14ac:dyDescent="0.3">
      <c r="A190">
        <v>188</v>
      </c>
      <c r="B190" t="s">
        <v>700</v>
      </c>
      <c r="C190" t="s">
        <v>122</v>
      </c>
      <c r="D190">
        <v>12873</v>
      </c>
    </row>
    <row r="191" spans="1:4" x14ac:dyDescent="0.3">
      <c r="A191">
        <v>189</v>
      </c>
      <c r="B191" t="s">
        <v>700</v>
      </c>
      <c r="C191" t="s">
        <v>130</v>
      </c>
      <c r="D191">
        <v>4212</v>
      </c>
    </row>
    <row r="192" spans="1:4" x14ac:dyDescent="0.3">
      <c r="A192">
        <v>190</v>
      </c>
      <c r="B192" t="s">
        <v>700</v>
      </c>
      <c r="C192" t="s">
        <v>116</v>
      </c>
      <c r="D192">
        <v>1579</v>
      </c>
    </row>
    <row r="193" spans="1:4" x14ac:dyDescent="0.3">
      <c r="A193">
        <v>191</v>
      </c>
      <c r="B193" t="s">
        <v>700</v>
      </c>
      <c r="C193" t="s">
        <v>117</v>
      </c>
      <c r="D193">
        <v>11152</v>
      </c>
    </row>
    <row r="194" spans="1:4" x14ac:dyDescent="0.3">
      <c r="A194">
        <v>192</v>
      </c>
      <c r="B194" t="s">
        <v>700</v>
      </c>
      <c r="C194" t="s">
        <v>142</v>
      </c>
      <c r="D194">
        <v>4215</v>
      </c>
    </row>
    <row r="195" spans="1:4" x14ac:dyDescent="0.3">
      <c r="A195">
        <v>193</v>
      </c>
      <c r="B195" t="s">
        <v>700</v>
      </c>
      <c r="C195" t="s">
        <v>124</v>
      </c>
      <c r="D195">
        <v>17315</v>
      </c>
    </row>
    <row r="196" spans="1:4" x14ac:dyDescent="0.3">
      <c r="A196">
        <v>194</v>
      </c>
      <c r="B196" t="s">
        <v>700</v>
      </c>
      <c r="C196" t="s">
        <v>125</v>
      </c>
      <c r="D196">
        <v>9372</v>
      </c>
    </row>
    <row r="197" spans="1:4" x14ac:dyDescent="0.3">
      <c r="A197">
        <v>195</v>
      </c>
      <c r="B197" t="s">
        <v>700</v>
      </c>
      <c r="C197" t="s">
        <v>131</v>
      </c>
      <c r="D197">
        <v>8779</v>
      </c>
    </row>
    <row r="198" spans="1:4" x14ac:dyDescent="0.3">
      <c r="A198">
        <v>196</v>
      </c>
      <c r="B198" t="s">
        <v>700</v>
      </c>
      <c r="C198" t="s">
        <v>123</v>
      </c>
      <c r="D198">
        <v>6187</v>
      </c>
    </row>
    <row r="199" spans="1:4" x14ac:dyDescent="0.3">
      <c r="A199">
        <v>197</v>
      </c>
      <c r="B199" t="s">
        <v>700</v>
      </c>
      <c r="C199" t="s">
        <v>133</v>
      </c>
      <c r="D199">
        <v>3543</v>
      </c>
    </row>
    <row r="200" spans="1:4" x14ac:dyDescent="0.3">
      <c r="A200">
        <v>198</v>
      </c>
      <c r="B200" t="s">
        <v>700</v>
      </c>
      <c r="C200" t="s">
        <v>118</v>
      </c>
      <c r="D200">
        <v>5338</v>
      </c>
    </row>
    <row r="201" spans="1:4" x14ac:dyDescent="0.3">
      <c r="A201">
        <v>199</v>
      </c>
      <c r="B201" t="s">
        <v>700</v>
      </c>
      <c r="C201" t="s">
        <v>126</v>
      </c>
      <c r="D201">
        <v>15769</v>
      </c>
    </row>
    <row r="202" spans="1:4" x14ac:dyDescent="0.3">
      <c r="A202">
        <v>200</v>
      </c>
      <c r="B202" t="s">
        <v>700</v>
      </c>
      <c r="C202" t="s">
        <v>134</v>
      </c>
      <c r="D202">
        <v>2107</v>
      </c>
    </row>
    <row r="203" spans="1:4" x14ac:dyDescent="0.3">
      <c r="A203">
        <v>201</v>
      </c>
      <c r="B203" t="s">
        <v>700</v>
      </c>
      <c r="C203" t="s">
        <v>135</v>
      </c>
      <c r="D203">
        <v>2717</v>
      </c>
    </row>
    <row r="204" spans="1:4" x14ac:dyDescent="0.3">
      <c r="A204">
        <v>202</v>
      </c>
      <c r="B204" t="s">
        <v>700</v>
      </c>
      <c r="C204" t="s">
        <v>143</v>
      </c>
      <c r="D204">
        <v>4541</v>
      </c>
    </row>
    <row r="205" spans="1:4" x14ac:dyDescent="0.3">
      <c r="A205">
        <v>203</v>
      </c>
      <c r="B205" t="s">
        <v>700</v>
      </c>
      <c r="C205" t="s">
        <v>144</v>
      </c>
      <c r="D205">
        <v>8008</v>
      </c>
    </row>
    <row r="206" spans="1:4" x14ac:dyDescent="0.3">
      <c r="A206">
        <v>204</v>
      </c>
      <c r="B206" t="s">
        <v>700</v>
      </c>
      <c r="C206" t="s">
        <v>136</v>
      </c>
      <c r="D206">
        <v>8409</v>
      </c>
    </row>
    <row r="207" spans="1:4" x14ac:dyDescent="0.3">
      <c r="A207">
        <v>205</v>
      </c>
      <c r="B207" t="s">
        <v>700</v>
      </c>
      <c r="C207" t="s">
        <v>139</v>
      </c>
      <c r="D207">
        <v>10189</v>
      </c>
    </row>
    <row r="208" spans="1:4" x14ac:dyDescent="0.3">
      <c r="A208">
        <v>206</v>
      </c>
      <c r="B208" t="s">
        <v>700</v>
      </c>
      <c r="C208" t="s">
        <v>127</v>
      </c>
      <c r="D208">
        <v>11631</v>
      </c>
    </row>
    <row r="209" spans="1:4" x14ac:dyDescent="0.3">
      <c r="A209">
        <v>207</v>
      </c>
      <c r="B209" t="s">
        <v>700</v>
      </c>
      <c r="C209" t="s">
        <v>145</v>
      </c>
      <c r="D209">
        <v>4068</v>
      </c>
    </row>
    <row r="210" spans="1:4" x14ac:dyDescent="0.3">
      <c r="A210">
        <v>208</v>
      </c>
      <c r="B210" t="s">
        <v>700</v>
      </c>
      <c r="C210" t="s">
        <v>140</v>
      </c>
      <c r="D210">
        <v>4496</v>
      </c>
    </row>
    <row r="211" spans="1:4" x14ac:dyDescent="0.3">
      <c r="A211">
        <v>209</v>
      </c>
      <c r="B211" t="s">
        <v>700</v>
      </c>
      <c r="C211" t="s">
        <v>128</v>
      </c>
      <c r="D211">
        <v>17649</v>
      </c>
    </row>
    <row r="212" spans="1:4" x14ac:dyDescent="0.3">
      <c r="A212">
        <v>210</v>
      </c>
      <c r="B212" t="s">
        <v>700</v>
      </c>
      <c r="C212" t="s">
        <v>132</v>
      </c>
      <c r="D212">
        <v>7528</v>
      </c>
    </row>
    <row r="213" spans="1:4" x14ac:dyDescent="0.3">
      <c r="A213">
        <v>211</v>
      </c>
      <c r="B213" t="s">
        <v>700</v>
      </c>
      <c r="C213" t="s">
        <v>137</v>
      </c>
      <c r="D213">
        <v>5990</v>
      </c>
    </row>
    <row r="214" spans="1:4" x14ac:dyDescent="0.3">
      <c r="A214">
        <v>212</v>
      </c>
      <c r="B214" t="s">
        <v>700</v>
      </c>
      <c r="C214" t="s">
        <v>146</v>
      </c>
      <c r="D214">
        <v>3212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EDDEC-2A9E-4296-BB11-5E5F9BFD9FE0}">
  <dimension ref="A2:M53"/>
  <sheetViews>
    <sheetView topLeftCell="A23" workbookViewId="0">
      <selection activeCell="E42" sqref="E42"/>
    </sheetView>
  </sheetViews>
  <sheetFormatPr defaultRowHeight="14.4" x14ac:dyDescent="0.3"/>
  <sheetData>
    <row r="2" spans="2:13" ht="15.6" x14ac:dyDescent="0.3">
      <c r="B2" s="1" t="s">
        <v>7</v>
      </c>
      <c r="C2" s="4" t="s">
        <v>4</v>
      </c>
      <c r="D2" s="4" t="s">
        <v>56</v>
      </c>
      <c r="E2" s="1" t="s">
        <v>8</v>
      </c>
      <c r="F2" s="1" t="s">
        <v>178</v>
      </c>
      <c r="G2" s="1" t="s">
        <v>179</v>
      </c>
      <c r="H2" s="1" t="s">
        <v>180</v>
      </c>
      <c r="I2" s="1" t="s">
        <v>181</v>
      </c>
      <c r="J2" s="1" t="s">
        <v>182</v>
      </c>
      <c r="K2" s="1" t="s">
        <v>183</v>
      </c>
      <c r="L2" s="1" t="s">
        <v>184</v>
      </c>
      <c r="M2" s="1" t="s">
        <v>185</v>
      </c>
    </row>
    <row r="3" spans="2:13" x14ac:dyDescent="0.3">
      <c r="B3" s="2" t="s">
        <v>10</v>
      </c>
      <c r="C3" t="str">
        <f t="shared" ref="C3:C14" si="0">INDEX($G$2:$N$2,MATCH(MAX(F3:M3),F3:M3,0))</f>
        <v>Catholic</v>
      </c>
      <c r="D3">
        <f t="shared" ref="D3:D14" si="1">MAX(F3:M3)/E3</f>
        <v>0.81299954149895282</v>
      </c>
      <c r="E3" s="3">
        <v>868046</v>
      </c>
      <c r="F3" s="2">
        <v>705721</v>
      </c>
      <c r="G3" s="2">
        <v>74652</v>
      </c>
      <c r="H3" s="2">
        <v>9548</v>
      </c>
      <c r="I3" s="2">
        <v>7812</v>
      </c>
      <c r="J3" s="2">
        <v>4340</v>
      </c>
      <c r="K3" s="2">
        <v>15625</v>
      </c>
      <c r="L3" s="2">
        <v>19966</v>
      </c>
      <c r="M3" s="2">
        <v>30382</v>
      </c>
    </row>
    <row r="4" spans="2:13" x14ac:dyDescent="0.3">
      <c r="B4" s="2" t="s">
        <v>11</v>
      </c>
      <c r="C4" t="str">
        <f t="shared" si="0"/>
        <v>Catholic</v>
      </c>
      <c r="D4">
        <f t="shared" si="1"/>
        <v>0.2690004510377117</v>
      </c>
      <c r="E4" s="3">
        <v>769337</v>
      </c>
      <c r="F4" s="2">
        <v>206952</v>
      </c>
      <c r="G4" s="2">
        <v>159253</v>
      </c>
      <c r="H4" s="2">
        <v>38467</v>
      </c>
      <c r="I4" s="2">
        <v>12309</v>
      </c>
      <c r="J4" s="2">
        <v>48468</v>
      </c>
      <c r="K4" s="2">
        <v>138481</v>
      </c>
      <c r="L4" s="2">
        <v>19233</v>
      </c>
      <c r="M4" s="2">
        <v>146174</v>
      </c>
    </row>
    <row r="5" spans="2:13" x14ac:dyDescent="0.3">
      <c r="B5" s="2" t="s">
        <v>12</v>
      </c>
      <c r="C5" t="str">
        <f t="shared" si="0"/>
        <v>Protestant Methodist</v>
      </c>
      <c r="D5">
        <f t="shared" si="1"/>
        <v>0.39299973935732962</v>
      </c>
      <c r="E5" s="3">
        <v>1396548</v>
      </c>
      <c r="F5" s="2">
        <v>61448</v>
      </c>
      <c r="G5" s="2">
        <v>548843</v>
      </c>
      <c r="H5" s="2">
        <v>248585</v>
      </c>
      <c r="I5" s="2">
        <v>209482</v>
      </c>
      <c r="J5" s="2">
        <v>168982</v>
      </c>
      <c r="K5" s="2">
        <v>11172</v>
      </c>
      <c r="L5" s="2">
        <v>71226</v>
      </c>
      <c r="M5" s="2">
        <v>76810</v>
      </c>
    </row>
    <row r="6" spans="2:13" x14ac:dyDescent="0.3">
      <c r="B6" s="2" t="s">
        <v>13</v>
      </c>
      <c r="C6" t="str">
        <f t="shared" si="0"/>
        <v>Catholic</v>
      </c>
      <c r="D6">
        <f t="shared" si="1"/>
        <v>0.69799974211688764</v>
      </c>
      <c r="E6" s="3">
        <v>1202095</v>
      </c>
      <c r="F6" s="2">
        <v>839062</v>
      </c>
      <c r="G6" s="2">
        <v>180314</v>
      </c>
      <c r="H6" s="2">
        <v>43276</v>
      </c>
      <c r="I6" s="2">
        <v>33659</v>
      </c>
      <c r="J6" s="2">
        <v>12021</v>
      </c>
      <c r="K6" s="2">
        <v>15627</v>
      </c>
      <c r="L6" s="2">
        <v>26446</v>
      </c>
      <c r="M6" s="2">
        <v>51690</v>
      </c>
    </row>
    <row r="7" spans="2:13" x14ac:dyDescent="0.3">
      <c r="B7" s="2" t="s">
        <v>14</v>
      </c>
      <c r="C7" t="str">
        <f t="shared" si="0"/>
        <v>Protestant Methodist</v>
      </c>
      <c r="D7">
        <f t="shared" si="1"/>
        <v>0.37200059171762789</v>
      </c>
      <c r="E7" s="3">
        <v>716558</v>
      </c>
      <c r="F7" s="2">
        <v>116799</v>
      </c>
      <c r="G7" s="2">
        <v>266560</v>
      </c>
      <c r="H7" s="2">
        <v>120382</v>
      </c>
      <c r="I7" s="2">
        <v>75239</v>
      </c>
      <c r="J7" s="2">
        <v>42277</v>
      </c>
      <c r="K7" s="2">
        <v>8599</v>
      </c>
      <c r="L7" s="2">
        <v>35826</v>
      </c>
      <c r="M7" s="2">
        <v>50876</v>
      </c>
    </row>
    <row r="8" spans="2:13" x14ac:dyDescent="0.3">
      <c r="B8" s="2" t="s">
        <v>15</v>
      </c>
      <c r="C8" t="str">
        <f t="shared" si="0"/>
        <v>Other Traditional</v>
      </c>
      <c r="D8">
        <f t="shared" si="1"/>
        <v>0.56500043806738154</v>
      </c>
      <c r="E8" s="3">
        <v>741895</v>
      </c>
      <c r="F8" s="2">
        <v>6677</v>
      </c>
      <c r="G8" s="2">
        <v>43772</v>
      </c>
      <c r="H8" s="2">
        <v>100156</v>
      </c>
      <c r="I8" s="2">
        <v>112768</v>
      </c>
      <c r="J8" s="2">
        <v>419171</v>
      </c>
      <c r="K8" s="2">
        <v>10387</v>
      </c>
      <c r="L8" s="2">
        <v>27449</v>
      </c>
      <c r="M8" s="2">
        <v>21515</v>
      </c>
    </row>
    <row r="9" spans="2:13" x14ac:dyDescent="0.3">
      <c r="B9" s="2" t="s">
        <v>16</v>
      </c>
      <c r="C9" t="str">
        <f t="shared" si="0"/>
        <v>Catholic</v>
      </c>
      <c r="D9">
        <f t="shared" si="1"/>
        <v>0.77899945632642531</v>
      </c>
      <c r="E9" s="3">
        <v>542605</v>
      </c>
      <c r="F9" s="2">
        <v>422689</v>
      </c>
      <c r="G9" s="2">
        <v>64570</v>
      </c>
      <c r="H9" s="2">
        <v>12480</v>
      </c>
      <c r="I9" s="2">
        <v>9767</v>
      </c>
      <c r="J9" s="2">
        <v>2170</v>
      </c>
      <c r="K9" s="2">
        <v>9767</v>
      </c>
      <c r="L9" s="2">
        <v>8139</v>
      </c>
      <c r="M9" s="2">
        <v>13023</v>
      </c>
    </row>
    <row r="10" spans="2:13" x14ac:dyDescent="0.3">
      <c r="B10" s="2" t="s">
        <v>17</v>
      </c>
      <c r="C10" t="str">
        <f t="shared" si="0"/>
        <v>Protestant Methodist</v>
      </c>
      <c r="D10">
        <f t="shared" si="1"/>
        <v>0.51199928116263105</v>
      </c>
      <c r="E10" s="3">
        <v>678874</v>
      </c>
      <c r="F10" s="2">
        <v>114730</v>
      </c>
      <c r="G10" s="2">
        <v>347583</v>
      </c>
      <c r="H10" s="2">
        <v>78070</v>
      </c>
      <c r="I10" s="2">
        <v>82823</v>
      </c>
      <c r="J10" s="2">
        <v>10862</v>
      </c>
      <c r="K10" s="2">
        <v>2037</v>
      </c>
      <c r="L10" s="2">
        <v>23761</v>
      </c>
      <c r="M10" s="2">
        <v>19008</v>
      </c>
    </row>
    <row r="11" spans="2:13" x14ac:dyDescent="0.3">
      <c r="B11" s="2" t="s">
        <v>18</v>
      </c>
      <c r="C11" t="str">
        <f t="shared" si="0"/>
        <v>Other Traditional</v>
      </c>
      <c r="D11">
        <f t="shared" si="1"/>
        <v>0.3310007732577977</v>
      </c>
      <c r="E11" s="3">
        <v>495307</v>
      </c>
      <c r="F11" s="2">
        <v>7430</v>
      </c>
      <c r="G11" s="2">
        <v>102033</v>
      </c>
      <c r="H11" s="2">
        <v>62904</v>
      </c>
      <c r="I11" s="2">
        <v>72810</v>
      </c>
      <c r="J11" s="2">
        <v>163947</v>
      </c>
      <c r="K11" s="2">
        <v>5944</v>
      </c>
      <c r="L11" s="2">
        <v>28232</v>
      </c>
      <c r="M11" s="2">
        <v>52007</v>
      </c>
    </row>
    <row r="12" spans="2:13" x14ac:dyDescent="0.3">
      <c r="B12" s="2" t="s">
        <v>19</v>
      </c>
      <c r="C12" t="str">
        <f t="shared" si="0"/>
        <v>Protestant Methodist</v>
      </c>
      <c r="D12">
        <f t="shared" si="1"/>
        <v>0.34599990882983089</v>
      </c>
      <c r="E12" s="3">
        <v>1096850</v>
      </c>
      <c r="F12" s="2">
        <v>132719</v>
      </c>
      <c r="G12" s="2">
        <v>379510</v>
      </c>
      <c r="H12" s="2">
        <v>360863</v>
      </c>
      <c r="I12" s="2">
        <v>91039</v>
      </c>
      <c r="J12" s="2">
        <v>65811</v>
      </c>
      <c r="K12" s="2">
        <v>6581</v>
      </c>
      <c r="L12" s="2">
        <v>35099</v>
      </c>
      <c r="M12" s="2">
        <v>25228</v>
      </c>
    </row>
    <row r="13" spans="2:13" x14ac:dyDescent="0.3">
      <c r="B13" s="2" t="s">
        <v>20</v>
      </c>
      <c r="C13" t="str">
        <f t="shared" si="0"/>
        <v>Protestant Methodist</v>
      </c>
      <c r="D13">
        <f t="shared" si="1"/>
        <v>0.24600013458389544</v>
      </c>
      <c r="E13" s="3">
        <v>624146</v>
      </c>
      <c r="F13" s="2">
        <v>116091</v>
      </c>
      <c r="G13" s="2">
        <v>153540</v>
      </c>
      <c r="H13" s="2">
        <v>121085</v>
      </c>
      <c r="I13" s="2">
        <v>98615</v>
      </c>
      <c r="J13" s="2">
        <v>46187</v>
      </c>
      <c r="K13" s="2">
        <v>20597</v>
      </c>
      <c r="L13" s="2">
        <v>32455</v>
      </c>
      <c r="M13" s="2">
        <v>35576</v>
      </c>
    </row>
    <row r="14" spans="2:13" x14ac:dyDescent="0.3">
      <c r="B14" s="2" t="s">
        <v>21</v>
      </c>
      <c r="C14" t="str">
        <f t="shared" si="0"/>
        <v>Protestant Methodist</v>
      </c>
      <c r="D14">
        <f t="shared" si="1"/>
        <v>0.26600033113243771</v>
      </c>
      <c r="E14" s="3">
        <v>851623</v>
      </c>
      <c r="F14" s="2">
        <v>29807</v>
      </c>
      <c r="G14" s="2">
        <v>226532</v>
      </c>
      <c r="H14" s="2">
        <v>160956</v>
      </c>
      <c r="I14" s="2">
        <v>140518</v>
      </c>
      <c r="J14" s="2">
        <v>171176</v>
      </c>
      <c r="K14" s="2">
        <v>16181</v>
      </c>
      <c r="L14" s="2">
        <v>46839</v>
      </c>
      <c r="M14" s="2">
        <v>59614</v>
      </c>
    </row>
    <row r="16" spans="2:13" ht="15.6" x14ac:dyDescent="0.3">
      <c r="B16" s="1" t="s">
        <v>186</v>
      </c>
      <c r="C16" s="1" t="s">
        <v>187</v>
      </c>
      <c r="D16" s="1" t="s">
        <v>188</v>
      </c>
      <c r="E16" s="1" t="s">
        <v>189</v>
      </c>
      <c r="F16" s="1" t="s">
        <v>190</v>
      </c>
      <c r="G16" s="1" t="s">
        <v>184</v>
      </c>
    </row>
    <row r="17" spans="1:13" x14ac:dyDescent="0.3">
      <c r="B17" s="2" t="s">
        <v>191</v>
      </c>
      <c r="C17" s="2">
        <v>0.3</v>
      </c>
      <c r="D17" s="2">
        <v>96.8</v>
      </c>
      <c r="E17" s="2">
        <v>2.8</v>
      </c>
      <c r="F17" s="2">
        <v>0.1</v>
      </c>
      <c r="G17" s="2">
        <v>0</v>
      </c>
    </row>
    <row r="18" spans="1:13" x14ac:dyDescent="0.3">
      <c r="B18" s="2" t="s">
        <v>85</v>
      </c>
      <c r="C18" s="2">
        <v>0.3</v>
      </c>
      <c r="D18" s="2">
        <v>94.8</v>
      </c>
      <c r="E18" s="2">
        <v>4.8</v>
      </c>
      <c r="F18" s="2">
        <v>0</v>
      </c>
      <c r="G18" s="2">
        <v>0.1</v>
      </c>
    </row>
    <row r="19" spans="1:13" x14ac:dyDescent="0.3">
      <c r="B19" s="2" t="s">
        <v>88</v>
      </c>
      <c r="C19" s="2">
        <v>0.8</v>
      </c>
      <c r="D19" s="2">
        <v>89.1</v>
      </c>
      <c r="E19" s="2">
        <v>9.6999999999999993</v>
      </c>
      <c r="F19" s="2">
        <v>0.1</v>
      </c>
      <c r="G19" s="2">
        <v>0.2</v>
      </c>
    </row>
    <row r="20" spans="1:13" x14ac:dyDescent="0.3">
      <c r="B20" s="2" t="s">
        <v>90</v>
      </c>
      <c r="C20" s="2">
        <v>0.2</v>
      </c>
      <c r="D20" s="2">
        <v>98.7</v>
      </c>
      <c r="E20" s="2">
        <v>1.1000000000000001</v>
      </c>
      <c r="F20" s="2">
        <v>0</v>
      </c>
      <c r="G20" s="2">
        <v>0</v>
      </c>
    </row>
    <row r="21" spans="1:13" x14ac:dyDescent="0.3">
      <c r="B21" s="2" t="s">
        <v>97</v>
      </c>
      <c r="C21" s="2">
        <v>0.5</v>
      </c>
      <c r="D21" s="2">
        <v>97.2</v>
      </c>
      <c r="E21" s="2">
        <v>2.2999999999999998</v>
      </c>
      <c r="F21" s="2">
        <v>0</v>
      </c>
      <c r="G21" s="2">
        <v>0</v>
      </c>
    </row>
    <row r="22" spans="1:13" x14ac:dyDescent="0.3">
      <c r="B22" s="2" t="s">
        <v>192</v>
      </c>
      <c r="C22" s="2">
        <v>0.2</v>
      </c>
      <c r="D22" s="2">
        <v>99.4</v>
      </c>
      <c r="E22" s="2">
        <v>0.4</v>
      </c>
      <c r="F22" s="2">
        <v>0</v>
      </c>
      <c r="G22" s="2">
        <v>0</v>
      </c>
    </row>
    <row r="23" spans="1:13" x14ac:dyDescent="0.3">
      <c r="B23" s="2" t="s">
        <v>105</v>
      </c>
      <c r="C23" s="2">
        <v>0.1</v>
      </c>
      <c r="D23" s="2">
        <v>99.4</v>
      </c>
      <c r="E23" s="2">
        <v>0.5</v>
      </c>
      <c r="F23" s="2">
        <v>0</v>
      </c>
      <c r="G23" s="2">
        <v>0</v>
      </c>
    </row>
    <row r="24" spans="1:13" x14ac:dyDescent="0.3">
      <c r="B24" s="2" t="s">
        <v>193</v>
      </c>
      <c r="C24" s="2">
        <v>14.2</v>
      </c>
      <c r="D24" s="2">
        <v>46.7</v>
      </c>
      <c r="E24" s="2">
        <v>28.1</v>
      </c>
      <c r="F24" s="2">
        <v>10.4</v>
      </c>
      <c r="G24" s="2">
        <v>0.6</v>
      </c>
    </row>
    <row r="27" spans="1:13" ht="15.6" x14ac:dyDescent="0.3">
      <c r="B27" s="1" t="s">
        <v>0</v>
      </c>
      <c r="C27" s="1" t="s">
        <v>2</v>
      </c>
      <c r="D27" s="1" t="s">
        <v>186</v>
      </c>
      <c r="E27" s="7" t="s">
        <v>4</v>
      </c>
      <c r="F27" s="7" t="s">
        <v>56</v>
      </c>
      <c r="G27" s="1" t="s">
        <v>5</v>
      </c>
      <c r="H27" s="1" t="s">
        <v>178</v>
      </c>
      <c r="I27" s="1" t="s">
        <v>6</v>
      </c>
      <c r="J27" s="1" t="s">
        <v>280</v>
      </c>
      <c r="K27" s="1" t="s">
        <v>281</v>
      </c>
      <c r="L27" s="1" t="s">
        <v>79</v>
      </c>
      <c r="M27" s="1" t="s">
        <v>282</v>
      </c>
    </row>
    <row r="28" spans="1:13" ht="15.6" x14ac:dyDescent="0.3">
      <c r="A28" t="s">
        <v>325</v>
      </c>
      <c r="B28" s="2">
        <v>1010</v>
      </c>
      <c r="C28" s="10" t="s">
        <v>283</v>
      </c>
      <c r="D28" s="2" t="s">
        <v>284</v>
      </c>
      <c r="E28" s="8" t="str">
        <f>INDEX($H$2:$X$2,MATCH(MAX(H28:X28),H28:X28,0))</f>
        <v>Protestant Methodist</v>
      </c>
      <c r="F28" s="8">
        <f>MAX(H28:X28)/G28</f>
        <v>0.64000083589960843</v>
      </c>
      <c r="G28" s="3">
        <v>526379</v>
      </c>
      <c r="H28" s="2">
        <v>336883</v>
      </c>
      <c r="I28" s="2">
        <v>178969</v>
      </c>
      <c r="J28" s="2">
        <v>526</v>
      </c>
      <c r="K28" s="2">
        <v>1053</v>
      </c>
      <c r="L28" s="2">
        <v>7369</v>
      </c>
      <c r="M28" s="2">
        <v>1579</v>
      </c>
    </row>
    <row r="29" spans="1:13" ht="15.6" x14ac:dyDescent="0.3">
      <c r="B29" s="2">
        <v>1011</v>
      </c>
      <c r="C29" s="10" t="s">
        <v>283</v>
      </c>
      <c r="D29" s="2" t="s">
        <v>285</v>
      </c>
      <c r="E29" s="8" t="str">
        <f t="shared" ref="E29:E41" si="2">INDEX($H$2:$X$2,MATCH(MAX(H29:X29),H29:X29,0))</f>
        <v>Protestant Methodist</v>
      </c>
      <c r="F29" s="8">
        <f t="shared" ref="F29:F41" si="3">MAX(H29:X29)/G29</f>
        <v>0.86699918510028839</v>
      </c>
      <c r="G29" s="3">
        <v>609891</v>
      </c>
      <c r="H29" s="2">
        <v>528775</v>
      </c>
      <c r="I29" s="2">
        <v>78066</v>
      </c>
      <c r="J29" s="2">
        <v>0</v>
      </c>
      <c r="K29" s="2">
        <v>0</v>
      </c>
      <c r="L29" s="2">
        <v>2440</v>
      </c>
      <c r="M29" s="2">
        <v>610</v>
      </c>
    </row>
    <row r="30" spans="1:13" ht="15.6" x14ac:dyDescent="0.3">
      <c r="B30" s="2">
        <v>1012</v>
      </c>
      <c r="C30" s="10" t="s">
        <v>283</v>
      </c>
      <c r="D30" s="2" t="s">
        <v>78</v>
      </c>
      <c r="E30" s="8" t="str">
        <f t="shared" si="2"/>
        <v>Protestant Methodist</v>
      </c>
      <c r="F30" s="8">
        <f t="shared" si="3"/>
        <v>0.54299940723177242</v>
      </c>
      <c r="G30" s="3">
        <v>506100</v>
      </c>
      <c r="H30" s="2">
        <v>274812</v>
      </c>
      <c r="I30" s="2">
        <v>220154</v>
      </c>
      <c r="J30" s="2">
        <v>506</v>
      </c>
      <c r="K30" s="2">
        <v>1012</v>
      </c>
      <c r="L30" s="2">
        <v>9110</v>
      </c>
      <c r="M30" s="2">
        <v>506</v>
      </c>
    </row>
    <row r="31" spans="1:13" ht="15.6" x14ac:dyDescent="0.3">
      <c r="B31" s="2">
        <v>1110</v>
      </c>
      <c r="C31" s="10" t="s">
        <v>286</v>
      </c>
      <c r="D31" s="2" t="s">
        <v>287</v>
      </c>
      <c r="E31" s="8" t="str">
        <f t="shared" si="2"/>
        <v>Protestant Methodist</v>
      </c>
      <c r="F31" s="8">
        <f t="shared" si="3"/>
        <v>0.71399931414703632</v>
      </c>
      <c r="G31" s="3">
        <v>606544</v>
      </c>
      <c r="H31" s="2">
        <v>433072</v>
      </c>
      <c r="I31" s="2">
        <v>163160</v>
      </c>
      <c r="J31" s="2">
        <v>0</v>
      </c>
      <c r="K31" s="2">
        <v>0</v>
      </c>
      <c r="L31" s="2">
        <v>7886</v>
      </c>
      <c r="M31" s="2">
        <v>2426</v>
      </c>
    </row>
    <row r="32" spans="1:13" ht="15.6" x14ac:dyDescent="0.3">
      <c r="B32" s="2">
        <v>1410</v>
      </c>
      <c r="C32" s="10" t="s">
        <v>288</v>
      </c>
      <c r="D32" s="2" t="s">
        <v>289</v>
      </c>
      <c r="E32" s="8" t="str">
        <f t="shared" si="2"/>
        <v>Protestant Methodist</v>
      </c>
      <c r="F32" s="8">
        <f t="shared" si="3"/>
        <v>0.94099990158448976</v>
      </c>
      <c r="G32" s="3">
        <v>345474</v>
      </c>
      <c r="H32" s="2">
        <v>325091</v>
      </c>
      <c r="I32" s="2">
        <v>18310</v>
      </c>
      <c r="J32" s="2">
        <v>0</v>
      </c>
      <c r="K32" s="2">
        <v>0</v>
      </c>
      <c r="L32" s="2">
        <v>1037</v>
      </c>
      <c r="M32" s="2">
        <v>1036</v>
      </c>
    </row>
    <row r="33" spans="1:13" ht="15.6" x14ac:dyDescent="0.3">
      <c r="B33" s="2">
        <v>1112</v>
      </c>
      <c r="C33" s="10" t="s">
        <v>286</v>
      </c>
      <c r="D33" s="2" t="s">
        <v>290</v>
      </c>
      <c r="E33" s="8" t="str">
        <f t="shared" si="2"/>
        <v>Protestant Methodist</v>
      </c>
      <c r="F33" s="8">
        <f t="shared" si="3"/>
        <v>0.86599962869956915</v>
      </c>
      <c r="G33" s="3">
        <v>409372</v>
      </c>
      <c r="H33" s="2">
        <v>354516</v>
      </c>
      <c r="I33" s="2">
        <v>51990</v>
      </c>
      <c r="J33" s="2">
        <v>0</v>
      </c>
      <c r="K33" s="2">
        <v>0</v>
      </c>
      <c r="L33" s="2">
        <v>2047</v>
      </c>
      <c r="M33" s="2">
        <v>819</v>
      </c>
    </row>
    <row r="34" spans="1:13" ht="15.6" x14ac:dyDescent="0.3">
      <c r="B34" s="2">
        <v>1412</v>
      </c>
      <c r="C34" s="10" t="s">
        <v>288</v>
      </c>
      <c r="D34" s="2" t="s">
        <v>291</v>
      </c>
      <c r="E34" s="8" t="str">
        <f t="shared" si="2"/>
        <v>Protestant Methodist</v>
      </c>
      <c r="F34" s="8">
        <f t="shared" si="3"/>
        <v>0.92800011700163798</v>
      </c>
      <c r="G34" s="3">
        <v>615376</v>
      </c>
      <c r="H34" s="2">
        <v>571069</v>
      </c>
      <c r="I34" s="2">
        <v>36307</v>
      </c>
      <c r="J34" s="2">
        <v>0</v>
      </c>
      <c r="K34" s="2">
        <v>0</v>
      </c>
      <c r="L34" s="2">
        <v>3077</v>
      </c>
      <c r="M34" s="2">
        <v>4923</v>
      </c>
    </row>
    <row r="35" spans="1:13" ht="15.6" x14ac:dyDescent="0.3">
      <c r="B35" s="2">
        <v>1114</v>
      </c>
      <c r="C35" s="10" t="s">
        <v>286</v>
      </c>
      <c r="D35" s="2" t="s">
        <v>292</v>
      </c>
      <c r="E35" s="8" t="str">
        <f t="shared" si="2"/>
        <v>Protestant Methodist</v>
      </c>
      <c r="F35" s="8">
        <f t="shared" si="3"/>
        <v>0.84899940726523471</v>
      </c>
      <c r="G35" s="3">
        <v>531435</v>
      </c>
      <c r="H35" s="2">
        <v>451188</v>
      </c>
      <c r="I35" s="2">
        <v>74401</v>
      </c>
      <c r="J35" s="2">
        <v>0</v>
      </c>
      <c r="K35" s="2">
        <v>531</v>
      </c>
      <c r="L35" s="2">
        <v>3189</v>
      </c>
      <c r="M35" s="2">
        <v>2126</v>
      </c>
    </row>
    <row r="36" spans="1:13" ht="15.6" x14ac:dyDescent="0.3">
      <c r="B36" s="2">
        <v>1210</v>
      </c>
      <c r="C36" s="10" t="s">
        <v>293</v>
      </c>
      <c r="D36" s="2" t="s">
        <v>294</v>
      </c>
      <c r="E36" s="8" t="str">
        <f t="shared" si="2"/>
        <v>Protestant Methodist</v>
      </c>
      <c r="F36" s="8">
        <f t="shared" si="3"/>
        <v>0.72100062904229179</v>
      </c>
      <c r="G36" s="3">
        <v>575478</v>
      </c>
      <c r="H36" s="2">
        <v>414920</v>
      </c>
      <c r="I36" s="2">
        <v>154804</v>
      </c>
      <c r="J36" s="2">
        <v>0</v>
      </c>
      <c r="K36" s="2">
        <v>0</v>
      </c>
      <c r="L36" s="2">
        <v>4603</v>
      </c>
      <c r="M36" s="2">
        <v>1151</v>
      </c>
    </row>
    <row r="37" spans="1:13" ht="15.6" x14ac:dyDescent="0.3">
      <c r="B37" s="2">
        <v>1211</v>
      </c>
      <c r="C37" s="10" t="s">
        <v>293</v>
      </c>
      <c r="D37" s="2" t="s">
        <v>295</v>
      </c>
      <c r="E37" s="8" t="str">
        <f t="shared" si="2"/>
        <v>Protestant Methodist</v>
      </c>
      <c r="F37" s="8">
        <f t="shared" si="3"/>
        <v>0.85400012949432469</v>
      </c>
      <c r="G37" s="3">
        <v>200781</v>
      </c>
      <c r="H37" s="2">
        <v>171467</v>
      </c>
      <c r="I37" s="2">
        <v>26302</v>
      </c>
      <c r="J37" s="2">
        <v>0</v>
      </c>
      <c r="K37" s="2">
        <v>0</v>
      </c>
      <c r="L37" s="2">
        <v>2811</v>
      </c>
      <c r="M37" s="2">
        <v>201</v>
      </c>
    </row>
    <row r="38" spans="1:13" ht="15.6" x14ac:dyDescent="0.3">
      <c r="B38" s="2">
        <v>1212</v>
      </c>
      <c r="C38" s="10" t="s">
        <v>293</v>
      </c>
      <c r="D38" s="2" t="s">
        <v>296</v>
      </c>
      <c r="E38" s="8" t="str">
        <f t="shared" si="2"/>
        <v>Protestant Methodist</v>
      </c>
      <c r="F38" s="8">
        <f t="shared" si="3"/>
        <v>0.74199907090034778</v>
      </c>
      <c r="G38" s="3">
        <v>318588</v>
      </c>
      <c r="H38" s="2">
        <v>236392</v>
      </c>
      <c r="I38" s="2">
        <v>79328</v>
      </c>
      <c r="J38" s="2">
        <v>0</v>
      </c>
      <c r="K38" s="2">
        <v>0</v>
      </c>
      <c r="L38" s="2">
        <v>1594</v>
      </c>
      <c r="M38" s="2">
        <v>1274</v>
      </c>
    </row>
    <row r="39" spans="1:13" ht="15.6" x14ac:dyDescent="0.3">
      <c r="B39" s="2">
        <v>1213</v>
      </c>
      <c r="C39" s="10" t="s">
        <v>293</v>
      </c>
      <c r="D39" s="2" t="s">
        <v>297</v>
      </c>
      <c r="E39" s="8" t="str">
        <f t="shared" si="2"/>
        <v>Protestant Methodist</v>
      </c>
      <c r="F39" s="8">
        <f t="shared" si="3"/>
        <v>0.9459996940492581</v>
      </c>
      <c r="G39" s="3">
        <v>346461</v>
      </c>
      <c r="H39" s="2">
        <v>327752</v>
      </c>
      <c r="I39" s="2">
        <v>16630</v>
      </c>
      <c r="J39" s="2">
        <v>0</v>
      </c>
      <c r="K39" s="2">
        <v>0</v>
      </c>
      <c r="L39" s="2">
        <v>347</v>
      </c>
      <c r="M39" s="2">
        <v>1732</v>
      </c>
    </row>
    <row r="40" spans="1:13" ht="15.6" x14ac:dyDescent="0.3">
      <c r="B40" s="2">
        <v>1310</v>
      </c>
      <c r="C40" s="10" t="s">
        <v>298</v>
      </c>
      <c r="D40" s="2" t="s">
        <v>299</v>
      </c>
      <c r="E40" s="8" t="str">
        <f t="shared" si="2"/>
        <v>Protestant Methodist</v>
      </c>
      <c r="F40" s="8">
        <f t="shared" si="3"/>
        <v>0.71999909964661124</v>
      </c>
      <c r="G40" s="3">
        <v>444270</v>
      </c>
      <c r="H40" s="2">
        <v>319874</v>
      </c>
      <c r="I40" s="2">
        <v>121286</v>
      </c>
      <c r="J40" s="2">
        <v>444</v>
      </c>
      <c r="K40" s="2">
        <v>0</v>
      </c>
      <c r="L40" s="2">
        <v>2222</v>
      </c>
      <c r="M40" s="2">
        <v>444</v>
      </c>
    </row>
    <row r="41" spans="1:13" ht="15.6" x14ac:dyDescent="0.3">
      <c r="B41" s="2">
        <v>1311</v>
      </c>
      <c r="C41" s="10" t="s">
        <v>298</v>
      </c>
      <c r="D41" s="2" t="s">
        <v>300</v>
      </c>
      <c r="E41" s="8" t="str">
        <f t="shared" si="2"/>
        <v>Protestant Methodist</v>
      </c>
      <c r="F41" s="8">
        <f t="shared" si="3"/>
        <v>0.67900042046887965</v>
      </c>
      <c r="G41" s="3">
        <v>1055964</v>
      </c>
      <c r="H41" s="2">
        <v>717000</v>
      </c>
      <c r="I41" s="2">
        <v>330517</v>
      </c>
      <c r="J41" s="2">
        <v>1056</v>
      </c>
      <c r="K41" s="2">
        <v>0</v>
      </c>
      <c r="L41" s="2">
        <v>6335</v>
      </c>
      <c r="M41" s="2">
        <v>1056</v>
      </c>
    </row>
    <row r="44" spans="1:13" x14ac:dyDescent="0.3">
      <c r="A44" t="s">
        <v>383</v>
      </c>
      <c r="B44" s="5" t="s">
        <v>0</v>
      </c>
      <c r="C44" s="5" t="s">
        <v>2</v>
      </c>
      <c r="D44" s="7" t="s">
        <v>4</v>
      </c>
      <c r="E44" s="7" t="s">
        <v>56</v>
      </c>
      <c r="F44" s="5" t="s">
        <v>5</v>
      </c>
      <c r="G44" s="5" t="s">
        <v>380</v>
      </c>
      <c r="H44" s="5" t="s">
        <v>381</v>
      </c>
      <c r="I44" s="5" t="s">
        <v>190</v>
      </c>
      <c r="J44" s="5" t="s">
        <v>79</v>
      </c>
      <c r="K44" s="5" t="s">
        <v>282</v>
      </c>
      <c r="L44" s="5" t="s">
        <v>382</v>
      </c>
    </row>
    <row r="45" spans="1:13" x14ac:dyDescent="0.3">
      <c r="B45" s="6" t="s">
        <v>361</v>
      </c>
      <c r="C45" s="6" t="s">
        <v>362</v>
      </c>
      <c r="D45" s="8" t="str">
        <f>INDEX($G$2:$W$2,MATCH(MAX(G45:W45),G45:W45,0))</f>
        <v>Catholic</v>
      </c>
      <c r="E45" s="8">
        <f>MAX(G45:W45)/F45</f>
        <v>0.42999620060790272</v>
      </c>
      <c r="F45" s="6">
        <v>94752</v>
      </c>
      <c r="G45" s="6">
        <v>40743</v>
      </c>
      <c r="H45" s="6">
        <v>13929</v>
      </c>
      <c r="I45" s="6">
        <v>22835</v>
      </c>
      <c r="J45" s="6">
        <v>0</v>
      </c>
      <c r="K45" s="6">
        <v>379</v>
      </c>
      <c r="L45" s="6">
        <v>16866</v>
      </c>
    </row>
    <row r="46" spans="1:13" x14ac:dyDescent="0.3">
      <c r="B46" s="6" t="s">
        <v>363</v>
      </c>
      <c r="C46" s="6" t="s">
        <v>364</v>
      </c>
      <c r="D46" s="8" t="str">
        <f t="shared" ref="D46:D53" si="4">INDEX($G$2:$W$2,MATCH(MAX(G46:W46),G46:W46,0))</f>
        <v>Catholic</v>
      </c>
      <c r="E46" s="8">
        <f t="shared" ref="E46:E53" si="5">MAX(G46:W46)/F46</f>
        <v>0.45799495939512741</v>
      </c>
      <c r="F46" s="6">
        <v>64278</v>
      </c>
      <c r="G46" s="6">
        <v>29439</v>
      </c>
      <c r="H46" s="6">
        <v>12470</v>
      </c>
      <c r="I46" s="6">
        <v>3985</v>
      </c>
      <c r="J46" s="6">
        <v>0</v>
      </c>
      <c r="K46" s="6">
        <v>4564</v>
      </c>
      <c r="L46" s="6">
        <v>13820</v>
      </c>
    </row>
    <row r="47" spans="1:13" x14ac:dyDescent="0.3">
      <c r="B47" s="6" t="s">
        <v>365</v>
      </c>
      <c r="C47" s="6" t="s">
        <v>366</v>
      </c>
      <c r="D47" s="8" t="str">
        <f t="shared" si="4"/>
        <v>Catholic</v>
      </c>
      <c r="E47" s="8">
        <f t="shared" si="5"/>
        <v>0.42099926822602118</v>
      </c>
      <c r="F47" s="6">
        <v>226846</v>
      </c>
      <c r="G47" s="6">
        <v>95502</v>
      </c>
      <c r="H47" s="6">
        <v>35842</v>
      </c>
      <c r="I47" s="6">
        <v>47184</v>
      </c>
      <c r="J47" s="6">
        <v>0</v>
      </c>
      <c r="K47" s="6">
        <v>1815</v>
      </c>
      <c r="L47" s="6">
        <v>46503</v>
      </c>
    </row>
    <row r="48" spans="1:13" x14ac:dyDescent="0.3">
      <c r="B48" s="6" t="s">
        <v>367</v>
      </c>
      <c r="C48" s="6" t="s">
        <v>368</v>
      </c>
      <c r="D48" s="8" t="str">
        <f t="shared" si="4"/>
        <v>Other Christians</v>
      </c>
      <c r="E48" s="8">
        <f t="shared" si="5"/>
        <v>0.40100253134161107</v>
      </c>
      <c r="F48" s="6">
        <v>99947</v>
      </c>
      <c r="G48" s="6">
        <v>6297</v>
      </c>
      <c r="H48" s="6">
        <v>30184</v>
      </c>
      <c r="I48" s="6">
        <v>40079</v>
      </c>
      <c r="J48" s="6">
        <v>0</v>
      </c>
      <c r="K48" s="6">
        <v>2598</v>
      </c>
      <c r="L48" s="6">
        <v>20789</v>
      </c>
    </row>
    <row r="49" spans="2:12" x14ac:dyDescent="0.3">
      <c r="B49" s="6" t="s">
        <v>369</v>
      </c>
      <c r="C49" s="6" t="s">
        <v>370</v>
      </c>
      <c r="D49" s="8" t="str">
        <f t="shared" si="4"/>
        <v>Protestant Methodist</v>
      </c>
      <c r="E49" s="8">
        <f t="shared" si="5"/>
        <v>0.30699415905346711</v>
      </c>
      <c r="F49" s="6">
        <v>33385</v>
      </c>
      <c r="G49" s="6">
        <v>4974</v>
      </c>
      <c r="H49" s="6">
        <v>10249</v>
      </c>
      <c r="I49" s="6">
        <v>8213</v>
      </c>
      <c r="J49" s="6">
        <v>0</v>
      </c>
      <c r="K49" s="6">
        <v>1369</v>
      </c>
      <c r="L49" s="6">
        <v>8580</v>
      </c>
    </row>
    <row r="50" spans="2:12" x14ac:dyDescent="0.3">
      <c r="B50" s="6" t="s">
        <v>371</v>
      </c>
      <c r="C50" s="6" t="s">
        <v>372</v>
      </c>
      <c r="D50" s="8" t="str">
        <f t="shared" si="4"/>
        <v>Catholic</v>
      </c>
      <c r="E50" s="8">
        <f t="shared" si="5"/>
        <v>0.77099810074552821</v>
      </c>
      <c r="F50" s="6">
        <v>211662</v>
      </c>
      <c r="G50" s="6">
        <v>163191</v>
      </c>
      <c r="H50" s="6">
        <v>14393</v>
      </c>
      <c r="I50" s="6">
        <v>8255</v>
      </c>
      <c r="J50" s="6">
        <v>0</v>
      </c>
      <c r="K50" s="6">
        <v>1905</v>
      </c>
      <c r="L50" s="6">
        <v>23918</v>
      </c>
    </row>
    <row r="51" spans="2:12" x14ac:dyDescent="0.3">
      <c r="B51" s="6" t="s">
        <v>373</v>
      </c>
      <c r="C51" s="6" t="s">
        <v>374</v>
      </c>
      <c r="D51" s="8" t="str">
        <f t="shared" si="4"/>
        <v>Catholic</v>
      </c>
      <c r="E51" s="8">
        <f t="shared" si="5"/>
        <v>0.86500220644098791</v>
      </c>
      <c r="F51" s="6">
        <v>219811</v>
      </c>
      <c r="G51" s="6">
        <v>190137</v>
      </c>
      <c r="H51" s="6">
        <v>5715</v>
      </c>
      <c r="I51" s="6">
        <v>659</v>
      </c>
      <c r="J51" s="6">
        <v>0</v>
      </c>
      <c r="K51" s="6">
        <v>220</v>
      </c>
      <c r="L51" s="6">
        <v>23080</v>
      </c>
    </row>
    <row r="52" spans="2:12" x14ac:dyDescent="0.3">
      <c r="B52" s="6" t="s">
        <v>375</v>
      </c>
      <c r="C52" s="6" t="s">
        <v>376</v>
      </c>
      <c r="D52" s="8" t="str">
        <f t="shared" si="4"/>
        <v>Other Christians</v>
      </c>
      <c r="E52" s="8">
        <f t="shared" si="5"/>
        <v>0.33999791677516794</v>
      </c>
      <c r="F52" s="6">
        <v>192010</v>
      </c>
      <c r="G52" s="6">
        <v>28417</v>
      </c>
      <c r="H52" s="6">
        <v>58947</v>
      </c>
      <c r="I52" s="6">
        <v>65283</v>
      </c>
      <c r="J52" s="6">
        <v>384</v>
      </c>
      <c r="K52" s="6">
        <v>5761</v>
      </c>
      <c r="L52" s="6">
        <v>33218</v>
      </c>
    </row>
    <row r="53" spans="2:12" x14ac:dyDescent="0.3">
      <c r="B53" s="6" t="s">
        <v>377</v>
      </c>
      <c r="C53" s="6" t="s">
        <v>378</v>
      </c>
      <c r="D53" s="8" t="str">
        <f t="shared" si="4"/>
        <v>Protestant Methodist</v>
      </c>
      <c r="E53" s="8">
        <f t="shared" si="5"/>
        <v>0.40199952521785576</v>
      </c>
      <c r="F53" s="6">
        <v>404396</v>
      </c>
      <c r="G53" s="6">
        <v>138303</v>
      </c>
      <c r="H53" s="6">
        <v>162567</v>
      </c>
      <c r="I53" s="6">
        <v>31947</v>
      </c>
      <c r="J53" s="6">
        <v>0</v>
      </c>
      <c r="K53" s="6">
        <v>13346</v>
      </c>
      <c r="L53" s="6">
        <v>58233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westAfrica</vt:lpstr>
      <vt:lpstr>Sheet1</vt:lpstr>
      <vt:lpstr>Sheet2</vt:lpstr>
      <vt:lpstr>religions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Turan Tashkin</dc:creator>
  <cp:lastModifiedBy>Tashkin, Turan</cp:lastModifiedBy>
  <dcterms:created xsi:type="dcterms:W3CDTF">2025-02-12T20:51:41Z</dcterms:created>
  <dcterms:modified xsi:type="dcterms:W3CDTF">2025-02-16T02:47:36Z</dcterms:modified>
</cp:coreProperties>
</file>